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activeTab="0"/>
  </bookViews>
  <sheets>
    <sheet name="Rekapitulace stavby" sheetId="1" r:id="rId1"/>
    <sheet name="VON - Vedlejší a ostatní ..." sheetId="2" r:id="rId2"/>
    <sheet name="SO 001 - Příprava území" sheetId="3" r:id="rId3"/>
    <sheet name="SO 101 - Parkoviště" sheetId="4" r:id="rId4"/>
    <sheet name="1 - Odvodnění parkovacích..." sheetId="5" r:id="rId5"/>
    <sheet name="1 - VO " sheetId="6" r:id="rId6"/>
    <sheet name="SO 701 - Oplocení" sheetId="7" r:id="rId7"/>
  </sheets>
  <definedNames>
    <definedName name="_xlnm._FilterDatabase" localSheetId="4" hidden="1">'1 - Odvodnění parkovacích...'!$C$134:$K$489</definedName>
    <definedName name="_xlnm._FilterDatabase" localSheetId="5" hidden="1">'1 - VO '!$C$132:$K$182</definedName>
    <definedName name="_xlnm._FilterDatabase" localSheetId="2" hidden="1">'SO 001 - Příprava území'!$C$125:$K$176</definedName>
    <definedName name="_xlnm._FilterDatabase" localSheetId="3" hidden="1">'SO 101 - Parkoviště'!$C$129:$K$366</definedName>
    <definedName name="_xlnm._FilterDatabase" localSheetId="6" hidden="1">'SO 701 - Oplocení'!$C$121:$K$128</definedName>
    <definedName name="_xlnm._FilterDatabase" localSheetId="1" hidden="1">'VON - Vedlejší a ostatní ...'!$C$126:$K$157</definedName>
    <definedName name="_xlnm.Print_Area" localSheetId="4">'1 - Odvodnění parkovacích...'!$C$4:$J$43,'1 - Odvodnění parkovacích...'!$C$50:$J$76,'1 - Odvodnění parkovacích...'!$C$82:$J$112,'1 - Odvodnění parkovacích...'!$C$118:$K$489</definedName>
    <definedName name="_xlnm.Print_Area" localSheetId="5">'1 - VO '!$C$4:$J$43,'1 - VO '!$C$50:$J$76,'1 - VO '!$C$82:$J$110,'1 - VO '!$C$116:$K$182</definedName>
    <definedName name="_xlnm.Print_Area" localSheetId="0">'Rekapitulace stavby'!$D$4:$AO$76,'Rekapitulace stavby'!$C$82:$AQ$104</definedName>
    <definedName name="_xlnm.Print_Area" localSheetId="2">'SO 001 - Příprava území'!$C$4:$J$41,'SO 001 - Příprava území'!$C$50:$J$76,'SO 001 - Příprava území'!$C$82:$J$105,'SO 001 - Příprava území'!$C$111:$K$176</definedName>
    <definedName name="_xlnm.Print_Area" localSheetId="3">'SO 101 - Parkoviště'!$C$4:$J$41,'SO 101 - Parkoviště'!$C$50:$J$76,'SO 101 - Parkoviště'!$C$82:$J$109,'SO 101 - Parkoviště'!$C$115:$K$366</definedName>
    <definedName name="_xlnm.Print_Area" localSheetId="6">'SO 701 - Oplocení'!$C$4:$J$41,'SO 701 - Oplocení'!$C$50:$J$76,'SO 701 - Oplocení'!$C$82:$J$101,'SO 701 - Oplocení'!$C$107:$K$128</definedName>
    <definedName name="_xlnm.Print_Area" localSheetId="1">'VON - Vedlejší a ostatní ...'!$C$4:$J$41,'VON - Vedlejší a ostatní ...'!$C$50:$J$76,'VON - Vedlejší a ostatní ...'!$C$82:$J$106,'VON - Vedlejší a ostatní ...'!$C$112:$K$157</definedName>
    <definedName name="_xlnm.Print_Titles" localSheetId="0">'Rekapitulace stavby'!$92:$92</definedName>
    <definedName name="_xlnm.Print_Titles" localSheetId="1">'VON - Vedlejší a ostatní ...'!$126:$126</definedName>
    <definedName name="_xlnm.Print_Titles" localSheetId="2">'SO 001 - Příprava území'!$125:$125</definedName>
    <definedName name="_xlnm.Print_Titles" localSheetId="3">'SO 101 - Parkoviště'!$129:$129</definedName>
    <definedName name="_xlnm.Print_Titles" localSheetId="4">'1 - Odvodnění parkovacích...'!$134:$134</definedName>
    <definedName name="_xlnm.Print_Titles" localSheetId="5">'1 - VO '!$132:$132</definedName>
    <definedName name="_xlnm.Print_Titles" localSheetId="6">'SO 701 - Oplocení'!$121:$121</definedName>
  </definedNames>
  <calcPr calcId="145621"/>
</workbook>
</file>

<file path=xl/sharedStrings.xml><?xml version="1.0" encoding="utf-8"?>
<sst xmlns="http://schemas.openxmlformats.org/spreadsheetml/2006/main" count="8600" uniqueCount="1220">
  <si>
    <t>Export Komplet</t>
  </si>
  <si>
    <t/>
  </si>
  <si>
    <t>2.0</t>
  </si>
  <si>
    <t>ZAMOK</t>
  </si>
  <si>
    <t>False</t>
  </si>
  <si>
    <t>{fffad3c5-3032-4cc2-9afd-5d8ea31ecde5}</t>
  </si>
  <si>
    <t>0,01</t>
  </si>
  <si>
    <t>21</t>
  </si>
  <si>
    <t>15</t>
  </si>
  <si>
    <t>REKAPITULACE STAVBY</t>
  </si>
  <si>
    <t>v ---  níže se nacházejí doplnkové a pomocné údaje k sestavám  --- v</t>
  </si>
  <si>
    <t>Návod na vyplnění</t>
  </si>
  <si>
    <t>0,001</t>
  </si>
  <si>
    <t>Kód:</t>
  </si>
  <si>
    <t>N19-107_exp2_2-3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</si>
  <si>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</si>
  <si>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</si>
  <si>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PARKOVACÍCH PLOCH V KARVINÉ _ UL. ČAJKOVSKÉHO</t>
  </si>
  <si>
    <t>KSO:</t>
  </si>
  <si>
    <t>822 55</t>
  </si>
  <si>
    <t>CC-CZ:</t>
  </si>
  <si>
    <t>21122</t>
  </si>
  <si>
    <t>Místo:</t>
  </si>
  <si>
    <t xml:space="preserve"> </t>
  </si>
  <si>
    <t>Datum:</t>
  </si>
  <si>
    <t>7. 8. 2019</t>
  </si>
  <si>
    <t>CZ-CPV:</t>
  </si>
  <si>
    <t>45000000-7</t>
  </si>
  <si>
    <t>CZ-CPA:</t>
  </si>
  <si>
    <t>42.11.20</t>
  </si>
  <si>
    <t>Zadavatel:</t>
  </si>
  <si>
    <t>IČ:</t>
  </si>
  <si>
    <t>STATUTÁRNÍ MĚSTO KARVINÁ</t>
  </si>
  <si>
    <t>DIČ:</t>
  </si>
  <si>
    <t>Uchazeč:</t>
  </si>
  <si>
    <t>Vyplň údaj</t>
  </si>
  <si>
    <t>Projektant:</t>
  </si>
  <si>
    <t>KANIA a.s., Ostrava</t>
  </si>
  <si>
    <t>True</t>
  </si>
  <si>
    <t>Zpracovatel:</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</si>
  <si>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</si>
  <si>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</si>
  <si>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</si>
  <si>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</si>
  <si>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</si>
  <si>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</si>
  <si>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</si>
  <si>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</si>
  <si>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</si>
  <si>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</si>
  <si>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</si>
  <si>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</si>
  <si>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</si>
  <si>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</si>
  <si>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</si>
  <si>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</si>
  <si>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</si>
  <si>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</si>
  <si>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</si>
  <si>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</si>
  <si>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</si>
  <si>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</si>
  <si>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</si>
  <si>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</si>
  <si>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</si>
  <si>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</si>
  <si>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</si>
  <si>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</si>
  <si>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</si>
  <si>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</si>
  <si>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</si>
  <si>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</si>
  <si>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</si>
  <si>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</si>
  <si>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</si>
  <si>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</si>
  <si>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</si>
  <si>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</si>
  <si>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</si>
  <si>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</si>
  <si>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</si>
  <si>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</si>
  <si>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</si>
  <si>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</si>
  <si>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</si>
  <si>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</si>
  <si>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t>
  </si>
  <si>
    <t>PARKOVACÍ PLOCHY NA UL. ČAJKOVSKÉHO V KARVINÉ MIZEROVĚ (ZUŠ)</t>
  </si>
  <si>
    <t>STA</t>
  </si>
  <si>
    <t>1</t>
  </si>
  <si>
    <t>{fe9b7f71-20e6-41b2-b830-eab17feafd60}</t>
  </si>
  <si>
    <t>/</t>
  </si>
  <si>
    <t>VON</t>
  </si>
  <si>
    <t>Vedlejší a ostatní náklady stavby</t>
  </si>
  <si>
    <t>Soupis</t>
  </si>
  <si>
    <t>{b199a54d-cddf-4ed7-925a-22a433c2f9ff}</t>
  </si>
  <si>
    <t>SO 001</t>
  </si>
  <si>
    <t>Příprava území</t>
  </si>
  <si>
    <t>{f012fcc6-a13f-494e-b35c-f991a88d3046}</t>
  </si>
  <si>
    <t>SO 101</t>
  </si>
  <si>
    <t>Parkoviště</t>
  </si>
  <si>
    <t>{00b083e3-76c0-4268-a364-f69732df2218}</t>
  </si>
  <si>
    <t>SO 301</t>
  </si>
  <si>
    <t>Odvodnění</t>
  </si>
  <si>
    <t>{7a6ce71f-0f34-4d9e-80f6-d93888e0d600}</t>
  </si>
  <si>
    <t>Odvodnění parkovacích ploch</t>
  </si>
  <si>
    <t>3</t>
  </si>
  <si>
    <t>{b6d7d1e7-4c8d-4daa-8d65-2b25e3a23fc8}</t>
  </si>
  <si>
    <t>SO 401</t>
  </si>
  <si>
    <t>Veřejné osvětlení</t>
  </si>
  <si>
    <t>{d306d7f7-9eb4-4a82-899b-424fb0bdd032}</t>
  </si>
  <si>
    <t xml:space="preserve">VO </t>
  </si>
  <si>
    <t>{354588d6-8ba8-4aaf-babc-da783985225e}</t>
  </si>
  <si>
    <t>SO 701</t>
  </si>
  <si>
    <t>Oplocení</t>
  </si>
  <si>
    <t>{ef6941ab-f8ee-4a9a-b721-f4e707858ae1}</t>
  </si>
  <si>
    <t>KRYCÍ LIST SOUPISU PRACÍ</t>
  </si>
  <si>
    <t>Objekt:</t>
  </si>
  <si>
    <t>2 - PARKOVACÍ PLOCHY NA UL. ČAJKOVSKÉHO V KARVINÉ MIZEROVĚ (ZUŠ)</t>
  </si>
  <si>
    <t>Soupis:</t>
  </si>
  <si>
    <t>VON - Vedlejší a ostatní náklady stavby</t>
  </si>
  <si>
    <t>UL. ČAJKOVSKÉHO V KARVINÉ MIZEROVĚ (ZUŠ)</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</si>
  <si>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</si>
  <si>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</si>
  <si>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</si>
  <si>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</si>
  <si>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</si>
  <si>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</si>
  <si>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</si>
  <si>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</si>
  <si>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</si>
  <si>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</si>
  <si>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</si>
  <si>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</si>
  <si>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</si>
  <si>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</si>
  <si>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</si>
  <si>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</si>
  <si>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</si>
  <si>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</si>
  <si>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</si>
  <si>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</si>
  <si>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</si>
  <si>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</si>
  <si>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</si>
  <si>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</si>
  <si>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</si>
  <si>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</si>
  <si>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</si>
  <si>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</si>
  <si>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</si>
  <si>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</si>
  <si>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</si>
  <si>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</si>
  <si>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</si>
  <si>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</si>
  <si>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2019 01</t>
  </si>
  <si>
    <t>1024</t>
  </si>
  <si>
    <t>-1218778137</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</si>
  <si>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</si>
  <si>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</si>
  <si>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012303000</t>
  </si>
  <si>
    <t>Geodetické práce po výstavbě</t>
  </si>
  <si>
    <t>-165871153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</si>
  <si>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</si>
  <si>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</si>
  <si>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</si>
  <si>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-1270420025</t>
  </si>
  <si>
    <t>Poznámka k položce:
V jednotkové ceně zahrnuty náklady na vypracování :
-prováděcí / dílenské dokumentace pro provedení stavby vč. potřebných detailů
VEŠKERÉ FORMY A PŘEDÁNÍ SE ŘÍDÍ PODMÍNKAMI ZADÁVACÍ DOKUMENTACE STAVBY</t>
  </si>
  <si>
    <t>4</t>
  </si>
  <si>
    <t>013254000</t>
  </si>
  <si>
    <t>Dokumentace skutečného provedení stavby</t>
  </si>
  <si>
    <t>-1245742449</t>
  </si>
  <si>
    <t>Poznámka k položce:
VEŠKERÉ FORMY A PŘEDÁNÍ SE ŘÍDÍ PODMÍNKAMI ZADÁVACÍ DOKUMENTACE STAVBY</t>
  </si>
  <si>
    <t>VRN2</t>
  </si>
  <si>
    <t>Příprava staveniště</t>
  </si>
  <si>
    <t>020001000</t>
  </si>
  <si>
    <t xml:space="preserve">Příprava staveniště </t>
  </si>
  <si>
    <t>-1867669575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</si>
  <si>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</si>
  <si>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</si>
  <si>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</si>
  <si>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6</t>
  </si>
  <si>
    <t>030001000</t>
  </si>
  <si>
    <t xml:space="preserve">Zařízení staveniště </t>
  </si>
  <si>
    <t>-140957240</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</si>
  <si>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</si>
  <si>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7</t>
  </si>
  <si>
    <t>035103001</t>
  </si>
  <si>
    <t>Pronájem ploch</t>
  </si>
  <si>
    <t>-755258142</t>
  </si>
  <si>
    <t>Poznámka k položce:
(plochy potřebné pro zařízení staveniště, které nejsou v majetku objednatele)</t>
  </si>
  <si>
    <t>8</t>
  </si>
  <si>
    <t>039002000</t>
  </si>
  <si>
    <t>Zrušení zařízení staveniště</t>
  </si>
  <si>
    <t>-1249456794</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</si>
  <si>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</si>
  <si>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</si>
  <si>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</si>
  <si>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</si>
  <si>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</si>
  <si>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</si>
  <si>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-1528969215</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</si>
  <si>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</si>
  <si>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</si>
  <si>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</si>
  <si>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</si>
  <si>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-411089703</t>
  </si>
  <si>
    <t>Poznámka k položce:
-příprava předávací dokumentace dle ZD
-ostatní kompletační činnost</t>
  </si>
  <si>
    <t>VRN6</t>
  </si>
  <si>
    <t>Územní vlivy</t>
  </si>
  <si>
    <t>11</t>
  </si>
  <si>
    <t>062002000</t>
  </si>
  <si>
    <t>Ztížené dopravní podmínky</t>
  </si>
  <si>
    <t>-836838340</t>
  </si>
  <si>
    <t>VRN9</t>
  </si>
  <si>
    <t>Ostatní náklady</t>
  </si>
  <si>
    <t>12</t>
  </si>
  <si>
    <t>090001000</t>
  </si>
  <si>
    <t>1730978786</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</si>
  <si>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</si>
  <si>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SO 001 - Příprava území</t>
  </si>
  <si>
    <t>HSV - Práce a dodávky HSV</t>
  </si>
  <si>
    <t xml:space="preserve">    1 - Zemní práce</t>
  </si>
  <si>
    <t xml:space="preserve">    9 - Ostatní konstrukce a práce, bourání</t>
  </si>
  <si>
    <t xml:space="preserve">    997 - Přesun sutě</t>
  </si>
  <si>
    <t>Ostatní - Ostatní</t>
  </si>
  <si>
    <t xml:space="preserve">    OST1 - Ostatní kce a dodávky</t>
  </si>
  <si>
    <t>HSV</t>
  </si>
  <si>
    <t>Práce a dodávky HSV</t>
  </si>
  <si>
    <t>Zemní práce</t>
  </si>
  <si>
    <t>112201111</t>
  </si>
  <si>
    <t>Odstranění pařezů D do 0,2 m v rovině a svahu 1:5 s odklizením do 20 m a zasypáním jámy</t>
  </si>
  <si>
    <t>kus</t>
  </si>
  <si>
    <t>452649511</t>
  </si>
  <si>
    <t>112201112</t>
  </si>
  <si>
    <t>Odstranění pařezů D do 0,3 m v rovině a svahu 1:5 s odklizením do 20 m a zasypáním jámy</t>
  </si>
  <si>
    <t>-464447642</t>
  </si>
  <si>
    <t>112201113</t>
  </si>
  <si>
    <t>Odstranění pařezů D do 0,4 m v rovině a svahu 1:5 s odklizením do 20 m a zasypáním jámy</t>
  </si>
  <si>
    <t>1576265010</t>
  </si>
  <si>
    <t>112201114</t>
  </si>
  <si>
    <t>Odstranění pařezů D do 0,5 m v rovině a svahu 1:5 s odklizením do 20 m a zasypáním jámy</t>
  </si>
  <si>
    <t>661712311</t>
  </si>
  <si>
    <t>112201115</t>
  </si>
  <si>
    <t>Odstranění pařezů D do 0,6 m v rovině a svahu 1:5 s odklizením do 20 m a zasypáním jámy</t>
  </si>
  <si>
    <t>1838232107</t>
  </si>
  <si>
    <t>112201116</t>
  </si>
  <si>
    <t>Odstranění pařezů D do 0,7 m v rovině a svahu 1:5 s odklizením do 20 m a zasypáním jámy</t>
  </si>
  <si>
    <t>-1360596318</t>
  </si>
  <si>
    <t>113106187</t>
  </si>
  <si>
    <t>Rozebrání dlažeb vozovek ze zámkové dlažby s ložem z kameniva strojně pl do 50 m2</t>
  </si>
  <si>
    <t>m2</t>
  </si>
  <si>
    <t>-1379582253</t>
  </si>
  <si>
    <t>VV</t>
  </si>
  <si>
    <t>"rozsah a spec._SO 001_v.č. 01. TZ, bilance" 22,0</t>
  </si>
  <si>
    <t>Součet</t>
  </si>
  <si>
    <t>113107324</t>
  </si>
  <si>
    <t>Odstranění podkladu z kameniva tl 400 mm strojně pl do 50 m2</t>
  </si>
  <si>
    <t>906143531</t>
  </si>
  <si>
    <t>23,0+22,0</t>
  </si>
  <si>
    <t>113107342</t>
  </si>
  <si>
    <t>Odstranění krytu živičného tl 100 mm strojně pl do 50 m2</t>
  </si>
  <si>
    <t>-173758997</t>
  </si>
  <si>
    <t>"rozsah a spec._SO 001_v.č. 01. TZ, bilance" 23,0</t>
  </si>
  <si>
    <t>113154114</t>
  </si>
  <si>
    <t xml:space="preserve">Frézování živičného krytu tl 100 mm pruh š 0,5 m pl do 500 m2 </t>
  </si>
  <si>
    <t>1223768331</t>
  </si>
  <si>
    <t>"rozsah a spec._SO 001_v.č. 01. TZ, bilance" 14,0</t>
  </si>
  <si>
    <t>115015R01.1</t>
  </si>
  <si>
    <t xml:space="preserve">Přesuny a likvidace pařezů _ dle zákona o odpadech </t>
  </si>
  <si>
    <t>CS VLASTNÍ</t>
  </si>
  <si>
    <t>604587795</t>
  </si>
  <si>
    <t>121101101</t>
  </si>
  <si>
    <t>Sejmutí ornice s přemístěním na vzdálenost do 50 m</t>
  </si>
  <si>
    <t>m3</t>
  </si>
  <si>
    <t>800581266</t>
  </si>
  <si>
    <t>"rozsah a spec._SO 001_v.č. 01. TZ, bilance" 3024,0*0,15</t>
  </si>
  <si>
    <t>13</t>
  </si>
  <si>
    <t>162301101</t>
  </si>
  <si>
    <t>Vodorovné přemístění do 500 m výkopku/sypaniny z horniny tř. 1 až 4</t>
  </si>
  <si>
    <t>-2094953255</t>
  </si>
  <si>
    <t xml:space="preserve">"rozsah a spec._SO 001_v.č. 01. TZ, bilance" </t>
  </si>
  <si>
    <t>"zpětné použití orniční vrstvy" 618,0*0,15</t>
  </si>
  <si>
    <t>14</t>
  </si>
  <si>
    <t>162601102</t>
  </si>
  <si>
    <t>Vodorovné přemístění do 5000 m výkopku/sypaniny z horniny tř. 1 až 4</t>
  </si>
  <si>
    <t>-711533632</t>
  </si>
  <si>
    <t>"orniční vrstva_předpoklad-bude upřesněno při realizaci dle požadavků objekdnatele" 453,6</t>
  </si>
  <si>
    <t>"odečet zpětného použití" -618,0*0,15</t>
  </si>
  <si>
    <t>Ostatní konstrukce a práce, bourání</t>
  </si>
  <si>
    <t>962052211</t>
  </si>
  <si>
    <t>Bourání konstrukcí nadzákladových ze ŽB přes 1 m3</t>
  </si>
  <si>
    <t>-1044945726</t>
  </si>
  <si>
    <t>"rozsah a spec._SO 001_v.č. 01. TZ, bilance" 5,0*1,0</t>
  </si>
  <si>
    <t>997</t>
  </si>
  <si>
    <t>Přesun sutě</t>
  </si>
  <si>
    <t>16</t>
  </si>
  <si>
    <t>997013R31</t>
  </si>
  <si>
    <t xml:space="preserve">Poplatek za uložení na skládce (skládkovné) stavebního odpadu bez rozlišení </t>
  </si>
  <si>
    <t>t</t>
  </si>
  <si>
    <t>-1040095710</t>
  </si>
  <si>
    <t>Poznámka k položce:
Stavební odpad bez rozlišení.</t>
  </si>
  <si>
    <t>17</t>
  </si>
  <si>
    <t>997321511</t>
  </si>
  <si>
    <t>Vodorovná doprava suti a vybouraných hmot po suchu do 1 km</t>
  </si>
  <si>
    <t>-116949657</t>
  </si>
  <si>
    <t>18</t>
  </si>
  <si>
    <t>997321519</t>
  </si>
  <si>
    <t>Příplatek ZKD 1km vodorovné dopravy suti a vybouraných hmot po suchu</t>
  </si>
  <si>
    <t>1149233690</t>
  </si>
  <si>
    <t>53,234*15 'Přepočtené koeficientem množství</t>
  </si>
  <si>
    <t>19</t>
  </si>
  <si>
    <t>997321611</t>
  </si>
  <si>
    <t>Nakládání nebo překládání suti a vybouraných hmot</t>
  </si>
  <si>
    <t>-1001147197</t>
  </si>
  <si>
    <t>Ostatní</t>
  </si>
  <si>
    <t>OST1</t>
  </si>
  <si>
    <t>Ostatní kce a dodávky</t>
  </si>
  <si>
    <t>20</t>
  </si>
  <si>
    <t>OST1_R01</t>
  </si>
  <si>
    <t>Demontáž, demolice, přesuny a likvidace odpadů dle zákona _ oplocení včetně základových prvků se zásypem jam</t>
  </si>
  <si>
    <t>m</t>
  </si>
  <si>
    <t>512</t>
  </si>
  <si>
    <t>-649783523</t>
  </si>
  <si>
    <t>Poznámka k položce:
Kompletní provedení dle specifikace PD a TZ včetně všech přímo souvisejících prací a dodávek
--------------------------------------------------------------------------------------------------------------</t>
  </si>
  <si>
    <t>"rozsah a spec._SO 001_v.č. 01. TZ, bilance" 19,0</t>
  </si>
  <si>
    <t>SO 101 - Parkoviště</t>
  </si>
  <si>
    <t xml:space="preserve">      18 - Zemní práce - povrchové úpravy terénu</t>
  </si>
  <si>
    <t xml:space="preserve">    2 - Zakládání</t>
  </si>
  <si>
    <t xml:space="preserve">    5 - Komunikace pozemní</t>
  </si>
  <si>
    <t xml:space="preserve">    8 - Trubní vedení</t>
  </si>
  <si>
    <t xml:space="preserve">    998 - Přesun hmot</t>
  </si>
  <si>
    <t xml:space="preserve">    OST1 - Ostatní konstrukce a dodávky</t>
  </si>
  <si>
    <t>122201102</t>
  </si>
  <si>
    <t>Odkopávky a prokopávky nezapažené v hornině tř. 3 objem do 1000 m3</t>
  </si>
  <si>
    <t>1024845406</t>
  </si>
  <si>
    <t>"rozsah a spec_SO 101_v.č. 02-04, TZ, navrhované kapacity" 664,0</t>
  </si>
  <si>
    <t>122301103</t>
  </si>
  <si>
    <t>Odkopávky a prokopávky nezapažené v hornině tř. 4 objem do 5000 m3</t>
  </si>
  <si>
    <t>-796118790</t>
  </si>
  <si>
    <t xml:space="preserve">"SANACE PODLOŽÍ_předpoklad-bude upřesněno v rámci realizace" </t>
  </si>
  <si>
    <t>"rozsah a spec_SO 101_v.č. 02-04, TZ, navrhované kapacity" 1251,0</t>
  </si>
  <si>
    <t>132201101</t>
  </si>
  <si>
    <t>Hloubení rýh š do 600 mm v hornině tř. 3 objemu do 100 m3</t>
  </si>
  <si>
    <t>-1932702987</t>
  </si>
  <si>
    <t xml:space="preserve">"rozsah a spec_SO 101_v.č. 02-04, TZ, navrhované kapacity" </t>
  </si>
  <si>
    <t>"obruby" 0,4*0,4*1136,0</t>
  </si>
  <si>
    <t>"napojení vpustí a žlabů_předpoklad-bude upřesněno při realizaci stavby" 57*(0,6*0,6)</t>
  </si>
  <si>
    <t>"trativod" 500*0,5*0,4</t>
  </si>
  <si>
    <t>162201102</t>
  </si>
  <si>
    <t>Vodorovné přemístění do 50 m výkopku/sypaniny z horniny tř. 1 až 4</t>
  </si>
  <si>
    <t>-615756952</t>
  </si>
  <si>
    <t>Poznámka k položce:
-pro zpětné zásypy _ tam a zpět</t>
  </si>
  <si>
    <t>54,528*2 'Přepočtené koeficientem množství</t>
  </si>
  <si>
    <t>1285662808</t>
  </si>
  <si>
    <t>162701105</t>
  </si>
  <si>
    <t>Vodorovné přemístění do 10000 m výkopku/sypaniny z horniny tř. 1 až 4</t>
  </si>
  <si>
    <t>-1030584967</t>
  </si>
  <si>
    <t>"rozsah a spec_SO 101_v.č. 02-04, TZ, navrhované kapacity"</t>
  </si>
  <si>
    <t>"SANACE PODLOŽÍ_předpoklad-bude upřesněno v rámci realizace"  1251,0</t>
  </si>
  <si>
    <t>"obruby" 0,4*0,4*1136,0*0,7</t>
  </si>
  <si>
    <t>"odkopávky_ZP" 664,0</t>
  </si>
  <si>
    <t>162701109</t>
  </si>
  <si>
    <t>Příplatek k vodorovnému přemístění výkopku/sypaniny z horniny tř. 1 až 4 ZKD 1000 m přes 10000 m</t>
  </si>
  <si>
    <t>2131914915</t>
  </si>
  <si>
    <t>2162,752*5 'Přepočtené koeficientem množství</t>
  </si>
  <si>
    <t>171101105</t>
  </si>
  <si>
    <t xml:space="preserve">Uložení sypaniny ze sypanin do násypů zhutněných </t>
  </si>
  <si>
    <t>1428861021</t>
  </si>
  <si>
    <t>171201201</t>
  </si>
  <si>
    <t>Uložení sypaniny na skládky</t>
  </si>
  <si>
    <t>676768415</t>
  </si>
  <si>
    <t>171201211</t>
  </si>
  <si>
    <t>Poplatek za uložení stavebního odpadu - zeminy a kameniva na skládce</t>
  </si>
  <si>
    <t>1550526417</t>
  </si>
  <si>
    <t>2162,752*1,8 'Přepočtené koeficientem množství</t>
  </si>
  <si>
    <t>174101101</t>
  </si>
  <si>
    <t>Zásyp jam, šachet rýh nebo kolem objektů sypaninou se zhutněním</t>
  </si>
  <si>
    <t>-1706330261</t>
  </si>
  <si>
    <t>(664,0+1251,0+302,28)-2162,752</t>
  </si>
  <si>
    <t>1646542814</t>
  </si>
  <si>
    <t>"rozsah a spec_SO 101_v.č. 02-04, TZ, navrhované kapacity" 49,0</t>
  </si>
  <si>
    <t>M</t>
  </si>
  <si>
    <t>583439590</t>
  </si>
  <si>
    <t>externí zhutnitelný nenamrzavý násypový drcený materiál (specifikace dle PD a TZ)</t>
  </si>
  <si>
    <t>233332053</t>
  </si>
  <si>
    <t>Poznámka k položce:
(specifikace materiálu dle PD a TZ)</t>
  </si>
  <si>
    <t>49*2 'Přepočtené koeficientem množství</t>
  </si>
  <si>
    <t>175111101</t>
  </si>
  <si>
    <t>Obsypání potrubí ručně sypaninou bez prohození sítem, uloženou do 3 m</t>
  </si>
  <si>
    <t>457686708</t>
  </si>
  <si>
    <t>58331200</t>
  </si>
  <si>
    <t>štěrkopísek tříděný obsypový (materiál vhodný pro podsyp a obsyp potrubí)</t>
  </si>
  <si>
    <t>1139579248</t>
  </si>
  <si>
    <t>20,52*1,8 'Přepočtené koeficientem množství</t>
  </si>
  <si>
    <t>175151101</t>
  </si>
  <si>
    <t>Obsypání potrubí strojně sypaninou bez prohození, uloženou do 3 m</t>
  </si>
  <si>
    <t>-195862743</t>
  </si>
  <si>
    <t>58343872</t>
  </si>
  <si>
    <t>kamenivo drcené drenážní frakce 8/16</t>
  </si>
  <si>
    <t>-1242755387</t>
  </si>
  <si>
    <t>100*1,8 'Přepočtené koeficientem množství</t>
  </si>
  <si>
    <t>181951102</t>
  </si>
  <si>
    <t>Úprava pláně v hornině tř. 1 až 4 se zhutněním</t>
  </si>
  <si>
    <t>-737802049</t>
  </si>
  <si>
    <t>"pojížděné parkoviště" 1171,0</t>
  </si>
  <si>
    <t>"pojížděná betonová dlažba" 1011,0</t>
  </si>
  <si>
    <t>"pochozí betonová dlažba" (61,0+8,0)</t>
  </si>
  <si>
    <t>"pochozí parkoviště" 113,0</t>
  </si>
  <si>
    <t>181951102.1</t>
  </si>
  <si>
    <t xml:space="preserve">Úprava pláně v hornině tř. 1 až 4 se zhutněním ručním vibračním pěchem </t>
  </si>
  <si>
    <t>-1004642962</t>
  </si>
  <si>
    <t>"obruby" 0,4*(1136,0)</t>
  </si>
  <si>
    <t>460120019</t>
  </si>
  <si>
    <t>Naložení výkopku strojně z hornin třídy 1až4</t>
  </si>
  <si>
    <t>64</t>
  </si>
  <si>
    <t>-28427354</t>
  </si>
  <si>
    <t>419408581</t>
  </si>
  <si>
    <t>"zpětné přemístění orniční vrstvy z mezideponie" 618,0*0,15</t>
  </si>
  <si>
    <t>Zemní práce - povrchové úpravy terénu</t>
  </si>
  <si>
    <t>22</t>
  </si>
  <si>
    <t>181151311</t>
  </si>
  <si>
    <t>Plošná úprava terénu přes 500 m2 zemina tř 1 až 4 nerovnosti do 100 mm v rovinně a svahu do 1:5</t>
  </si>
  <si>
    <t>-963293127</t>
  </si>
  <si>
    <t>"rozsah a spec_SO 101_v.č. 02-04, TZ, navrhované kapacity" 618,0</t>
  </si>
  <si>
    <t>23</t>
  </si>
  <si>
    <t>181301112</t>
  </si>
  <si>
    <t>Rozprostření ornice tl vrstvy do 150 mm pl přes 500 m2 v rovině nebo ve svahu do 1:5</t>
  </si>
  <si>
    <t>440529203</t>
  </si>
  <si>
    <t>24</t>
  </si>
  <si>
    <t>181411131</t>
  </si>
  <si>
    <t>Založení parkového trávníku výsevem plochy do 1000 m2 v rovině a ve svahu do 1:5</t>
  </si>
  <si>
    <t>204642173</t>
  </si>
  <si>
    <t>25</t>
  </si>
  <si>
    <t>00572410</t>
  </si>
  <si>
    <t>osivo směs travní parková</t>
  </si>
  <si>
    <t>kg</t>
  </si>
  <si>
    <t>477984233</t>
  </si>
  <si>
    <t>618*0,03 'Přepočtené koeficientem množství</t>
  </si>
  <si>
    <t>26</t>
  </si>
  <si>
    <t>181951101</t>
  </si>
  <si>
    <t>Úprava pláně v hornině tř. 1 až 4 bez zhutnění</t>
  </si>
  <si>
    <t>-815549694</t>
  </si>
  <si>
    <t>27</t>
  </si>
  <si>
    <t>183403153</t>
  </si>
  <si>
    <t>Obdělání půdy hrabáním v rovině a svahu do 1:5</t>
  </si>
  <si>
    <t>-1181105814</t>
  </si>
  <si>
    <t>28</t>
  </si>
  <si>
    <t>183403161</t>
  </si>
  <si>
    <t>Obdělání půdy válením v rovině a svahu do 1:5</t>
  </si>
  <si>
    <t>-1749545539</t>
  </si>
  <si>
    <t>29</t>
  </si>
  <si>
    <t>185850R01</t>
  </si>
  <si>
    <t>Ošetření travnatých ploch _ rozsah a specifikace viz zadávací dokumentace</t>
  </si>
  <si>
    <t>-15610677</t>
  </si>
  <si>
    <t>Zakládání</t>
  </si>
  <si>
    <t>30</t>
  </si>
  <si>
    <t>212755214</t>
  </si>
  <si>
    <t>Trativody z drenážních trubek plastových flexibilních D 100 mm bez lože</t>
  </si>
  <si>
    <t>-80836351</t>
  </si>
  <si>
    <t>"rozsah a spec_SO 101_v.č. 02-04, TZ, navrhované kapacity" 500,0</t>
  </si>
  <si>
    <t>Komunikace pozemní</t>
  </si>
  <si>
    <t>31</t>
  </si>
  <si>
    <t>564201111</t>
  </si>
  <si>
    <t>Podklad nebo podsyp ze štěrkopísku ŠP tl do 40 mm</t>
  </si>
  <si>
    <t>630362091</t>
  </si>
  <si>
    <t>32</t>
  </si>
  <si>
    <t>564201111.1</t>
  </si>
  <si>
    <t>Podklad nebo podsyp ze štěrkopísku ŠP tl do 40 mm + sorbent Vapex 6.1</t>
  </si>
  <si>
    <t>57220972</t>
  </si>
  <si>
    <t>33</t>
  </si>
  <si>
    <t>564851111</t>
  </si>
  <si>
    <t>Podklad ze štěrkodrtě ŠD tl 150 mm</t>
  </si>
  <si>
    <t>-1274475363</t>
  </si>
  <si>
    <t>"pojížděné parkoviště" 1171,0*2</t>
  </si>
  <si>
    <t>"pojížděná betonová dlažba" 1011,0*2</t>
  </si>
  <si>
    <t>34</t>
  </si>
  <si>
    <t>564871111</t>
  </si>
  <si>
    <t>Podklad ze štěrkodrtě ŠD tl 250 mm</t>
  </si>
  <si>
    <t>1299542728</t>
  </si>
  <si>
    <t xml:space="preserve">Poznámka k položce:
fr. 0-63 mm </t>
  </si>
  <si>
    <t>"SANACE PODLOŽÍ_předpoklad-bude upřesněno v rámci realizace" (1251,0/0,5)*2</t>
  </si>
  <si>
    <t>35</t>
  </si>
  <si>
    <t>565145111</t>
  </si>
  <si>
    <t>Asfaltový beton vrstva podkladní ACP 16+ tl 60 mm š do 3 m</t>
  </si>
  <si>
    <t>-1754303586</t>
  </si>
  <si>
    <t>"napojení na stávající komunikaci" 14,0</t>
  </si>
  <si>
    <t>36</t>
  </si>
  <si>
    <t>573111112</t>
  </si>
  <si>
    <t>Postřik živičný infiltrační s posypem z asfaltu množství 1 kg/m2</t>
  </si>
  <si>
    <t>-745948564</t>
  </si>
  <si>
    <t>37</t>
  </si>
  <si>
    <t>573231111</t>
  </si>
  <si>
    <t>Postřik živičný spojovací ze silniční emulze v množství 0,70 kg/m2</t>
  </si>
  <si>
    <t>-1741644089</t>
  </si>
  <si>
    <t>38</t>
  </si>
  <si>
    <t>577134131</t>
  </si>
  <si>
    <t>Asfaltový beton vrstva obrusná ACO 11 tl 40 mm š do 3 m z modifikovaného asfaltu</t>
  </si>
  <si>
    <t>293826721</t>
  </si>
  <si>
    <t>39</t>
  </si>
  <si>
    <t>593532114</t>
  </si>
  <si>
    <t>Kladení dlažby z plastových vegetačních dlaždic pozemních komunikací se zámkem tl 50mm pl přes 300m2 s kačírkovou výplní</t>
  </si>
  <si>
    <t>1261046534</t>
  </si>
  <si>
    <t>40</t>
  </si>
  <si>
    <t>56245141</t>
  </si>
  <si>
    <t>dlažba zatravňovací plastová 330x330x50mm _ specifikace dle PD a TZ</t>
  </si>
  <si>
    <t>-452109565</t>
  </si>
  <si>
    <t>1284*1,05 'Přepočtené koeficientem množství</t>
  </si>
  <si>
    <t>41</t>
  </si>
  <si>
    <t>596211121</t>
  </si>
  <si>
    <t>Kladení zámkové dlažby komunikací pro pěší tl 60 mm skupiny B pl do 100 m2</t>
  </si>
  <si>
    <t>1743262606</t>
  </si>
  <si>
    <t>42</t>
  </si>
  <si>
    <t>59245021</t>
  </si>
  <si>
    <t>dlažba skladebná betonová 200x200x60mm přírodní</t>
  </si>
  <si>
    <t>-758066625</t>
  </si>
  <si>
    <t>"pochozí betonová dlažba" (61,0)*1,1</t>
  </si>
  <si>
    <t>43</t>
  </si>
  <si>
    <t>59245006</t>
  </si>
  <si>
    <t xml:space="preserve">dlažba skladebná betonová reliéfní kontrastní 200x100x60mm </t>
  </si>
  <si>
    <t>1082178422</t>
  </si>
  <si>
    <t>"pochozí betonová dlažba" (8,0)*1,1</t>
  </si>
  <si>
    <t>44</t>
  </si>
  <si>
    <t>596211223</t>
  </si>
  <si>
    <t>Kladení zámkové dlažby komunikací tl 80 mm skupiny B pl přes 300 m2</t>
  </si>
  <si>
    <t>336429290</t>
  </si>
  <si>
    <t>45</t>
  </si>
  <si>
    <t>59245030</t>
  </si>
  <si>
    <t>dlažba skladebná betonová 200x200x80mm přírodní</t>
  </si>
  <si>
    <t>-1056530768</t>
  </si>
  <si>
    <t>1011*1,1 'Přepočtené koeficientem množství</t>
  </si>
  <si>
    <t>46</t>
  </si>
  <si>
    <t>599141111</t>
  </si>
  <si>
    <t>Vyplnění spár  živičnou zálivkou</t>
  </si>
  <si>
    <t>1871530787</t>
  </si>
  <si>
    <t>Trubní vedení</t>
  </si>
  <si>
    <t>47</t>
  </si>
  <si>
    <t>871313121</t>
  </si>
  <si>
    <t>Montáž kanalizačního potrubí z PVC těsněné gumovým kroužkem otevřený výkop sklon do 20 % DN 160</t>
  </si>
  <si>
    <t>398624661</t>
  </si>
  <si>
    <t>Poznámka k položce:
JC obsahuje montáže veškerých přímo souvisejících armatur/doplňků a příslušenství</t>
  </si>
  <si>
    <t>"rozsah a spec_SO 101_v.č. 02-04, TZ, navrhované kapacity" 57,0</t>
  </si>
  <si>
    <t>48</t>
  </si>
  <si>
    <t>28611165.1</t>
  </si>
  <si>
    <t xml:space="preserve">trubka kanalizační PVC KG SN 8 DN 150 mm </t>
  </si>
  <si>
    <t>-1885635518</t>
  </si>
  <si>
    <t>Poznámka k položce:
V jednotkové ceně zahrnuty náklady na dodávku přímo souvisejících armatur a příslušenství/doplňků.</t>
  </si>
  <si>
    <t>57*1,1 'Přepočtené koeficientem množství</t>
  </si>
  <si>
    <t>49</t>
  </si>
  <si>
    <t>899332111</t>
  </si>
  <si>
    <t xml:space="preserve">Výšková úprava uličního vstupu nebo vpusti </t>
  </si>
  <si>
    <t>-861847633</t>
  </si>
  <si>
    <t>"rozsah a spec_SO 101_v.č. 02-04, TZ, navrhované kapacity" 1,0</t>
  </si>
  <si>
    <t>50</t>
  </si>
  <si>
    <t>914110R01</t>
  </si>
  <si>
    <t>Systémová dodávka a montáž svislého dopravního značení _ IP 11a+E7b</t>
  </si>
  <si>
    <t>-1442516688</t>
  </si>
  <si>
    <t xml:space="preserve">Poznámka k položce:
Kompletní systémová dodávk a montáž/provedení dle specifikace PD a TZ včetně všech přímo souvisejících prací a dodávek
------------------------------------------------------------------------------------------------------------------------------------------------------
(Veškeré svislé dopravní značení bude ukotveno na čtyřbodových hliníkových patkách.)
Svislé dopravní značky musí odpovídat Vyhlášce MDS č. 30/2001 Sb., v platném znění, kterou se provádějí pravidla provozu na pozemních komunikacích a úprav a řízení provozu na p.k., ČSN EN 12899-1 Stálé svislé dopravní značky část 1 včetně národní přílohy  NA ( požadavek třídy P3 dle čl.  NA 2.5),  Vzorovým listům VL 6., část 6.1. a TP 65.  Provedení dopravních značek musí splňovat podmínky stanovené MDS v TP 118 k jejich užití na pozemních komunikacích v ČR. Svislé dopravní značky vč. nosné konstrukce  musí být certifikovány autorizovanou zkušebnou.
Činná plocha všech dopravních značek musí být provedena z retroreflexní fólie min. třídy 1, v souladu s tabulkou NA .1 národní přílohy ČSN EN 12899-1. Značky budou lisované s dvojitým ohybem z pozinkovaného plechu s plnými rohy. Poloměr zaoblení rohů značek umístěných vedle vozovky musí být min.20 mm. Spojovací materiál bude nekorodující, objímky mohou být hliníkové. Sloupky budou z ocel.žárově zinkovaných trubek o průměru 70 mm s tl. stěny max. 3 mm.  Konce budou opatřeny víčky PVC. Osazené budou do patek z prostého betonu tř. C 16/20 XF 2.
Svislé dopravní značky se umisťují kolmo ke směru jízdy. Značky ani jejich nosné konstrukce nesmí zasahovat do průjezdného profilu komunikace. Min. vodorovná vzdálenost bližšího okraje značky nebo její nosné konstrukce od hrany komunikace je 0,5 m, maximální vzdálenost je 2,0 m.
</t>
  </si>
  <si>
    <t>51</t>
  </si>
  <si>
    <t>914110R02</t>
  </si>
  <si>
    <t>Systémová dodávka a montáž svislého dopravního značení _ IP 4a</t>
  </si>
  <si>
    <t>1269649928</t>
  </si>
  <si>
    <t>52</t>
  </si>
  <si>
    <t>914110R03</t>
  </si>
  <si>
    <t>Systémová dodávka a montáž svislého dopravního značení _ IP 11a+B13</t>
  </si>
  <si>
    <t>-1779718036</t>
  </si>
  <si>
    <t>53</t>
  </si>
  <si>
    <t>914110R04</t>
  </si>
  <si>
    <t>Systémová dodávka a montáž svislého dopravního značení _ IP 12+symbol 225+E8d</t>
  </si>
  <si>
    <t>1923430132</t>
  </si>
  <si>
    <t>54</t>
  </si>
  <si>
    <t>914110R04.1</t>
  </si>
  <si>
    <t>Systémová dodávka a montáž svislého dopravního značení _ B13</t>
  </si>
  <si>
    <t>586403358</t>
  </si>
  <si>
    <t xml:space="preserve">Poznámka k položce:
Kompletní systémová dodávk a montáž/provedení dle specifikace PD a TZ včetně všech přímo souvisejících prací a dodávek
------------------------------------------------------------------------------------------------------------------------------------------------------
(Veškeré svislé dopravní značení bude ukotveno na čtyřbodových hliníkových patkách.)
Svislé dopravní značky musí odpovídat Vyhlášce MDS č. 30/2001 Sb., v platném znění, kterou se provádějí pravidla provozu na pozemních komunikacích a úprav a řízení provozu na p.k., ČSN EN 12899-1 Stálé svislé dopravní značky část 1 včetně národní přílohy  NA ( požadavek třídy P3 dle čl.  NA 2.5),  Vzorovým listům VL 6., část 6.1. a TP 65.  Provedení dopravních značek musí splňovat podmínky stanovené MDS v TP 118 k jejich užití na pozemních komunikacích v ČR. Svislé dopravní značky vč. nosné konstrukce  musí být certifikovány autorizovanou zkušebnou.
Činná plocha všech dopravních značek musí být provedena z retroreflexní fólie min. třídy 1, v souladu s tabulkou NA .1 národní přílohy ČSN EN 12899-1. Značky budou lisované s dvojitým ohybem z pozinkovaného plechu s plnými rohy. Poloměr zaoblení rohů značek umístěných vedle vozovky musí být min.20 mm. Spojovací materiál bude nekorodující, objímky mohou být hliníkové. Sloupky budou z ocel.žárově zinkovaných trubek o průměru 70 mm s tl. stěny max. 3 mm.  Konce budou opatřeny víčky PVC. Osazené budou do patek z prostého betonu tř. C 16/20 XF 2.
Svislé dopravní značky se umisťují kolmo ke směru jízdy. Značky ani jejich nosné konstrukce nesmí zasahovat do průjezdného profilu komunikace. Min. vodorovná vzdálenost bližšího okraje značky nebo její nosné konstrukce od hrany komunikace je 0,5 m, maximální vzdálenost je 2,0 m.
----------------------------------------------------------------------------------------------------------------------------------------------------
Z důvody ochrany stávajícího teplovodu bude při vjezdu na parkoviště bude osazeno svislé dopravní značení B13 (3,5t) - Zákaz vjezdu vozidel, jejichž okamžitá hmotnost přesahuje vyznačenou mez (Značka zakazuje vjezd vozidel, jejichž okamžitá hmotnost přesahuje 3,5t).
</t>
  </si>
  <si>
    <t>55</t>
  </si>
  <si>
    <t>914110R05</t>
  </si>
  <si>
    <t xml:space="preserve">Dodávka a provedení vodorovného dopravního značení (nástřik bílou barvou) _ V 10b </t>
  </si>
  <si>
    <t>1230191001</t>
  </si>
  <si>
    <t xml:space="preserve">Poznámka k položce:
Kompletní systémová dodávk a montáž/provedení dle specifikace PD a TZ včetně všech přímo souvisejících prací a dodávek
------------------------------------------------------------------------------------------------------------------------------------------------------
Vodorovné značení -  provedení vodorovných dopr. značek musí odpovídat Vyhlášce MDS č. 30/2001 Sb, v platném znění, kterou se provádějí pravidla provozu na pozemních komunikacích a úprav a řízení provozu na p.k. , Vzorovým listům VL 6 Vybavení pozemních komunikací, část 6.2 Vodorovné dopravní značky a TP 133 zásady pro vodorovné značení na pozemních komunikacích. Značení bude provedeno z materiálů dlouhodobé životnosti s reflexní úpravou, které jsou schváleny MDS a jsou uvedeny v Katalogu hmot schválených pro vodorovné dopravní značení na pozemních komunikacích v ČR,  ČSN EN 1436 Vodorovné dopravní značení.
Provedení dopravního znační bude provedeno odbornou firmou.
</t>
  </si>
  <si>
    <t>315+22,0</t>
  </si>
  <si>
    <t>56</t>
  </si>
  <si>
    <t>914110R06</t>
  </si>
  <si>
    <t xml:space="preserve">Dodávka a provedení vodorovného dopravního značení (nástřik bílou barvou) _ V 9a </t>
  </si>
  <si>
    <t>-1640280861</t>
  </si>
  <si>
    <t>57</t>
  </si>
  <si>
    <t>914110R07</t>
  </si>
  <si>
    <t xml:space="preserve">Dodávka a provedení vodorovného dopravního značení (nástřik bílou barvou) _ V 10a </t>
  </si>
  <si>
    <t>355456175</t>
  </si>
  <si>
    <t>58</t>
  </si>
  <si>
    <t>914110R08</t>
  </si>
  <si>
    <t xml:space="preserve">Dodávka a provedení vodorovného dopravního značení (nástřik bílou barvou) _ V 10f </t>
  </si>
  <si>
    <t>1360069177</t>
  </si>
  <si>
    <t>59</t>
  </si>
  <si>
    <t>914110R09</t>
  </si>
  <si>
    <t>Dodávka a provedení vodorovného dopravního značení (nástřik bílou barvou) _ V10d</t>
  </si>
  <si>
    <t>910758031</t>
  </si>
  <si>
    <t>60</t>
  </si>
  <si>
    <t>916111123</t>
  </si>
  <si>
    <t>Osazení obruby z drobných kostek s boční opěrou do lože z betonu prostého</t>
  </si>
  <si>
    <t>933533620</t>
  </si>
  <si>
    <t>"rozsah a spec_SO 101_v.č. 02-04, TZ, navrhované kapacity" 19,0</t>
  </si>
  <si>
    <t>61</t>
  </si>
  <si>
    <t>58381007</t>
  </si>
  <si>
    <t>kostka dlažební žula drobná 10/10/10</t>
  </si>
  <si>
    <t>748184357</t>
  </si>
  <si>
    <t>19*0,11 'Přepočtené koeficientem množství</t>
  </si>
  <si>
    <t>62</t>
  </si>
  <si>
    <t>916231213</t>
  </si>
  <si>
    <t>Osazení chodníkového obrubníku betonového stojatého s boční opěrou do lože z betonu prostého</t>
  </si>
  <si>
    <t>2075611048</t>
  </si>
  <si>
    <t>63</t>
  </si>
  <si>
    <t>59217019</t>
  </si>
  <si>
    <t>obrubník betonový chodníkový 1000x100x200mm</t>
  </si>
  <si>
    <t>808801128</t>
  </si>
  <si>
    <t>1136*1,1 'Přepočtené koeficientem množství</t>
  </si>
  <si>
    <t>58932940</t>
  </si>
  <si>
    <t>beton C 25/30 XF2</t>
  </si>
  <si>
    <t>-1732015664</t>
  </si>
  <si>
    <t>65</t>
  </si>
  <si>
    <t>919726122</t>
  </si>
  <si>
    <t>Geotextilie pro ochranu, separaci a filtraci netkaná měrná hmotnost do 300 g/m2</t>
  </si>
  <si>
    <t>-699193488</t>
  </si>
  <si>
    <t>"SANACE PODKLADŮ" 3011,0</t>
  </si>
  <si>
    <t>"trativod" (0,5+0,4)*2*500</t>
  </si>
  <si>
    <t>66</t>
  </si>
  <si>
    <t>919735112</t>
  </si>
  <si>
    <t>Řezání stávajícího živičného krytu hl do 100 mm</t>
  </si>
  <si>
    <t>-461535566</t>
  </si>
  <si>
    <t>73,0</t>
  </si>
  <si>
    <t>67</t>
  </si>
  <si>
    <t>935114R00</t>
  </si>
  <si>
    <t>Systémová dodávka  montáž/osazení a připojení _ Liniové odvodňovače z polymerického betonu , s třídou zatížení až D400</t>
  </si>
  <si>
    <t>909345750</t>
  </si>
  <si>
    <t xml:space="preserve">Poznámka k položce:
Kompletní systémová dodávka a montáž/osazení _ dle specifikace PD a TZ včetně všech přímo souvisejících prací a dodávek/dopňků a příslušenství.
-------------------------------------------------------------------------------------------------------------------------------------------------------------------------------
Liniové odvodňovače jsou navrženy z polymerického betonu odolného vůči mrazu a posypovým solím, s třídou zatížení až D400, s litinovou ochranou hrany žlabu. Žlab má průřez tvaru „V“, světlá šířka je 100mm (stavební šířka 135mm) a je opatřen bezpečnostní SF drážkou pro vodotěsné utěsnění spojů. Liniový odvodňovač je tvořen tvarovkami s plynulým spádem dna 0,5% a bez spádu dna, dle kladečského schéma. Liniové odvodňovače budou opatřeny plastovým roštem, s třídou zatížení C250, aretovaným bezšroubovou aretací. Liniové odvodňovače jsou odvodněny systémovou vpustí s kalovým košem a s integrovaným těsněním pro vodotěsné napojení k základnímu vedení DN160. První řádek dlažby bude uložen do betonu.
Betonový žlab je napojen na litinovou mříž o stejném profilu, litinová mříž je osazena na vybetonovanou šachtu s možností napojení na PE troubu.
</t>
  </si>
  <si>
    <t>"rozsah a spec_SO 101_v.č. 02-04+05, TZ, navrhované kapacity" 10,0+7,2</t>
  </si>
  <si>
    <t>68</t>
  </si>
  <si>
    <t>935114R01</t>
  </si>
  <si>
    <t xml:space="preserve">Systémová dodávka  montáž/osazení a připojení _ betonová šachta s litinovou vpustí </t>
  </si>
  <si>
    <t>-791829252</t>
  </si>
  <si>
    <t xml:space="preserve">Poznámka k položce:
Kompletní systémová dodávka a montáž/osazení _ dle specifikace PD a TZ včetně všech přímo souvisejících prací a dodávek/dopňků a příslušenství.
-------------------------------------------------------------------------------------------------------------------------------------------------------------------------------
Systémová vpusť s kalovým košem a s integrovaným těsněním pro vodotěsné napojení k základnímu vedení DN160. 
---------------------------------------------------------------------------------------------------------------------------------------------
V1 C 250 Š1
V2 C 250 Š3
V3 C 250 Š8
V4 C 250 Š6
V5 C 250 Š15
V6 C 250 Š12
V7 C 250 Š12
V8 C 250 Š13
V9 C 250 Š14
V10 C 250 Š7
V11 C 250 Š10
V12 C 250 Š5
V13 C 250 Š4
V14 C 250 Š1
V15 C 250 Š4
V16 C 250 Š1
</t>
  </si>
  <si>
    <t>"rozsah a spec_SO 101_v.č. 02-04+06, TZ, navrhované kapacity" 16,0</t>
  </si>
  <si>
    <t>69</t>
  </si>
  <si>
    <t>935115115.1</t>
  </si>
  <si>
    <t>Liniové odvodnění z betonových tvarovek 210/100/280 mm do podkladního betonu , pro povrchové odvodnění</t>
  </si>
  <si>
    <t>1232154634</t>
  </si>
  <si>
    <t>Poznámka k položce:
Kompletní systémová dodávka a provedení dle specifikace PD a TZ včetně všech přímo souvisejících prací a dodávek
---------------------------------------------------------------------------------------------------------------------------------------------</t>
  </si>
  <si>
    <t>"rozsah a spec_SO 101_v.č. 02-04, TZ, navrhované kapacity" 221,0</t>
  </si>
  <si>
    <t>998</t>
  </si>
  <si>
    <t>Přesun hmot</t>
  </si>
  <si>
    <t>70</t>
  </si>
  <si>
    <t>998223011</t>
  </si>
  <si>
    <t>Přesun hmot pro pozemní komunikace a zpevněné plochy</t>
  </si>
  <si>
    <t>-288217505</t>
  </si>
  <si>
    <t>Ostatní konstrukce a dodávky</t>
  </si>
  <si>
    <t>71</t>
  </si>
  <si>
    <t>OST1_R02</t>
  </si>
  <si>
    <t xml:space="preserve">Dodávka a montáž/osazení _ půlených systémových chrániček IS pr. 110 mm  </t>
  </si>
  <si>
    <t>-176259695</t>
  </si>
  <si>
    <t xml:space="preserve">Poznámka k položce:
Kompletní systémová dodávka a provedení dle specifikace PD a TZ včetně všech přímo souvisejících prací a dodávek
--------------------------------------------------------------------------------------------------------------------------------------------
Vedení NN:
Stávající vedení NN, které se nachází při vjezdu na parkoviště a je v kolizi s navrhovaným stavem bude uloženo do půlené chráničky vhodné pod pojížděné plochy. Průměr 110mm, dl. 19,0m. 
</t>
  </si>
  <si>
    <t>72</t>
  </si>
  <si>
    <t>OST1_R03</t>
  </si>
  <si>
    <t>Výměna zákrytových ŽB desek tl. 150mm teplovodního potrubí</t>
  </si>
  <si>
    <t>-308956996</t>
  </si>
  <si>
    <t xml:space="preserve">Poznámka k položce:
Kompletní demontáže, systémová dodávka a provedení dle specifikace PD a TZ včetně všech přímo souvisejících prací a dodávek
-----------------------------------------------------------------------------------------------------------------------------------------------------------
(JC obsahuje kompletní přesuny a likvidace odpadů dle zákona o odpadech)
Parkoviště koliduje se stávajícím vedením teplovodu. V místě křížení parkoviště s teplovodem bude provedena výměna zákrytových desek tl. 150mm teplovodního potrubí. 
</t>
  </si>
  <si>
    <t>"rozsah a spec_SO 101_v.č. 02-04, TZ, navrhované kapacity" 35,0</t>
  </si>
  <si>
    <t>SO 301 - Odvodnění</t>
  </si>
  <si>
    <t>Úroveň 3:</t>
  </si>
  <si>
    <t>1 - Odvodnění parkovacích ploch</t>
  </si>
  <si>
    <t>Ing. Petr Kudlík</t>
  </si>
  <si>
    <t>Lenka Jugová</t>
  </si>
  <si>
    <t xml:space="preserve">    3 - Svislé a kompletní konstrukce</t>
  </si>
  <si>
    <t xml:space="preserve">    4 - Vodorovné konstrukce</t>
  </si>
  <si>
    <t>HZS - Hodinové zúčtovací sazby</t>
  </si>
  <si>
    <t>OST - Ostatní</t>
  </si>
  <si>
    <t>131201101</t>
  </si>
  <si>
    <t>Hloubení nezapažených jam a zářezů s urovnáním dna do předepsaného profilu a spádu v hornině tř. 3 do 100 m3</t>
  </si>
  <si>
    <t>-1134739694</t>
  </si>
  <si>
    <t>vsakovací jámy horní šikmá část</t>
  </si>
  <si>
    <t>vz1</t>
  </si>
  <si>
    <t>44,56*1,21</t>
  </si>
  <si>
    <t>vz2</t>
  </si>
  <si>
    <t>48,6*1,21</t>
  </si>
  <si>
    <t>vz3</t>
  </si>
  <si>
    <t>30,28*1,21</t>
  </si>
  <si>
    <t>149,36</t>
  </si>
  <si>
    <t>131201109</t>
  </si>
  <si>
    <t>Hloubení nezapažených jam a zářezů s urovnáním dna do předepsaného profilu a spádu Příplatek k cenám za lepivost horniny tř. 3</t>
  </si>
  <si>
    <t>-1632648996</t>
  </si>
  <si>
    <t>131201201</t>
  </si>
  <si>
    <t>Hloubení zapažených jam a zářezů s urovnáním dna do předepsaného profilu a spádu v hornině tř. 3 do 100 m3</t>
  </si>
  <si>
    <t>-1693353700</t>
  </si>
  <si>
    <t>vsakovací jámy spodní pažená část</t>
  </si>
  <si>
    <t>1,6*11,2*1,6</t>
  </si>
  <si>
    <t>1,6*12,4*1,6</t>
  </si>
  <si>
    <t>1,6*7*1,6</t>
  </si>
  <si>
    <t>78,34</t>
  </si>
  <si>
    <t>131201209</t>
  </si>
  <si>
    <t>Hloubení zapažených jam a zářezů s urovnáním dna do předepsaného profilu a spádu Příplatek k cenám za lepivost horniny tř. 3</t>
  </si>
  <si>
    <t>97163245</t>
  </si>
  <si>
    <t>131203101</t>
  </si>
  <si>
    <t>Hloubení zapažených i nezapažených jam ručním nebo pneumatickým nářadím s urovnáním dna do předepsaného profilu a spádu v horninách tř. 3 soudržných - KOPANÁ SONDA</t>
  </si>
  <si>
    <t>-651362857</t>
  </si>
  <si>
    <t>KOPANÁ SONDA</t>
  </si>
  <si>
    <t>1*1*2*3</t>
  </si>
  <si>
    <t>132201202</t>
  </si>
  <si>
    <t>Hloubení zapažených i nezapažených rýh šířky přes 600 do 2 000 mm s urovnáním dna do předepsaného profilu a spádu v hornině tř. 3 přes 100 do 1 000 m3</t>
  </si>
  <si>
    <t>1884064828</t>
  </si>
  <si>
    <t>3,6*1*1,31</t>
  </si>
  <si>
    <t>7,8*1*1,265</t>
  </si>
  <si>
    <t>4,85*1*1,17</t>
  </si>
  <si>
    <t>4,8*1*1,225</t>
  </si>
  <si>
    <t>7,5*1*1,19</t>
  </si>
  <si>
    <t>4,75*1*1,535</t>
  </si>
  <si>
    <t>17*1*1,295</t>
  </si>
  <si>
    <t>4,8*1*1,585</t>
  </si>
  <si>
    <t>22,2*1*1,345</t>
  </si>
  <si>
    <t>5,1*1*1,83</t>
  </si>
  <si>
    <t>19,6*1*1,445</t>
  </si>
  <si>
    <t>4,72*1*1,54</t>
  </si>
  <si>
    <t>19,48*1*1,3</t>
  </si>
  <si>
    <t>172,08</t>
  </si>
  <si>
    <t>132201209</t>
  </si>
  <si>
    <t>Hloubení zapažených i nezapažených rýh šířky přes 600 do 2 000 mm s urovnáním dna do předepsaného profilu a spádu v hornině tř. 3 Příplatek k cenám za lepivost horniny tř. 3</t>
  </si>
  <si>
    <t>1084951107</t>
  </si>
  <si>
    <t>133201101</t>
  </si>
  <si>
    <t>Hloubení zapažených i nezapažených šachet s případným nutným přemístěním výkopku ve výkopišti v hornině tř. 3 do 100 m3</t>
  </si>
  <si>
    <t>-1295745708</t>
  </si>
  <si>
    <t>VS1-VS3</t>
  </si>
  <si>
    <t>(1,5*1,5*6,61)*3</t>
  </si>
  <si>
    <t>Mezisoučet</t>
  </si>
  <si>
    <t>výkop prefa šachet</t>
  </si>
  <si>
    <t>2,27*(2,53+2,54+2,36+2,79+2,99+2,7)</t>
  </si>
  <si>
    <t>80,73</t>
  </si>
  <si>
    <t>133201109</t>
  </si>
  <si>
    <t>Hloubení zapažených i nezapažených šachet s případným nutným přemístěním výkopku ve výkopišti v hornině tř. 3 Příplatek k cenám za lepivost horniny tř. 3</t>
  </si>
  <si>
    <t>-1186247901</t>
  </si>
  <si>
    <t>151101101</t>
  </si>
  <si>
    <t>Zřízení pažení a rozepření stěn rýh pro podzemní vedení pro všechny šířky rýhy příložné pro jakoukoliv mezerovitost, hloubky do 2 m</t>
  </si>
  <si>
    <t>1016483527</t>
  </si>
  <si>
    <t>3,6*1,31*2</t>
  </si>
  <si>
    <t>7,8*1,265*2</t>
  </si>
  <si>
    <t>4,85*1,17*2</t>
  </si>
  <si>
    <t>4,8*1,225*2</t>
  </si>
  <si>
    <t>7,5*1,19*2</t>
  </si>
  <si>
    <t>4,75*1,535*2</t>
  </si>
  <si>
    <t>17*1,295*2</t>
  </si>
  <si>
    <t>4,8*1,585*2</t>
  </si>
  <si>
    <t>22,2*1,345*2</t>
  </si>
  <si>
    <t>5,1*1,83*2</t>
  </si>
  <si>
    <t>19,6*1,445*2</t>
  </si>
  <si>
    <t>4,72*1,54*2</t>
  </si>
  <si>
    <t>19,48*1,3*2</t>
  </si>
  <si>
    <t>vsakovací jámy</t>
  </si>
  <si>
    <t>(1,6*11,2)*2</t>
  </si>
  <si>
    <t>(1,6*12,4)*2</t>
  </si>
  <si>
    <t>(1,6*7)*2</t>
  </si>
  <si>
    <t>442,1</t>
  </si>
  <si>
    <t>151101111</t>
  </si>
  <si>
    <t>Odstranění pažení a rozepření stěn rýh pro podzemní vedení s uložením materiálu na vzdálenost do 3 m od kraje výkopu příložné, hloubky do 2 m</t>
  </si>
  <si>
    <t>751371075</t>
  </si>
  <si>
    <t>151811142.1</t>
  </si>
  <si>
    <t>Zajištění výkopu šachet - horizontálními rámy doplněnými plošným pažením. Dodávka a montáž včetně ocelových konstrukcí.- zřízení pažení</t>
  </si>
  <si>
    <t>vlastní</t>
  </si>
  <si>
    <t>1031235187</t>
  </si>
  <si>
    <t>V místě VS1-VS3 bude provedena otevřená stavební jáma odpovídajícího půdorysného rozměru a hloubky.</t>
  </si>
  <si>
    <t xml:space="preserve">Stavební jáma bude zajištěna pažící konstrukcí – horizontální rámy doplněné plošným pažením UNION. </t>
  </si>
  <si>
    <t>Konečné technické provedení pažící konstrukce včetně statického výpočtu bude řešeno zhotovitelem stavby v rámci dodávky pomocných konstrukcí stavby.</t>
  </si>
  <si>
    <t>Dodávka a montáž včetně ocelových konstrukcí.</t>
  </si>
  <si>
    <t>118,98</t>
  </si>
  <si>
    <t>151811242.11</t>
  </si>
  <si>
    <t>Odstranění - Zajištění výkopu šachet - horizontálními rámy doplněnými plošným pažením včetně ocelových konstrukcí.</t>
  </si>
  <si>
    <t>1532722921</t>
  </si>
  <si>
    <t>161101101</t>
  </si>
  <si>
    <t>Svislé přemístění výkopku bez naložení do dopravní nádoby avšak s vyprázdněním dopravní nádoby na hromadu nebo do dopravního prostředku z horniny tř. 1 až 4, při hloubce výkopu přes 1 do 2,5 m</t>
  </si>
  <si>
    <t>-1636477525</t>
  </si>
  <si>
    <t>6+149,36+172,08</t>
  </si>
  <si>
    <t>161101102</t>
  </si>
  <si>
    <t>Svislé přemístění výkopku bez naložení do dopravní nádoby avšak s vyprázdněním dopravní nádoby na hromadu nebo do dopravního prostředku z horniny tř. 1 až 4, při hloubce výkopu přes 2,5 do 4 m</t>
  </si>
  <si>
    <t>-1966359683</t>
  </si>
  <si>
    <t>36,12</t>
  </si>
  <si>
    <t>161101104</t>
  </si>
  <si>
    <t>Svislé přemístění výkopku bez naložení do dopravní nádoby avšak s vyprázdněním dopravní nádoby na hromadu nebo do dopravního prostředku z horniny tř. 1 až 4, při hloubce výkopu přes 6 do 8 m</t>
  </si>
  <si>
    <t>2117639791</t>
  </si>
  <si>
    <t>44,62+78,34</t>
  </si>
  <si>
    <t>Vodorovné přemístění výkopku nebo sypaniny po suchu na obvyklém dopravním prostředku, bez naložení výkopku, avšak se složením bez rozhrnutí z horniny tř. 1 až 4 na vzdálenost přes 9 000 do 10 000 m</t>
  </si>
  <si>
    <t>-820005528</t>
  </si>
  <si>
    <t>327,44+36,12+122,96-6</t>
  </si>
  <si>
    <t>167101102</t>
  </si>
  <si>
    <t>Nakládání, skládání a překládání neulehlého výkopku nebo sypaniny nakládání, množství přes 100 m3, z hornin tř. 1 až 4</t>
  </si>
  <si>
    <t>1622179144</t>
  </si>
  <si>
    <t>480,520</t>
  </si>
  <si>
    <t>Poplatek za uložení stavebního odpadu na skládce (skládkovné) zeminy a kameniva zatříděného do Katalogu odpadů pod kódem 170 504</t>
  </si>
  <si>
    <t>-866038797</t>
  </si>
  <si>
    <t>480,52*1,75 "Přepočtené koeficientem množství</t>
  </si>
  <si>
    <t>Zásyp sypaninou z jakékoliv horniny s uložením výkopku ve vrstvách se zhutněním jam, šachet, rýh nebo kolem objektů v těchto vykopávkách</t>
  </si>
  <si>
    <t>-607597835</t>
  </si>
  <si>
    <t>ZÁSYP DOBŘE HUTNITELNÝM MATERIÁLEM</t>
  </si>
  <si>
    <t>RÝHY</t>
  </si>
  <si>
    <t>172,08-(18,93+63,1)</t>
  </si>
  <si>
    <t>ŠACHTY</t>
  </si>
  <si>
    <t>36,12-(2,04+1,06)-17,29</t>
  </si>
  <si>
    <t>VSAKOVACÍ STUDNY</t>
  </si>
  <si>
    <t>44,62-(1,2*6,61*3)</t>
  </si>
  <si>
    <t>VSAKOVACÍ JÁMY</t>
  </si>
  <si>
    <t>(78,34+149,36)-78,34</t>
  </si>
  <si>
    <t>275,96</t>
  </si>
  <si>
    <t>ZÁSYP KOPANÉ SONDY VYTĚŽENOU ZEMINOU</t>
  </si>
  <si>
    <t>58333688</t>
  </si>
  <si>
    <t>kamenivo těžené hrubé frakce 32/63</t>
  </si>
  <si>
    <t>1223531898</t>
  </si>
  <si>
    <t>275,96*2 "Přepočtené koeficientem množství</t>
  </si>
  <si>
    <t>175101201</t>
  </si>
  <si>
    <t>Obsypání objektů nad přilehlým původním terénem sypaninou z vhodných hornin 1 až 4 nebo materiálem uloženým ve vzdálenosti do 3 m od vnějšího kraje objektu pro jakoukoliv míru zhutnění bez prohození sypaniny sítem</t>
  </si>
  <si>
    <t>1166770100</t>
  </si>
  <si>
    <t>jílové těsnění</t>
  </si>
  <si>
    <t>3,6</t>
  </si>
  <si>
    <t>štěrkový obsyp</t>
  </si>
  <si>
    <t>17,22</t>
  </si>
  <si>
    <t>2*(1,4+11)*1,2*0,2+11,2*1,6*0,2</t>
  </si>
  <si>
    <t>2*(1,4+12,2)*1,2*0,2+12,4*1,6*0,2</t>
  </si>
  <si>
    <t>2*(1,4+6,8)*1,2*0,2+7*1,6*0,2</t>
  </si>
  <si>
    <t>47,04</t>
  </si>
  <si>
    <t>58333651</t>
  </si>
  <si>
    <t>kamenivo těžené hrubé frakce 8/16</t>
  </si>
  <si>
    <t>-30544066</t>
  </si>
  <si>
    <t>26,222</t>
  </si>
  <si>
    <t>26,22</t>
  </si>
  <si>
    <t>26,22*2 "Přepočtené koeficientem množství</t>
  </si>
  <si>
    <t>štěrkopísek netříděný zásypový</t>
  </si>
  <si>
    <t>-1508819715</t>
  </si>
  <si>
    <t>17,22*2 "Přepočtené koeficientem množství</t>
  </si>
  <si>
    <t>58125110</t>
  </si>
  <si>
    <t>jíl surový kusový</t>
  </si>
  <si>
    <t>992505761</t>
  </si>
  <si>
    <t>3,6*2 "Přepočtené koeficientem množství</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</si>
  <si>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</si>
  <si>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</si>
  <si>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-1962848159</t>
  </si>
  <si>
    <t>Obsypání potrubí strojně sypaninou z vhodných hornin tř. 1 až 4 nebo materiálem připraveným podél výkopu ve vzdálenosti do 3 m od jeho kraje, pro jakoukoliv hloubku výkopu a míru zhutnění bez prohození sypaniny</t>
  </si>
  <si>
    <t>140887392</t>
  </si>
  <si>
    <t>POTRUBÍ</t>
  </si>
  <si>
    <t>126,2*1*0,5</t>
  </si>
  <si>
    <t>VSAKOVACÍ ZAŘÍZENÍ - POTRUBÍ</t>
  </si>
  <si>
    <t>(2,1+2,1+1,6)*1*0,5</t>
  </si>
  <si>
    <t>58337310</t>
  </si>
  <si>
    <t>štěrkopísek frakce 0/4</t>
  </si>
  <si>
    <t>-873772288</t>
  </si>
  <si>
    <t>66*1,75 "Přepočtené koeficientem množství</t>
  </si>
  <si>
    <t>215901101</t>
  </si>
  <si>
    <t>Zhutnění podloží pod násypy z rostlé horniny tř. 1 až 4 z hornin soudružných do 92 % PS a nesoudržných sypkých relativní ulehlosti I(d) do 0,8</t>
  </si>
  <si>
    <t>1346274750</t>
  </si>
  <si>
    <t>126,2*1</t>
  </si>
  <si>
    <t>2,27*6</t>
  </si>
  <si>
    <t>1,5*1,5*3</t>
  </si>
  <si>
    <t>1,6*11,2+1,6*12,4+1,6*7</t>
  </si>
  <si>
    <t>Svislé a kompletní konstrukce</t>
  </si>
  <si>
    <t>359901211</t>
  </si>
  <si>
    <t>Monitoring stok (kamerový systém) jakékoli výšky nová kanalizace</t>
  </si>
  <si>
    <t>45788868</t>
  </si>
  <si>
    <t>Vodorovné konstrukce</t>
  </si>
  <si>
    <t>451572111</t>
  </si>
  <si>
    <t>Lože pod potrubí, stoky a drobné objekty v otevřeném výkopu z kameniva drobného těženého 0 až 4 mm</t>
  </si>
  <si>
    <t>1707212566</t>
  </si>
  <si>
    <t>(1,2*1,2*0,15)*3</t>
  </si>
  <si>
    <t>VSAKOVACÍ ZAŘÍZENÍ</t>
  </si>
  <si>
    <t>11,2*1,6*0,2</t>
  </si>
  <si>
    <t>12,4*1,6*0,2</t>
  </si>
  <si>
    <t>7*1,6*0,2</t>
  </si>
  <si>
    <t>10,44</t>
  </si>
  <si>
    <t>451573111</t>
  </si>
  <si>
    <t>Lože pod potrubí, stoky a drobné objekty v otevřeném výkopu z písku a štěrkopísku do 63 mm</t>
  </si>
  <si>
    <t>692290877</t>
  </si>
  <si>
    <t>126,2*1*0,15</t>
  </si>
  <si>
    <t>Š2,Š4,Š6,Š7,Š12,Š13</t>
  </si>
  <si>
    <t>2,27*0,15*6</t>
  </si>
  <si>
    <t>Š1,Š3,Š5,Š8,Š10,Š15,Š14</t>
  </si>
  <si>
    <t>(1,6*0,6*0,15)*7</t>
  </si>
  <si>
    <t>VSAKOVACÍ STUDNA</t>
  </si>
  <si>
    <t>(1,5*1,5*0,25)*3</t>
  </si>
  <si>
    <t>VSAKOVACÍ ZAŽÍZENÍ - POTRUBÍ</t>
  </si>
  <si>
    <t>(2,1+2,1+1,6)*0,15</t>
  </si>
  <si>
    <t>24,54</t>
  </si>
  <si>
    <t>452112121</t>
  </si>
  <si>
    <t>Osazení betonových dílců prstenců nebo rámů pod poklopy a mříže, výšky přes 100 do 200 mm</t>
  </si>
  <si>
    <t>-675884663</t>
  </si>
  <si>
    <t>59224188</t>
  </si>
  <si>
    <t>prstenec šachtový vyrovnávací betonový 625x120x120mm</t>
  </si>
  <si>
    <t>-1273369247</t>
  </si>
  <si>
    <t>1*3</t>
  </si>
  <si>
    <t>59224187</t>
  </si>
  <si>
    <t>prstenec šachtový vyrovnávací betonový 625x120x100mm</t>
  </si>
  <si>
    <t>2089224021</t>
  </si>
  <si>
    <t>Š2,Š7</t>
  </si>
  <si>
    <t>1*2</t>
  </si>
  <si>
    <t>452311141</t>
  </si>
  <si>
    <t>Podkladní a zajišťovací konstrukce z betonu prostého v otevřeném výkopu desky pod potrubí, stoky a drobné objekty z betonu tř. C 16/20</t>
  </si>
  <si>
    <t>-2072561182</t>
  </si>
  <si>
    <t>1,77*0,1*6</t>
  </si>
  <si>
    <t>1,06</t>
  </si>
  <si>
    <t>452351101</t>
  </si>
  <si>
    <t>Bednění podkladních a zajišťovacích konstrukcí v otevřeném výkopu desek nebo sedlových loží pod potrubí, stoky a drobné objekty</t>
  </si>
  <si>
    <t>-1258435128</t>
  </si>
  <si>
    <t>(2*3,14*0,75*0,1)*6</t>
  </si>
  <si>
    <t>2,9</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</si>
  <si>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</si>
  <si>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</si>
  <si>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-1921859363</t>
  </si>
  <si>
    <t>VSAKOVACÍ  ŠACHTA</t>
  </si>
  <si>
    <t>(0,3*0,3)*3</t>
  </si>
  <si>
    <t>0,3</t>
  </si>
  <si>
    <t>59248005</t>
  </si>
  <si>
    <t>dlažba plošná betonová chodníková 300x300x50mm přírodní</t>
  </si>
  <si>
    <t>1337324230</t>
  </si>
  <si>
    <t>871355211</t>
  </si>
  <si>
    <t>Kanalizační potrubí z tvrdého PVC v otevřeném výkopu ve sklonu do 20 %, hladkého plnostěnného jednovrstvého, tuhost třídy SN 4 DN 200</t>
  </si>
  <si>
    <t>-1697944022</t>
  </si>
  <si>
    <t>POTRUBÍ VE VSAKOVACÍ STUDNI VS1-VS3</t>
  </si>
  <si>
    <t>6*3</t>
  </si>
  <si>
    <t>871355221</t>
  </si>
  <si>
    <t>Kanalizační potrubí z tvrdého PVC v otevřeném výkopu ve sklonu do 20 %, hladkého plnostěnného jednovrstvého, tuhost třídy SN 8 DN 200</t>
  </si>
  <si>
    <t>1983836310</t>
  </si>
  <si>
    <t>2,1+2,1+1,6</t>
  </si>
  <si>
    <t>11,4+4,85+12,3+21,75+27+24,7+24,2</t>
  </si>
  <si>
    <t>132*1,09</t>
  </si>
  <si>
    <t>144</t>
  </si>
  <si>
    <t>877355211</t>
  </si>
  <si>
    <t>Montáž tvarovek na kanalizačním potrubí z trub z plastu z tvrdého PVC nebo z polypropylenu v otevřeném výkopu jednoosých DN 200</t>
  </si>
  <si>
    <t>918404884</t>
  </si>
  <si>
    <t>6+13</t>
  </si>
  <si>
    <t>28611366</t>
  </si>
  <si>
    <t>koleno kanalizace PVC KG 200x45°</t>
  </si>
  <si>
    <t>2139689213</t>
  </si>
  <si>
    <t>28611590</t>
  </si>
  <si>
    <t>zátka kanalizace plastové KG DN 200</t>
  </si>
  <si>
    <t>2035098321</t>
  </si>
  <si>
    <t>877355221</t>
  </si>
  <si>
    <t>Montáž tvarovek na kanalizačním potrubí z trub z plastu z tvrdého PVC nebo z polypropylenu v otevřeném výkopu dvouosých DN 200</t>
  </si>
  <si>
    <t>599836439</t>
  </si>
  <si>
    <t>1*6</t>
  </si>
  <si>
    <t>28611433</t>
  </si>
  <si>
    <t>odbočka kanalizační plastová s hrdlem KG 200/200/87°</t>
  </si>
  <si>
    <t>-1583843316</t>
  </si>
  <si>
    <t>WVN.LF100500W</t>
  </si>
  <si>
    <t xml:space="preserve">Filtr 200 pro dešťovou šachtu </t>
  </si>
  <si>
    <t>1079876365</t>
  </si>
  <si>
    <t>892351111</t>
  </si>
  <si>
    <t>Tlakové zkoušky vodou na potrubí DN 150 nebo 200</t>
  </si>
  <si>
    <t>-2054668655</t>
  </si>
  <si>
    <t>18+144</t>
  </si>
  <si>
    <t>894812008</t>
  </si>
  <si>
    <t>Revizní a čistící šachta z polypropylenu PP pro hladké trouby DN 400 šachtové dno (DN šachty / DN trubního vedení) DN 400/200 pravý a levý přítok</t>
  </si>
  <si>
    <t>576762756</t>
  </si>
  <si>
    <t>894812041</t>
  </si>
  <si>
    <t>Revizní a čistící šachta z polypropylenu PP pro hladké trouby DN 400 roura šachtová korugovaná Příplatek k cenám 2031 - 2035 za uříznutí šachtové roury</t>
  </si>
  <si>
    <t>-238412490</t>
  </si>
  <si>
    <t>894812063</t>
  </si>
  <si>
    <t>Revizní a čistící šachta z polypropylenu PP pro hladké trouby DN 400 poklop litinový (pro třídu zatížení) plný do teleskopické trubky (D400)</t>
  </si>
  <si>
    <t>-1978939002</t>
  </si>
  <si>
    <t>28661670</t>
  </si>
  <si>
    <t>roura šachtová teleskopická PVC (bez.těsnění) dno DN 315 dl 375mm</t>
  </si>
  <si>
    <t>-1468883762</t>
  </si>
  <si>
    <t>28661171</t>
  </si>
  <si>
    <t>těsnění pro teleskop dno DN 315</t>
  </si>
  <si>
    <t>-3320094</t>
  </si>
  <si>
    <t>894812031</t>
  </si>
  <si>
    <t>Revizní a čistící šachta z polypropylenu PP pro hladké trouby DN 400 roura šachtová korugovaná bez hrdla, světlé hloubky 1000 mm</t>
  </si>
  <si>
    <t>-654367850</t>
  </si>
  <si>
    <t>894812132</t>
  </si>
  <si>
    <t>Revizní a čistící šachta z polypropylenu PP pro hladké trouby DN 315 roura šachtová korugovaná bez hrdla, světlé hloubky 2000 mm</t>
  </si>
  <si>
    <t>299646729</t>
  </si>
  <si>
    <t>vz1,vz2,vz3</t>
  </si>
  <si>
    <t>894812141</t>
  </si>
  <si>
    <t>Revizní a čistící šachta z polypropylenu PP pro hladké trouby DN 315 roura šachtová korugovaná teleskopická (včetně těsnění) 375 mm</t>
  </si>
  <si>
    <t>1010516335</t>
  </si>
  <si>
    <t>894812149</t>
  </si>
  <si>
    <t>Revizní a čistící šachta z polypropylenu PP pro hladké trouby DN 315 roura šachtová korugovaná Příplatek k cenám 2131 - 2142 za uříznutí šachtové roury</t>
  </si>
  <si>
    <t>1994309306</t>
  </si>
  <si>
    <t>894812171</t>
  </si>
  <si>
    <t>Revizní a čistící šachta z polypropylenu PP pro hladké trouby DN 315 mříž (pro třídu zatížení) dešťová litinová do teleskopu (D400)</t>
  </si>
  <si>
    <t>770948424</t>
  </si>
  <si>
    <t>28661784</t>
  </si>
  <si>
    <t>revizní šachty D 400-kalový koš pro D 315</t>
  </si>
  <si>
    <t>-743505245</t>
  </si>
  <si>
    <t>8959791123.1</t>
  </si>
  <si>
    <t>VSAKOVACÍ ZAŘÍZENÍ VZ-1. Zasakovací boxy z polypropylenu PP s možnosti revize a čištění pro vsakování deštových vod v dvouřadové galerii o celkovém objemu do 16 m3. dodávka + montáž</t>
  </si>
  <si>
    <t>soubor</t>
  </si>
  <si>
    <t>-1306440070</t>
  </si>
  <si>
    <t xml:space="preserve">VSAKOVACÍ ZAŘÍZENÍ  VZ-1. Zasakovací boxy z polypropylenu PP  s možnosti revize a čištění pro vsakování deštových vod v dvouřadové galerii </t>
  </si>
  <si>
    <t>dodávka+montáž</t>
  </si>
  <si>
    <t>rozměr : 10,8*1,2*1,2m = 15,55 m3</t>
  </si>
  <si>
    <t>boxy 0,6*1,2*0,6 - 36 ks</t>
  </si>
  <si>
    <t>8959791123.2</t>
  </si>
  <si>
    <t>VSAKOVACÍ ZAŘÍZENÍ VZ-2. Zasakovací boxy z polypropylenu PP s možnosti revize a čištění pro vsakování deštových vod v dvouřadové galerii o celkovém objemu do 18 m3.- dodávka+montáž</t>
  </si>
  <si>
    <t>1554115103</t>
  </si>
  <si>
    <t xml:space="preserve">VSAKOVACÍ ZAŘÍZENÍ  VZ-2. Zasakovací boxy z polypropylenu PP  s možnosti revize a čištění pro vsakování deštových vod v dvouřadové galerii </t>
  </si>
  <si>
    <t>dodávka+ montáž</t>
  </si>
  <si>
    <t>vsakovací zařízení rozměr : 12*1,2*1,2m = 17,28 m3</t>
  </si>
  <si>
    <t>boxy : 0,6*1,2*0,6 - 40ks</t>
  </si>
  <si>
    <t>8959791123.3</t>
  </si>
  <si>
    <t>VSAKOVACÍ ZAŘÍZENÍ VZ-3. Zasakovací boxy z polypropylenu PP s možnosti revize a čištění pro vsakování deštových vod v dvouřadové galerii o celkovém objemu do 10 m3.- dodávka+montáž</t>
  </si>
  <si>
    <t>-194719376</t>
  </si>
  <si>
    <t xml:space="preserve">VSAKOVACÍ ZAŘÍZENÍ  VZ-3. Zasakovací boxy z polypropylenu PP  s možnosti revize a čištění pro vsakování deštových vod v dvouřadové galerii </t>
  </si>
  <si>
    <t>vsakovací zařízení  č. 3  - 6,6*1,2*1,2 m = 17,28m3</t>
  </si>
  <si>
    <t>boxy : 0,6*1,2*0,6 - 22ks</t>
  </si>
  <si>
    <t>899104111</t>
  </si>
  <si>
    <t>Osazení poklopů litinových a ocelových včetně rámů pro třídu zatížení D400, E600</t>
  </si>
  <si>
    <t>-350064731</t>
  </si>
  <si>
    <t>Š2 ,Š4,Š6,Š7,Š12,Š13</t>
  </si>
  <si>
    <t>VS1,VS2,VS3</t>
  </si>
  <si>
    <t>592246610</t>
  </si>
  <si>
    <t>poklop šachtový betonová výplň+ litina 785(610)x160 mm, s odvětráním</t>
  </si>
  <si>
    <t>621468917</t>
  </si>
  <si>
    <t>286617700.1</t>
  </si>
  <si>
    <t>poklop šachtový litinový + rám betonový dno DN 400 pro třídu zatížení D 400</t>
  </si>
  <si>
    <t>892608244</t>
  </si>
  <si>
    <t>89999111121.11</t>
  </si>
  <si>
    <t>Betonová prafabrikovaná šachta prof.1000mm tl stěny 120mm poplastovaná stupadla do šachet,šachtové dno s kalovou prohlubní, dodávka + montáž</t>
  </si>
  <si>
    <t>2056843309</t>
  </si>
  <si>
    <t>Betonová prafabrikovaná šachta prof.1000mm tl. stěny 120mm  poplastovaná stupadla do šachet, šachtové dno s kalovou prohlubní, dodávka + montáž</t>
  </si>
  <si>
    <t>Š2 - v.š.2,28m,Š4 - v.š.2,29m,Š6 - v.š.2,11m,Š7 - v.š.2,54m,Š12 - v.š.2,74m,Š13 - v.š.2,45m</t>
  </si>
  <si>
    <t>89999111121.12</t>
  </si>
  <si>
    <t>Vsakovací šachta - betonová prafabrikovaná šachta prof.1000mm tl. stěny 120mm poplastovaná stupadla dodávka + montáž</t>
  </si>
  <si>
    <t>-674397476</t>
  </si>
  <si>
    <t>Betonová prafabrikovaná šachta prof.1000mm tl. stěny 120mm  poplastovaná stupadla  dodávka + montáž</t>
  </si>
  <si>
    <t>VS1,VS2,VS3  - v.š. 6,8 m</t>
  </si>
  <si>
    <t>Geotextilie netkaná pro ochranu, separaci nebo filtraci měrná hmotnost přes 200 do 300 g/m2</t>
  </si>
  <si>
    <t>1797885215</t>
  </si>
  <si>
    <t>(1,5*1,5*2)*3</t>
  </si>
  <si>
    <t>35,84+40,96+25,92+28,8</t>
  </si>
  <si>
    <t>39,68+44,8+28,8+31,68</t>
  </si>
  <si>
    <t>22,4+27,52+15,84+18,72</t>
  </si>
  <si>
    <t>374,46*1,2</t>
  </si>
  <si>
    <t>449,4</t>
  </si>
  <si>
    <t>998276101</t>
  </si>
  <si>
    <t>Přesun hmot pro trubní vedení hloubené z trub z plastických hmot nebo sklolaminátových pro vodovody nebo kanalizace v otevřeném výkopu dopravní vzdálenost do 15 m</t>
  </si>
  <si>
    <t>1907064631</t>
  </si>
  <si>
    <t>HZS</t>
  </si>
  <si>
    <t>Hodinové zúčtovací sazby</t>
  </si>
  <si>
    <t>H111</t>
  </si>
  <si>
    <t>Hydrogeolog</t>
  </si>
  <si>
    <t>hod</t>
  </si>
  <si>
    <t>-783272810</t>
  </si>
  <si>
    <t>H112</t>
  </si>
  <si>
    <t>Geotechnik</t>
  </si>
  <si>
    <t>1164796560</t>
  </si>
  <si>
    <t>OST</t>
  </si>
  <si>
    <t>1111</t>
  </si>
  <si>
    <t>Jádrové vrtání DN150, šachtová vložka, utěsnění, dodávka + montáž</t>
  </si>
  <si>
    <t>-1828986989</t>
  </si>
  <si>
    <t>šachty</t>
  </si>
  <si>
    <t>73</t>
  </si>
  <si>
    <t>1112</t>
  </si>
  <si>
    <t>Jádrové vrtání DN200, šachtová vložka, utěsnění, dodávka + montáž</t>
  </si>
  <si>
    <t>-227936897</t>
  </si>
  <si>
    <t>VS1+VS3</t>
  </si>
  <si>
    <t>3*3</t>
  </si>
  <si>
    <t>74</t>
  </si>
  <si>
    <t>1113</t>
  </si>
  <si>
    <t>Geometrické zaměření</t>
  </si>
  <si>
    <t>-803809610</t>
  </si>
  <si>
    <t>SO 401 - Veřejné osvětlení</t>
  </si>
  <si>
    <t xml:space="preserve">1 - VO </t>
  </si>
  <si>
    <t xml:space="preserve"> UL. ČAJKOVSKÉHO V KARVINÉ MIZEROVĚ (ZUŠ)</t>
  </si>
  <si>
    <t>623 11 832</t>
  </si>
  <si>
    <t>Petr Kubala</t>
  </si>
  <si>
    <t>CZ6403301047</t>
  </si>
  <si>
    <t>Petrt Kubala</t>
  </si>
  <si>
    <t>PSV - Práce a dodávky PSV</t>
  </si>
  <si>
    <t xml:space="preserve">    741 - Elektroinstalace - silnoproud</t>
  </si>
  <si>
    <t xml:space="preserve">    748 - Elektromontáže - osvětlovací zařízení a svítidla</t>
  </si>
  <si>
    <t>M - Práce a dodávky M</t>
  </si>
  <si>
    <t xml:space="preserve">    21-M - Elektromontáže</t>
  </si>
  <si>
    <t xml:space="preserve">    22-M - Montáže technologických zařízení pro dopravní stavby</t>
  </si>
  <si>
    <t xml:space="preserve">    46-M - Zemní práce při extr.mont.pracích</t>
  </si>
  <si>
    <t>VRN - Vedlejší rozpočtové náklady</t>
  </si>
  <si>
    <t>PSV</t>
  </si>
  <si>
    <t>Práce a dodávky PSV</t>
  </si>
  <si>
    <t>741</t>
  </si>
  <si>
    <t>Elektroinstalace - silnoproud</t>
  </si>
  <si>
    <t>741110312</t>
  </si>
  <si>
    <t>Montáž trubek ochranných s nasunutím nebo našroubováním do krabic plastových tuhých, uložených volně, vnitřního Ø přes 40 do 90 mm</t>
  </si>
  <si>
    <t>1974157816</t>
  </si>
  <si>
    <t>34571361</t>
  </si>
  <si>
    <t>trubka elektroinstalační HDPE tuhá dvouplášťová korugovaná D 41/50mm</t>
  </si>
  <si>
    <t>-1981767034</t>
  </si>
  <si>
    <t>741122122</t>
  </si>
  <si>
    <t>Montáž kabelů měděných bez ukončení uložených v trubkách zatažených plných kulatých nebo bezhalogenových (CYKY) počtu a průřezu žil 3x1,5 až 6 mm2</t>
  </si>
  <si>
    <t>893074546</t>
  </si>
  <si>
    <t>34111030</t>
  </si>
  <si>
    <t>kabel silový s Cu jádrem 1 kV 3x1,5mm2</t>
  </si>
  <si>
    <t>-100821252</t>
  </si>
  <si>
    <t>741122133</t>
  </si>
  <si>
    <t>Montáž kabelů měděných bez ukončení uložených v trubkách zatažených plných kulatých nebo bezhalogenových (CYKY) počtu a průřezu žil 4x10 mm2</t>
  </si>
  <si>
    <t>-59713571</t>
  </si>
  <si>
    <t>34111076</t>
  </si>
  <si>
    <t>kabel silový s Cu jádrem 1 kV 4x10mm2</t>
  </si>
  <si>
    <t>849650612</t>
  </si>
  <si>
    <t>741123224</t>
  </si>
  <si>
    <t>Montáž kabelů hliníkových bez ukončení uložených volně plných nebo laněných kulatých (AYKY) počtu a průřezu žil 4x16 mm2</t>
  </si>
  <si>
    <t>1849971969</t>
  </si>
  <si>
    <t>34112316</t>
  </si>
  <si>
    <t>kabel silový s Al jádrem 1 kV 4x16mm2</t>
  </si>
  <si>
    <t>-609686243</t>
  </si>
  <si>
    <t>741130001</t>
  </si>
  <si>
    <t>Ukončení vodičů izolovaných s označením a zapojením v rozváděči nebo na přístroji, průřezu žíly do 2,5 mm2</t>
  </si>
  <si>
    <t>1767857601</t>
  </si>
  <si>
    <t>741130005</t>
  </si>
  <si>
    <t>Ukončení vodičů izolovaných s označením a zapojením v rozváděči nebo na přístroji, průřezu žíly do 10 mm2</t>
  </si>
  <si>
    <t>334823718</t>
  </si>
  <si>
    <t>741130006</t>
  </si>
  <si>
    <t>Ukončení vodičů izolovaných s označením a zapojením v rozváděči nebo na přístroji, průřezu žíly do 16 mm2</t>
  </si>
  <si>
    <t>-892154063</t>
  </si>
  <si>
    <t>741132302</t>
  </si>
  <si>
    <t>Ukončení kabelů nebo vodičů koncovkou nebo s vývodkou ucpávkovou do 4 žil s jednoduchým nástavcem průměru 16 mm</t>
  </si>
  <si>
    <t>-1193943446</t>
  </si>
  <si>
    <t>1214847</t>
  </si>
  <si>
    <t xml:space="preserve">KABELOVA KONCOVKA KSCZ4X 6-25 </t>
  </si>
  <si>
    <t>737904711</t>
  </si>
  <si>
    <t>741410021</t>
  </si>
  <si>
    <t>Montáž uzemňovacího vedení s upevněním, propojením a připojením pomocí svorek v zemi s izolací spojů pásku průřezu do 120 mm2 v městské zástavbě</t>
  </si>
  <si>
    <t>266403470</t>
  </si>
  <si>
    <t>35442062</t>
  </si>
  <si>
    <t>pás zemnící 30x4mm FeZn</t>
  </si>
  <si>
    <t>16723872</t>
  </si>
  <si>
    <t>741420022</t>
  </si>
  <si>
    <t>Montáž hromosvodného vedení svorek se 3 a více šrouby</t>
  </si>
  <si>
    <t>-1766548806</t>
  </si>
  <si>
    <t>1418573</t>
  </si>
  <si>
    <t>SVORKA SR 02 (M8) A2 SPOJ.A ODBOC. NEREZ</t>
  </si>
  <si>
    <t>-143558406</t>
  </si>
  <si>
    <t>741810001</t>
  </si>
  <si>
    <t>Zkoušky a prohlídky elektrických rozvodů a zařízení celková prohlídka a vyhotovení revizní zprávy pro objem montážních prací do 100 tis. Kč</t>
  </si>
  <si>
    <t>261868089</t>
  </si>
  <si>
    <t>748</t>
  </si>
  <si>
    <t>Elektromontáže - osvětlovací zařízení a svítidla</t>
  </si>
  <si>
    <t>Práce a dodávky M</t>
  </si>
  <si>
    <t>21-M</t>
  </si>
  <si>
    <t>Elektromontáže</t>
  </si>
  <si>
    <t>210040011</t>
  </si>
  <si>
    <t>Montáž sloupů a stožárů venkovního vedení nn bez výstroje  ocelových trubkových včetně rozvozu, vztyčení, očíslování, složení do 12 m jednoduchých</t>
  </si>
  <si>
    <t>-17795917</t>
  </si>
  <si>
    <t>1152455</t>
  </si>
  <si>
    <t>STOZAR SADOVY BEZPATICOVÝ 2-STUP., ocelový, žárový zinek dle ČSN EN ISO 1461, jmenovitá výška = 6m, celková délka 6,8m</t>
  </si>
  <si>
    <t>256</t>
  </si>
  <si>
    <t>484172045</t>
  </si>
  <si>
    <t>1289895</t>
  </si>
  <si>
    <t>PLASTOVA MANZETA PM 108</t>
  </si>
  <si>
    <t>887114202</t>
  </si>
  <si>
    <t>WVN.DP414100W</t>
  </si>
  <si>
    <t>Trubka kanalizační plastová 250x1000</t>
  </si>
  <si>
    <t>-159421275</t>
  </si>
  <si>
    <t>58932563</t>
  </si>
  <si>
    <t>beton C 16/20 X0,XC1 kamenivo frakce 0/8</t>
  </si>
  <si>
    <t>-707650774</t>
  </si>
  <si>
    <t>581565630</t>
  </si>
  <si>
    <t>písek kopaný (1,6t/m3)</t>
  </si>
  <si>
    <t>128</t>
  </si>
  <si>
    <t>812873583</t>
  </si>
  <si>
    <t>210202016</t>
  </si>
  <si>
    <t>Montáž svítidel výbojkových se zapojením vodičů průmyslových nebo venkovních na sloupek parkových</t>
  </si>
  <si>
    <t>-897688009</t>
  </si>
  <si>
    <t>1602982</t>
  </si>
  <si>
    <t>SVITIDLO LED 34W/4000 lm, Ra70, 3000K, hliníkový odlitek, difuzor skleněný, asymetrické</t>
  </si>
  <si>
    <t>217292865</t>
  </si>
  <si>
    <t>22-M</t>
  </si>
  <si>
    <t>Montáže technologických zařízení pro dopravní stavby</t>
  </si>
  <si>
    <t>220080892</t>
  </si>
  <si>
    <t>Montáž spojky [GELSNAP] pro kabely celoplastové bez pancíře do 14 žil</t>
  </si>
  <si>
    <t>265497919</t>
  </si>
  <si>
    <t>10.049.736</t>
  </si>
  <si>
    <t>Spojka OSZ 2,5-25 zalévací odbočná</t>
  </si>
  <si>
    <t>KS</t>
  </si>
  <si>
    <t>-1625135118</t>
  </si>
  <si>
    <t>220960021</t>
  </si>
  <si>
    <t>Montáž stožárové svorkovnice s připevněním</t>
  </si>
  <si>
    <t>1013449174</t>
  </si>
  <si>
    <t>1537544</t>
  </si>
  <si>
    <t xml:space="preserve">VYZBROJ STOZAROVA, průběžné svorky 16mm2 L1,2,3+PEN, poj.svítiidla, přepěťová ochrana T2 </t>
  </si>
  <si>
    <t>1237013173</t>
  </si>
  <si>
    <t>46-M</t>
  </si>
  <si>
    <t>Zemní práce při extr.mont.pracích</t>
  </si>
  <si>
    <t>460010024</t>
  </si>
  <si>
    <t>Vytyčení trasy  vedení kabelového (podzemního) v zastavěném prostoru</t>
  </si>
  <si>
    <t>km</t>
  </si>
  <si>
    <t>1665992631</t>
  </si>
  <si>
    <t>460050004</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</si>
  <si>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4</t>
  </si>
  <si>
    <t>128688363</t>
  </si>
  <si>
    <t>460201604</t>
  </si>
  <si>
    <t>Hloubení nezapažených kabelových rýh strojně  s přemístěním výkopku do vzdálenosti 3 m od okraje jámy nebo naložením na dopravní prostředek jakýchkoli rozměrů, v hornině třídy 4</t>
  </si>
  <si>
    <t>-485028062</t>
  </si>
  <si>
    <t>460561811</t>
  </si>
  <si>
    <t>Zásyp kabelových rýh strojně  s uložením výkopku ve vrstvách včetně zhutnění a urovnání povrchu ve volném terénu</t>
  </si>
  <si>
    <t>141857915</t>
  </si>
  <si>
    <t>460310013</t>
  </si>
  <si>
    <t>Zemní protlaky strojně  neřízený zemní protlak ( krtek) v hornině tř. 3 a 4 průměr protlaku přes 63 do 75 mm</t>
  </si>
  <si>
    <t>1933515610</t>
  </si>
  <si>
    <t>28619316.GBT</t>
  </si>
  <si>
    <t>Geberit PE trubka: d75mm</t>
  </si>
  <si>
    <t>-1452679079</t>
  </si>
  <si>
    <t>460421182</t>
  </si>
  <si>
    <t>Kabelové lože včetně podsypu, zhutnění a urovnání povrchu  z písku nebo štěrkopísku tloušťky 10 cm nad kabel zakryté plastovou fólií, šířky lože přes 25 do 50 cm</t>
  </si>
  <si>
    <t>-427414540</t>
  </si>
  <si>
    <t>251940737</t>
  </si>
  <si>
    <t>8500038750</t>
  </si>
  <si>
    <t>Fólie výstražná rudá s bleskem š. 330 mm 100 m</t>
  </si>
  <si>
    <t>648732474</t>
  </si>
  <si>
    <t>Vedlejší rozpočtové náklady</t>
  </si>
  <si>
    <t>091104000</t>
  </si>
  <si>
    <t>Stroje a zařízení nevyžadující montáž</t>
  </si>
  <si>
    <t>pol</t>
  </si>
  <si>
    <t>297001310</t>
  </si>
  <si>
    <t>SO 701 - Oplocení</t>
  </si>
  <si>
    <t>338170R01</t>
  </si>
  <si>
    <t>Systémová dodávka a montáž / provedení _ Oplocení z poplastovaných 3D plotových dílců (dle specifikace)</t>
  </si>
  <si>
    <t>-319041230</t>
  </si>
  <si>
    <t xml:space="preserve">Poznámka k položce:
Kompletní systémová dodávka a provodení/montáž _ dle specifikace PD a TZ včetně ZÁKLADOVÝCH PATEK (c 12/15 PRŮM. 250 MM, HL. 800 MM) a všech přímo souvisejících prací, dodávek, doplŃků a příslušenství.
-----------------------------------------------------------------------------------------------------------------------------------------------------------------------------------------------
 Oplocení je navrženo z poplastovaných 3D plotových dílců s oky 50x200mm, průměr drátu 5mm, šířka 2500mm na ocelové sloupky (Zn+PVC) s osovou roztečí 2530mm.
Celková výška oplocení nad upraveným terénem bude 2,0m.
---------------------------------------------------------------------------
Instalace oplocení v přímém směru
V uvažované vytyčené budoucí trase oplocení se připraví díry o průměru od 15 do 23 cm pro sloupky ve vzdálenosti 253 cm na střed díry od sebe. Díry musí sahat do nezámrzné hloubky, a to nejméně do 60-80cm. Do připravených děr se osadí typové jeklové sloupky 60x60mm, odpovídající délky, správně výškově osazené. Koncové, průběžné a rohové sloupky se při tomto typu oplocení nerozlišují. Pro betonování sloupků je vhodné připravit si předem dřevěnou šablonu. Sloupky musí po zabetonování být zcela přesně zarovnány směrově, výškově, musí být přesně vzdáleny od sebe a musí být ve zcela kolmé pozici. Po zabetonování sloupků je nezbytné před osazením panelů na sloupky nechat beton vždy řádně zatuhnout. Optimální doba je přibližně jeden týden, je však vždy závislá na aktuálním počasí. Vzpěry se při tomto typu oplocení nepoužívají. Na zabetonované sloupky postupně připevníme panely tak, že krajní panel, přiložený zpravidla z exteriérové strany a pozinkovaným šroubem. Sousední panely zafixujeme na sloupku odpovídajícím počtem plastových příchytek tak, že do jedné objímky osadíme vždy oba dva sousední panely. Je-li panel opatřen prolisy, umístíme příchytku vždy pod spodní vodorovný drát každého prolisu. Není-li panel opatřen prolisy (plotový dílec 2D), umístíme odpovídající počet příchytek rovnoměrně po celé výšce panelu, avšak vždy pod vodorovný drát.
Instalace oplocení při změně směru
Oplocení v rohu (jakákoli změna směru trasy oplocení) se realizuje shodně s rovným oplocením s jedinou výjimkou a tou je přichycení příchytek na sloupek. Příchytky a potažmo panely se ke sloupku připevňují samořeznými pozinkovanými šrouby
Instalace oplocení ve svahu a při změně výšky
Plotové dílce je možné instalovat pouze a jedině ve vodorovné pozici. Panely nikdy nekopírují terén, nepřizpůsobují se sklonu terénu. V případě realizace oplocení ve svahu se sousední panely na sloupku navzájem výškově oddělí. Vzniknou tak na sloupku dva zuby – jeden nahoře a jeden dole. Počet příchytek na takovém sloupku se zvyšuje o 2 kusy oproti standardní instalaci pro zafixování horního a spodního konce „odskočeného“ panelu. Je nezbytné pamatovat na požadavek použití delších sloupků oplocení v místech výškových odskoků. Doporučený nejvyšší výškový odskok je 20 cm. ‹10˚ 10˚– 15˚
Instalace panelů na konci trasy oplocení
Plotové dílce je možné zkracovat podle potřeby a podle požadované délky úseku oplocení, a to vždy v násobku vzdálenosti vertikálních drátů. Instalace zkráceného panelu se pak provádí shodně s instalací standardní, resp. s instalací při změně směru nebo v odskocích.
</t>
  </si>
  <si>
    <t>"rozsah a spec_SO 701_v.č. 02-03, TZ" 105,0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</si>
</sst>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21"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21"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horizontal="righ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4" fillId="4" borderId="6" xfId="0" applyFont="1" applyFill="1" applyBorder="1" applyAlignment="1" applyProtection="1">
      <alignment horizontal="center"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3" fillId="0" borderId="0" xfId="0" applyFont="1" applyAlignment="1">
      <alignment horizontal="left" vertical="center"/>
    </xf>
    <xf numFmtId="0" fontId="23"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5"/>
  <sheetViews>
    <sheetView showGridLines="0" tabSelected="1" workbookViewId="0" topLeftCell="A27"/>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87"/>
      <c r="AS2" s="287"/>
      <c r="AT2" s="287"/>
      <c r="AU2" s="287"/>
      <c r="AV2" s="287"/>
      <c r="AW2" s="287"/>
      <c r="AX2" s="287"/>
      <c r="AY2" s="287"/>
      <c r="AZ2" s="287"/>
      <c r="BA2" s="287"/>
      <c r="BB2" s="287"/>
      <c r="BC2" s="287"/>
      <c r="BD2" s="287"/>
      <c r="BE2" s="287"/>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99" t="s">
        <v>14</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2"/>
      <c r="AQ5" s="22"/>
      <c r="AR5" s="20"/>
      <c r="BE5" s="278" t="s">
        <v>15</v>
      </c>
      <c r="BS5" s="17" t="s">
        <v>6</v>
      </c>
    </row>
    <row r="6" spans="2:71" ht="36.95" customHeight="1">
      <c r="B6" s="21"/>
      <c r="C6" s="22"/>
      <c r="D6" s="28" t="s">
        <v>16</v>
      </c>
      <c r="E6" s="22"/>
      <c r="F6" s="22"/>
      <c r="G6" s="22"/>
      <c r="H6" s="22"/>
      <c r="I6" s="22"/>
      <c r="J6" s="22"/>
      <c r="K6" s="301" t="s">
        <v>17</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2"/>
      <c r="AQ6" s="22"/>
      <c r="AR6" s="20"/>
      <c r="BE6" s="279"/>
      <c r="BS6" s="17" t="s">
        <v>6</v>
      </c>
    </row>
    <row r="7" spans="2:7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279"/>
      <c r="BS7" s="17" t="s">
        <v>6</v>
      </c>
    </row>
    <row r="8" spans="2:7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279"/>
      <c r="BS8" s="17" t="s">
        <v>6</v>
      </c>
    </row>
    <row r="9" spans="2:71" ht="29.25" customHeight="1">
      <c r="B9" s="21"/>
      <c r="C9" s="22"/>
      <c r="D9" s="26" t="s">
        <v>26</v>
      </c>
      <c r="E9" s="22"/>
      <c r="F9" s="22"/>
      <c r="G9" s="22"/>
      <c r="H9" s="22"/>
      <c r="I9" s="22"/>
      <c r="J9" s="22"/>
      <c r="K9" s="31"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1" t="s">
        <v>29</v>
      </c>
      <c r="AO9" s="22"/>
      <c r="AP9" s="22"/>
      <c r="AQ9" s="22"/>
      <c r="AR9" s="20"/>
      <c r="BE9" s="279"/>
      <c r="BS9" s="17" t="s">
        <v>6</v>
      </c>
    </row>
    <row r="10" spans="2:71" ht="12" customHeight="1">
      <c r="B10" s="21"/>
      <c r="C10" s="22"/>
      <c r="D10" s="29"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31</v>
      </c>
      <c r="AL10" s="22"/>
      <c r="AM10" s="22"/>
      <c r="AN10" s="27" t="s">
        <v>1</v>
      </c>
      <c r="AO10" s="22"/>
      <c r="AP10" s="22"/>
      <c r="AQ10" s="22"/>
      <c r="AR10" s="20"/>
      <c r="BE10" s="279"/>
      <c r="BS10" s="17" t="s">
        <v>6</v>
      </c>
    </row>
    <row r="11" spans="2:71" ht="18.4"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33</v>
      </c>
      <c r="AL11" s="22"/>
      <c r="AM11" s="22"/>
      <c r="AN11" s="27" t="s">
        <v>1</v>
      </c>
      <c r="AO11" s="22"/>
      <c r="AP11" s="22"/>
      <c r="AQ11" s="22"/>
      <c r="AR11" s="20"/>
      <c r="BE11" s="279"/>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9"/>
      <c r="BS12" s="17" t="s">
        <v>6</v>
      </c>
    </row>
    <row r="13" spans="2:71" ht="12" customHeight="1">
      <c r="B13" s="21"/>
      <c r="C13" s="22"/>
      <c r="D13" s="29"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31</v>
      </c>
      <c r="AL13" s="22"/>
      <c r="AM13" s="22"/>
      <c r="AN13" s="32" t="s">
        <v>35</v>
      </c>
      <c r="AO13" s="22"/>
      <c r="AP13" s="22"/>
      <c r="AQ13" s="22"/>
      <c r="AR13" s="20"/>
      <c r="BE13" s="279"/>
      <c r="BS13" s="17" t="s">
        <v>6</v>
      </c>
    </row>
    <row r="14" spans="2:71" ht="12.75">
      <c r="B14" s="21"/>
      <c r="C14" s="22"/>
      <c r="D14" s="22"/>
      <c r="E14" s="302" t="s">
        <v>35</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29" t="s">
        <v>33</v>
      </c>
      <c r="AL14" s="22"/>
      <c r="AM14" s="22"/>
      <c r="AN14" s="32" t="s">
        <v>35</v>
      </c>
      <c r="AO14" s="22"/>
      <c r="AP14" s="22"/>
      <c r="AQ14" s="22"/>
      <c r="AR14" s="20"/>
      <c r="BE14" s="279"/>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9"/>
      <c r="BS15" s="17" t="s">
        <v>4</v>
      </c>
    </row>
    <row r="16" spans="2:71" ht="12" customHeight="1">
      <c r="B16" s="21"/>
      <c r="C16" s="22"/>
      <c r="D16" s="29"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31</v>
      </c>
      <c r="AL16" s="22"/>
      <c r="AM16" s="22"/>
      <c r="AN16" s="27" t="s">
        <v>1</v>
      </c>
      <c r="AO16" s="22"/>
      <c r="AP16" s="22"/>
      <c r="AQ16" s="22"/>
      <c r="AR16" s="20"/>
      <c r="BE16" s="279"/>
      <c r="BS16" s="17" t="s">
        <v>4</v>
      </c>
    </row>
    <row r="17" spans="2:71" ht="18.4"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33</v>
      </c>
      <c r="AL17" s="22"/>
      <c r="AM17" s="22"/>
      <c r="AN17" s="27" t="s">
        <v>1</v>
      </c>
      <c r="AO17" s="22"/>
      <c r="AP17" s="22"/>
      <c r="AQ17" s="22"/>
      <c r="AR17" s="20"/>
      <c r="BE17" s="279"/>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9"/>
      <c r="BS18" s="17" t="s">
        <v>6</v>
      </c>
    </row>
    <row r="19" spans="2:71" ht="12" customHeight="1">
      <c r="B19" s="21"/>
      <c r="C19" s="22"/>
      <c r="D19" s="29"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31</v>
      </c>
      <c r="AL19" s="22"/>
      <c r="AM19" s="22"/>
      <c r="AN19" s="27" t="s">
        <v>1</v>
      </c>
      <c r="AO19" s="22"/>
      <c r="AP19" s="22"/>
      <c r="AQ19" s="22"/>
      <c r="AR19" s="20"/>
      <c r="BE19" s="279"/>
      <c r="BS19" s="17" t="s">
        <v>6</v>
      </c>
    </row>
    <row r="20" spans="2:71" ht="18.4" customHeight="1">
      <c r="B20" s="21"/>
      <c r="C20" s="22"/>
      <c r="D20" s="22"/>
      <c r="E20" s="27" t="s">
        <v>23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33</v>
      </c>
      <c r="AL20" s="22"/>
      <c r="AM20" s="22"/>
      <c r="AN20" s="27" t="s">
        <v>1</v>
      </c>
      <c r="AO20" s="22"/>
      <c r="AP20" s="22"/>
      <c r="AQ20" s="22"/>
      <c r="AR20" s="20"/>
      <c r="BE20" s="279"/>
      <c r="BS20" s="17" t="s">
        <v>38</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9"/>
    </row>
    <row r="22" spans="2:57" ht="12" customHeight="1">
      <c r="B22" s="21"/>
      <c r="C22" s="22"/>
      <c r="D22" s="29"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9"/>
    </row>
    <row r="23" spans="2:57" ht="76.5" customHeight="1">
      <c r="B23" s="21"/>
      <c r="C23" s="22"/>
      <c r="D23" s="22"/>
      <c r="E23" s="304" t="s">
        <v>41</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22"/>
      <c r="AP23" s="22"/>
      <c r="AQ23" s="22"/>
      <c r="AR23" s="20"/>
      <c r="BE23" s="279"/>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9"/>
    </row>
    <row r="25" spans="2:57" ht="6.95" customHeight="1">
      <c r="B25" s="21"/>
      <c r="C25" s="22"/>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2"/>
      <c r="AQ25" s="22"/>
      <c r="AR25" s="20"/>
      <c r="BE25" s="279"/>
    </row>
    <row r="26" spans="2:57" s="1" customFormat="1" ht="25.9" customHeight="1">
      <c r="B26" s="35"/>
      <c r="C26" s="36"/>
      <c r="D26" s="37" t="s">
        <v>42</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1">
        <f>ROUND(AG94,2)</f>
        <v>0</v>
      </c>
      <c r="AL26" s="282"/>
      <c r="AM26" s="282"/>
      <c r="AN26" s="282"/>
      <c r="AO26" s="282"/>
      <c r="AP26" s="36"/>
      <c r="AQ26" s="36"/>
      <c r="AR26" s="39"/>
      <c r="BE26" s="279"/>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9"/>
    </row>
    <row r="28" spans="2:57" s="1" customFormat="1" ht="12.75">
      <c r="B28" s="35"/>
      <c r="C28" s="36"/>
      <c r="D28" s="36"/>
      <c r="E28" s="36"/>
      <c r="F28" s="36"/>
      <c r="G28" s="36"/>
      <c r="H28" s="36"/>
      <c r="I28" s="36"/>
      <c r="J28" s="36"/>
      <c r="K28" s="36"/>
      <c r="L28" s="305" t="s">
        <v>43</v>
      </c>
      <c r="M28" s="305"/>
      <c r="N28" s="305"/>
      <c r="O28" s="305"/>
      <c r="P28" s="305"/>
      <c r="Q28" s="36"/>
      <c r="R28" s="36"/>
      <c r="S28" s="36"/>
      <c r="T28" s="36"/>
      <c r="U28" s="36"/>
      <c r="V28" s="36"/>
      <c r="W28" s="305" t="s">
        <v>44</v>
      </c>
      <c r="X28" s="305"/>
      <c r="Y28" s="305"/>
      <c r="Z28" s="305"/>
      <c r="AA28" s="305"/>
      <c r="AB28" s="305"/>
      <c r="AC28" s="305"/>
      <c r="AD28" s="305"/>
      <c r="AE28" s="305"/>
      <c r="AF28" s="36"/>
      <c r="AG28" s="36"/>
      <c r="AH28" s="36"/>
      <c r="AI28" s="36"/>
      <c r="AJ28" s="36"/>
      <c r="AK28" s="305" t="s">
        <v>45</v>
      </c>
      <c r="AL28" s="305"/>
      <c r="AM28" s="305"/>
      <c r="AN28" s="305"/>
      <c r="AO28" s="305"/>
      <c r="AP28" s="36"/>
      <c r="AQ28" s="36"/>
      <c r="AR28" s="39"/>
      <c r="BE28" s="279"/>
    </row>
    <row r="29" spans="2:57" s="2" customFormat="1" ht="14.45" customHeight="1">
      <c r="B29" s="40"/>
      <c r="C29" s="41"/>
      <c r="D29" s="29" t="s">
        <v>46</v>
      </c>
      <c r="E29" s="41"/>
      <c r="F29" s="29" t="s">
        <v>47</v>
      </c>
      <c r="G29" s="41"/>
      <c r="H29" s="41"/>
      <c r="I29" s="41"/>
      <c r="J29" s="41"/>
      <c r="K29" s="41"/>
      <c r="L29" s="306">
        <v>0.21</v>
      </c>
      <c r="M29" s="277"/>
      <c r="N29" s="277"/>
      <c r="O29" s="277"/>
      <c r="P29" s="277"/>
      <c r="Q29" s="41"/>
      <c r="R29" s="41"/>
      <c r="S29" s="41"/>
      <c r="T29" s="41"/>
      <c r="U29" s="41"/>
      <c r="V29" s="41"/>
      <c r="W29" s="276">
        <f>ROUND(AZ94,2)</f>
        <v>0</v>
      </c>
      <c r="X29" s="277"/>
      <c r="Y29" s="277"/>
      <c r="Z29" s="277"/>
      <c r="AA29" s="277"/>
      <c r="AB29" s="277"/>
      <c r="AC29" s="277"/>
      <c r="AD29" s="277"/>
      <c r="AE29" s="277"/>
      <c r="AF29" s="41"/>
      <c r="AG29" s="41"/>
      <c r="AH29" s="41"/>
      <c r="AI29" s="41"/>
      <c r="AJ29" s="41"/>
      <c r="AK29" s="276">
        <f>ROUND(AV94,2)</f>
        <v>0</v>
      </c>
      <c r="AL29" s="277"/>
      <c r="AM29" s="277"/>
      <c r="AN29" s="277"/>
      <c r="AO29" s="277"/>
      <c r="AP29" s="41"/>
      <c r="AQ29" s="41"/>
      <c r="AR29" s="42"/>
      <c r="BE29" s="280"/>
    </row>
    <row r="30" spans="2:57" s="2" customFormat="1" ht="14.45" customHeight="1">
      <c r="B30" s="40"/>
      <c r="C30" s="41"/>
      <c r="D30" s="41"/>
      <c r="E30" s="41"/>
      <c r="F30" s="29" t="s">
        <v>48</v>
      </c>
      <c r="G30" s="41"/>
      <c r="H30" s="41"/>
      <c r="I30" s="41"/>
      <c r="J30" s="41"/>
      <c r="K30" s="41"/>
      <c r="L30" s="306">
        <v>0.15</v>
      </c>
      <c r="M30" s="277"/>
      <c r="N30" s="277"/>
      <c r="O30" s="277"/>
      <c r="P30" s="277"/>
      <c r="Q30" s="41"/>
      <c r="R30" s="41"/>
      <c r="S30" s="41"/>
      <c r="T30" s="41"/>
      <c r="U30" s="41"/>
      <c r="V30" s="41"/>
      <c r="W30" s="276">
        <f>ROUND(BA94,2)</f>
        <v>0</v>
      </c>
      <c r="X30" s="277"/>
      <c r="Y30" s="277"/>
      <c r="Z30" s="277"/>
      <c r="AA30" s="277"/>
      <c r="AB30" s="277"/>
      <c r="AC30" s="277"/>
      <c r="AD30" s="277"/>
      <c r="AE30" s="277"/>
      <c r="AF30" s="41"/>
      <c r="AG30" s="41"/>
      <c r="AH30" s="41"/>
      <c r="AI30" s="41"/>
      <c r="AJ30" s="41"/>
      <c r="AK30" s="276">
        <f>ROUND(AW94,2)</f>
        <v>0</v>
      </c>
      <c r="AL30" s="277"/>
      <c r="AM30" s="277"/>
      <c r="AN30" s="277"/>
      <c r="AO30" s="277"/>
      <c r="AP30" s="41"/>
      <c r="AQ30" s="41"/>
      <c r="AR30" s="42"/>
      <c r="BE30" s="280"/>
    </row>
    <row r="31" spans="2:57" s="2" customFormat="1" ht="14.45" customHeight="1" hidden="1">
      <c r="B31" s="40"/>
      <c r="C31" s="41"/>
      <c r="D31" s="41"/>
      <c r="E31" s="41"/>
      <c r="F31" s="29" t="s">
        <v>49</v>
      </c>
      <c r="G31" s="41"/>
      <c r="H31" s="41"/>
      <c r="I31" s="41"/>
      <c r="J31" s="41"/>
      <c r="K31" s="41"/>
      <c r="L31" s="306">
        <v>0.21</v>
      </c>
      <c r="M31" s="277"/>
      <c r="N31" s="277"/>
      <c r="O31" s="277"/>
      <c r="P31" s="277"/>
      <c r="Q31" s="41"/>
      <c r="R31" s="41"/>
      <c r="S31" s="41"/>
      <c r="T31" s="41"/>
      <c r="U31" s="41"/>
      <c r="V31" s="41"/>
      <c r="W31" s="276">
        <f>ROUND(BB94,2)</f>
        <v>0</v>
      </c>
      <c r="X31" s="277"/>
      <c r="Y31" s="277"/>
      <c r="Z31" s="277"/>
      <c r="AA31" s="277"/>
      <c r="AB31" s="277"/>
      <c r="AC31" s="277"/>
      <c r="AD31" s="277"/>
      <c r="AE31" s="277"/>
      <c r="AF31" s="41"/>
      <c r="AG31" s="41"/>
      <c r="AH31" s="41"/>
      <c r="AI31" s="41"/>
      <c r="AJ31" s="41"/>
      <c r="AK31" s="276">
        <v>0</v>
      </c>
      <c r="AL31" s="277"/>
      <c r="AM31" s="277"/>
      <c r="AN31" s="277"/>
      <c r="AO31" s="277"/>
      <c r="AP31" s="41"/>
      <c r="AQ31" s="41"/>
      <c r="AR31" s="42"/>
      <c r="BE31" s="280"/>
    </row>
    <row r="32" spans="2:57" s="2" customFormat="1" ht="14.45" customHeight="1" hidden="1">
      <c r="B32" s="40"/>
      <c r="C32" s="41"/>
      <c r="D32" s="41"/>
      <c r="E32" s="41"/>
      <c r="F32" s="29" t="s">
        <v>50</v>
      </c>
      <c r="G32" s="41"/>
      <c r="H32" s="41"/>
      <c r="I32" s="41"/>
      <c r="J32" s="41"/>
      <c r="K32" s="41"/>
      <c r="L32" s="306">
        <v>0.15</v>
      </c>
      <c r="M32" s="277"/>
      <c r="N32" s="277"/>
      <c r="O32" s="277"/>
      <c r="P32" s="277"/>
      <c r="Q32" s="41"/>
      <c r="R32" s="41"/>
      <c r="S32" s="41"/>
      <c r="T32" s="41"/>
      <c r="U32" s="41"/>
      <c r="V32" s="41"/>
      <c r="W32" s="276">
        <f>ROUND(BC94,2)</f>
        <v>0</v>
      </c>
      <c r="X32" s="277"/>
      <c r="Y32" s="277"/>
      <c r="Z32" s="277"/>
      <c r="AA32" s="277"/>
      <c r="AB32" s="277"/>
      <c r="AC32" s="277"/>
      <c r="AD32" s="277"/>
      <c r="AE32" s="277"/>
      <c r="AF32" s="41"/>
      <c r="AG32" s="41"/>
      <c r="AH32" s="41"/>
      <c r="AI32" s="41"/>
      <c r="AJ32" s="41"/>
      <c r="AK32" s="276">
        <v>0</v>
      </c>
      <c r="AL32" s="277"/>
      <c r="AM32" s="277"/>
      <c r="AN32" s="277"/>
      <c r="AO32" s="277"/>
      <c r="AP32" s="41"/>
      <c r="AQ32" s="41"/>
      <c r="AR32" s="42"/>
      <c r="BE32" s="280"/>
    </row>
    <row r="33" spans="2:57" s="2" customFormat="1" ht="14.45" customHeight="1" hidden="1">
      <c r="B33" s="40"/>
      <c r="C33" s="41"/>
      <c r="D33" s="41"/>
      <c r="E33" s="41"/>
      <c r="F33" s="29" t="s">
        <v>51</v>
      </c>
      <c r="G33" s="41"/>
      <c r="H33" s="41"/>
      <c r="I33" s="41"/>
      <c r="J33" s="41"/>
      <c r="K33" s="41"/>
      <c r="L33" s="306">
        <v>0</v>
      </c>
      <c r="M33" s="277"/>
      <c r="N33" s="277"/>
      <c r="O33" s="277"/>
      <c r="P33" s="277"/>
      <c r="Q33" s="41"/>
      <c r="R33" s="41"/>
      <c r="S33" s="41"/>
      <c r="T33" s="41"/>
      <c r="U33" s="41"/>
      <c r="V33" s="41"/>
      <c r="W33" s="276">
        <f>ROUND(BD94,2)</f>
        <v>0</v>
      </c>
      <c r="X33" s="277"/>
      <c r="Y33" s="277"/>
      <c r="Z33" s="277"/>
      <c r="AA33" s="277"/>
      <c r="AB33" s="277"/>
      <c r="AC33" s="277"/>
      <c r="AD33" s="277"/>
      <c r="AE33" s="277"/>
      <c r="AF33" s="41"/>
      <c r="AG33" s="41"/>
      <c r="AH33" s="41"/>
      <c r="AI33" s="41"/>
      <c r="AJ33" s="41"/>
      <c r="AK33" s="276">
        <v>0</v>
      </c>
      <c r="AL33" s="277"/>
      <c r="AM33" s="277"/>
      <c r="AN33" s="277"/>
      <c r="AO33" s="277"/>
      <c r="AP33" s="41"/>
      <c r="AQ33" s="41"/>
      <c r="AR33" s="42"/>
      <c r="BE33" s="280"/>
    </row>
    <row r="34" spans="2:57"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9"/>
    </row>
    <row r="35" spans="2:44" s="1" customFormat="1" ht="25.9" customHeight="1">
      <c r="B35" s="35"/>
      <c r="C35" s="43"/>
      <c r="D35" s="44" t="s">
        <v>52</v>
      </c>
      <c r="E35" s="45"/>
      <c r="F35" s="45"/>
      <c r="G35" s="45"/>
      <c r="H35" s="45"/>
      <c r="I35" s="45"/>
      <c r="J35" s="45"/>
      <c r="K35" s="45"/>
      <c r="L35" s="45"/>
      <c r="M35" s="45"/>
      <c r="N35" s="45"/>
      <c r="O35" s="45"/>
      <c r="P35" s="45"/>
      <c r="Q35" s="45"/>
      <c r="R35" s="45"/>
      <c r="S35" s="45"/>
      <c r="T35" s="46" t="s">
        <v>53</v>
      </c>
      <c r="U35" s="45"/>
      <c r="V35" s="45"/>
      <c r="W35" s="45"/>
      <c r="X35" s="283" t="s">
        <v>54</v>
      </c>
      <c r="Y35" s="284"/>
      <c r="Z35" s="284"/>
      <c r="AA35" s="284"/>
      <c r="AB35" s="284"/>
      <c r="AC35" s="45"/>
      <c r="AD35" s="45"/>
      <c r="AE35" s="45"/>
      <c r="AF35" s="45"/>
      <c r="AG35" s="45"/>
      <c r="AH35" s="45"/>
      <c r="AI35" s="45"/>
      <c r="AJ35" s="45"/>
      <c r="AK35" s="285">
        <f>SUM(AK26:AK33)</f>
        <v>0</v>
      </c>
      <c r="AL35" s="284"/>
      <c r="AM35" s="284"/>
      <c r="AN35" s="284"/>
      <c r="AO35" s="286"/>
      <c r="AP35" s="43"/>
      <c r="AQ35" s="43"/>
      <c r="AR35" s="39"/>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14.45" customHeight="1">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row>
    <row r="38" spans="2:44"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1" customFormat="1" ht="14.45" customHeight="1">
      <c r="B49" s="35"/>
      <c r="C49" s="36"/>
      <c r="D49" s="47" t="s">
        <v>55</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56</v>
      </c>
      <c r="AI49" s="48"/>
      <c r="AJ49" s="48"/>
      <c r="AK49" s="48"/>
      <c r="AL49" s="48"/>
      <c r="AM49" s="48"/>
      <c r="AN49" s="48"/>
      <c r="AO49" s="48"/>
      <c r="AP49" s="36"/>
      <c r="AQ49" s="36"/>
      <c r="AR49" s="39"/>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2:44" s="1" customFormat="1" ht="12.75">
      <c r="B60" s="35"/>
      <c r="C60" s="36"/>
      <c r="D60" s="49" t="s">
        <v>57</v>
      </c>
      <c r="E60" s="38"/>
      <c r="F60" s="38"/>
      <c r="G60" s="38"/>
      <c r="H60" s="38"/>
      <c r="I60" s="38"/>
      <c r="J60" s="38"/>
      <c r="K60" s="38"/>
      <c r="L60" s="38"/>
      <c r="M60" s="38"/>
      <c r="N60" s="38"/>
      <c r="O60" s="38"/>
      <c r="P60" s="38"/>
      <c r="Q60" s="38"/>
      <c r="R60" s="38"/>
      <c r="S60" s="38"/>
      <c r="T60" s="38"/>
      <c r="U60" s="38"/>
      <c r="V60" s="49" t="s">
        <v>58</v>
      </c>
      <c r="W60" s="38"/>
      <c r="X60" s="38"/>
      <c r="Y60" s="38"/>
      <c r="Z60" s="38"/>
      <c r="AA60" s="38"/>
      <c r="AB60" s="38"/>
      <c r="AC60" s="38"/>
      <c r="AD60" s="38"/>
      <c r="AE60" s="38"/>
      <c r="AF60" s="38"/>
      <c r="AG60" s="38"/>
      <c r="AH60" s="49" t="s">
        <v>57</v>
      </c>
      <c r="AI60" s="38"/>
      <c r="AJ60" s="38"/>
      <c r="AK60" s="38"/>
      <c r="AL60" s="38"/>
      <c r="AM60" s="49" t="s">
        <v>58</v>
      </c>
      <c r="AN60" s="38"/>
      <c r="AO60" s="38"/>
      <c r="AP60" s="36"/>
      <c r="AQ60" s="36"/>
      <c r="AR60" s="39"/>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2:44" s="1" customFormat="1" ht="12.75">
      <c r="B64" s="35"/>
      <c r="C64" s="36"/>
      <c r="D64" s="47" t="s">
        <v>59</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7" t="s">
        <v>60</v>
      </c>
      <c r="AI64" s="48"/>
      <c r="AJ64" s="48"/>
      <c r="AK64" s="48"/>
      <c r="AL64" s="48"/>
      <c r="AM64" s="48"/>
      <c r="AN64" s="48"/>
      <c r="AO64" s="48"/>
      <c r="AP64" s="36"/>
      <c r="AQ64" s="36"/>
      <c r="AR64" s="39"/>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2:44" s="1" customFormat="1" ht="12.75">
      <c r="B75" s="35"/>
      <c r="C75" s="36"/>
      <c r="D75" s="49" t="s">
        <v>57</v>
      </c>
      <c r="E75" s="38"/>
      <c r="F75" s="38"/>
      <c r="G75" s="38"/>
      <c r="H75" s="38"/>
      <c r="I75" s="38"/>
      <c r="J75" s="38"/>
      <c r="K75" s="38"/>
      <c r="L75" s="38"/>
      <c r="M75" s="38"/>
      <c r="N75" s="38"/>
      <c r="O75" s="38"/>
      <c r="P75" s="38"/>
      <c r="Q75" s="38"/>
      <c r="R75" s="38"/>
      <c r="S75" s="38"/>
      <c r="T75" s="38"/>
      <c r="U75" s="38"/>
      <c r="V75" s="49" t="s">
        <v>58</v>
      </c>
      <c r="W75" s="38"/>
      <c r="X75" s="38"/>
      <c r="Y75" s="38"/>
      <c r="Z75" s="38"/>
      <c r="AA75" s="38"/>
      <c r="AB75" s="38"/>
      <c r="AC75" s="38"/>
      <c r="AD75" s="38"/>
      <c r="AE75" s="38"/>
      <c r="AF75" s="38"/>
      <c r="AG75" s="38"/>
      <c r="AH75" s="49" t="s">
        <v>57</v>
      </c>
      <c r="AI75" s="38"/>
      <c r="AJ75" s="38"/>
      <c r="AK75" s="38"/>
      <c r="AL75" s="38"/>
      <c r="AM75" s="49" t="s">
        <v>58</v>
      </c>
      <c r="AN75" s="38"/>
      <c r="AO75" s="38"/>
      <c r="AP75" s="36"/>
      <c r="AQ75" s="36"/>
      <c r="AR75" s="39"/>
    </row>
    <row r="76" spans="2:44" s="1" customFormat="1" ht="11.25">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row>
    <row r="77" spans="2:44" s="1" customFormat="1" ht="6.95" customHeight="1">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9"/>
    </row>
    <row r="81" spans="2:44" s="1" customFormat="1" ht="6.95" customHeight="1">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9"/>
    </row>
    <row r="82" spans="2:44" s="1" customFormat="1" ht="24.95" customHeight="1">
      <c r="B82" s="35"/>
      <c r="C82" s="23" t="s">
        <v>61</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row>
    <row r="83" spans="2:44" s="1" customFormat="1" ht="6.95" customHeight="1">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row>
    <row r="84" spans="2:44" s="3" customFormat="1" ht="12" customHeight="1">
      <c r="B84" s="54"/>
      <c r="C84" s="29" t="s">
        <v>13</v>
      </c>
      <c r="D84" s="55"/>
      <c r="E84" s="55"/>
      <c r="F84" s="55"/>
      <c r="G84" s="55"/>
      <c r="H84" s="55"/>
      <c r="I84" s="55"/>
      <c r="J84" s="55"/>
      <c r="K84" s="55"/>
      <c r="L84" s="55" t="str">
        <f>K5</f>
        <v>N19-107_exp2_2-3</v>
      </c>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row>
    <row r="85" spans="2:44" s="4" customFormat="1" ht="36.95" customHeight="1">
      <c r="B85" s="57"/>
      <c r="C85" s="58" t="s">
        <v>16</v>
      </c>
      <c r="D85" s="59"/>
      <c r="E85" s="59"/>
      <c r="F85" s="59"/>
      <c r="G85" s="59"/>
      <c r="H85" s="59"/>
      <c r="I85" s="59"/>
      <c r="J85" s="59"/>
      <c r="K85" s="59"/>
      <c r="L85" s="296" t="str">
        <f>K6</f>
        <v>VÝSTAVBA PARKOVACÍCH PLOCH V KARVINÉ _ UL. ČAJKOVSKÉHO</v>
      </c>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59"/>
      <c r="AQ85" s="59"/>
      <c r="AR85" s="60"/>
    </row>
    <row r="86" spans="2:44" s="1" customFormat="1" ht="6.95" customHeight="1">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row>
    <row r="87" spans="2:44" s="1" customFormat="1" ht="12" customHeight="1">
      <c r="B87" s="35"/>
      <c r="C87" s="29" t="s">
        <v>22</v>
      </c>
      <c r="D87" s="36"/>
      <c r="E87" s="36"/>
      <c r="F87" s="36"/>
      <c r="G87" s="36"/>
      <c r="H87" s="36"/>
      <c r="I87" s="36"/>
      <c r="J87" s="36"/>
      <c r="K87" s="36"/>
      <c r="L87" s="61"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24</v>
      </c>
      <c r="AJ87" s="36"/>
      <c r="AK87" s="36"/>
      <c r="AL87" s="36"/>
      <c r="AM87" s="298" t="str">
        <f>IF(AN8="","",AN8)</f>
        <v>7. 8. 2019</v>
      </c>
      <c r="AN87" s="298"/>
      <c r="AO87" s="36"/>
      <c r="AP87" s="36"/>
      <c r="AQ87" s="36"/>
      <c r="AR87" s="39"/>
    </row>
    <row r="88" spans="2:44" s="1" customFormat="1" ht="6.95" customHeight="1">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row>
    <row r="89" spans="2:56" s="1" customFormat="1" ht="15.2" customHeight="1">
      <c r="B89" s="35"/>
      <c r="C89" s="29" t="s">
        <v>30</v>
      </c>
      <c r="D89" s="36"/>
      <c r="E89" s="36"/>
      <c r="F89" s="36"/>
      <c r="G89" s="36"/>
      <c r="H89" s="36"/>
      <c r="I89" s="36"/>
      <c r="J89" s="36"/>
      <c r="K89" s="36"/>
      <c r="L89" s="55" t="str">
        <f>IF(E11="","",E11)</f>
        <v>STATUTÁRNÍ MĚSTO KARVINÁ</v>
      </c>
      <c r="M89" s="36"/>
      <c r="N89" s="36"/>
      <c r="O89" s="36"/>
      <c r="P89" s="36"/>
      <c r="Q89" s="36"/>
      <c r="R89" s="36"/>
      <c r="S89" s="36"/>
      <c r="T89" s="36"/>
      <c r="U89" s="36"/>
      <c r="V89" s="36"/>
      <c r="W89" s="36"/>
      <c r="X89" s="36"/>
      <c r="Y89" s="36"/>
      <c r="Z89" s="36"/>
      <c r="AA89" s="36"/>
      <c r="AB89" s="36"/>
      <c r="AC89" s="36"/>
      <c r="AD89" s="36"/>
      <c r="AE89" s="36"/>
      <c r="AF89" s="36"/>
      <c r="AG89" s="36"/>
      <c r="AH89" s="36"/>
      <c r="AI89" s="29" t="s">
        <v>36</v>
      </c>
      <c r="AJ89" s="36"/>
      <c r="AK89" s="36"/>
      <c r="AL89" s="36"/>
      <c r="AM89" s="294" t="str">
        <f>IF(E17="","",E17)</f>
        <v>KANIA a.s., Ostrava</v>
      </c>
      <c r="AN89" s="295"/>
      <c r="AO89" s="295"/>
      <c r="AP89" s="295"/>
      <c r="AQ89" s="36"/>
      <c r="AR89" s="39"/>
      <c r="AS89" s="288" t="s">
        <v>62</v>
      </c>
      <c r="AT89" s="289"/>
      <c r="AU89" s="63"/>
      <c r="AV89" s="63"/>
      <c r="AW89" s="63"/>
      <c r="AX89" s="63"/>
      <c r="AY89" s="63"/>
      <c r="AZ89" s="63"/>
      <c r="BA89" s="63"/>
      <c r="BB89" s="63"/>
      <c r="BC89" s="63"/>
      <c r="BD89" s="64"/>
    </row>
    <row r="90" spans="2:56" s="1" customFormat="1" ht="15.2" customHeight="1">
      <c r="B90" s="35"/>
      <c r="C90" s="29" t="s">
        <v>34</v>
      </c>
      <c r="D90" s="36"/>
      <c r="E90" s="36"/>
      <c r="F90" s="36"/>
      <c r="G90" s="36"/>
      <c r="H90" s="36"/>
      <c r="I90" s="36"/>
      <c r="J90" s="36"/>
      <c r="K90" s="36"/>
      <c r="L90" s="55"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39</v>
      </c>
      <c r="AJ90" s="36"/>
      <c r="AK90" s="36"/>
      <c r="AL90" s="36"/>
      <c r="AM90" s="294" t="str">
        <f>IF(E20="","",E20)</f>
        <v xml:space="preserve"> </v>
      </c>
      <c r="AN90" s="295"/>
      <c r="AO90" s="295"/>
      <c r="AP90" s="295"/>
      <c r="AQ90" s="36"/>
      <c r="AR90" s="39"/>
      <c r="AS90" s="290"/>
      <c r="AT90" s="291"/>
      <c r="AU90" s="65"/>
      <c r="AV90" s="65"/>
      <c r="AW90" s="65"/>
      <c r="AX90" s="65"/>
      <c r="AY90" s="65"/>
      <c r="AZ90" s="65"/>
      <c r="BA90" s="65"/>
      <c r="BB90" s="65"/>
      <c r="BC90" s="65"/>
      <c r="BD90" s="66"/>
    </row>
    <row r="91" spans="2:56" s="1" customFormat="1" ht="10.9" customHeight="1">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2"/>
      <c r="AT91" s="293"/>
      <c r="AU91" s="67"/>
      <c r="AV91" s="67"/>
      <c r="AW91" s="67"/>
      <c r="AX91" s="67"/>
      <c r="AY91" s="67"/>
      <c r="AZ91" s="67"/>
      <c r="BA91" s="67"/>
      <c r="BB91" s="67"/>
      <c r="BC91" s="67"/>
      <c r="BD91" s="68"/>
    </row>
    <row r="92" spans="2:56" s="1" customFormat="1" ht="29.25" customHeight="1">
      <c r="B92" s="35"/>
      <c r="C92" s="321" t="s">
        <v>63</v>
      </c>
      <c r="D92" s="312"/>
      <c r="E92" s="312"/>
      <c r="F92" s="312"/>
      <c r="G92" s="312"/>
      <c r="H92" s="69"/>
      <c r="I92" s="311" t="s">
        <v>64</v>
      </c>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4" t="s">
        <v>65</v>
      </c>
      <c r="AH92" s="312"/>
      <c r="AI92" s="312"/>
      <c r="AJ92" s="312"/>
      <c r="AK92" s="312"/>
      <c r="AL92" s="312"/>
      <c r="AM92" s="312"/>
      <c r="AN92" s="311" t="s">
        <v>66</v>
      </c>
      <c r="AO92" s="312"/>
      <c r="AP92" s="313"/>
      <c r="AQ92" s="70" t="s">
        <v>67</v>
      </c>
      <c r="AR92" s="39"/>
      <c r="AS92" s="71" t="s">
        <v>68</v>
      </c>
      <c r="AT92" s="72" t="s">
        <v>69</v>
      </c>
      <c r="AU92" s="72" t="s">
        <v>70</v>
      </c>
      <c r="AV92" s="72" t="s">
        <v>71</v>
      </c>
      <c r="AW92" s="72" t="s">
        <v>72</v>
      </c>
      <c r="AX92" s="72" t="s">
        <v>73</v>
      </c>
      <c r="AY92" s="72" t="s">
        <v>74</v>
      </c>
      <c r="AZ92" s="72" t="s">
        <v>75</v>
      </c>
      <c r="BA92" s="72" t="s">
        <v>76</v>
      </c>
      <c r="BB92" s="72" t="s">
        <v>77</v>
      </c>
      <c r="BC92" s="72" t="s">
        <v>78</v>
      </c>
      <c r="BD92" s="73" t="s">
        <v>79</v>
      </c>
    </row>
    <row r="93" spans="2:56" s="1" customFormat="1" ht="10.9" customHeight="1">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4"/>
      <c r="AT93" s="75"/>
      <c r="AU93" s="75"/>
      <c r="AV93" s="75"/>
      <c r="AW93" s="75"/>
      <c r="AX93" s="75"/>
      <c r="AY93" s="75"/>
      <c r="AZ93" s="75"/>
      <c r="BA93" s="75"/>
      <c r="BB93" s="75"/>
      <c r="BC93" s="75"/>
      <c r="BD93" s="76"/>
    </row>
    <row r="94" spans="2:90" s="5" customFormat="1" ht="32.45" customHeight="1">
      <c r="B94" s="77"/>
      <c r="C94" s="78" t="s">
        <v>80</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319">
        <f>ROUND(AG95,2)</f>
        <v>0</v>
      </c>
      <c r="AH94" s="319"/>
      <c r="AI94" s="319"/>
      <c r="AJ94" s="319"/>
      <c r="AK94" s="319"/>
      <c r="AL94" s="319"/>
      <c r="AM94" s="319"/>
      <c r="AN94" s="320">
        <f aca="true" t="shared" si="0" ref="AN94:AN103">SUM(AG94,AT94)</f>
        <v>0</v>
      </c>
      <c r="AO94" s="320"/>
      <c r="AP94" s="320"/>
      <c r="AQ94" s="81" t="s">
        <v>1</v>
      </c>
      <c r="AR94" s="82"/>
      <c r="AS94" s="83">
        <f>ROUND(AS95,2)</f>
        <v>0</v>
      </c>
      <c r="AT94" s="84">
        <f aca="true" t="shared" si="1" ref="AT94:AT103">ROUND(SUM(AV94:AW94),2)</f>
        <v>0</v>
      </c>
      <c r="AU94" s="85">
        <f>ROUND(AU95,5)</f>
        <v>0</v>
      </c>
      <c r="AV94" s="84">
        <f>ROUND(AZ94*L29,2)</f>
        <v>0</v>
      </c>
      <c r="AW94" s="84">
        <f>ROUND(BA94*L30,2)</f>
        <v>0</v>
      </c>
      <c r="AX94" s="84">
        <f>ROUND(BB94*L29,2)</f>
        <v>0</v>
      </c>
      <c r="AY94" s="84">
        <f>ROUND(BC94*L30,2)</f>
        <v>0</v>
      </c>
      <c r="AZ94" s="84">
        <f>ROUND(AZ95,2)</f>
        <v>0</v>
      </c>
      <c r="BA94" s="84">
        <f>ROUND(BA95,2)</f>
        <v>0</v>
      </c>
      <c r="BB94" s="84">
        <f>ROUND(BB95,2)</f>
        <v>0</v>
      </c>
      <c r="BC94" s="84">
        <f>ROUND(BC95,2)</f>
        <v>0</v>
      </c>
      <c r="BD94" s="86">
        <f>ROUND(BD95,2)</f>
        <v>0</v>
      </c>
      <c r="BS94" s="87" t="s">
        <v>81</v>
      </c>
      <c r="BT94" s="87" t="s">
        <v>82</v>
      </c>
      <c r="BU94" s="88" t="s">
        <v>83</v>
      </c>
      <c r="BV94" s="87" t="s">
        <v>84</v>
      </c>
      <c r="BW94" s="87" t="s">
        <v>5</v>
      </c>
      <c r="BX94" s="87" t="s">
        <v>85</v>
      </c>
      <c r="CL94" s="87" t="s">
        <v>19</v>
      </c>
    </row>
    <row r="95" spans="2:91" s="6" customFormat="1" ht="40.5" customHeight="1">
      <c r="B95" s="89"/>
      <c r="C95" s="90"/>
      <c r="D95" s="310" t="s">
        <v>86</v>
      </c>
      <c r="E95" s="310"/>
      <c r="F95" s="310"/>
      <c r="G95" s="310"/>
      <c r="H95" s="310"/>
      <c r="I95" s="91"/>
      <c r="J95" s="310" t="s">
        <v>87</v>
      </c>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7">
        <f>ROUND(AG96+SUM(AG97:AG99)+AG101+AG103,2)</f>
        <v>0</v>
      </c>
      <c r="AH95" s="316"/>
      <c r="AI95" s="316"/>
      <c r="AJ95" s="316"/>
      <c r="AK95" s="316"/>
      <c r="AL95" s="316"/>
      <c r="AM95" s="316"/>
      <c r="AN95" s="315">
        <f t="shared" si="0"/>
        <v>0</v>
      </c>
      <c r="AO95" s="316"/>
      <c r="AP95" s="316"/>
      <c r="AQ95" s="92" t="s">
        <v>88</v>
      </c>
      <c r="AR95" s="93"/>
      <c r="AS95" s="94">
        <f>ROUND(AS96+SUM(AS97:AS99)+AS101+AS103,2)</f>
        <v>0</v>
      </c>
      <c r="AT95" s="95">
        <f t="shared" si="1"/>
        <v>0</v>
      </c>
      <c r="AU95" s="96">
        <f>ROUND(AU96+SUM(AU97:AU99)+AU101+AU103,5)</f>
        <v>0</v>
      </c>
      <c r="AV95" s="95">
        <f>ROUND(AZ95*L29,2)</f>
        <v>0</v>
      </c>
      <c r="AW95" s="95">
        <f>ROUND(BA95*L30,2)</f>
        <v>0</v>
      </c>
      <c r="AX95" s="95">
        <f>ROUND(BB95*L29,2)</f>
        <v>0</v>
      </c>
      <c r="AY95" s="95">
        <f>ROUND(BC95*L30,2)</f>
        <v>0</v>
      </c>
      <c r="AZ95" s="95">
        <f>ROUND(AZ96+SUM(AZ97:AZ99)+AZ101+AZ103,2)</f>
        <v>0</v>
      </c>
      <c r="BA95" s="95">
        <f>ROUND(BA96+SUM(BA97:BA99)+BA101+BA103,2)</f>
        <v>0</v>
      </c>
      <c r="BB95" s="95">
        <f>ROUND(BB96+SUM(BB97:BB99)+BB101+BB103,2)</f>
        <v>0</v>
      </c>
      <c r="BC95" s="95">
        <f>ROUND(BC96+SUM(BC97:BC99)+BC101+BC103,2)</f>
        <v>0</v>
      </c>
      <c r="BD95" s="97">
        <f>ROUND(BD96+SUM(BD97:BD99)+BD101+BD103,2)</f>
        <v>0</v>
      </c>
      <c r="BS95" s="98" t="s">
        <v>81</v>
      </c>
      <c r="BT95" s="98" t="s">
        <v>89</v>
      </c>
      <c r="BU95" s="98" t="s">
        <v>83</v>
      </c>
      <c r="BV95" s="98" t="s">
        <v>84</v>
      </c>
      <c r="BW95" s="98" t="s">
        <v>90</v>
      </c>
      <c r="BX95" s="98" t="s">
        <v>5</v>
      </c>
      <c r="CL95" s="98" t="s">
        <v>19</v>
      </c>
      <c r="CM95" s="98" t="s">
        <v>86</v>
      </c>
    </row>
    <row r="96" spans="1:90" s="3" customFormat="1" ht="16.5" customHeight="1">
      <c r="A96" s="99" t="s">
        <v>91</v>
      </c>
      <c r="B96" s="54"/>
      <c r="C96" s="100"/>
      <c r="D96" s="100"/>
      <c r="E96" s="309" t="s">
        <v>92</v>
      </c>
      <c r="F96" s="309"/>
      <c r="G96" s="309"/>
      <c r="H96" s="309"/>
      <c r="I96" s="309"/>
      <c r="J96" s="100"/>
      <c r="K96" s="309" t="s">
        <v>93</v>
      </c>
      <c r="L96" s="309"/>
      <c r="M96" s="309"/>
      <c r="N96" s="309"/>
      <c r="O96" s="309"/>
      <c r="P96" s="309"/>
      <c r="Q96" s="309"/>
      <c r="R96" s="309"/>
      <c r="S96" s="309"/>
      <c r="T96" s="309"/>
      <c r="U96" s="309"/>
      <c r="V96" s="309"/>
      <c r="W96" s="309"/>
      <c r="X96" s="309"/>
      <c r="Y96" s="309"/>
      <c r="Z96" s="309"/>
      <c r="AA96" s="309"/>
      <c r="AB96" s="309"/>
      <c r="AC96" s="309"/>
      <c r="AD96" s="309"/>
      <c r="AE96" s="309"/>
      <c r="AF96" s="309"/>
      <c r="AG96" s="307">
        <f>'VON - Vedlejší a ostatní ...'!J32</f>
        <v>0</v>
      </c>
      <c r="AH96" s="308"/>
      <c r="AI96" s="308"/>
      <c r="AJ96" s="308"/>
      <c r="AK96" s="308"/>
      <c r="AL96" s="308"/>
      <c r="AM96" s="308"/>
      <c r="AN96" s="307">
        <f t="shared" si="0"/>
        <v>0</v>
      </c>
      <c r="AO96" s="308"/>
      <c r="AP96" s="308"/>
      <c r="AQ96" s="101" t="s">
        <v>94</v>
      </c>
      <c r="AR96" s="56"/>
      <c r="AS96" s="102">
        <v>0</v>
      </c>
      <c r="AT96" s="103">
        <f t="shared" si="1"/>
        <v>0</v>
      </c>
      <c r="AU96" s="104">
        <f>'VON - Vedlejší a ostatní ...'!P127</f>
        <v>0</v>
      </c>
      <c r="AV96" s="103">
        <f>'VON - Vedlejší a ostatní ...'!J35</f>
        <v>0</v>
      </c>
      <c r="AW96" s="103">
        <f>'VON - Vedlejší a ostatní ...'!J36</f>
        <v>0</v>
      </c>
      <c r="AX96" s="103">
        <f>'VON - Vedlejší a ostatní ...'!J37</f>
        <v>0</v>
      </c>
      <c r="AY96" s="103">
        <f>'VON - Vedlejší a ostatní ...'!J38</f>
        <v>0</v>
      </c>
      <c r="AZ96" s="103">
        <f>'VON - Vedlejší a ostatní ...'!F35</f>
        <v>0</v>
      </c>
      <c r="BA96" s="103">
        <f>'VON - Vedlejší a ostatní ...'!F36</f>
        <v>0</v>
      </c>
      <c r="BB96" s="103">
        <f>'VON - Vedlejší a ostatní ...'!F37</f>
        <v>0</v>
      </c>
      <c r="BC96" s="103">
        <f>'VON - Vedlejší a ostatní ...'!F38</f>
        <v>0</v>
      </c>
      <c r="BD96" s="105">
        <f>'VON - Vedlejší a ostatní ...'!F39</f>
        <v>0</v>
      </c>
      <c r="BT96" s="106" t="s">
        <v>86</v>
      </c>
      <c r="BV96" s="106" t="s">
        <v>84</v>
      </c>
      <c r="BW96" s="106" t="s">
        <v>95</v>
      </c>
      <c r="BX96" s="106" t="s">
        <v>90</v>
      </c>
      <c r="CL96" s="106" t="s">
        <v>19</v>
      </c>
    </row>
    <row r="97" spans="1:90" s="3" customFormat="1" ht="16.5" customHeight="1">
      <c r="A97" s="99" t="s">
        <v>91</v>
      </c>
      <c r="B97" s="54"/>
      <c r="C97" s="100"/>
      <c r="D97" s="100"/>
      <c r="E97" s="309" t="s">
        <v>96</v>
      </c>
      <c r="F97" s="309"/>
      <c r="G97" s="309"/>
      <c r="H97" s="309"/>
      <c r="I97" s="309"/>
      <c r="J97" s="100"/>
      <c r="K97" s="309" t="s">
        <v>97</v>
      </c>
      <c r="L97" s="309"/>
      <c r="M97" s="309"/>
      <c r="N97" s="309"/>
      <c r="O97" s="309"/>
      <c r="P97" s="309"/>
      <c r="Q97" s="309"/>
      <c r="R97" s="309"/>
      <c r="S97" s="309"/>
      <c r="T97" s="309"/>
      <c r="U97" s="309"/>
      <c r="V97" s="309"/>
      <c r="W97" s="309"/>
      <c r="X97" s="309"/>
      <c r="Y97" s="309"/>
      <c r="Z97" s="309"/>
      <c r="AA97" s="309"/>
      <c r="AB97" s="309"/>
      <c r="AC97" s="309"/>
      <c r="AD97" s="309"/>
      <c r="AE97" s="309"/>
      <c r="AF97" s="309"/>
      <c r="AG97" s="307">
        <f>'SO 001 - Příprava území'!J32</f>
        <v>0</v>
      </c>
      <c r="AH97" s="308"/>
      <c r="AI97" s="308"/>
      <c r="AJ97" s="308"/>
      <c r="AK97" s="308"/>
      <c r="AL97" s="308"/>
      <c r="AM97" s="308"/>
      <c r="AN97" s="307">
        <f t="shared" si="0"/>
        <v>0</v>
      </c>
      <c r="AO97" s="308"/>
      <c r="AP97" s="308"/>
      <c r="AQ97" s="101" t="s">
        <v>94</v>
      </c>
      <c r="AR97" s="56"/>
      <c r="AS97" s="102">
        <v>0</v>
      </c>
      <c r="AT97" s="103">
        <f t="shared" si="1"/>
        <v>0</v>
      </c>
      <c r="AU97" s="104">
        <f>'SO 001 - Příprava území'!P126</f>
        <v>0</v>
      </c>
      <c r="AV97" s="103">
        <f>'SO 001 - Příprava území'!J35</f>
        <v>0</v>
      </c>
      <c r="AW97" s="103">
        <f>'SO 001 - Příprava území'!J36</f>
        <v>0</v>
      </c>
      <c r="AX97" s="103">
        <f>'SO 001 - Příprava území'!J37</f>
        <v>0</v>
      </c>
      <c r="AY97" s="103">
        <f>'SO 001 - Příprava území'!J38</f>
        <v>0</v>
      </c>
      <c r="AZ97" s="103">
        <f>'SO 001 - Příprava území'!F35</f>
        <v>0</v>
      </c>
      <c r="BA97" s="103">
        <f>'SO 001 - Příprava území'!F36</f>
        <v>0</v>
      </c>
      <c r="BB97" s="103">
        <f>'SO 001 - Příprava území'!F37</f>
        <v>0</v>
      </c>
      <c r="BC97" s="103">
        <f>'SO 001 - Příprava území'!F38</f>
        <v>0</v>
      </c>
      <c r="BD97" s="105">
        <f>'SO 001 - Příprava území'!F39</f>
        <v>0</v>
      </c>
      <c r="BT97" s="106" t="s">
        <v>86</v>
      </c>
      <c r="BV97" s="106" t="s">
        <v>84</v>
      </c>
      <c r="BW97" s="106" t="s">
        <v>98</v>
      </c>
      <c r="BX97" s="106" t="s">
        <v>90</v>
      </c>
      <c r="CL97" s="106" t="s">
        <v>19</v>
      </c>
    </row>
    <row r="98" spans="1:90" s="3" customFormat="1" ht="16.5" customHeight="1">
      <c r="A98" s="99" t="s">
        <v>91</v>
      </c>
      <c r="B98" s="54"/>
      <c r="C98" s="100"/>
      <c r="D98" s="100"/>
      <c r="E98" s="309" t="s">
        <v>99</v>
      </c>
      <c r="F98" s="309"/>
      <c r="G98" s="309"/>
      <c r="H98" s="309"/>
      <c r="I98" s="309"/>
      <c r="J98" s="100"/>
      <c r="K98" s="309" t="s">
        <v>100</v>
      </c>
      <c r="L98" s="309"/>
      <c r="M98" s="309"/>
      <c r="N98" s="309"/>
      <c r="O98" s="309"/>
      <c r="P98" s="309"/>
      <c r="Q98" s="309"/>
      <c r="R98" s="309"/>
      <c r="S98" s="309"/>
      <c r="T98" s="309"/>
      <c r="U98" s="309"/>
      <c r="V98" s="309"/>
      <c r="W98" s="309"/>
      <c r="X98" s="309"/>
      <c r="Y98" s="309"/>
      <c r="Z98" s="309"/>
      <c r="AA98" s="309"/>
      <c r="AB98" s="309"/>
      <c r="AC98" s="309"/>
      <c r="AD98" s="309"/>
      <c r="AE98" s="309"/>
      <c r="AF98" s="309"/>
      <c r="AG98" s="307">
        <f>'SO 101 - Parkoviště'!J32</f>
        <v>0</v>
      </c>
      <c r="AH98" s="308"/>
      <c r="AI98" s="308"/>
      <c r="AJ98" s="308"/>
      <c r="AK98" s="308"/>
      <c r="AL98" s="308"/>
      <c r="AM98" s="308"/>
      <c r="AN98" s="307">
        <f t="shared" si="0"/>
        <v>0</v>
      </c>
      <c r="AO98" s="308"/>
      <c r="AP98" s="308"/>
      <c r="AQ98" s="101" t="s">
        <v>94</v>
      </c>
      <c r="AR98" s="56"/>
      <c r="AS98" s="102">
        <v>0</v>
      </c>
      <c r="AT98" s="103">
        <f t="shared" si="1"/>
        <v>0</v>
      </c>
      <c r="AU98" s="104">
        <f>'SO 101 - Parkoviště'!P130</f>
        <v>0</v>
      </c>
      <c r="AV98" s="103">
        <f>'SO 101 - Parkoviště'!J35</f>
        <v>0</v>
      </c>
      <c r="AW98" s="103">
        <f>'SO 101 - Parkoviště'!J36</f>
        <v>0</v>
      </c>
      <c r="AX98" s="103">
        <f>'SO 101 - Parkoviště'!J37</f>
        <v>0</v>
      </c>
      <c r="AY98" s="103">
        <f>'SO 101 - Parkoviště'!J38</f>
        <v>0</v>
      </c>
      <c r="AZ98" s="103">
        <f>'SO 101 - Parkoviště'!F35</f>
        <v>0</v>
      </c>
      <c r="BA98" s="103">
        <f>'SO 101 - Parkoviště'!F36</f>
        <v>0</v>
      </c>
      <c r="BB98" s="103">
        <f>'SO 101 - Parkoviště'!F37</f>
        <v>0</v>
      </c>
      <c r="BC98" s="103">
        <f>'SO 101 - Parkoviště'!F38</f>
        <v>0</v>
      </c>
      <c r="BD98" s="105">
        <f>'SO 101 - Parkoviště'!F39</f>
        <v>0</v>
      </c>
      <c r="BT98" s="106" t="s">
        <v>86</v>
      </c>
      <c r="BV98" s="106" t="s">
        <v>84</v>
      </c>
      <c r="BW98" s="106" t="s">
        <v>101</v>
      </c>
      <c r="BX98" s="106" t="s">
        <v>90</v>
      </c>
      <c r="CL98" s="106" t="s">
        <v>19</v>
      </c>
    </row>
    <row r="99" spans="2:90" s="3" customFormat="1" ht="16.5" customHeight="1">
      <c r="B99" s="54"/>
      <c r="C99" s="100"/>
      <c r="D99" s="100"/>
      <c r="E99" s="309" t="s">
        <v>102</v>
      </c>
      <c r="F99" s="309"/>
      <c r="G99" s="309"/>
      <c r="H99" s="309"/>
      <c r="I99" s="309"/>
      <c r="J99" s="100"/>
      <c r="K99" s="309" t="s">
        <v>103</v>
      </c>
      <c r="L99" s="309"/>
      <c r="M99" s="309"/>
      <c r="N99" s="309"/>
      <c r="O99" s="309"/>
      <c r="P99" s="309"/>
      <c r="Q99" s="309"/>
      <c r="R99" s="309"/>
      <c r="S99" s="309"/>
      <c r="T99" s="309"/>
      <c r="U99" s="309"/>
      <c r="V99" s="309"/>
      <c r="W99" s="309"/>
      <c r="X99" s="309"/>
      <c r="Y99" s="309"/>
      <c r="Z99" s="309"/>
      <c r="AA99" s="309"/>
      <c r="AB99" s="309"/>
      <c r="AC99" s="309"/>
      <c r="AD99" s="309"/>
      <c r="AE99" s="309"/>
      <c r="AF99" s="309"/>
      <c r="AG99" s="318">
        <f>ROUND(AG100,2)</f>
        <v>0</v>
      </c>
      <c r="AH99" s="308"/>
      <c r="AI99" s="308"/>
      <c r="AJ99" s="308"/>
      <c r="AK99" s="308"/>
      <c r="AL99" s="308"/>
      <c r="AM99" s="308"/>
      <c r="AN99" s="307">
        <f t="shared" si="0"/>
        <v>0</v>
      </c>
      <c r="AO99" s="308"/>
      <c r="AP99" s="308"/>
      <c r="AQ99" s="101" t="s">
        <v>94</v>
      </c>
      <c r="AR99" s="56"/>
      <c r="AS99" s="102">
        <f>ROUND(AS100,2)</f>
        <v>0</v>
      </c>
      <c r="AT99" s="103">
        <f t="shared" si="1"/>
        <v>0</v>
      </c>
      <c r="AU99" s="104">
        <f>ROUND(AU100,5)</f>
        <v>0</v>
      </c>
      <c r="AV99" s="103">
        <f>ROUND(AZ99*L29,2)</f>
        <v>0</v>
      </c>
      <c r="AW99" s="103">
        <f>ROUND(BA99*L30,2)</f>
        <v>0</v>
      </c>
      <c r="AX99" s="103">
        <f>ROUND(BB99*L29,2)</f>
        <v>0</v>
      </c>
      <c r="AY99" s="103">
        <f>ROUND(BC99*L30,2)</f>
        <v>0</v>
      </c>
      <c r="AZ99" s="103">
        <f>ROUND(AZ100,2)</f>
        <v>0</v>
      </c>
      <c r="BA99" s="103">
        <f>ROUND(BA100,2)</f>
        <v>0</v>
      </c>
      <c r="BB99" s="103">
        <f>ROUND(BB100,2)</f>
        <v>0</v>
      </c>
      <c r="BC99" s="103">
        <f>ROUND(BC100,2)</f>
        <v>0</v>
      </c>
      <c r="BD99" s="105">
        <f>ROUND(BD100,2)</f>
        <v>0</v>
      </c>
      <c r="BS99" s="106" t="s">
        <v>81</v>
      </c>
      <c r="BT99" s="106" t="s">
        <v>86</v>
      </c>
      <c r="BU99" s="106" t="s">
        <v>83</v>
      </c>
      <c r="BV99" s="106" t="s">
        <v>84</v>
      </c>
      <c r="BW99" s="106" t="s">
        <v>104</v>
      </c>
      <c r="BX99" s="106" t="s">
        <v>90</v>
      </c>
      <c r="CL99" s="106" t="s">
        <v>19</v>
      </c>
    </row>
    <row r="100" spans="1:90" s="3" customFormat="1" ht="16.5" customHeight="1">
      <c r="A100" s="99" t="s">
        <v>91</v>
      </c>
      <c r="B100" s="54"/>
      <c r="C100" s="100"/>
      <c r="D100" s="100"/>
      <c r="E100" s="100"/>
      <c r="F100" s="309" t="s">
        <v>89</v>
      </c>
      <c r="G100" s="309"/>
      <c r="H100" s="309"/>
      <c r="I100" s="309"/>
      <c r="J100" s="309"/>
      <c r="K100" s="100"/>
      <c r="L100" s="309" t="s">
        <v>105</v>
      </c>
      <c r="M100" s="309"/>
      <c r="N100" s="309"/>
      <c r="O100" s="309"/>
      <c r="P100" s="309"/>
      <c r="Q100" s="309"/>
      <c r="R100" s="309"/>
      <c r="S100" s="309"/>
      <c r="T100" s="309"/>
      <c r="U100" s="309"/>
      <c r="V100" s="309"/>
      <c r="W100" s="309"/>
      <c r="X100" s="309"/>
      <c r="Y100" s="309"/>
      <c r="Z100" s="309"/>
      <c r="AA100" s="309"/>
      <c r="AB100" s="309"/>
      <c r="AC100" s="309"/>
      <c r="AD100" s="309"/>
      <c r="AE100" s="309"/>
      <c r="AF100" s="309"/>
      <c r="AG100" s="307">
        <f>'1 - Odvodnění parkovacích...'!J34</f>
        <v>0</v>
      </c>
      <c r="AH100" s="308"/>
      <c r="AI100" s="308"/>
      <c r="AJ100" s="308"/>
      <c r="AK100" s="308"/>
      <c r="AL100" s="308"/>
      <c r="AM100" s="308"/>
      <c r="AN100" s="307">
        <f t="shared" si="0"/>
        <v>0</v>
      </c>
      <c r="AO100" s="308"/>
      <c r="AP100" s="308"/>
      <c r="AQ100" s="101" t="s">
        <v>94</v>
      </c>
      <c r="AR100" s="56"/>
      <c r="AS100" s="102">
        <v>0</v>
      </c>
      <c r="AT100" s="103">
        <f t="shared" si="1"/>
        <v>0</v>
      </c>
      <c r="AU100" s="104">
        <f>'1 - Odvodnění parkovacích...'!P135</f>
        <v>0</v>
      </c>
      <c r="AV100" s="103">
        <f>'1 - Odvodnění parkovacích...'!J37</f>
        <v>0</v>
      </c>
      <c r="AW100" s="103">
        <f>'1 - Odvodnění parkovacích...'!J38</f>
        <v>0</v>
      </c>
      <c r="AX100" s="103">
        <f>'1 - Odvodnění parkovacích...'!J39</f>
        <v>0</v>
      </c>
      <c r="AY100" s="103">
        <f>'1 - Odvodnění parkovacích...'!J40</f>
        <v>0</v>
      </c>
      <c r="AZ100" s="103">
        <f>'1 - Odvodnění parkovacích...'!F37</f>
        <v>0</v>
      </c>
      <c r="BA100" s="103">
        <f>'1 - Odvodnění parkovacích...'!F38</f>
        <v>0</v>
      </c>
      <c r="BB100" s="103">
        <f>'1 - Odvodnění parkovacích...'!F39</f>
        <v>0</v>
      </c>
      <c r="BC100" s="103">
        <f>'1 - Odvodnění parkovacích...'!F40</f>
        <v>0</v>
      </c>
      <c r="BD100" s="105">
        <f>'1 - Odvodnění parkovacích...'!F41</f>
        <v>0</v>
      </c>
      <c r="BT100" s="106" t="s">
        <v>106</v>
      </c>
      <c r="BV100" s="106" t="s">
        <v>84</v>
      </c>
      <c r="BW100" s="106" t="s">
        <v>107</v>
      </c>
      <c r="BX100" s="106" t="s">
        <v>104</v>
      </c>
      <c r="CL100" s="106" t="s">
        <v>1</v>
      </c>
    </row>
    <row r="101" spans="2:90" s="3" customFormat="1" ht="16.5" customHeight="1">
      <c r="B101" s="54"/>
      <c r="C101" s="100"/>
      <c r="D101" s="100"/>
      <c r="E101" s="309" t="s">
        <v>108</v>
      </c>
      <c r="F101" s="309"/>
      <c r="G101" s="309"/>
      <c r="H101" s="309"/>
      <c r="I101" s="309"/>
      <c r="J101" s="100"/>
      <c r="K101" s="309" t="s">
        <v>109</v>
      </c>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18">
        <f>ROUND(AG102,2)</f>
        <v>0</v>
      </c>
      <c r="AH101" s="308"/>
      <c r="AI101" s="308"/>
      <c r="AJ101" s="308"/>
      <c r="AK101" s="308"/>
      <c r="AL101" s="308"/>
      <c r="AM101" s="308"/>
      <c r="AN101" s="307">
        <f t="shared" si="0"/>
        <v>0</v>
      </c>
      <c r="AO101" s="308"/>
      <c r="AP101" s="308"/>
      <c r="AQ101" s="101" t="s">
        <v>94</v>
      </c>
      <c r="AR101" s="56"/>
      <c r="AS101" s="102">
        <f>ROUND(AS102,2)</f>
        <v>0</v>
      </c>
      <c r="AT101" s="103">
        <f t="shared" si="1"/>
        <v>0</v>
      </c>
      <c r="AU101" s="104">
        <f>ROUND(AU102,5)</f>
        <v>0</v>
      </c>
      <c r="AV101" s="103">
        <f>ROUND(AZ101*L29,2)</f>
        <v>0</v>
      </c>
      <c r="AW101" s="103">
        <f>ROUND(BA101*L30,2)</f>
        <v>0</v>
      </c>
      <c r="AX101" s="103">
        <f>ROUND(BB101*L29,2)</f>
        <v>0</v>
      </c>
      <c r="AY101" s="103">
        <f>ROUND(BC101*L30,2)</f>
        <v>0</v>
      </c>
      <c r="AZ101" s="103">
        <f>ROUND(AZ102,2)</f>
        <v>0</v>
      </c>
      <c r="BA101" s="103">
        <f>ROUND(BA102,2)</f>
        <v>0</v>
      </c>
      <c r="BB101" s="103">
        <f>ROUND(BB102,2)</f>
        <v>0</v>
      </c>
      <c r="BC101" s="103">
        <f>ROUND(BC102,2)</f>
        <v>0</v>
      </c>
      <c r="BD101" s="105">
        <f>ROUND(BD102,2)</f>
        <v>0</v>
      </c>
      <c r="BS101" s="106" t="s">
        <v>81</v>
      </c>
      <c r="BT101" s="106" t="s">
        <v>86</v>
      </c>
      <c r="BU101" s="106" t="s">
        <v>83</v>
      </c>
      <c r="BV101" s="106" t="s">
        <v>84</v>
      </c>
      <c r="BW101" s="106" t="s">
        <v>110</v>
      </c>
      <c r="BX101" s="106" t="s">
        <v>90</v>
      </c>
      <c r="CL101" s="106" t="s">
        <v>19</v>
      </c>
    </row>
    <row r="102" spans="1:90" s="3" customFormat="1" ht="16.5" customHeight="1">
      <c r="A102" s="99" t="s">
        <v>91</v>
      </c>
      <c r="B102" s="54"/>
      <c r="C102" s="100"/>
      <c r="D102" s="100"/>
      <c r="E102" s="100"/>
      <c r="F102" s="309" t="s">
        <v>89</v>
      </c>
      <c r="G102" s="309"/>
      <c r="H102" s="309"/>
      <c r="I102" s="309"/>
      <c r="J102" s="309"/>
      <c r="K102" s="100"/>
      <c r="L102" s="309" t="s">
        <v>111</v>
      </c>
      <c r="M102" s="309"/>
      <c r="N102" s="309"/>
      <c r="O102" s="309"/>
      <c r="P102" s="309"/>
      <c r="Q102" s="309"/>
      <c r="R102" s="309"/>
      <c r="S102" s="309"/>
      <c r="T102" s="309"/>
      <c r="U102" s="309"/>
      <c r="V102" s="309"/>
      <c r="W102" s="309"/>
      <c r="X102" s="309"/>
      <c r="Y102" s="309"/>
      <c r="Z102" s="309"/>
      <c r="AA102" s="309"/>
      <c r="AB102" s="309"/>
      <c r="AC102" s="309"/>
      <c r="AD102" s="309"/>
      <c r="AE102" s="309"/>
      <c r="AF102" s="309"/>
      <c r="AG102" s="307">
        <f>'1 - VO '!J34</f>
        <v>0</v>
      </c>
      <c r="AH102" s="308"/>
      <c r="AI102" s="308"/>
      <c r="AJ102" s="308"/>
      <c r="AK102" s="308"/>
      <c r="AL102" s="308"/>
      <c r="AM102" s="308"/>
      <c r="AN102" s="307">
        <f t="shared" si="0"/>
        <v>0</v>
      </c>
      <c r="AO102" s="308"/>
      <c r="AP102" s="308"/>
      <c r="AQ102" s="101" t="s">
        <v>94</v>
      </c>
      <c r="AR102" s="56"/>
      <c r="AS102" s="102">
        <v>0</v>
      </c>
      <c r="AT102" s="103">
        <f t="shared" si="1"/>
        <v>0</v>
      </c>
      <c r="AU102" s="104">
        <f>'1 - VO '!P133</f>
        <v>0</v>
      </c>
      <c r="AV102" s="103">
        <f>'1 - VO '!J37</f>
        <v>0</v>
      </c>
      <c r="AW102" s="103">
        <f>'1 - VO '!J38</f>
        <v>0</v>
      </c>
      <c r="AX102" s="103">
        <f>'1 - VO '!J39</f>
        <v>0</v>
      </c>
      <c r="AY102" s="103">
        <f>'1 - VO '!J40</f>
        <v>0</v>
      </c>
      <c r="AZ102" s="103">
        <f>'1 - VO '!F37</f>
        <v>0</v>
      </c>
      <c r="BA102" s="103">
        <f>'1 - VO '!F38</f>
        <v>0</v>
      </c>
      <c r="BB102" s="103">
        <f>'1 - VO '!F39</f>
        <v>0</v>
      </c>
      <c r="BC102" s="103">
        <f>'1 - VO '!F40</f>
        <v>0</v>
      </c>
      <c r="BD102" s="105">
        <f>'1 - VO '!F41</f>
        <v>0</v>
      </c>
      <c r="BT102" s="106" t="s">
        <v>106</v>
      </c>
      <c r="BV102" s="106" t="s">
        <v>84</v>
      </c>
      <c r="BW102" s="106" t="s">
        <v>112</v>
      </c>
      <c r="BX102" s="106" t="s">
        <v>110</v>
      </c>
      <c r="CL102" s="106" t="s">
        <v>1</v>
      </c>
    </row>
    <row r="103" spans="1:90" s="3" customFormat="1" ht="16.5" customHeight="1">
      <c r="A103" s="99" t="s">
        <v>91</v>
      </c>
      <c r="B103" s="54"/>
      <c r="C103" s="100"/>
      <c r="D103" s="100"/>
      <c r="E103" s="309" t="s">
        <v>113</v>
      </c>
      <c r="F103" s="309"/>
      <c r="G103" s="309"/>
      <c r="H103" s="309"/>
      <c r="I103" s="309"/>
      <c r="J103" s="100"/>
      <c r="K103" s="309" t="s">
        <v>114</v>
      </c>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7">
        <f>'SO 701 - Oplocení'!J32</f>
        <v>0</v>
      </c>
      <c r="AH103" s="308"/>
      <c r="AI103" s="308"/>
      <c r="AJ103" s="308"/>
      <c r="AK103" s="308"/>
      <c r="AL103" s="308"/>
      <c r="AM103" s="308"/>
      <c r="AN103" s="307">
        <f t="shared" si="0"/>
        <v>0</v>
      </c>
      <c r="AO103" s="308"/>
      <c r="AP103" s="308"/>
      <c r="AQ103" s="101" t="s">
        <v>94</v>
      </c>
      <c r="AR103" s="56"/>
      <c r="AS103" s="107">
        <v>0</v>
      </c>
      <c r="AT103" s="108">
        <f t="shared" si="1"/>
        <v>0</v>
      </c>
      <c r="AU103" s="109">
        <f>'SO 701 - Oplocení'!P122</f>
        <v>0</v>
      </c>
      <c r="AV103" s="108">
        <f>'SO 701 - Oplocení'!J35</f>
        <v>0</v>
      </c>
      <c r="AW103" s="108">
        <f>'SO 701 - Oplocení'!J36</f>
        <v>0</v>
      </c>
      <c r="AX103" s="108">
        <f>'SO 701 - Oplocení'!J37</f>
        <v>0</v>
      </c>
      <c r="AY103" s="108">
        <f>'SO 701 - Oplocení'!J38</f>
        <v>0</v>
      </c>
      <c r="AZ103" s="108">
        <f>'SO 701 - Oplocení'!F35</f>
        <v>0</v>
      </c>
      <c r="BA103" s="108">
        <f>'SO 701 - Oplocení'!F36</f>
        <v>0</v>
      </c>
      <c r="BB103" s="108">
        <f>'SO 701 - Oplocení'!F37</f>
        <v>0</v>
      </c>
      <c r="BC103" s="108">
        <f>'SO 701 - Oplocení'!F38</f>
        <v>0</v>
      </c>
      <c r="BD103" s="110">
        <f>'SO 701 - Oplocení'!F39</f>
        <v>0</v>
      </c>
      <c r="BT103" s="106" t="s">
        <v>86</v>
      </c>
      <c r="BV103" s="106" t="s">
        <v>84</v>
      </c>
      <c r="BW103" s="106" t="s">
        <v>115</v>
      </c>
      <c r="BX103" s="106" t="s">
        <v>90</v>
      </c>
      <c r="CL103" s="106" t="s">
        <v>19</v>
      </c>
    </row>
    <row r="104" spans="2:44" s="1" customFormat="1" ht="30" customHeight="1">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9"/>
    </row>
    <row r="105" spans="2:44" s="1" customFormat="1" ht="6.95" customHeight="1">
      <c r="B105" s="50"/>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39"/>
    </row>
  </sheetData>
  <sheetProtection algorithmName="SHA-512" hashValue="3qHRtO/okMj1dh2pp1YHnicHpsI/rqYGkdFt0KRbBuFkIyCU+tV5Zh3BYoDnCCxhn9UmWQm/1e/KcV7yMEU+EQ==" saltValue="Nui6N1QnYWDJjBB58wNJqzisaApfUwpFK0XBuOcPg8ETSVPMQr+wDEFddME2hLwUEz5tTcJ/WsJLTVRDhKK1nw==" spinCount="100000" sheet="1" objects="1" scenarios="1" formatColumns="0" formatRows="0"/>
  <mergeCells count="74">
    <mergeCell ref="AG102:AM102"/>
    <mergeCell ref="AG103:AM103"/>
    <mergeCell ref="AG94:AM94"/>
    <mergeCell ref="AN94:AP94"/>
    <mergeCell ref="C92:G92"/>
    <mergeCell ref="I92:AF92"/>
    <mergeCell ref="J95:AF95"/>
    <mergeCell ref="K96:AF96"/>
    <mergeCell ref="K97:AF97"/>
    <mergeCell ref="K98:AF98"/>
    <mergeCell ref="K99:AF99"/>
    <mergeCell ref="L100:AF100"/>
    <mergeCell ref="K101:AF101"/>
    <mergeCell ref="L102:AF102"/>
    <mergeCell ref="K103:AF103"/>
    <mergeCell ref="AN102:AP102"/>
    <mergeCell ref="AN103:AP103"/>
    <mergeCell ref="F102:J102"/>
    <mergeCell ref="D95:H95"/>
    <mergeCell ref="E96:I96"/>
    <mergeCell ref="E97:I97"/>
    <mergeCell ref="E98:I98"/>
    <mergeCell ref="E99:I99"/>
    <mergeCell ref="F100:J100"/>
    <mergeCell ref="E101:I101"/>
    <mergeCell ref="E103:I103"/>
    <mergeCell ref="AN95:AP95"/>
    <mergeCell ref="AG95:AM95"/>
    <mergeCell ref="AN96:AP96"/>
    <mergeCell ref="AG96:AM96"/>
    <mergeCell ref="AN97:AP97"/>
    <mergeCell ref="L30:P30"/>
    <mergeCell ref="L31:P31"/>
    <mergeCell ref="L32:P32"/>
    <mergeCell ref="L33:P33"/>
    <mergeCell ref="AN101:AP101"/>
    <mergeCell ref="AN98:AP98"/>
    <mergeCell ref="AN99:AP99"/>
    <mergeCell ref="AN100:AP100"/>
    <mergeCell ref="AN92:AP92"/>
    <mergeCell ref="AG92:AM92"/>
    <mergeCell ref="AG97:AM97"/>
    <mergeCell ref="AG98:AM98"/>
    <mergeCell ref="AG99:AM99"/>
    <mergeCell ref="AG100:AM100"/>
    <mergeCell ref="AG101:AM101"/>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6" location="'VON - Vedlejší a ostatní ...'!C2" display="/"/>
    <hyperlink ref="A97" location="'SO 001 - Příprava území'!C2" display="/"/>
    <hyperlink ref="A98" location="'SO 101 - Parkoviště'!C2" display="/"/>
    <hyperlink ref="A100" location="'1 - Odvodnění parkovacích...'!C2" display="/"/>
    <hyperlink ref="A102" location="'1 - VO '!C2" display="/"/>
    <hyperlink ref="A103" location="'SO 701 - Oploc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95</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 customHeight="1">
      <c r="B8" s="20"/>
      <c r="D8" s="117" t="s">
        <v>117</v>
      </c>
      <c r="L8" s="20"/>
    </row>
    <row r="9" spans="2:12" s="1" customFormat="1" ht="16.5" customHeight="1">
      <c r="B9" s="39"/>
      <c r="E9" s="322" t="s">
        <v>118</v>
      </c>
      <c r="F9" s="324"/>
      <c r="G9" s="324"/>
      <c r="H9" s="324"/>
      <c r="I9" s="118"/>
      <c r="L9" s="39"/>
    </row>
    <row r="10" spans="2:12" s="1" customFormat="1" ht="12" customHeight="1">
      <c r="B10" s="39"/>
      <c r="D10" s="117" t="s">
        <v>119</v>
      </c>
      <c r="I10" s="118"/>
      <c r="L10" s="39"/>
    </row>
    <row r="11" spans="2:12" s="1" customFormat="1" ht="36.95" customHeight="1">
      <c r="B11" s="39"/>
      <c r="E11" s="325" t="s">
        <v>120</v>
      </c>
      <c r="F11" s="324"/>
      <c r="G11" s="324"/>
      <c r="H11" s="324"/>
      <c r="I11" s="118"/>
      <c r="L11" s="39"/>
    </row>
    <row r="12" spans="2:12" s="1" customFormat="1" ht="11.25">
      <c r="B12" s="39"/>
      <c r="I12" s="118"/>
      <c r="L12" s="39"/>
    </row>
    <row r="13" spans="2:12" s="1" customFormat="1" ht="12" customHeight="1">
      <c r="B13" s="39"/>
      <c r="D13" s="117" t="s">
        <v>18</v>
      </c>
      <c r="F13" s="106" t="s">
        <v>19</v>
      </c>
      <c r="I13" s="119" t="s">
        <v>20</v>
      </c>
      <c r="J13" s="106" t="s">
        <v>1</v>
      </c>
      <c r="L13" s="39"/>
    </row>
    <row r="14" spans="2:12" s="1" customFormat="1" ht="12" customHeight="1">
      <c r="B14" s="39"/>
      <c r="D14" s="117" t="s">
        <v>22</v>
      </c>
      <c r="F14" s="106" t="s">
        <v>121</v>
      </c>
      <c r="I14" s="119" t="s">
        <v>24</v>
      </c>
      <c r="J14" s="120" t="str">
        <f>'Rekapitulace stavby'!AN8</f>
        <v>7. 8. 2019</v>
      </c>
      <c r="L14" s="39"/>
    </row>
    <row r="15" spans="2:12" s="1" customFormat="1" ht="10.9" customHeight="1">
      <c r="B15" s="39"/>
      <c r="I15" s="118"/>
      <c r="L15" s="39"/>
    </row>
    <row r="16" spans="2:12" s="1" customFormat="1" ht="12" customHeight="1">
      <c r="B16" s="39"/>
      <c r="D16" s="117" t="s">
        <v>30</v>
      </c>
      <c r="I16" s="119" t="s">
        <v>31</v>
      </c>
      <c r="J16" s="106" t="s">
        <v>1</v>
      </c>
      <c r="L16" s="39"/>
    </row>
    <row r="17" spans="2:12" s="1" customFormat="1" ht="18" customHeight="1">
      <c r="B17" s="39"/>
      <c r="E17" s="106" t="s">
        <v>32</v>
      </c>
      <c r="I17" s="119" t="s">
        <v>33</v>
      </c>
      <c r="J17" s="106" t="s">
        <v>1</v>
      </c>
      <c r="L17" s="39"/>
    </row>
    <row r="18" spans="2:12" s="1" customFormat="1" ht="6.95" customHeight="1">
      <c r="B18" s="39"/>
      <c r="I18" s="118"/>
      <c r="L18" s="39"/>
    </row>
    <row r="19" spans="2:12" s="1" customFormat="1" ht="12" customHeight="1">
      <c r="B19" s="39"/>
      <c r="D19" s="117" t="s">
        <v>34</v>
      </c>
      <c r="I19" s="119" t="s">
        <v>31</v>
      </c>
      <c r="J19" s="30" t="str">
        <f>'Rekapitulace stavby'!AN13</f>
        <v>Vyplň údaj</v>
      </c>
      <c r="L19" s="39"/>
    </row>
    <row r="20" spans="2:12" s="1" customFormat="1" ht="18" customHeight="1">
      <c r="B20" s="39"/>
      <c r="E20" s="326" t="str">
        <f>'Rekapitulace stavby'!E14</f>
        <v>Vyplň údaj</v>
      </c>
      <c r="F20" s="327"/>
      <c r="G20" s="327"/>
      <c r="H20" s="327"/>
      <c r="I20" s="119" t="s">
        <v>33</v>
      </c>
      <c r="J20" s="30" t="str">
        <f>'Rekapitulace stavby'!AN14</f>
        <v>Vyplň údaj</v>
      </c>
      <c r="L20" s="39"/>
    </row>
    <row r="21" spans="2:12" s="1" customFormat="1" ht="6.95" customHeight="1">
      <c r="B21" s="39"/>
      <c r="I21" s="118"/>
      <c r="L21" s="39"/>
    </row>
    <row r="22" spans="2:12" s="1" customFormat="1" ht="12" customHeight="1">
      <c r="B22" s="39"/>
      <c r="D22" s="117" t="s">
        <v>36</v>
      </c>
      <c r="I22" s="119" t="s">
        <v>31</v>
      </c>
      <c r="J22" s="106" t="s">
        <v>1</v>
      </c>
      <c r="L22" s="39"/>
    </row>
    <row r="23" spans="2:12" s="1" customFormat="1" ht="18" customHeight="1">
      <c r="B23" s="39"/>
      <c r="E23" s="106" t="s">
        <v>37</v>
      </c>
      <c r="I23" s="119" t="s">
        <v>33</v>
      </c>
      <c r="J23" s="106" t="s">
        <v>1</v>
      </c>
      <c r="L23" s="39"/>
    </row>
    <row r="24" spans="2:12" s="1" customFormat="1" ht="6.95" customHeight="1">
      <c r="B24" s="39"/>
      <c r="I24" s="118"/>
      <c r="L24" s="39"/>
    </row>
    <row r="25" spans="2:12" s="1" customFormat="1" ht="12" customHeight="1">
      <c r="B25" s="39"/>
      <c r="D25" s="117" t="s">
        <v>39</v>
      </c>
      <c r="I25" s="119" t="s">
        <v>31</v>
      </c>
      <c r="J25" s="106" t="str">
        <f>IF('Rekapitulace stavby'!AN19="","",'Rekapitulace stavby'!AN19)</f>
        <v/>
      </c>
      <c r="L25" s="39"/>
    </row>
    <row r="26" spans="2:12" s="1" customFormat="1" ht="18" customHeight="1">
      <c r="B26" s="39"/>
      <c r="E26" s="106" t="str">
        <f>IF('Rekapitulace stavby'!E20="","",'Rekapitulace stavby'!E20)</f>
        <v xml:space="preserve"> </v>
      </c>
      <c r="I26" s="119" t="s">
        <v>33</v>
      </c>
      <c r="J26" s="106" t="str">
        <f>IF('Rekapitulace stavby'!AN20="","",'Rekapitulace stavby'!AN20)</f>
        <v/>
      </c>
      <c r="L26" s="39"/>
    </row>
    <row r="27" spans="2:12" s="1" customFormat="1" ht="6.95" customHeight="1">
      <c r="B27" s="39"/>
      <c r="I27" s="118"/>
      <c r="L27" s="39"/>
    </row>
    <row r="28" spans="2:12" s="1" customFormat="1" ht="12" customHeight="1">
      <c r="B28" s="39"/>
      <c r="D28" s="117" t="s">
        <v>40</v>
      </c>
      <c r="I28" s="118"/>
      <c r="L28" s="39"/>
    </row>
    <row r="29" spans="2:12" s="7" customFormat="1" ht="89.25" customHeight="1">
      <c r="B29" s="121"/>
      <c r="E29" s="328" t="s">
        <v>41</v>
      </c>
      <c r="F29" s="328"/>
      <c r="G29" s="328"/>
      <c r="H29" s="328"/>
      <c r="I29" s="122"/>
      <c r="L29" s="121"/>
    </row>
    <row r="30" spans="2:12" s="1" customFormat="1" ht="6.95" customHeight="1">
      <c r="B30" s="39"/>
      <c r="I30" s="118"/>
      <c r="L30" s="39"/>
    </row>
    <row r="31" spans="2:12" s="1" customFormat="1" ht="6.95" customHeight="1">
      <c r="B31" s="39"/>
      <c r="D31" s="63"/>
      <c r="E31" s="63"/>
      <c r="F31" s="63"/>
      <c r="G31" s="63"/>
      <c r="H31" s="63"/>
      <c r="I31" s="123"/>
      <c r="J31" s="63"/>
      <c r="K31" s="63"/>
      <c r="L31" s="39"/>
    </row>
    <row r="32" spans="2:12" s="1" customFormat="1" ht="25.35" customHeight="1">
      <c r="B32" s="39"/>
      <c r="D32" s="124" t="s">
        <v>42</v>
      </c>
      <c r="I32" s="118"/>
      <c r="J32" s="125">
        <f>ROUND(J127,2)</f>
        <v>0</v>
      </c>
      <c r="L32" s="39"/>
    </row>
    <row r="33" spans="2:12" s="1" customFormat="1" ht="6.95" customHeight="1">
      <c r="B33" s="39"/>
      <c r="D33" s="63"/>
      <c r="E33" s="63"/>
      <c r="F33" s="63"/>
      <c r="G33" s="63"/>
      <c r="H33" s="63"/>
      <c r="I33" s="123"/>
      <c r="J33" s="63"/>
      <c r="K33" s="63"/>
      <c r="L33" s="39"/>
    </row>
    <row r="34" spans="2:12" s="1" customFormat="1" ht="14.45" customHeight="1">
      <c r="B34" s="39"/>
      <c r="F34" s="126" t="s">
        <v>44</v>
      </c>
      <c r="I34" s="127" t="s">
        <v>43</v>
      </c>
      <c r="J34" s="126" t="s">
        <v>45</v>
      </c>
      <c r="L34" s="39"/>
    </row>
    <row r="35" spans="2:12" s="1" customFormat="1" ht="14.45" customHeight="1">
      <c r="B35" s="39"/>
      <c r="D35" s="128" t="s">
        <v>46</v>
      </c>
      <c r="E35" s="117" t="s">
        <v>47</v>
      </c>
      <c r="F35" s="129">
        <f>ROUND((SUM(BE127:BE157)),2)</f>
        <v>0</v>
      </c>
      <c r="I35" s="130">
        <v>0.21</v>
      </c>
      <c r="J35" s="129">
        <f>ROUND(((SUM(BE127:BE157))*I35),2)</f>
        <v>0</v>
      </c>
      <c r="L35" s="39"/>
    </row>
    <row r="36" spans="2:12" s="1" customFormat="1" ht="14.45" customHeight="1">
      <c r="B36" s="39"/>
      <c r="E36" s="117" t="s">
        <v>48</v>
      </c>
      <c r="F36" s="129">
        <f>ROUND((SUM(BF127:BF157)),2)</f>
        <v>0</v>
      </c>
      <c r="I36" s="130">
        <v>0.15</v>
      </c>
      <c r="J36" s="129">
        <f>ROUND(((SUM(BF127:BF157))*I36),2)</f>
        <v>0</v>
      </c>
      <c r="L36" s="39"/>
    </row>
    <row r="37" spans="2:12" s="1" customFormat="1" ht="14.45" customHeight="1" hidden="1">
      <c r="B37" s="39"/>
      <c r="E37" s="117" t="s">
        <v>49</v>
      </c>
      <c r="F37" s="129">
        <f>ROUND((SUM(BG127:BG157)),2)</f>
        <v>0</v>
      </c>
      <c r="I37" s="130">
        <v>0.21</v>
      </c>
      <c r="J37" s="129">
        <f>0</f>
        <v>0</v>
      </c>
      <c r="L37" s="39"/>
    </row>
    <row r="38" spans="2:12" s="1" customFormat="1" ht="14.45" customHeight="1" hidden="1">
      <c r="B38" s="39"/>
      <c r="E38" s="117" t="s">
        <v>50</v>
      </c>
      <c r="F38" s="129">
        <f>ROUND((SUM(BH127:BH157)),2)</f>
        <v>0</v>
      </c>
      <c r="I38" s="130">
        <v>0.15</v>
      </c>
      <c r="J38" s="129">
        <f>0</f>
        <v>0</v>
      </c>
      <c r="L38" s="39"/>
    </row>
    <row r="39" spans="2:12" s="1" customFormat="1" ht="14.45" customHeight="1" hidden="1">
      <c r="B39" s="39"/>
      <c r="E39" s="117" t="s">
        <v>51</v>
      </c>
      <c r="F39" s="129">
        <f>ROUND((SUM(BI127:BI157)),2)</f>
        <v>0</v>
      </c>
      <c r="I39" s="130">
        <v>0</v>
      </c>
      <c r="J39" s="129">
        <f>0</f>
        <v>0</v>
      </c>
      <c r="L39" s="39"/>
    </row>
    <row r="40" spans="2:12" s="1" customFormat="1" ht="6.95" customHeight="1">
      <c r="B40" s="39"/>
      <c r="I40" s="118"/>
      <c r="L40" s="39"/>
    </row>
    <row r="41" spans="2:12" s="1" customFormat="1" ht="25.35" customHeight="1">
      <c r="B41" s="39"/>
      <c r="C41" s="131"/>
      <c r="D41" s="132" t="s">
        <v>52</v>
      </c>
      <c r="E41" s="133"/>
      <c r="F41" s="133"/>
      <c r="G41" s="134" t="s">
        <v>53</v>
      </c>
      <c r="H41" s="135" t="s">
        <v>54</v>
      </c>
      <c r="I41" s="136"/>
      <c r="J41" s="137">
        <f>SUM(J32:J39)</f>
        <v>0</v>
      </c>
      <c r="K41" s="138"/>
      <c r="L41" s="39"/>
    </row>
    <row r="42" spans="2:12" s="1" customFormat="1" ht="14.45" customHeight="1">
      <c r="B42" s="39"/>
      <c r="I42" s="118"/>
      <c r="L42" s="39"/>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s="1" customFormat="1" ht="16.5" customHeight="1">
      <c r="B87" s="35"/>
      <c r="C87" s="36"/>
      <c r="D87" s="36"/>
      <c r="E87" s="329" t="s">
        <v>118</v>
      </c>
      <c r="F87" s="331"/>
      <c r="G87" s="331"/>
      <c r="H87" s="331"/>
      <c r="I87" s="118"/>
      <c r="J87" s="36"/>
      <c r="K87" s="36"/>
      <c r="L87" s="39"/>
    </row>
    <row r="88" spans="2:12" s="1" customFormat="1" ht="12" customHeight="1">
      <c r="B88" s="35"/>
      <c r="C88" s="29" t="s">
        <v>119</v>
      </c>
      <c r="D88" s="36"/>
      <c r="E88" s="36"/>
      <c r="F88" s="36"/>
      <c r="G88" s="36"/>
      <c r="H88" s="36"/>
      <c r="I88" s="118"/>
      <c r="J88" s="36"/>
      <c r="K88" s="36"/>
      <c r="L88" s="39"/>
    </row>
    <row r="89" spans="2:12" s="1" customFormat="1" ht="16.5" customHeight="1">
      <c r="B89" s="35"/>
      <c r="C89" s="36"/>
      <c r="D89" s="36"/>
      <c r="E89" s="296" t="str">
        <f>E11</f>
        <v>VON - Vedlejší a ostatní náklady stavby</v>
      </c>
      <c r="F89" s="331"/>
      <c r="G89" s="331"/>
      <c r="H89" s="331"/>
      <c r="I89" s="118"/>
      <c r="J89" s="36"/>
      <c r="K89" s="36"/>
      <c r="L89" s="39"/>
    </row>
    <row r="90" spans="2:12" s="1" customFormat="1" ht="6.95" customHeight="1">
      <c r="B90" s="35"/>
      <c r="C90" s="36"/>
      <c r="D90" s="36"/>
      <c r="E90" s="36"/>
      <c r="F90" s="36"/>
      <c r="G90" s="36"/>
      <c r="H90" s="36"/>
      <c r="I90" s="118"/>
      <c r="J90" s="36"/>
      <c r="K90" s="36"/>
      <c r="L90" s="39"/>
    </row>
    <row r="91" spans="2:12" s="1" customFormat="1" ht="12" customHeight="1">
      <c r="B91" s="35"/>
      <c r="C91" s="29" t="s">
        <v>22</v>
      </c>
      <c r="D91" s="36"/>
      <c r="E91" s="36"/>
      <c r="F91" s="27" t="str">
        <f>F14</f>
        <v>UL. ČAJKOVSKÉHO V KARVINÉ MIZEROVĚ (ZUŠ)</v>
      </c>
      <c r="G91" s="36"/>
      <c r="H91" s="36"/>
      <c r="I91" s="119" t="s">
        <v>24</v>
      </c>
      <c r="J91" s="62" t="str">
        <f>IF(J14="","",J14)</f>
        <v>7. 8. 2019</v>
      </c>
      <c r="K91" s="36"/>
      <c r="L91" s="39"/>
    </row>
    <row r="92" spans="2:12" s="1" customFormat="1" ht="6.95" customHeight="1">
      <c r="B92" s="35"/>
      <c r="C92" s="36"/>
      <c r="D92" s="36"/>
      <c r="E92" s="36"/>
      <c r="F92" s="36"/>
      <c r="G92" s="36"/>
      <c r="H92" s="36"/>
      <c r="I92" s="118"/>
      <c r="J92" s="36"/>
      <c r="K92" s="36"/>
      <c r="L92" s="39"/>
    </row>
    <row r="93" spans="2:12" s="1" customFormat="1" ht="27.95" customHeight="1">
      <c r="B93" s="35"/>
      <c r="C93" s="29" t="s">
        <v>30</v>
      </c>
      <c r="D93" s="36"/>
      <c r="E93" s="36"/>
      <c r="F93" s="27" t="str">
        <f>E17</f>
        <v>STATUTÁRNÍ MĚSTO KARVINÁ</v>
      </c>
      <c r="G93" s="36"/>
      <c r="H93" s="36"/>
      <c r="I93" s="119" t="s">
        <v>36</v>
      </c>
      <c r="J93" s="33" t="str">
        <f>E23</f>
        <v>KANIA a.s., Ostrava</v>
      </c>
      <c r="K93" s="36"/>
      <c r="L93" s="39"/>
    </row>
    <row r="94" spans="2:12" s="1" customFormat="1" ht="15.2" customHeight="1">
      <c r="B94" s="35"/>
      <c r="C94" s="29" t="s">
        <v>34</v>
      </c>
      <c r="D94" s="36"/>
      <c r="E94" s="36"/>
      <c r="F94" s="27" t="str">
        <f>IF(E20="","",E20)</f>
        <v>Vyplň údaj</v>
      </c>
      <c r="G94" s="36"/>
      <c r="H94" s="36"/>
      <c r="I94" s="119" t="s">
        <v>39</v>
      </c>
      <c r="J94" s="33" t="str">
        <f>E26</f>
        <v xml:space="preserve"> </v>
      </c>
      <c r="K94" s="36"/>
      <c r="L94" s="39"/>
    </row>
    <row r="95" spans="2:12" s="1" customFormat="1" ht="10.35" customHeight="1">
      <c r="B95" s="35"/>
      <c r="C95" s="36"/>
      <c r="D95" s="36"/>
      <c r="E95" s="36"/>
      <c r="F95" s="36"/>
      <c r="G95" s="36"/>
      <c r="H95" s="36"/>
      <c r="I95" s="118"/>
      <c r="J95" s="36"/>
      <c r="K95" s="36"/>
      <c r="L95" s="39"/>
    </row>
    <row r="96" spans="2:12" s="1" customFormat="1" ht="29.25" customHeight="1">
      <c r="B96" s="35"/>
      <c r="C96" s="153" t="s">
        <v>123</v>
      </c>
      <c r="D96" s="154"/>
      <c r="E96" s="154"/>
      <c r="F96" s="154"/>
      <c r="G96" s="154"/>
      <c r="H96" s="154"/>
      <c r="I96" s="155"/>
      <c r="J96" s="156" t="s">
        <v>124</v>
      </c>
      <c r="K96" s="154"/>
      <c r="L96" s="39"/>
    </row>
    <row r="97" spans="2:12" s="1" customFormat="1" ht="10.35" customHeight="1">
      <c r="B97" s="35"/>
      <c r="C97" s="36"/>
      <c r="D97" s="36"/>
      <c r="E97" s="36"/>
      <c r="F97" s="36"/>
      <c r="G97" s="36"/>
      <c r="H97" s="36"/>
      <c r="I97" s="118"/>
      <c r="J97" s="36"/>
      <c r="K97" s="36"/>
      <c r="L97" s="39"/>
    </row>
    <row r="98" spans="2:47" s="1" customFormat="1" ht="22.9" customHeight="1">
      <c r="B98" s="35"/>
      <c r="C98" s="157" t="s">
        <v>125</v>
      </c>
      <c r="D98" s="36"/>
      <c r="E98" s="36"/>
      <c r="F98" s="36"/>
      <c r="G98" s="36"/>
      <c r="H98" s="36"/>
      <c r="I98" s="118"/>
      <c r="J98" s="80">
        <f>J127</f>
        <v>0</v>
      </c>
      <c r="K98" s="36"/>
      <c r="L98" s="39"/>
      <c r="AU98" s="17" t="s">
        <v>126</v>
      </c>
    </row>
    <row r="99" spans="2:12" s="8" customFormat="1" ht="24.95" customHeight="1">
      <c r="B99" s="158"/>
      <c r="C99" s="159"/>
      <c r="D99" s="160" t="s">
        <v>127</v>
      </c>
      <c r="E99" s="161"/>
      <c r="F99" s="161"/>
      <c r="G99" s="161"/>
      <c r="H99" s="161"/>
      <c r="I99" s="162"/>
      <c r="J99" s="163">
        <f>J128</f>
        <v>0</v>
      </c>
      <c r="K99" s="159"/>
      <c r="L99" s="164"/>
    </row>
    <row r="100" spans="2:12" s="9" customFormat="1" ht="19.9" customHeight="1">
      <c r="B100" s="165"/>
      <c r="C100" s="100"/>
      <c r="D100" s="166" t="s">
        <v>128</v>
      </c>
      <c r="E100" s="167"/>
      <c r="F100" s="167"/>
      <c r="G100" s="167"/>
      <c r="H100" s="167"/>
      <c r="I100" s="168"/>
      <c r="J100" s="169">
        <f>J129</f>
        <v>0</v>
      </c>
      <c r="K100" s="100"/>
      <c r="L100" s="170"/>
    </row>
    <row r="101" spans="2:12" s="9" customFormat="1" ht="19.9" customHeight="1">
      <c r="B101" s="165"/>
      <c r="C101" s="100"/>
      <c r="D101" s="166" t="s">
        <v>129</v>
      </c>
      <c r="E101" s="167"/>
      <c r="F101" s="167"/>
      <c r="G101" s="167"/>
      <c r="H101" s="167"/>
      <c r="I101" s="168"/>
      <c r="J101" s="169">
        <f>J138</f>
        <v>0</v>
      </c>
      <c r="K101" s="100"/>
      <c r="L101" s="170"/>
    </row>
    <row r="102" spans="2:12" s="9" customFormat="1" ht="19.9" customHeight="1">
      <c r="B102" s="165"/>
      <c r="C102" s="100"/>
      <c r="D102" s="166" t="s">
        <v>130</v>
      </c>
      <c r="E102" s="167"/>
      <c r="F102" s="167"/>
      <c r="G102" s="167"/>
      <c r="H102" s="167"/>
      <c r="I102" s="168"/>
      <c r="J102" s="169">
        <f>J141</f>
        <v>0</v>
      </c>
      <c r="K102" s="100"/>
      <c r="L102" s="170"/>
    </row>
    <row r="103" spans="2:12" s="9" customFormat="1" ht="19.9" customHeight="1">
      <c r="B103" s="165"/>
      <c r="C103" s="100"/>
      <c r="D103" s="166" t="s">
        <v>131</v>
      </c>
      <c r="E103" s="167"/>
      <c r="F103" s="167"/>
      <c r="G103" s="167"/>
      <c r="H103" s="167"/>
      <c r="I103" s="168"/>
      <c r="J103" s="169">
        <f>J148</f>
        <v>0</v>
      </c>
      <c r="K103" s="100"/>
      <c r="L103" s="170"/>
    </row>
    <row r="104" spans="2:12" s="9" customFormat="1" ht="19.9" customHeight="1">
      <c r="B104" s="165"/>
      <c r="C104" s="100"/>
      <c r="D104" s="166" t="s">
        <v>132</v>
      </c>
      <c r="E104" s="167"/>
      <c r="F104" s="167"/>
      <c r="G104" s="167"/>
      <c r="H104" s="167"/>
      <c r="I104" s="168"/>
      <c r="J104" s="169">
        <f>J153</f>
        <v>0</v>
      </c>
      <c r="K104" s="100"/>
      <c r="L104" s="170"/>
    </row>
    <row r="105" spans="2:12" s="9" customFormat="1" ht="19.9" customHeight="1">
      <c r="B105" s="165"/>
      <c r="C105" s="100"/>
      <c r="D105" s="166" t="s">
        <v>133</v>
      </c>
      <c r="E105" s="167"/>
      <c r="F105" s="167"/>
      <c r="G105" s="167"/>
      <c r="H105" s="167"/>
      <c r="I105" s="168"/>
      <c r="J105" s="169">
        <f>J155</f>
        <v>0</v>
      </c>
      <c r="K105" s="100"/>
      <c r="L105" s="170"/>
    </row>
    <row r="106" spans="2:12" s="1" customFormat="1" ht="21.75" customHeight="1">
      <c r="B106" s="35"/>
      <c r="C106" s="36"/>
      <c r="D106" s="36"/>
      <c r="E106" s="36"/>
      <c r="F106" s="36"/>
      <c r="G106" s="36"/>
      <c r="H106" s="36"/>
      <c r="I106" s="118"/>
      <c r="J106" s="36"/>
      <c r="K106" s="36"/>
      <c r="L106" s="39"/>
    </row>
    <row r="107" spans="2:12" s="1" customFormat="1" ht="6.95" customHeight="1">
      <c r="B107" s="50"/>
      <c r="C107" s="51"/>
      <c r="D107" s="51"/>
      <c r="E107" s="51"/>
      <c r="F107" s="51"/>
      <c r="G107" s="51"/>
      <c r="H107" s="51"/>
      <c r="I107" s="149"/>
      <c r="J107" s="51"/>
      <c r="K107" s="51"/>
      <c r="L107" s="39"/>
    </row>
    <row r="111" spans="2:12" s="1" customFormat="1" ht="6.95" customHeight="1">
      <c r="B111" s="52"/>
      <c r="C111" s="53"/>
      <c r="D111" s="53"/>
      <c r="E111" s="53"/>
      <c r="F111" s="53"/>
      <c r="G111" s="53"/>
      <c r="H111" s="53"/>
      <c r="I111" s="152"/>
      <c r="J111" s="53"/>
      <c r="K111" s="53"/>
      <c r="L111" s="39"/>
    </row>
    <row r="112" spans="2:12" s="1" customFormat="1" ht="24.95" customHeight="1">
      <c r="B112" s="35"/>
      <c r="C112" s="23" t="s">
        <v>134</v>
      </c>
      <c r="D112" s="36"/>
      <c r="E112" s="36"/>
      <c r="F112" s="36"/>
      <c r="G112" s="36"/>
      <c r="H112" s="36"/>
      <c r="I112" s="118"/>
      <c r="J112" s="36"/>
      <c r="K112" s="36"/>
      <c r="L112" s="39"/>
    </row>
    <row r="113" spans="2:12" s="1" customFormat="1" ht="6.95" customHeight="1">
      <c r="B113" s="35"/>
      <c r="C113" s="36"/>
      <c r="D113" s="36"/>
      <c r="E113" s="36"/>
      <c r="F113" s="36"/>
      <c r="G113" s="36"/>
      <c r="H113" s="36"/>
      <c r="I113" s="118"/>
      <c r="J113" s="36"/>
      <c r="K113" s="36"/>
      <c r="L113" s="39"/>
    </row>
    <row r="114" spans="2:12" s="1" customFormat="1" ht="12" customHeight="1">
      <c r="B114" s="35"/>
      <c r="C114" s="29" t="s">
        <v>16</v>
      </c>
      <c r="D114" s="36"/>
      <c r="E114" s="36"/>
      <c r="F114" s="36"/>
      <c r="G114" s="36"/>
      <c r="H114" s="36"/>
      <c r="I114" s="118"/>
      <c r="J114" s="36"/>
      <c r="K114" s="36"/>
      <c r="L114" s="39"/>
    </row>
    <row r="115" spans="2:12" s="1" customFormat="1" ht="16.5" customHeight="1">
      <c r="B115" s="35"/>
      <c r="C115" s="36"/>
      <c r="D115" s="36"/>
      <c r="E115" s="329" t="str">
        <f>E7</f>
        <v>VÝSTAVBA PARKOVACÍCH PLOCH V KARVINÉ _ UL. ČAJKOVSKÉHO</v>
      </c>
      <c r="F115" s="330"/>
      <c r="G115" s="330"/>
      <c r="H115" s="330"/>
      <c r="I115" s="118"/>
      <c r="J115" s="36"/>
      <c r="K115" s="36"/>
      <c r="L115" s="39"/>
    </row>
    <row r="116" spans="2:12" ht="12" customHeight="1">
      <c r="B116" s="21"/>
      <c r="C116" s="29" t="s">
        <v>117</v>
      </c>
      <c r="D116" s="22"/>
      <c r="E116" s="22"/>
      <c r="F116" s="22"/>
      <c r="G116" s="22"/>
      <c r="H116" s="22"/>
      <c r="J116" s="22"/>
      <c r="K116" s="22"/>
      <c r="L116" s="20"/>
    </row>
    <row r="117" spans="2:12" s="1" customFormat="1" ht="16.5" customHeight="1">
      <c r="B117" s="35"/>
      <c r="C117" s="36"/>
      <c r="D117" s="36"/>
      <c r="E117" s="329" t="s">
        <v>118</v>
      </c>
      <c r="F117" s="331"/>
      <c r="G117" s="331"/>
      <c r="H117" s="331"/>
      <c r="I117" s="118"/>
      <c r="J117" s="36"/>
      <c r="K117" s="36"/>
      <c r="L117" s="39"/>
    </row>
    <row r="118" spans="2:12" s="1" customFormat="1" ht="12" customHeight="1">
      <c r="B118" s="35"/>
      <c r="C118" s="29" t="s">
        <v>119</v>
      </c>
      <c r="D118" s="36"/>
      <c r="E118" s="36"/>
      <c r="F118" s="36"/>
      <c r="G118" s="36"/>
      <c r="H118" s="36"/>
      <c r="I118" s="118"/>
      <c r="J118" s="36"/>
      <c r="K118" s="36"/>
      <c r="L118" s="39"/>
    </row>
    <row r="119" spans="2:12" s="1" customFormat="1" ht="16.5" customHeight="1">
      <c r="B119" s="35"/>
      <c r="C119" s="36"/>
      <c r="D119" s="36"/>
      <c r="E119" s="296" t="str">
        <f>E11</f>
        <v>VON - Vedlejší a ostatní náklady stavby</v>
      </c>
      <c r="F119" s="331"/>
      <c r="G119" s="331"/>
      <c r="H119" s="331"/>
      <c r="I119" s="118"/>
      <c r="J119" s="36"/>
      <c r="K119" s="36"/>
      <c r="L119" s="39"/>
    </row>
    <row r="120" spans="2:12" s="1" customFormat="1" ht="6.95" customHeight="1">
      <c r="B120" s="35"/>
      <c r="C120" s="36"/>
      <c r="D120" s="36"/>
      <c r="E120" s="36"/>
      <c r="F120" s="36"/>
      <c r="G120" s="36"/>
      <c r="H120" s="36"/>
      <c r="I120" s="118"/>
      <c r="J120" s="36"/>
      <c r="K120" s="36"/>
      <c r="L120" s="39"/>
    </row>
    <row r="121" spans="2:12" s="1" customFormat="1" ht="12" customHeight="1">
      <c r="B121" s="35"/>
      <c r="C121" s="29" t="s">
        <v>22</v>
      </c>
      <c r="D121" s="36"/>
      <c r="E121" s="36"/>
      <c r="F121" s="27" t="str">
        <f>F14</f>
        <v>UL. ČAJKOVSKÉHO V KARVINÉ MIZEROVĚ (ZUŠ)</v>
      </c>
      <c r="G121" s="36"/>
      <c r="H121" s="36"/>
      <c r="I121" s="119" t="s">
        <v>24</v>
      </c>
      <c r="J121" s="62" t="str">
        <f>IF(J14="","",J14)</f>
        <v>7. 8. 2019</v>
      </c>
      <c r="K121" s="36"/>
      <c r="L121" s="39"/>
    </row>
    <row r="122" spans="2:12" s="1" customFormat="1" ht="6.95" customHeight="1">
      <c r="B122" s="35"/>
      <c r="C122" s="36"/>
      <c r="D122" s="36"/>
      <c r="E122" s="36"/>
      <c r="F122" s="36"/>
      <c r="G122" s="36"/>
      <c r="H122" s="36"/>
      <c r="I122" s="118"/>
      <c r="J122" s="36"/>
      <c r="K122" s="36"/>
      <c r="L122" s="39"/>
    </row>
    <row r="123" spans="2:12" s="1" customFormat="1" ht="27.95" customHeight="1">
      <c r="B123" s="35"/>
      <c r="C123" s="29" t="s">
        <v>30</v>
      </c>
      <c r="D123" s="36"/>
      <c r="E123" s="36"/>
      <c r="F123" s="27" t="str">
        <f>E17</f>
        <v>STATUTÁRNÍ MĚSTO KARVINÁ</v>
      </c>
      <c r="G123" s="36"/>
      <c r="H123" s="36"/>
      <c r="I123" s="119" t="s">
        <v>36</v>
      </c>
      <c r="J123" s="33" t="str">
        <f>E23</f>
        <v>KANIA a.s., Ostrava</v>
      </c>
      <c r="K123" s="36"/>
      <c r="L123" s="39"/>
    </row>
    <row r="124" spans="2:12" s="1" customFormat="1" ht="15.2" customHeight="1">
      <c r="B124" s="35"/>
      <c r="C124" s="29" t="s">
        <v>34</v>
      </c>
      <c r="D124" s="36"/>
      <c r="E124" s="36"/>
      <c r="F124" s="27" t="str">
        <f>IF(E20="","",E20)</f>
        <v>Vyplň údaj</v>
      </c>
      <c r="G124" s="36"/>
      <c r="H124" s="36"/>
      <c r="I124" s="119" t="s">
        <v>39</v>
      </c>
      <c r="J124" s="33" t="str">
        <f>E26</f>
        <v xml:space="preserve"> </v>
      </c>
      <c r="K124" s="36"/>
      <c r="L124" s="39"/>
    </row>
    <row r="125" spans="2:12" s="1" customFormat="1" ht="10.35" customHeight="1">
      <c r="B125" s="35"/>
      <c r="C125" s="36"/>
      <c r="D125" s="36"/>
      <c r="E125" s="36"/>
      <c r="F125" s="36"/>
      <c r="G125" s="36"/>
      <c r="H125" s="36"/>
      <c r="I125" s="118"/>
      <c r="J125" s="36"/>
      <c r="K125" s="36"/>
      <c r="L125" s="39"/>
    </row>
    <row r="126" spans="2:20" s="10" customFormat="1" ht="29.25" customHeight="1">
      <c r="B126" s="171"/>
      <c r="C126" s="172" t="s">
        <v>135</v>
      </c>
      <c r="D126" s="173" t="s">
        <v>67</v>
      </c>
      <c r="E126" s="173" t="s">
        <v>63</v>
      </c>
      <c r="F126" s="173" t="s">
        <v>64</v>
      </c>
      <c r="G126" s="173" t="s">
        <v>136</v>
      </c>
      <c r="H126" s="173" t="s">
        <v>137</v>
      </c>
      <c r="I126" s="174" t="s">
        <v>138</v>
      </c>
      <c r="J126" s="173" t="s">
        <v>124</v>
      </c>
      <c r="K126" s="175" t="s">
        <v>139</v>
      </c>
      <c r="L126" s="176"/>
      <c r="M126" s="71" t="s">
        <v>1</v>
      </c>
      <c r="N126" s="72" t="s">
        <v>46</v>
      </c>
      <c r="O126" s="72" t="s">
        <v>140</v>
      </c>
      <c r="P126" s="72" t="s">
        <v>141</v>
      </c>
      <c r="Q126" s="72" t="s">
        <v>142</v>
      </c>
      <c r="R126" s="72" t="s">
        <v>143</v>
      </c>
      <c r="S126" s="72" t="s">
        <v>144</v>
      </c>
      <c r="T126" s="73" t="s">
        <v>145</v>
      </c>
    </row>
    <row r="127" spans="2:63" s="1" customFormat="1" ht="22.9" customHeight="1">
      <c r="B127" s="35"/>
      <c r="C127" s="78" t="s">
        <v>146</v>
      </c>
      <c r="D127" s="36"/>
      <c r="E127" s="36"/>
      <c r="F127" s="36"/>
      <c r="G127" s="36"/>
      <c r="H127" s="36"/>
      <c r="I127" s="118"/>
      <c r="J127" s="177">
        <f>BK127</f>
        <v>0</v>
      </c>
      <c r="K127" s="36"/>
      <c r="L127" s="39"/>
      <c r="M127" s="74"/>
      <c r="N127" s="75"/>
      <c r="O127" s="75"/>
      <c r="P127" s="178">
        <f>P128</f>
        <v>0</v>
      </c>
      <c r="Q127" s="75"/>
      <c r="R127" s="178">
        <f>R128</f>
        <v>0</v>
      </c>
      <c r="S127" s="75"/>
      <c r="T127" s="179">
        <f>T128</f>
        <v>0</v>
      </c>
      <c r="AT127" s="17" t="s">
        <v>81</v>
      </c>
      <c r="AU127" s="17" t="s">
        <v>126</v>
      </c>
      <c r="BK127" s="180">
        <f>BK128</f>
        <v>0</v>
      </c>
    </row>
    <row r="128" spans="2:63" s="11" customFormat="1" ht="25.9" customHeight="1">
      <c r="B128" s="181"/>
      <c r="C128" s="182"/>
      <c r="D128" s="183" t="s">
        <v>81</v>
      </c>
      <c r="E128" s="184" t="s">
        <v>147</v>
      </c>
      <c r="F128" s="184" t="s">
        <v>147</v>
      </c>
      <c r="G128" s="182"/>
      <c r="H128" s="182"/>
      <c r="I128" s="185"/>
      <c r="J128" s="186">
        <f>BK128</f>
        <v>0</v>
      </c>
      <c r="K128" s="182"/>
      <c r="L128" s="187"/>
      <c r="M128" s="188"/>
      <c r="N128" s="189"/>
      <c r="O128" s="189"/>
      <c r="P128" s="190">
        <f>P129+P138+P141+P148+P153+P155</f>
        <v>0</v>
      </c>
      <c r="Q128" s="189"/>
      <c r="R128" s="190">
        <f>R129+R138+R141+R148+R153+R155</f>
        <v>0</v>
      </c>
      <c r="S128" s="189"/>
      <c r="T128" s="191">
        <f>T129+T138+T141+T148+T153+T155</f>
        <v>0</v>
      </c>
      <c r="AR128" s="192" t="s">
        <v>148</v>
      </c>
      <c r="AT128" s="193" t="s">
        <v>81</v>
      </c>
      <c r="AU128" s="193" t="s">
        <v>82</v>
      </c>
      <c r="AY128" s="192" t="s">
        <v>149</v>
      </c>
      <c r="BK128" s="194">
        <f>BK129+BK138+BK141+BK148+BK153+BK155</f>
        <v>0</v>
      </c>
    </row>
    <row r="129" spans="2:63" s="11" customFormat="1" ht="22.9" customHeight="1">
      <c r="B129" s="181"/>
      <c r="C129" s="182"/>
      <c r="D129" s="183" t="s">
        <v>81</v>
      </c>
      <c r="E129" s="195" t="s">
        <v>150</v>
      </c>
      <c r="F129" s="195" t="s">
        <v>151</v>
      </c>
      <c r="G129" s="182"/>
      <c r="H129" s="182"/>
      <c r="I129" s="185"/>
      <c r="J129" s="196">
        <f>BK129</f>
        <v>0</v>
      </c>
      <c r="K129" s="182"/>
      <c r="L129" s="187"/>
      <c r="M129" s="188"/>
      <c r="N129" s="189"/>
      <c r="O129" s="189"/>
      <c r="P129" s="190">
        <f>SUM(P130:P137)</f>
        <v>0</v>
      </c>
      <c r="Q129" s="189"/>
      <c r="R129" s="190">
        <f>SUM(R130:R137)</f>
        <v>0</v>
      </c>
      <c r="S129" s="189"/>
      <c r="T129" s="191">
        <f>SUM(T130:T137)</f>
        <v>0</v>
      </c>
      <c r="AR129" s="192" t="s">
        <v>148</v>
      </c>
      <c r="AT129" s="193" t="s">
        <v>81</v>
      </c>
      <c r="AU129" s="193" t="s">
        <v>89</v>
      </c>
      <c r="AY129" s="192" t="s">
        <v>149</v>
      </c>
      <c r="BK129" s="194">
        <f>SUM(BK130:BK137)</f>
        <v>0</v>
      </c>
    </row>
    <row r="130" spans="2:65" s="1" customFormat="1" ht="16.5" customHeight="1">
      <c r="B130" s="35"/>
      <c r="C130" s="197" t="s">
        <v>89</v>
      </c>
      <c r="D130" s="197" t="s">
        <v>152</v>
      </c>
      <c r="E130" s="198" t="s">
        <v>153</v>
      </c>
      <c r="F130" s="199" t="s">
        <v>154</v>
      </c>
      <c r="G130" s="200" t="s">
        <v>155</v>
      </c>
      <c r="H130" s="201">
        <v>1</v>
      </c>
      <c r="I130" s="202"/>
      <c r="J130" s="203">
        <f>ROUND(I130*H130,2)</f>
        <v>0</v>
      </c>
      <c r="K130" s="199" t="s">
        <v>156</v>
      </c>
      <c r="L130" s="39"/>
      <c r="M130" s="204" t="s">
        <v>1</v>
      </c>
      <c r="N130" s="205" t="s">
        <v>47</v>
      </c>
      <c r="O130" s="67"/>
      <c r="P130" s="206">
        <f>O130*H130</f>
        <v>0</v>
      </c>
      <c r="Q130" s="206">
        <v>0</v>
      </c>
      <c r="R130" s="206">
        <f>Q130*H130</f>
        <v>0</v>
      </c>
      <c r="S130" s="206">
        <v>0</v>
      </c>
      <c r="T130" s="207">
        <f>S130*H130</f>
        <v>0</v>
      </c>
      <c r="AR130" s="208" t="s">
        <v>157</v>
      </c>
      <c r="AT130" s="208" t="s">
        <v>152</v>
      </c>
      <c r="AU130" s="208" t="s">
        <v>86</v>
      </c>
      <c r="AY130" s="17" t="s">
        <v>149</v>
      </c>
      <c r="BE130" s="209">
        <f>IF(N130="základní",J130,0)</f>
        <v>0</v>
      </c>
      <c r="BF130" s="209">
        <f>IF(N130="snížená",J130,0)</f>
        <v>0</v>
      </c>
      <c r="BG130" s="209">
        <f>IF(N130="zákl. přenesená",J130,0)</f>
        <v>0</v>
      </c>
      <c r="BH130" s="209">
        <f>IF(N130="sníž. přenesená",J130,0)</f>
        <v>0</v>
      </c>
      <c r="BI130" s="209">
        <f>IF(N130="nulová",J130,0)</f>
        <v>0</v>
      </c>
      <c r="BJ130" s="17" t="s">
        <v>89</v>
      </c>
      <c r="BK130" s="209">
        <f>ROUND(I130*H130,2)</f>
        <v>0</v>
      </c>
      <c r="BL130" s="17" t="s">
        <v>157</v>
      </c>
      <c r="BM130" s="208" t="s">
        <v>158</v>
      </c>
    </row>
    <row r="131" spans="2:47" s="1" customFormat="1" ht="39">
      <c r="B131" s="35"/>
      <c r="C131" s="36"/>
      <c r="D131" s="210" t="s">
        <v>159</v>
      </c>
      <c r="E131" s="36"/>
      <c r="F131" s="211" t="s">
        <v>160</v>
      </c>
      <c r="G131" s="36"/>
      <c r="H131" s="36"/>
      <c r="I131" s="118"/>
      <c r="J131" s="36"/>
      <c r="K131" s="36"/>
      <c r="L131" s="39"/>
      <c r="M131" s="212"/>
      <c r="N131" s="67"/>
      <c r="O131" s="67"/>
      <c r="P131" s="67"/>
      <c r="Q131" s="67"/>
      <c r="R131" s="67"/>
      <c r="S131" s="67"/>
      <c r="T131" s="68"/>
      <c r="AT131" s="17" t="s">
        <v>159</v>
      </c>
      <c r="AU131" s="17" t="s">
        <v>86</v>
      </c>
    </row>
    <row r="132" spans="2:65" s="1" customFormat="1" ht="16.5" customHeight="1">
      <c r="B132" s="35"/>
      <c r="C132" s="197" t="s">
        <v>86</v>
      </c>
      <c r="D132" s="197" t="s">
        <v>152</v>
      </c>
      <c r="E132" s="198" t="s">
        <v>161</v>
      </c>
      <c r="F132" s="199" t="s">
        <v>162</v>
      </c>
      <c r="G132" s="200" t="s">
        <v>155</v>
      </c>
      <c r="H132" s="201">
        <v>1</v>
      </c>
      <c r="I132" s="202"/>
      <c r="J132" s="203">
        <f>ROUND(I132*H132,2)</f>
        <v>0</v>
      </c>
      <c r="K132" s="199" t="s">
        <v>156</v>
      </c>
      <c r="L132" s="39"/>
      <c r="M132" s="204" t="s">
        <v>1</v>
      </c>
      <c r="N132" s="205" t="s">
        <v>47</v>
      </c>
      <c r="O132" s="67"/>
      <c r="P132" s="206">
        <f>O132*H132</f>
        <v>0</v>
      </c>
      <c r="Q132" s="206">
        <v>0</v>
      </c>
      <c r="R132" s="206">
        <f>Q132*H132</f>
        <v>0</v>
      </c>
      <c r="S132" s="206">
        <v>0</v>
      </c>
      <c r="T132" s="207">
        <f>S132*H132</f>
        <v>0</v>
      </c>
      <c r="AR132" s="208" t="s">
        <v>157</v>
      </c>
      <c r="AT132" s="208" t="s">
        <v>152</v>
      </c>
      <c r="AU132" s="208" t="s">
        <v>86</v>
      </c>
      <c r="AY132" s="17" t="s">
        <v>149</v>
      </c>
      <c r="BE132" s="209">
        <f>IF(N132="základní",J132,0)</f>
        <v>0</v>
      </c>
      <c r="BF132" s="209">
        <f>IF(N132="snížená",J132,0)</f>
        <v>0</v>
      </c>
      <c r="BG132" s="209">
        <f>IF(N132="zákl. přenesená",J132,0)</f>
        <v>0</v>
      </c>
      <c r="BH132" s="209">
        <f>IF(N132="sníž. přenesená",J132,0)</f>
        <v>0</v>
      </c>
      <c r="BI132" s="209">
        <f>IF(N132="nulová",J132,0)</f>
        <v>0</v>
      </c>
      <c r="BJ132" s="17" t="s">
        <v>89</v>
      </c>
      <c r="BK132" s="209">
        <f>ROUND(I132*H132,2)</f>
        <v>0</v>
      </c>
      <c r="BL132" s="17" t="s">
        <v>157</v>
      </c>
      <c r="BM132" s="208" t="s">
        <v>163</v>
      </c>
    </row>
    <row r="133" spans="2:47" s="1" customFormat="1" ht="39">
      <c r="B133" s="35"/>
      <c r="C133" s="36"/>
      <c r="D133" s="210" t="s">
        <v>159</v>
      </c>
      <c r="E133" s="36"/>
      <c r="F133" s="211" t="s">
        <v>164</v>
      </c>
      <c r="G133" s="36"/>
      <c r="H133" s="36"/>
      <c r="I133" s="118"/>
      <c r="J133" s="36"/>
      <c r="K133" s="36"/>
      <c r="L133" s="39"/>
      <c r="M133" s="212"/>
      <c r="N133" s="67"/>
      <c r="O133" s="67"/>
      <c r="P133" s="67"/>
      <c r="Q133" s="67"/>
      <c r="R133" s="67"/>
      <c r="S133" s="67"/>
      <c r="T133" s="68"/>
      <c r="AT133" s="17" t="s">
        <v>159</v>
      </c>
      <c r="AU133" s="17" t="s">
        <v>86</v>
      </c>
    </row>
    <row r="134" spans="2:65" s="1" customFormat="1" ht="16.5" customHeight="1">
      <c r="B134" s="35"/>
      <c r="C134" s="197" t="s">
        <v>106</v>
      </c>
      <c r="D134" s="197" t="s">
        <v>152</v>
      </c>
      <c r="E134" s="198" t="s">
        <v>165</v>
      </c>
      <c r="F134" s="199" t="s">
        <v>166</v>
      </c>
      <c r="G134" s="200" t="s">
        <v>155</v>
      </c>
      <c r="H134" s="201">
        <v>1</v>
      </c>
      <c r="I134" s="202"/>
      <c r="J134" s="203">
        <f>ROUND(I134*H134,2)</f>
        <v>0</v>
      </c>
      <c r="K134" s="199" t="s">
        <v>156</v>
      </c>
      <c r="L134" s="39"/>
      <c r="M134" s="204" t="s">
        <v>1</v>
      </c>
      <c r="N134" s="205" t="s">
        <v>47</v>
      </c>
      <c r="O134" s="67"/>
      <c r="P134" s="206">
        <f>O134*H134</f>
        <v>0</v>
      </c>
      <c r="Q134" s="206">
        <v>0</v>
      </c>
      <c r="R134" s="206">
        <f>Q134*H134</f>
        <v>0</v>
      </c>
      <c r="S134" s="206">
        <v>0</v>
      </c>
      <c r="T134" s="207">
        <f>S134*H134</f>
        <v>0</v>
      </c>
      <c r="AR134" s="208" t="s">
        <v>157</v>
      </c>
      <c r="AT134" s="208" t="s">
        <v>152</v>
      </c>
      <c r="AU134" s="208" t="s">
        <v>86</v>
      </c>
      <c r="AY134" s="17" t="s">
        <v>149</v>
      </c>
      <c r="BE134" s="209">
        <f>IF(N134="základní",J134,0)</f>
        <v>0</v>
      </c>
      <c r="BF134" s="209">
        <f>IF(N134="snížená",J134,0)</f>
        <v>0</v>
      </c>
      <c r="BG134" s="209">
        <f>IF(N134="zákl. přenesená",J134,0)</f>
        <v>0</v>
      </c>
      <c r="BH134" s="209">
        <f>IF(N134="sníž. přenesená",J134,0)</f>
        <v>0</v>
      </c>
      <c r="BI134" s="209">
        <f>IF(N134="nulová",J134,0)</f>
        <v>0</v>
      </c>
      <c r="BJ134" s="17" t="s">
        <v>89</v>
      </c>
      <c r="BK134" s="209">
        <f>ROUND(I134*H134,2)</f>
        <v>0</v>
      </c>
      <c r="BL134" s="17" t="s">
        <v>157</v>
      </c>
      <c r="BM134" s="208" t="s">
        <v>167</v>
      </c>
    </row>
    <row r="135" spans="2:47" s="1" customFormat="1" ht="39">
      <c r="B135" s="35"/>
      <c r="C135" s="36"/>
      <c r="D135" s="210" t="s">
        <v>159</v>
      </c>
      <c r="E135" s="36"/>
      <c r="F135" s="211" t="s">
        <v>168</v>
      </c>
      <c r="G135" s="36"/>
      <c r="H135" s="36"/>
      <c r="I135" s="118"/>
      <c r="J135" s="36"/>
      <c r="K135" s="36"/>
      <c r="L135" s="39"/>
      <c r="M135" s="212"/>
      <c r="N135" s="67"/>
      <c r="O135" s="67"/>
      <c r="P135" s="67"/>
      <c r="Q135" s="67"/>
      <c r="R135" s="67"/>
      <c r="S135" s="67"/>
      <c r="T135" s="68"/>
      <c r="AT135" s="17" t="s">
        <v>159</v>
      </c>
      <c r="AU135" s="17" t="s">
        <v>86</v>
      </c>
    </row>
    <row r="136" spans="2:65" s="1" customFormat="1" ht="16.5" customHeight="1">
      <c r="B136" s="35"/>
      <c r="C136" s="197" t="s">
        <v>169</v>
      </c>
      <c r="D136" s="197" t="s">
        <v>152</v>
      </c>
      <c r="E136" s="198" t="s">
        <v>170</v>
      </c>
      <c r="F136" s="199" t="s">
        <v>171</v>
      </c>
      <c r="G136" s="200" t="s">
        <v>155</v>
      </c>
      <c r="H136" s="201">
        <v>1</v>
      </c>
      <c r="I136" s="202"/>
      <c r="J136" s="203">
        <f>ROUND(I136*H136,2)</f>
        <v>0</v>
      </c>
      <c r="K136" s="199" t="s">
        <v>156</v>
      </c>
      <c r="L136" s="39"/>
      <c r="M136" s="204" t="s">
        <v>1</v>
      </c>
      <c r="N136" s="205" t="s">
        <v>47</v>
      </c>
      <c r="O136" s="67"/>
      <c r="P136" s="206">
        <f>O136*H136</f>
        <v>0</v>
      </c>
      <c r="Q136" s="206">
        <v>0</v>
      </c>
      <c r="R136" s="206">
        <f>Q136*H136</f>
        <v>0</v>
      </c>
      <c r="S136" s="206">
        <v>0</v>
      </c>
      <c r="T136" s="207">
        <f>S136*H136</f>
        <v>0</v>
      </c>
      <c r="AR136" s="208" t="s">
        <v>157</v>
      </c>
      <c r="AT136" s="208" t="s">
        <v>152</v>
      </c>
      <c r="AU136" s="208" t="s">
        <v>86</v>
      </c>
      <c r="AY136" s="17" t="s">
        <v>149</v>
      </c>
      <c r="BE136" s="209">
        <f>IF(N136="základní",J136,0)</f>
        <v>0</v>
      </c>
      <c r="BF136" s="209">
        <f>IF(N136="snížená",J136,0)</f>
        <v>0</v>
      </c>
      <c r="BG136" s="209">
        <f>IF(N136="zákl. přenesená",J136,0)</f>
        <v>0</v>
      </c>
      <c r="BH136" s="209">
        <f>IF(N136="sníž. přenesená",J136,0)</f>
        <v>0</v>
      </c>
      <c r="BI136" s="209">
        <f>IF(N136="nulová",J136,0)</f>
        <v>0</v>
      </c>
      <c r="BJ136" s="17" t="s">
        <v>89</v>
      </c>
      <c r="BK136" s="209">
        <f>ROUND(I136*H136,2)</f>
        <v>0</v>
      </c>
      <c r="BL136" s="17" t="s">
        <v>157</v>
      </c>
      <c r="BM136" s="208" t="s">
        <v>172</v>
      </c>
    </row>
    <row r="137" spans="2:47" s="1" customFormat="1" ht="19.5">
      <c r="B137" s="35"/>
      <c r="C137" s="36"/>
      <c r="D137" s="210" t="s">
        <v>159</v>
      </c>
      <c r="E137" s="36"/>
      <c r="F137" s="211" t="s">
        <v>173</v>
      </c>
      <c r="G137" s="36"/>
      <c r="H137" s="36"/>
      <c r="I137" s="118"/>
      <c r="J137" s="36"/>
      <c r="K137" s="36"/>
      <c r="L137" s="39"/>
      <c r="M137" s="212"/>
      <c r="N137" s="67"/>
      <c r="O137" s="67"/>
      <c r="P137" s="67"/>
      <c r="Q137" s="67"/>
      <c r="R137" s="67"/>
      <c r="S137" s="67"/>
      <c r="T137" s="68"/>
      <c r="AT137" s="17" t="s">
        <v>159</v>
      </c>
      <c r="AU137" s="17" t="s">
        <v>86</v>
      </c>
    </row>
    <row r="138" spans="2:63" s="11" customFormat="1" ht="22.9" customHeight="1">
      <c r="B138" s="181"/>
      <c r="C138" s="182"/>
      <c r="D138" s="183" t="s">
        <v>81</v>
      </c>
      <c r="E138" s="195" t="s">
        <v>174</v>
      </c>
      <c r="F138" s="195" t="s">
        <v>175</v>
      </c>
      <c r="G138" s="182"/>
      <c r="H138" s="182"/>
      <c r="I138" s="185"/>
      <c r="J138" s="196">
        <f>BK138</f>
        <v>0</v>
      </c>
      <c r="K138" s="182"/>
      <c r="L138" s="187"/>
      <c r="M138" s="188"/>
      <c r="N138" s="189"/>
      <c r="O138" s="189"/>
      <c r="P138" s="190">
        <f>SUM(P139:P140)</f>
        <v>0</v>
      </c>
      <c r="Q138" s="189"/>
      <c r="R138" s="190">
        <f>SUM(R139:R140)</f>
        <v>0</v>
      </c>
      <c r="S138" s="189"/>
      <c r="T138" s="191">
        <f>SUM(T139:T140)</f>
        <v>0</v>
      </c>
      <c r="AR138" s="192" t="s">
        <v>148</v>
      </c>
      <c r="AT138" s="193" t="s">
        <v>81</v>
      </c>
      <c r="AU138" s="193" t="s">
        <v>89</v>
      </c>
      <c r="AY138" s="192" t="s">
        <v>149</v>
      </c>
      <c r="BK138" s="194">
        <f>SUM(BK139:BK140)</f>
        <v>0</v>
      </c>
    </row>
    <row r="139" spans="2:65" s="1" customFormat="1" ht="16.5" customHeight="1">
      <c r="B139" s="35"/>
      <c r="C139" s="197" t="s">
        <v>148</v>
      </c>
      <c r="D139" s="197" t="s">
        <v>152</v>
      </c>
      <c r="E139" s="198" t="s">
        <v>176</v>
      </c>
      <c r="F139" s="199" t="s">
        <v>177</v>
      </c>
      <c r="G139" s="200" t="s">
        <v>155</v>
      </c>
      <c r="H139" s="201">
        <v>1</v>
      </c>
      <c r="I139" s="202"/>
      <c r="J139" s="203">
        <f>ROUND(I139*H139,2)</f>
        <v>0</v>
      </c>
      <c r="K139" s="199" t="s">
        <v>156</v>
      </c>
      <c r="L139" s="39"/>
      <c r="M139" s="204" t="s">
        <v>1</v>
      </c>
      <c r="N139" s="205" t="s">
        <v>47</v>
      </c>
      <c r="O139" s="67"/>
      <c r="P139" s="206">
        <f>O139*H139</f>
        <v>0</v>
      </c>
      <c r="Q139" s="206">
        <v>0</v>
      </c>
      <c r="R139" s="206">
        <f>Q139*H139</f>
        <v>0</v>
      </c>
      <c r="S139" s="206">
        <v>0</v>
      </c>
      <c r="T139" s="207">
        <f>S139*H139</f>
        <v>0</v>
      </c>
      <c r="AR139" s="208" t="s">
        <v>157</v>
      </c>
      <c r="AT139" s="208" t="s">
        <v>152</v>
      </c>
      <c r="AU139" s="208" t="s">
        <v>86</v>
      </c>
      <c r="AY139" s="17" t="s">
        <v>149</v>
      </c>
      <c r="BE139" s="209">
        <f>IF(N139="základní",J139,0)</f>
        <v>0</v>
      </c>
      <c r="BF139" s="209">
        <f>IF(N139="snížená",J139,0)</f>
        <v>0</v>
      </c>
      <c r="BG139" s="209">
        <f>IF(N139="zákl. přenesená",J139,0)</f>
        <v>0</v>
      </c>
      <c r="BH139" s="209">
        <f>IF(N139="sníž. přenesená",J139,0)</f>
        <v>0</v>
      </c>
      <c r="BI139" s="209">
        <f>IF(N139="nulová",J139,0)</f>
        <v>0</v>
      </c>
      <c r="BJ139" s="17" t="s">
        <v>89</v>
      </c>
      <c r="BK139" s="209">
        <f>ROUND(I139*H139,2)</f>
        <v>0</v>
      </c>
      <c r="BL139" s="17" t="s">
        <v>157</v>
      </c>
      <c r="BM139" s="208" t="s">
        <v>178</v>
      </c>
    </row>
    <row r="140" spans="2:47" s="1" customFormat="1" ht="97.5">
      <c r="B140" s="35"/>
      <c r="C140" s="36"/>
      <c r="D140" s="210" t="s">
        <v>159</v>
      </c>
      <c r="E140" s="36"/>
      <c r="F140" s="211" t="s">
        <v>179</v>
      </c>
      <c r="G140" s="36"/>
      <c r="H140" s="36"/>
      <c r="I140" s="118"/>
      <c r="J140" s="36"/>
      <c r="K140" s="36"/>
      <c r="L140" s="39"/>
      <c r="M140" s="212"/>
      <c r="N140" s="67"/>
      <c r="O140" s="67"/>
      <c r="P140" s="67"/>
      <c r="Q140" s="67"/>
      <c r="R140" s="67"/>
      <c r="S140" s="67"/>
      <c r="T140" s="68"/>
      <c r="AT140" s="17" t="s">
        <v>159</v>
      </c>
      <c r="AU140" s="17" t="s">
        <v>86</v>
      </c>
    </row>
    <row r="141" spans="2:63" s="11" customFormat="1" ht="22.9" customHeight="1">
      <c r="B141" s="181"/>
      <c r="C141" s="182"/>
      <c r="D141" s="183" t="s">
        <v>81</v>
      </c>
      <c r="E141" s="195" t="s">
        <v>180</v>
      </c>
      <c r="F141" s="195" t="s">
        <v>181</v>
      </c>
      <c r="G141" s="182"/>
      <c r="H141" s="182"/>
      <c r="I141" s="185"/>
      <c r="J141" s="196">
        <f>BK141</f>
        <v>0</v>
      </c>
      <c r="K141" s="182"/>
      <c r="L141" s="187"/>
      <c r="M141" s="188"/>
      <c r="N141" s="189"/>
      <c r="O141" s="189"/>
      <c r="P141" s="190">
        <f>SUM(P142:P147)</f>
        <v>0</v>
      </c>
      <c r="Q141" s="189"/>
      <c r="R141" s="190">
        <f>SUM(R142:R147)</f>
        <v>0</v>
      </c>
      <c r="S141" s="189"/>
      <c r="T141" s="191">
        <f>SUM(T142:T147)</f>
        <v>0</v>
      </c>
      <c r="AR141" s="192" t="s">
        <v>148</v>
      </c>
      <c r="AT141" s="193" t="s">
        <v>81</v>
      </c>
      <c r="AU141" s="193" t="s">
        <v>89</v>
      </c>
      <c r="AY141" s="192" t="s">
        <v>149</v>
      </c>
      <c r="BK141" s="194">
        <f>SUM(BK142:BK147)</f>
        <v>0</v>
      </c>
    </row>
    <row r="142" spans="2:65" s="1" customFormat="1" ht="16.5" customHeight="1">
      <c r="B142" s="35"/>
      <c r="C142" s="197" t="s">
        <v>182</v>
      </c>
      <c r="D142" s="197" t="s">
        <v>152</v>
      </c>
      <c r="E142" s="198" t="s">
        <v>183</v>
      </c>
      <c r="F142" s="199" t="s">
        <v>184</v>
      </c>
      <c r="G142" s="200" t="s">
        <v>155</v>
      </c>
      <c r="H142" s="201">
        <v>1</v>
      </c>
      <c r="I142" s="202"/>
      <c r="J142" s="203">
        <f>ROUND(I142*H142,2)</f>
        <v>0</v>
      </c>
      <c r="K142" s="199" t="s">
        <v>156</v>
      </c>
      <c r="L142" s="39"/>
      <c r="M142" s="204" t="s">
        <v>1</v>
      </c>
      <c r="N142" s="205" t="s">
        <v>47</v>
      </c>
      <c r="O142" s="67"/>
      <c r="P142" s="206">
        <f>O142*H142</f>
        <v>0</v>
      </c>
      <c r="Q142" s="206">
        <v>0</v>
      </c>
      <c r="R142" s="206">
        <f>Q142*H142</f>
        <v>0</v>
      </c>
      <c r="S142" s="206">
        <v>0</v>
      </c>
      <c r="T142" s="207">
        <f>S142*H142</f>
        <v>0</v>
      </c>
      <c r="AR142" s="208" t="s">
        <v>157</v>
      </c>
      <c r="AT142" s="208" t="s">
        <v>152</v>
      </c>
      <c r="AU142" s="208" t="s">
        <v>86</v>
      </c>
      <c r="AY142" s="17" t="s">
        <v>149</v>
      </c>
      <c r="BE142" s="209">
        <f>IF(N142="základní",J142,0)</f>
        <v>0</v>
      </c>
      <c r="BF142" s="209">
        <f>IF(N142="snížená",J142,0)</f>
        <v>0</v>
      </c>
      <c r="BG142" s="209">
        <f>IF(N142="zákl. přenesená",J142,0)</f>
        <v>0</v>
      </c>
      <c r="BH142" s="209">
        <f>IF(N142="sníž. přenesená",J142,0)</f>
        <v>0</v>
      </c>
      <c r="BI142" s="209">
        <f>IF(N142="nulová",J142,0)</f>
        <v>0</v>
      </c>
      <c r="BJ142" s="17" t="s">
        <v>89</v>
      </c>
      <c r="BK142" s="209">
        <f>ROUND(I142*H142,2)</f>
        <v>0</v>
      </c>
      <c r="BL142" s="17" t="s">
        <v>157</v>
      </c>
      <c r="BM142" s="208" t="s">
        <v>185</v>
      </c>
    </row>
    <row r="143" spans="2:47" s="1" customFormat="1" ht="78">
      <c r="B143" s="35"/>
      <c r="C143" s="36"/>
      <c r="D143" s="210" t="s">
        <v>159</v>
      </c>
      <c r="E143" s="36"/>
      <c r="F143" s="211" t="s">
        <v>186</v>
      </c>
      <c r="G143" s="36"/>
      <c r="H143" s="36"/>
      <c r="I143" s="118"/>
      <c r="J143" s="36"/>
      <c r="K143" s="36"/>
      <c r="L143" s="39"/>
      <c r="M143" s="212"/>
      <c r="N143" s="67"/>
      <c r="O143" s="67"/>
      <c r="P143" s="67"/>
      <c r="Q143" s="67"/>
      <c r="R143" s="67"/>
      <c r="S143" s="67"/>
      <c r="T143" s="68"/>
      <c r="AT143" s="17" t="s">
        <v>159</v>
      </c>
      <c r="AU143" s="17" t="s">
        <v>86</v>
      </c>
    </row>
    <row r="144" spans="2:65" s="1" customFormat="1" ht="16.5" customHeight="1">
      <c r="B144" s="35"/>
      <c r="C144" s="197" t="s">
        <v>187</v>
      </c>
      <c r="D144" s="197" t="s">
        <v>152</v>
      </c>
      <c r="E144" s="198" t="s">
        <v>188</v>
      </c>
      <c r="F144" s="199" t="s">
        <v>189</v>
      </c>
      <c r="G144" s="200" t="s">
        <v>155</v>
      </c>
      <c r="H144" s="201">
        <v>1</v>
      </c>
      <c r="I144" s="202"/>
      <c r="J144" s="203">
        <f>ROUND(I144*H144,2)</f>
        <v>0</v>
      </c>
      <c r="K144" s="199" t="s">
        <v>156</v>
      </c>
      <c r="L144" s="39"/>
      <c r="M144" s="204" t="s">
        <v>1</v>
      </c>
      <c r="N144" s="205" t="s">
        <v>47</v>
      </c>
      <c r="O144" s="67"/>
      <c r="P144" s="206">
        <f>O144*H144</f>
        <v>0</v>
      </c>
      <c r="Q144" s="206">
        <v>0</v>
      </c>
      <c r="R144" s="206">
        <f>Q144*H144</f>
        <v>0</v>
      </c>
      <c r="S144" s="206">
        <v>0</v>
      </c>
      <c r="T144" s="207">
        <f>S144*H144</f>
        <v>0</v>
      </c>
      <c r="AR144" s="208" t="s">
        <v>157</v>
      </c>
      <c r="AT144" s="208" t="s">
        <v>152</v>
      </c>
      <c r="AU144" s="208" t="s">
        <v>86</v>
      </c>
      <c r="AY144" s="17" t="s">
        <v>149</v>
      </c>
      <c r="BE144" s="209">
        <f>IF(N144="základní",J144,0)</f>
        <v>0</v>
      </c>
      <c r="BF144" s="209">
        <f>IF(N144="snížená",J144,0)</f>
        <v>0</v>
      </c>
      <c r="BG144" s="209">
        <f>IF(N144="zákl. přenesená",J144,0)</f>
        <v>0</v>
      </c>
      <c r="BH144" s="209">
        <f>IF(N144="sníž. přenesená",J144,0)</f>
        <v>0</v>
      </c>
      <c r="BI144" s="209">
        <f>IF(N144="nulová",J144,0)</f>
        <v>0</v>
      </c>
      <c r="BJ144" s="17" t="s">
        <v>89</v>
      </c>
      <c r="BK144" s="209">
        <f>ROUND(I144*H144,2)</f>
        <v>0</v>
      </c>
      <c r="BL144" s="17" t="s">
        <v>157</v>
      </c>
      <c r="BM144" s="208" t="s">
        <v>190</v>
      </c>
    </row>
    <row r="145" spans="2:47" s="1" customFormat="1" ht="19.5">
      <c r="B145" s="35"/>
      <c r="C145" s="36"/>
      <c r="D145" s="210" t="s">
        <v>159</v>
      </c>
      <c r="E145" s="36"/>
      <c r="F145" s="211" t="s">
        <v>191</v>
      </c>
      <c r="G145" s="36"/>
      <c r="H145" s="36"/>
      <c r="I145" s="118"/>
      <c r="J145" s="36"/>
      <c r="K145" s="36"/>
      <c r="L145" s="39"/>
      <c r="M145" s="212"/>
      <c r="N145" s="67"/>
      <c r="O145" s="67"/>
      <c r="P145" s="67"/>
      <c r="Q145" s="67"/>
      <c r="R145" s="67"/>
      <c r="S145" s="67"/>
      <c r="T145" s="68"/>
      <c r="AT145" s="17" t="s">
        <v>159</v>
      </c>
      <c r="AU145" s="17" t="s">
        <v>86</v>
      </c>
    </row>
    <row r="146" spans="2:65" s="1" customFormat="1" ht="16.5" customHeight="1">
      <c r="B146" s="35"/>
      <c r="C146" s="197" t="s">
        <v>192</v>
      </c>
      <c r="D146" s="197" t="s">
        <v>152</v>
      </c>
      <c r="E146" s="198" t="s">
        <v>193</v>
      </c>
      <c r="F146" s="199" t="s">
        <v>194</v>
      </c>
      <c r="G146" s="200" t="s">
        <v>155</v>
      </c>
      <c r="H146" s="201">
        <v>1</v>
      </c>
      <c r="I146" s="202"/>
      <c r="J146" s="203">
        <f>ROUND(I146*H146,2)</f>
        <v>0</v>
      </c>
      <c r="K146" s="199" t="s">
        <v>156</v>
      </c>
      <c r="L146" s="39"/>
      <c r="M146" s="204" t="s">
        <v>1</v>
      </c>
      <c r="N146" s="205" t="s">
        <v>47</v>
      </c>
      <c r="O146" s="67"/>
      <c r="P146" s="206">
        <f>O146*H146</f>
        <v>0</v>
      </c>
      <c r="Q146" s="206">
        <v>0</v>
      </c>
      <c r="R146" s="206">
        <f>Q146*H146</f>
        <v>0</v>
      </c>
      <c r="S146" s="206">
        <v>0</v>
      </c>
      <c r="T146" s="207">
        <f>S146*H146</f>
        <v>0</v>
      </c>
      <c r="AR146" s="208" t="s">
        <v>157</v>
      </c>
      <c r="AT146" s="208" t="s">
        <v>152</v>
      </c>
      <c r="AU146" s="208" t="s">
        <v>86</v>
      </c>
      <c r="AY146" s="17" t="s">
        <v>149</v>
      </c>
      <c r="BE146" s="209">
        <f>IF(N146="základní",J146,0)</f>
        <v>0</v>
      </c>
      <c r="BF146" s="209">
        <f>IF(N146="snížená",J146,0)</f>
        <v>0</v>
      </c>
      <c r="BG146" s="209">
        <f>IF(N146="zákl. přenesená",J146,0)</f>
        <v>0</v>
      </c>
      <c r="BH146" s="209">
        <f>IF(N146="sníž. přenesená",J146,0)</f>
        <v>0</v>
      </c>
      <c r="BI146" s="209">
        <f>IF(N146="nulová",J146,0)</f>
        <v>0</v>
      </c>
      <c r="BJ146" s="17" t="s">
        <v>89</v>
      </c>
      <c r="BK146" s="209">
        <f>ROUND(I146*H146,2)</f>
        <v>0</v>
      </c>
      <c r="BL146" s="17" t="s">
        <v>157</v>
      </c>
      <c r="BM146" s="208" t="s">
        <v>195</v>
      </c>
    </row>
    <row r="147" spans="2:47" s="1" customFormat="1" ht="19.5">
      <c r="B147" s="35"/>
      <c r="C147" s="36"/>
      <c r="D147" s="210" t="s">
        <v>159</v>
      </c>
      <c r="E147" s="36"/>
      <c r="F147" s="211" t="s">
        <v>196</v>
      </c>
      <c r="G147" s="36"/>
      <c r="H147" s="36"/>
      <c r="I147" s="118"/>
      <c r="J147" s="36"/>
      <c r="K147" s="36"/>
      <c r="L147" s="39"/>
      <c r="M147" s="212"/>
      <c r="N147" s="67"/>
      <c r="O147" s="67"/>
      <c r="P147" s="67"/>
      <c r="Q147" s="67"/>
      <c r="R147" s="67"/>
      <c r="S147" s="67"/>
      <c r="T147" s="68"/>
      <c r="AT147" s="17" t="s">
        <v>159</v>
      </c>
      <c r="AU147" s="17" t="s">
        <v>86</v>
      </c>
    </row>
    <row r="148" spans="2:63" s="11" customFormat="1" ht="22.9" customHeight="1">
      <c r="B148" s="181"/>
      <c r="C148" s="182"/>
      <c r="D148" s="183" t="s">
        <v>81</v>
      </c>
      <c r="E148" s="195" t="s">
        <v>197</v>
      </c>
      <c r="F148" s="195" t="s">
        <v>198</v>
      </c>
      <c r="G148" s="182"/>
      <c r="H148" s="182"/>
      <c r="I148" s="185"/>
      <c r="J148" s="196">
        <f>BK148</f>
        <v>0</v>
      </c>
      <c r="K148" s="182"/>
      <c r="L148" s="187"/>
      <c r="M148" s="188"/>
      <c r="N148" s="189"/>
      <c r="O148" s="189"/>
      <c r="P148" s="190">
        <f>SUM(P149:P152)</f>
        <v>0</v>
      </c>
      <c r="Q148" s="189"/>
      <c r="R148" s="190">
        <f>SUM(R149:R152)</f>
        <v>0</v>
      </c>
      <c r="S148" s="189"/>
      <c r="T148" s="191">
        <f>SUM(T149:T152)</f>
        <v>0</v>
      </c>
      <c r="AR148" s="192" t="s">
        <v>148</v>
      </c>
      <c r="AT148" s="193" t="s">
        <v>81</v>
      </c>
      <c r="AU148" s="193" t="s">
        <v>89</v>
      </c>
      <c r="AY148" s="192" t="s">
        <v>149</v>
      </c>
      <c r="BK148" s="194">
        <f>SUM(BK149:BK152)</f>
        <v>0</v>
      </c>
    </row>
    <row r="149" spans="2:65" s="1" customFormat="1" ht="16.5" customHeight="1">
      <c r="B149" s="35"/>
      <c r="C149" s="197" t="s">
        <v>199</v>
      </c>
      <c r="D149" s="197" t="s">
        <v>152</v>
      </c>
      <c r="E149" s="198" t="s">
        <v>200</v>
      </c>
      <c r="F149" s="199" t="s">
        <v>201</v>
      </c>
      <c r="G149" s="200" t="s">
        <v>155</v>
      </c>
      <c r="H149" s="201">
        <v>1</v>
      </c>
      <c r="I149" s="202"/>
      <c r="J149" s="203">
        <f>ROUND(I149*H149,2)</f>
        <v>0</v>
      </c>
      <c r="K149" s="199" t="s">
        <v>156</v>
      </c>
      <c r="L149" s="39"/>
      <c r="M149" s="204" t="s">
        <v>1</v>
      </c>
      <c r="N149" s="205" t="s">
        <v>47</v>
      </c>
      <c r="O149" s="67"/>
      <c r="P149" s="206">
        <f>O149*H149</f>
        <v>0</v>
      </c>
      <c r="Q149" s="206">
        <v>0</v>
      </c>
      <c r="R149" s="206">
        <f>Q149*H149</f>
        <v>0</v>
      </c>
      <c r="S149" s="206">
        <v>0</v>
      </c>
      <c r="T149" s="207">
        <f>S149*H149</f>
        <v>0</v>
      </c>
      <c r="AR149" s="208" t="s">
        <v>157</v>
      </c>
      <c r="AT149" s="208" t="s">
        <v>152</v>
      </c>
      <c r="AU149" s="208" t="s">
        <v>86</v>
      </c>
      <c r="AY149" s="17" t="s">
        <v>149</v>
      </c>
      <c r="BE149" s="209">
        <f>IF(N149="základní",J149,0)</f>
        <v>0</v>
      </c>
      <c r="BF149" s="209">
        <f>IF(N149="snížená",J149,0)</f>
        <v>0</v>
      </c>
      <c r="BG149" s="209">
        <f>IF(N149="zákl. přenesená",J149,0)</f>
        <v>0</v>
      </c>
      <c r="BH149" s="209">
        <f>IF(N149="sníž. přenesená",J149,0)</f>
        <v>0</v>
      </c>
      <c r="BI149" s="209">
        <f>IF(N149="nulová",J149,0)</f>
        <v>0</v>
      </c>
      <c r="BJ149" s="17" t="s">
        <v>89</v>
      </c>
      <c r="BK149" s="209">
        <f>ROUND(I149*H149,2)</f>
        <v>0</v>
      </c>
      <c r="BL149" s="17" t="s">
        <v>157</v>
      </c>
      <c r="BM149" s="208" t="s">
        <v>202</v>
      </c>
    </row>
    <row r="150" spans="2:47" s="1" customFormat="1" ht="29.25">
      <c r="B150" s="35"/>
      <c r="C150" s="36"/>
      <c r="D150" s="210" t="s">
        <v>159</v>
      </c>
      <c r="E150" s="36"/>
      <c r="F150" s="211" t="s">
        <v>203</v>
      </c>
      <c r="G150" s="36"/>
      <c r="H150" s="36"/>
      <c r="I150" s="118"/>
      <c r="J150" s="36"/>
      <c r="K150" s="36"/>
      <c r="L150" s="39"/>
      <c r="M150" s="212"/>
      <c r="N150" s="67"/>
      <c r="O150" s="67"/>
      <c r="P150" s="67"/>
      <c r="Q150" s="67"/>
      <c r="R150" s="67"/>
      <c r="S150" s="67"/>
      <c r="T150" s="68"/>
      <c r="AT150" s="17" t="s">
        <v>159</v>
      </c>
      <c r="AU150" s="17" t="s">
        <v>86</v>
      </c>
    </row>
    <row r="151" spans="2:65" s="1" customFormat="1" ht="16.5" customHeight="1">
      <c r="B151" s="35"/>
      <c r="C151" s="197" t="s">
        <v>204</v>
      </c>
      <c r="D151" s="197" t="s">
        <v>152</v>
      </c>
      <c r="E151" s="198" t="s">
        <v>205</v>
      </c>
      <c r="F151" s="199" t="s">
        <v>206</v>
      </c>
      <c r="G151" s="200" t="s">
        <v>155</v>
      </c>
      <c r="H151" s="201">
        <v>1</v>
      </c>
      <c r="I151" s="202"/>
      <c r="J151" s="203">
        <f>ROUND(I151*H151,2)</f>
        <v>0</v>
      </c>
      <c r="K151" s="199" t="s">
        <v>156</v>
      </c>
      <c r="L151" s="39"/>
      <c r="M151" s="204" t="s">
        <v>1</v>
      </c>
      <c r="N151" s="205" t="s">
        <v>47</v>
      </c>
      <c r="O151" s="67"/>
      <c r="P151" s="206">
        <f>O151*H151</f>
        <v>0</v>
      </c>
      <c r="Q151" s="206">
        <v>0</v>
      </c>
      <c r="R151" s="206">
        <f>Q151*H151</f>
        <v>0</v>
      </c>
      <c r="S151" s="206">
        <v>0</v>
      </c>
      <c r="T151" s="207">
        <f>S151*H151</f>
        <v>0</v>
      </c>
      <c r="AR151" s="208" t="s">
        <v>157</v>
      </c>
      <c r="AT151" s="208" t="s">
        <v>152</v>
      </c>
      <c r="AU151" s="208" t="s">
        <v>86</v>
      </c>
      <c r="AY151" s="17" t="s">
        <v>149</v>
      </c>
      <c r="BE151" s="209">
        <f>IF(N151="základní",J151,0)</f>
        <v>0</v>
      </c>
      <c r="BF151" s="209">
        <f>IF(N151="snížená",J151,0)</f>
        <v>0</v>
      </c>
      <c r="BG151" s="209">
        <f>IF(N151="zákl. přenesená",J151,0)</f>
        <v>0</v>
      </c>
      <c r="BH151" s="209">
        <f>IF(N151="sníž. přenesená",J151,0)</f>
        <v>0</v>
      </c>
      <c r="BI151" s="209">
        <f>IF(N151="nulová",J151,0)</f>
        <v>0</v>
      </c>
      <c r="BJ151" s="17" t="s">
        <v>89</v>
      </c>
      <c r="BK151" s="209">
        <f>ROUND(I151*H151,2)</f>
        <v>0</v>
      </c>
      <c r="BL151" s="17" t="s">
        <v>157</v>
      </c>
      <c r="BM151" s="208" t="s">
        <v>207</v>
      </c>
    </row>
    <row r="152" spans="2:47" s="1" customFormat="1" ht="29.25">
      <c r="B152" s="35"/>
      <c r="C152" s="36"/>
      <c r="D152" s="210" t="s">
        <v>159</v>
      </c>
      <c r="E152" s="36"/>
      <c r="F152" s="211" t="s">
        <v>208</v>
      </c>
      <c r="G152" s="36"/>
      <c r="H152" s="36"/>
      <c r="I152" s="118"/>
      <c r="J152" s="36"/>
      <c r="K152" s="36"/>
      <c r="L152" s="39"/>
      <c r="M152" s="212"/>
      <c r="N152" s="67"/>
      <c r="O152" s="67"/>
      <c r="P152" s="67"/>
      <c r="Q152" s="67"/>
      <c r="R152" s="67"/>
      <c r="S152" s="67"/>
      <c r="T152" s="68"/>
      <c r="AT152" s="17" t="s">
        <v>159</v>
      </c>
      <c r="AU152" s="17" t="s">
        <v>86</v>
      </c>
    </row>
    <row r="153" spans="2:63" s="11" customFormat="1" ht="22.9" customHeight="1">
      <c r="B153" s="181"/>
      <c r="C153" s="182"/>
      <c r="D153" s="183" t="s">
        <v>81</v>
      </c>
      <c r="E153" s="195" t="s">
        <v>209</v>
      </c>
      <c r="F153" s="195" t="s">
        <v>210</v>
      </c>
      <c r="G153" s="182"/>
      <c r="H153" s="182"/>
      <c r="I153" s="185"/>
      <c r="J153" s="196">
        <f>BK153</f>
        <v>0</v>
      </c>
      <c r="K153" s="182"/>
      <c r="L153" s="187"/>
      <c r="M153" s="188"/>
      <c r="N153" s="189"/>
      <c r="O153" s="189"/>
      <c r="P153" s="190">
        <f>P154</f>
        <v>0</v>
      </c>
      <c r="Q153" s="189"/>
      <c r="R153" s="190">
        <f>R154</f>
        <v>0</v>
      </c>
      <c r="S153" s="189"/>
      <c r="T153" s="191">
        <f>T154</f>
        <v>0</v>
      </c>
      <c r="AR153" s="192" t="s">
        <v>148</v>
      </c>
      <c r="AT153" s="193" t="s">
        <v>81</v>
      </c>
      <c r="AU153" s="193" t="s">
        <v>89</v>
      </c>
      <c r="AY153" s="192" t="s">
        <v>149</v>
      </c>
      <c r="BK153" s="194">
        <f>BK154</f>
        <v>0</v>
      </c>
    </row>
    <row r="154" spans="2:65" s="1" customFormat="1" ht="16.5" customHeight="1">
      <c r="B154" s="35"/>
      <c r="C154" s="197" t="s">
        <v>211</v>
      </c>
      <c r="D154" s="197" t="s">
        <v>152</v>
      </c>
      <c r="E154" s="198" t="s">
        <v>212</v>
      </c>
      <c r="F154" s="199" t="s">
        <v>213</v>
      </c>
      <c r="G154" s="200" t="s">
        <v>155</v>
      </c>
      <c r="H154" s="201">
        <v>1</v>
      </c>
      <c r="I154" s="202"/>
      <c r="J154" s="203">
        <f>ROUND(I154*H154,2)</f>
        <v>0</v>
      </c>
      <c r="K154" s="199" t="s">
        <v>156</v>
      </c>
      <c r="L154" s="39"/>
      <c r="M154" s="204" t="s">
        <v>1</v>
      </c>
      <c r="N154" s="205" t="s">
        <v>47</v>
      </c>
      <c r="O154" s="67"/>
      <c r="P154" s="206">
        <f>O154*H154</f>
        <v>0</v>
      </c>
      <c r="Q154" s="206">
        <v>0</v>
      </c>
      <c r="R154" s="206">
        <f>Q154*H154</f>
        <v>0</v>
      </c>
      <c r="S154" s="206">
        <v>0</v>
      </c>
      <c r="T154" s="207">
        <f>S154*H154</f>
        <v>0</v>
      </c>
      <c r="AR154" s="208" t="s">
        <v>157</v>
      </c>
      <c r="AT154" s="208" t="s">
        <v>152</v>
      </c>
      <c r="AU154" s="208" t="s">
        <v>86</v>
      </c>
      <c r="AY154" s="17" t="s">
        <v>149</v>
      </c>
      <c r="BE154" s="209">
        <f>IF(N154="základní",J154,0)</f>
        <v>0</v>
      </c>
      <c r="BF154" s="209">
        <f>IF(N154="snížená",J154,0)</f>
        <v>0</v>
      </c>
      <c r="BG154" s="209">
        <f>IF(N154="zákl. přenesená",J154,0)</f>
        <v>0</v>
      </c>
      <c r="BH154" s="209">
        <f>IF(N154="sníž. přenesená",J154,0)</f>
        <v>0</v>
      </c>
      <c r="BI154" s="209">
        <f>IF(N154="nulová",J154,0)</f>
        <v>0</v>
      </c>
      <c r="BJ154" s="17" t="s">
        <v>89</v>
      </c>
      <c r="BK154" s="209">
        <f>ROUND(I154*H154,2)</f>
        <v>0</v>
      </c>
      <c r="BL154" s="17" t="s">
        <v>157</v>
      </c>
      <c r="BM154" s="208" t="s">
        <v>214</v>
      </c>
    </row>
    <row r="155" spans="2:63" s="11" customFormat="1" ht="22.9" customHeight="1">
      <c r="B155" s="181"/>
      <c r="C155" s="182"/>
      <c r="D155" s="183" t="s">
        <v>81</v>
      </c>
      <c r="E155" s="195" t="s">
        <v>215</v>
      </c>
      <c r="F155" s="195" t="s">
        <v>216</v>
      </c>
      <c r="G155" s="182"/>
      <c r="H155" s="182"/>
      <c r="I155" s="185"/>
      <c r="J155" s="196">
        <f>BK155</f>
        <v>0</v>
      </c>
      <c r="K155" s="182"/>
      <c r="L155" s="187"/>
      <c r="M155" s="188"/>
      <c r="N155" s="189"/>
      <c r="O155" s="189"/>
      <c r="P155" s="190">
        <f>SUM(P156:P157)</f>
        <v>0</v>
      </c>
      <c r="Q155" s="189"/>
      <c r="R155" s="190">
        <f>SUM(R156:R157)</f>
        <v>0</v>
      </c>
      <c r="S155" s="189"/>
      <c r="T155" s="191">
        <f>SUM(T156:T157)</f>
        <v>0</v>
      </c>
      <c r="AR155" s="192" t="s">
        <v>148</v>
      </c>
      <c r="AT155" s="193" t="s">
        <v>81</v>
      </c>
      <c r="AU155" s="193" t="s">
        <v>89</v>
      </c>
      <c r="AY155" s="192" t="s">
        <v>149</v>
      </c>
      <c r="BK155" s="194">
        <f>SUM(BK156:BK157)</f>
        <v>0</v>
      </c>
    </row>
    <row r="156" spans="2:65" s="1" customFormat="1" ht="16.5" customHeight="1">
      <c r="B156" s="35"/>
      <c r="C156" s="197" t="s">
        <v>217</v>
      </c>
      <c r="D156" s="197" t="s">
        <v>152</v>
      </c>
      <c r="E156" s="198" t="s">
        <v>218</v>
      </c>
      <c r="F156" s="199" t="s">
        <v>216</v>
      </c>
      <c r="G156" s="200" t="s">
        <v>155</v>
      </c>
      <c r="H156" s="201">
        <v>1</v>
      </c>
      <c r="I156" s="202"/>
      <c r="J156" s="203">
        <f>ROUND(I156*H156,2)</f>
        <v>0</v>
      </c>
      <c r="K156" s="199" t="s">
        <v>156</v>
      </c>
      <c r="L156" s="39"/>
      <c r="M156" s="204" t="s">
        <v>1</v>
      </c>
      <c r="N156" s="205" t="s">
        <v>47</v>
      </c>
      <c r="O156" s="67"/>
      <c r="P156" s="206">
        <f>O156*H156</f>
        <v>0</v>
      </c>
      <c r="Q156" s="206">
        <v>0</v>
      </c>
      <c r="R156" s="206">
        <f>Q156*H156</f>
        <v>0</v>
      </c>
      <c r="S156" s="206">
        <v>0</v>
      </c>
      <c r="T156" s="207">
        <f>S156*H156</f>
        <v>0</v>
      </c>
      <c r="AR156" s="208" t="s">
        <v>157</v>
      </c>
      <c r="AT156" s="208" t="s">
        <v>152</v>
      </c>
      <c r="AU156" s="208" t="s">
        <v>86</v>
      </c>
      <c r="AY156" s="17" t="s">
        <v>149</v>
      </c>
      <c r="BE156" s="209">
        <f>IF(N156="základní",J156,0)</f>
        <v>0</v>
      </c>
      <c r="BF156" s="209">
        <f>IF(N156="snížená",J156,0)</f>
        <v>0</v>
      </c>
      <c r="BG156" s="209">
        <f>IF(N156="zákl. přenesená",J156,0)</f>
        <v>0</v>
      </c>
      <c r="BH156" s="209">
        <f>IF(N156="sníž. přenesená",J156,0)</f>
        <v>0</v>
      </c>
      <c r="BI156" s="209">
        <f>IF(N156="nulová",J156,0)</f>
        <v>0</v>
      </c>
      <c r="BJ156" s="17" t="s">
        <v>89</v>
      </c>
      <c r="BK156" s="209">
        <f>ROUND(I156*H156,2)</f>
        <v>0</v>
      </c>
      <c r="BL156" s="17" t="s">
        <v>157</v>
      </c>
      <c r="BM156" s="208" t="s">
        <v>219</v>
      </c>
    </row>
    <row r="157" spans="2:47" s="1" customFormat="1" ht="107.25">
      <c r="B157" s="35"/>
      <c r="C157" s="36"/>
      <c r="D157" s="210" t="s">
        <v>159</v>
      </c>
      <c r="E157" s="36"/>
      <c r="F157" s="211" t="s">
        <v>220</v>
      </c>
      <c r="G157" s="36"/>
      <c r="H157" s="36"/>
      <c r="I157" s="118"/>
      <c r="J157" s="36"/>
      <c r="K157" s="36"/>
      <c r="L157" s="39"/>
      <c r="M157" s="213"/>
      <c r="N157" s="214"/>
      <c r="O157" s="214"/>
      <c r="P157" s="214"/>
      <c r="Q157" s="214"/>
      <c r="R157" s="214"/>
      <c r="S157" s="214"/>
      <c r="T157" s="215"/>
      <c r="AT157" s="17" t="s">
        <v>159</v>
      </c>
      <c r="AU157" s="17" t="s">
        <v>86</v>
      </c>
    </row>
    <row r="158" spans="2:12" s="1" customFormat="1" ht="6.95" customHeight="1">
      <c r="B158" s="50"/>
      <c r="C158" s="51"/>
      <c r="D158" s="51"/>
      <c r="E158" s="51"/>
      <c r="F158" s="51"/>
      <c r="G158" s="51"/>
      <c r="H158" s="51"/>
      <c r="I158" s="149"/>
      <c r="J158" s="51"/>
      <c r="K158" s="51"/>
      <c r="L158" s="39"/>
    </row>
  </sheetData>
  <sheetProtection algorithmName="SHA-512" hashValue="rQNbfVNsrSDgAyBck4UDGNz5Z9RHh03qtVjYRZQUEGIs0cOei7clhVnwwrd7kfaTZRYqkbCpcJXmnRM2w2j6OQ==" saltValue="zkh2yj+UgWbQUBrxkVvdCB5a9b2lqUpQ7brtw6V0/HtHA9JAAXcqVY6zt99OzzaeSsRVngYRPEKH3oWJ9B7TCA==" spinCount="100000" sheet="1" objects="1" scenarios="1" formatColumns="0" formatRows="0" autoFilter="0"/>
  <autoFilter ref="C126:K15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98</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 customHeight="1">
      <c r="B8" s="20"/>
      <c r="D8" s="117" t="s">
        <v>117</v>
      </c>
      <c r="L8" s="20"/>
    </row>
    <row r="9" spans="2:12" s="1" customFormat="1" ht="16.5" customHeight="1">
      <c r="B9" s="39"/>
      <c r="E9" s="322" t="s">
        <v>118</v>
      </c>
      <c r="F9" s="324"/>
      <c r="G9" s="324"/>
      <c r="H9" s="324"/>
      <c r="I9" s="118"/>
      <c r="L9" s="39"/>
    </row>
    <row r="10" spans="2:12" s="1" customFormat="1" ht="12" customHeight="1">
      <c r="B10" s="39"/>
      <c r="D10" s="117" t="s">
        <v>119</v>
      </c>
      <c r="I10" s="118"/>
      <c r="L10" s="39"/>
    </row>
    <row r="11" spans="2:12" s="1" customFormat="1" ht="36.95" customHeight="1">
      <c r="B11" s="39"/>
      <c r="E11" s="325" t="s">
        <v>221</v>
      </c>
      <c r="F11" s="324"/>
      <c r="G11" s="324"/>
      <c r="H11" s="324"/>
      <c r="I11" s="118"/>
      <c r="L11" s="39"/>
    </row>
    <row r="12" spans="2:12" s="1" customFormat="1" ht="11.25">
      <c r="B12" s="39"/>
      <c r="I12" s="118"/>
      <c r="L12" s="39"/>
    </row>
    <row r="13" spans="2:12" s="1" customFormat="1" ht="12" customHeight="1">
      <c r="B13" s="39"/>
      <c r="D13" s="117" t="s">
        <v>18</v>
      </c>
      <c r="F13" s="106" t="s">
        <v>19</v>
      </c>
      <c r="I13" s="119" t="s">
        <v>20</v>
      </c>
      <c r="J13" s="106" t="s">
        <v>1</v>
      </c>
      <c r="L13" s="39"/>
    </row>
    <row r="14" spans="2:12" s="1" customFormat="1" ht="12" customHeight="1">
      <c r="B14" s="39"/>
      <c r="D14" s="117" t="s">
        <v>22</v>
      </c>
      <c r="F14" s="106" t="s">
        <v>121</v>
      </c>
      <c r="I14" s="119" t="s">
        <v>24</v>
      </c>
      <c r="J14" s="120" t="str">
        <f>'Rekapitulace stavby'!AN8</f>
        <v>7. 8. 2019</v>
      </c>
      <c r="L14" s="39"/>
    </row>
    <row r="15" spans="2:12" s="1" customFormat="1" ht="10.9" customHeight="1">
      <c r="B15" s="39"/>
      <c r="I15" s="118"/>
      <c r="L15" s="39"/>
    </row>
    <row r="16" spans="2:12" s="1" customFormat="1" ht="12" customHeight="1">
      <c r="B16" s="39"/>
      <c r="D16" s="117" t="s">
        <v>30</v>
      </c>
      <c r="I16" s="119" t="s">
        <v>31</v>
      </c>
      <c r="J16" s="106" t="s">
        <v>1</v>
      </c>
      <c r="L16" s="39"/>
    </row>
    <row r="17" spans="2:12" s="1" customFormat="1" ht="18" customHeight="1">
      <c r="B17" s="39"/>
      <c r="E17" s="106" t="s">
        <v>32</v>
      </c>
      <c r="I17" s="119" t="s">
        <v>33</v>
      </c>
      <c r="J17" s="106" t="s">
        <v>1</v>
      </c>
      <c r="L17" s="39"/>
    </row>
    <row r="18" spans="2:12" s="1" customFormat="1" ht="6.95" customHeight="1">
      <c r="B18" s="39"/>
      <c r="I18" s="118"/>
      <c r="L18" s="39"/>
    </row>
    <row r="19" spans="2:12" s="1" customFormat="1" ht="12" customHeight="1">
      <c r="B19" s="39"/>
      <c r="D19" s="117" t="s">
        <v>34</v>
      </c>
      <c r="I19" s="119" t="s">
        <v>31</v>
      </c>
      <c r="J19" s="30" t="str">
        <f>'Rekapitulace stavby'!AN13</f>
        <v>Vyplň údaj</v>
      </c>
      <c r="L19" s="39"/>
    </row>
    <row r="20" spans="2:12" s="1" customFormat="1" ht="18" customHeight="1">
      <c r="B20" s="39"/>
      <c r="E20" s="326" t="str">
        <f>'Rekapitulace stavby'!E14</f>
        <v>Vyplň údaj</v>
      </c>
      <c r="F20" s="327"/>
      <c r="G20" s="327"/>
      <c r="H20" s="327"/>
      <c r="I20" s="119" t="s">
        <v>33</v>
      </c>
      <c r="J20" s="30" t="str">
        <f>'Rekapitulace stavby'!AN14</f>
        <v>Vyplň údaj</v>
      </c>
      <c r="L20" s="39"/>
    </row>
    <row r="21" spans="2:12" s="1" customFormat="1" ht="6.95" customHeight="1">
      <c r="B21" s="39"/>
      <c r="I21" s="118"/>
      <c r="L21" s="39"/>
    </row>
    <row r="22" spans="2:12" s="1" customFormat="1" ht="12" customHeight="1">
      <c r="B22" s="39"/>
      <c r="D22" s="117" t="s">
        <v>36</v>
      </c>
      <c r="I22" s="119" t="s">
        <v>31</v>
      </c>
      <c r="J22" s="106" t="s">
        <v>1</v>
      </c>
      <c r="L22" s="39"/>
    </row>
    <row r="23" spans="2:12" s="1" customFormat="1" ht="18" customHeight="1">
      <c r="B23" s="39"/>
      <c r="E23" s="106" t="s">
        <v>37</v>
      </c>
      <c r="I23" s="119" t="s">
        <v>33</v>
      </c>
      <c r="J23" s="106" t="s">
        <v>1</v>
      </c>
      <c r="L23" s="39"/>
    </row>
    <row r="24" spans="2:12" s="1" customFormat="1" ht="6.95" customHeight="1">
      <c r="B24" s="39"/>
      <c r="I24" s="118"/>
      <c r="L24" s="39"/>
    </row>
    <row r="25" spans="2:12" s="1" customFormat="1" ht="12" customHeight="1">
      <c r="B25" s="39"/>
      <c r="D25" s="117" t="s">
        <v>39</v>
      </c>
      <c r="I25" s="119" t="s">
        <v>31</v>
      </c>
      <c r="J25" s="106" t="str">
        <f>IF('Rekapitulace stavby'!AN19="","",'Rekapitulace stavby'!AN19)</f>
        <v/>
      </c>
      <c r="L25" s="39"/>
    </row>
    <row r="26" spans="2:12" s="1" customFormat="1" ht="18" customHeight="1">
      <c r="B26" s="39"/>
      <c r="E26" s="106" t="str">
        <f>IF('Rekapitulace stavby'!E20="","",'Rekapitulace stavby'!E20)</f>
        <v xml:space="preserve"> </v>
      </c>
      <c r="I26" s="119" t="s">
        <v>33</v>
      </c>
      <c r="J26" s="106" t="str">
        <f>IF('Rekapitulace stavby'!AN20="","",'Rekapitulace stavby'!AN20)</f>
        <v/>
      </c>
      <c r="L26" s="39"/>
    </row>
    <row r="27" spans="2:12" s="1" customFormat="1" ht="6.95" customHeight="1">
      <c r="B27" s="39"/>
      <c r="I27" s="118"/>
      <c r="L27" s="39"/>
    </row>
    <row r="28" spans="2:12" s="1" customFormat="1" ht="12" customHeight="1">
      <c r="B28" s="39"/>
      <c r="D28" s="117" t="s">
        <v>40</v>
      </c>
      <c r="I28" s="118"/>
      <c r="L28" s="39"/>
    </row>
    <row r="29" spans="2:12" s="7" customFormat="1" ht="89.25" customHeight="1">
      <c r="B29" s="121"/>
      <c r="E29" s="328" t="s">
        <v>41</v>
      </c>
      <c r="F29" s="328"/>
      <c r="G29" s="328"/>
      <c r="H29" s="328"/>
      <c r="I29" s="122"/>
      <c r="L29" s="121"/>
    </row>
    <row r="30" spans="2:12" s="1" customFormat="1" ht="6.95" customHeight="1">
      <c r="B30" s="39"/>
      <c r="I30" s="118"/>
      <c r="L30" s="39"/>
    </row>
    <row r="31" spans="2:12" s="1" customFormat="1" ht="6.95" customHeight="1">
      <c r="B31" s="39"/>
      <c r="D31" s="63"/>
      <c r="E31" s="63"/>
      <c r="F31" s="63"/>
      <c r="G31" s="63"/>
      <c r="H31" s="63"/>
      <c r="I31" s="123"/>
      <c r="J31" s="63"/>
      <c r="K31" s="63"/>
      <c r="L31" s="39"/>
    </row>
    <row r="32" spans="2:12" s="1" customFormat="1" ht="25.35" customHeight="1">
      <c r="B32" s="39"/>
      <c r="D32" s="124" t="s">
        <v>42</v>
      </c>
      <c r="I32" s="118"/>
      <c r="J32" s="125">
        <f>ROUND(J126,2)</f>
        <v>0</v>
      </c>
      <c r="L32" s="39"/>
    </row>
    <row r="33" spans="2:12" s="1" customFormat="1" ht="6.95" customHeight="1">
      <c r="B33" s="39"/>
      <c r="D33" s="63"/>
      <c r="E33" s="63"/>
      <c r="F33" s="63"/>
      <c r="G33" s="63"/>
      <c r="H33" s="63"/>
      <c r="I33" s="123"/>
      <c r="J33" s="63"/>
      <c r="K33" s="63"/>
      <c r="L33" s="39"/>
    </row>
    <row r="34" spans="2:12" s="1" customFormat="1" ht="14.45" customHeight="1">
      <c r="B34" s="39"/>
      <c r="F34" s="126" t="s">
        <v>44</v>
      </c>
      <c r="I34" s="127" t="s">
        <v>43</v>
      </c>
      <c r="J34" s="126" t="s">
        <v>45</v>
      </c>
      <c r="L34" s="39"/>
    </row>
    <row r="35" spans="2:12" s="1" customFormat="1" ht="14.45" customHeight="1">
      <c r="B35" s="39"/>
      <c r="D35" s="128" t="s">
        <v>46</v>
      </c>
      <c r="E35" s="117" t="s">
        <v>47</v>
      </c>
      <c r="F35" s="129">
        <f>ROUND((SUM(BE126:BE176)),2)</f>
        <v>0</v>
      </c>
      <c r="I35" s="130">
        <v>0.21</v>
      </c>
      <c r="J35" s="129">
        <f>ROUND(((SUM(BE126:BE176))*I35),2)</f>
        <v>0</v>
      </c>
      <c r="L35" s="39"/>
    </row>
    <row r="36" spans="2:12" s="1" customFormat="1" ht="14.45" customHeight="1">
      <c r="B36" s="39"/>
      <c r="E36" s="117" t="s">
        <v>48</v>
      </c>
      <c r="F36" s="129">
        <f>ROUND((SUM(BF126:BF176)),2)</f>
        <v>0</v>
      </c>
      <c r="I36" s="130">
        <v>0.15</v>
      </c>
      <c r="J36" s="129">
        <f>ROUND(((SUM(BF126:BF176))*I36),2)</f>
        <v>0</v>
      </c>
      <c r="L36" s="39"/>
    </row>
    <row r="37" spans="2:12" s="1" customFormat="1" ht="14.45" customHeight="1" hidden="1">
      <c r="B37" s="39"/>
      <c r="E37" s="117" t="s">
        <v>49</v>
      </c>
      <c r="F37" s="129">
        <f>ROUND((SUM(BG126:BG176)),2)</f>
        <v>0</v>
      </c>
      <c r="I37" s="130">
        <v>0.21</v>
      </c>
      <c r="J37" s="129">
        <f>0</f>
        <v>0</v>
      </c>
      <c r="L37" s="39"/>
    </row>
    <row r="38" spans="2:12" s="1" customFormat="1" ht="14.45" customHeight="1" hidden="1">
      <c r="B38" s="39"/>
      <c r="E38" s="117" t="s">
        <v>50</v>
      </c>
      <c r="F38" s="129">
        <f>ROUND((SUM(BH126:BH176)),2)</f>
        <v>0</v>
      </c>
      <c r="I38" s="130">
        <v>0.15</v>
      </c>
      <c r="J38" s="129">
        <f>0</f>
        <v>0</v>
      </c>
      <c r="L38" s="39"/>
    </row>
    <row r="39" spans="2:12" s="1" customFormat="1" ht="14.45" customHeight="1" hidden="1">
      <c r="B39" s="39"/>
      <c r="E39" s="117" t="s">
        <v>51</v>
      </c>
      <c r="F39" s="129">
        <f>ROUND((SUM(BI126:BI176)),2)</f>
        <v>0</v>
      </c>
      <c r="I39" s="130">
        <v>0</v>
      </c>
      <c r="J39" s="129">
        <f>0</f>
        <v>0</v>
      </c>
      <c r="L39" s="39"/>
    </row>
    <row r="40" spans="2:12" s="1" customFormat="1" ht="6.95" customHeight="1">
      <c r="B40" s="39"/>
      <c r="I40" s="118"/>
      <c r="L40" s="39"/>
    </row>
    <row r="41" spans="2:12" s="1" customFormat="1" ht="25.35" customHeight="1">
      <c r="B41" s="39"/>
      <c r="C41" s="131"/>
      <c r="D41" s="132" t="s">
        <v>52</v>
      </c>
      <c r="E41" s="133"/>
      <c r="F41" s="133"/>
      <c r="G41" s="134" t="s">
        <v>53</v>
      </c>
      <c r="H41" s="135" t="s">
        <v>54</v>
      </c>
      <c r="I41" s="136"/>
      <c r="J41" s="137">
        <f>SUM(J32:J39)</f>
        <v>0</v>
      </c>
      <c r="K41" s="138"/>
      <c r="L41" s="39"/>
    </row>
    <row r="42" spans="2:12" s="1" customFormat="1" ht="14.45" customHeight="1">
      <c r="B42" s="39"/>
      <c r="I42" s="118"/>
      <c r="L42" s="39"/>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s="1" customFormat="1" ht="16.5" customHeight="1">
      <c r="B87" s="35"/>
      <c r="C87" s="36"/>
      <c r="D87" s="36"/>
      <c r="E87" s="329" t="s">
        <v>118</v>
      </c>
      <c r="F87" s="331"/>
      <c r="G87" s="331"/>
      <c r="H87" s="331"/>
      <c r="I87" s="118"/>
      <c r="J87" s="36"/>
      <c r="K87" s="36"/>
      <c r="L87" s="39"/>
    </row>
    <row r="88" spans="2:12" s="1" customFormat="1" ht="12" customHeight="1">
      <c r="B88" s="35"/>
      <c r="C88" s="29" t="s">
        <v>119</v>
      </c>
      <c r="D88" s="36"/>
      <c r="E88" s="36"/>
      <c r="F88" s="36"/>
      <c r="G88" s="36"/>
      <c r="H88" s="36"/>
      <c r="I88" s="118"/>
      <c r="J88" s="36"/>
      <c r="K88" s="36"/>
      <c r="L88" s="39"/>
    </row>
    <row r="89" spans="2:12" s="1" customFormat="1" ht="16.5" customHeight="1">
      <c r="B89" s="35"/>
      <c r="C89" s="36"/>
      <c r="D89" s="36"/>
      <c r="E89" s="296" t="str">
        <f>E11</f>
        <v>SO 001 - Příprava území</v>
      </c>
      <c r="F89" s="331"/>
      <c r="G89" s="331"/>
      <c r="H89" s="331"/>
      <c r="I89" s="118"/>
      <c r="J89" s="36"/>
      <c r="K89" s="36"/>
      <c r="L89" s="39"/>
    </row>
    <row r="90" spans="2:12" s="1" customFormat="1" ht="6.95" customHeight="1">
      <c r="B90" s="35"/>
      <c r="C90" s="36"/>
      <c r="D90" s="36"/>
      <c r="E90" s="36"/>
      <c r="F90" s="36"/>
      <c r="G90" s="36"/>
      <c r="H90" s="36"/>
      <c r="I90" s="118"/>
      <c r="J90" s="36"/>
      <c r="K90" s="36"/>
      <c r="L90" s="39"/>
    </row>
    <row r="91" spans="2:12" s="1" customFormat="1" ht="12" customHeight="1">
      <c r="B91" s="35"/>
      <c r="C91" s="29" t="s">
        <v>22</v>
      </c>
      <c r="D91" s="36"/>
      <c r="E91" s="36"/>
      <c r="F91" s="27" t="str">
        <f>F14</f>
        <v>UL. ČAJKOVSKÉHO V KARVINÉ MIZEROVĚ (ZUŠ)</v>
      </c>
      <c r="G91" s="36"/>
      <c r="H91" s="36"/>
      <c r="I91" s="119" t="s">
        <v>24</v>
      </c>
      <c r="J91" s="62" t="str">
        <f>IF(J14="","",J14)</f>
        <v>7. 8. 2019</v>
      </c>
      <c r="K91" s="36"/>
      <c r="L91" s="39"/>
    </row>
    <row r="92" spans="2:12" s="1" customFormat="1" ht="6.95" customHeight="1">
      <c r="B92" s="35"/>
      <c r="C92" s="36"/>
      <c r="D92" s="36"/>
      <c r="E92" s="36"/>
      <c r="F92" s="36"/>
      <c r="G92" s="36"/>
      <c r="H92" s="36"/>
      <c r="I92" s="118"/>
      <c r="J92" s="36"/>
      <c r="K92" s="36"/>
      <c r="L92" s="39"/>
    </row>
    <row r="93" spans="2:12" s="1" customFormat="1" ht="27.95" customHeight="1">
      <c r="B93" s="35"/>
      <c r="C93" s="29" t="s">
        <v>30</v>
      </c>
      <c r="D93" s="36"/>
      <c r="E93" s="36"/>
      <c r="F93" s="27" t="str">
        <f>E17</f>
        <v>STATUTÁRNÍ MĚSTO KARVINÁ</v>
      </c>
      <c r="G93" s="36"/>
      <c r="H93" s="36"/>
      <c r="I93" s="119" t="s">
        <v>36</v>
      </c>
      <c r="J93" s="33" t="str">
        <f>E23</f>
        <v>KANIA a.s., Ostrava</v>
      </c>
      <c r="K93" s="36"/>
      <c r="L93" s="39"/>
    </row>
    <row r="94" spans="2:12" s="1" customFormat="1" ht="15.2" customHeight="1">
      <c r="B94" s="35"/>
      <c r="C94" s="29" t="s">
        <v>34</v>
      </c>
      <c r="D94" s="36"/>
      <c r="E94" s="36"/>
      <c r="F94" s="27" t="str">
        <f>IF(E20="","",E20)</f>
        <v>Vyplň údaj</v>
      </c>
      <c r="G94" s="36"/>
      <c r="H94" s="36"/>
      <c r="I94" s="119" t="s">
        <v>39</v>
      </c>
      <c r="J94" s="33" t="str">
        <f>E26</f>
        <v xml:space="preserve"> </v>
      </c>
      <c r="K94" s="36"/>
      <c r="L94" s="39"/>
    </row>
    <row r="95" spans="2:12" s="1" customFormat="1" ht="10.35" customHeight="1">
      <c r="B95" s="35"/>
      <c r="C95" s="36"/>
      <c r="D95" s="36"/>
      <c r="E95" s="36"/>
      <c r="F95" s="36"/>
      <c r="G95" s="36"/>
      <c r="H95" s="36"/>
      <c r="I95" s="118"/>
      <c r="J95" s="36"/>
      <c r="K95" s="36"/>
      <c r="L95" s="39"/>
    </row>
    <row r="96" spans="2:12" s="1" customFormat="1" ht="29.25" customHeight="1">
      <c r="B96" s="35"/>
      <c r="C96" s="153" t="s">
        <v>123</v>
      </c>
      <c r="D96" s="154"/>
      <c r="E96" s="154"/>
      <c r="F96" s="154"/>
      <c r="G96" s="154"/>
      <c r="H96" s="154"/>
      <c r="I96" s="155"/>
      <c r="J96" s="156" t="s">
        <v>124</v>
      </c>
      <c r="K96" s="154"/>
      <c r="L96" s="39"/>
    </row>
    <row r="97" spans="2:12" s="1" customFormat="1" ht="10.35" customHeight="1">
      <c r="B97" s="35"/>
      <c r="C97" s="36"/>
      <c r="D97" s="36"/>
      <c r="E97" s="36"/>
      <c r="F97" s="36"/>
      <c r="G97" s="36"/>
      <c r="H97" s="36"/>
      <c r="I97" s="118"/>
      <c r="J97" s="36"/>
      <c r="K97" s="36"/>
      <c r="L97" s="39"/>
    </row>
    <row r="98" spans="2:47" s="1" customFormat="1" ht="22.9" customHeight="1">
      <c r="B98" s="35"/>
      <c r="C98" s="157" t="s">
        <v>125</v>
      </c>
      <c r="D98" s="36"/>
      <c r="E98" s="36"/>
      <c r="F98" s="36"/>
      <c r="G98" s="36"/>
      <c r="H98" s="36"/>
      <c r="I98" s="118"/>
      <c r="J98" s="80">
        <f>J126</f>
        <v>0</v>
      </c>
      <c r="K98" s="36"/>
      <c r="L98" s="39"/>
      <c r="AU98" s="17" t="s">
        <v>126</v>
      </c>
    </row>
    <row r="99" spans="2:12" s="8" customFormat="1" ht="24.95" customHeight="1">
      <c r="B99" s="158"/>
      <c r="C99" s="159"/>
      <c r="D99" s="160" t="s">
        <v>222</v>
      </c>
      <c r="E99" s="161"/>
      <c r="F99" s="161"/>
      <c r="G99" s="161"/>
      <c r="H99" s="161"/>
      <c r="I99" s="162"/>
      <c r="J99" s="163">
        <f>J127</f>
        <v>0</v>
      </c>
      <c r="K99" s="159"/>
      <c r="L99" s="164"/>
    </row>
    <row r="100" spans="2:12" s="9" customFormat="1" ht="19.9" customHeight="1">
      <c r="B100" s="165"/>
      <c r="C100" s="100"/>
      <c r="D100" s="166" t="s">
        <v>223</v>
      </c>
      <c r="E100" s="167"/>
      <c r="F100" s="167"/>
      <c r="G100" s="167"/>
      <c r="H100" s="167"/>
      <c r="I100" s="168"/>
      <c r="J100" s="169">
        <f>J128</f>
        <v>0</v>
      </c>
      <c r="K100" s="100"/>
      <c r="L100" s="170"/>
    </row>
    <row r="101" spans="2:12" s="9" customFormat="1" ht="19.9" customHeight="1">
      <c r="B101" s="165"/>
      <c r="C101" s="100"/>
      <c r="D101" s="166" t="s">
        <v>224</v>
      </c>
      <c r="E101" s="167"/>
      <c r="F101" s="167"/>
      <c r="G101" s="167"/>
      <c r="H101" s="167"/>
      <c r="I101" s="168"/>
      <c r="J101" s="169">
        <f>J160</f>
        <v>0</v>
      </c>
      <c r="K101" s="100"/>
      <c r="L101" s="170"/>
    </row>
    <row r="102" spans="2:12" s="9" customFormat="1" ht="19.9" customHeight="1">
      <c r="B102" s="165"/>
      <c r="C102" s="100"/>
      <c r="D102" s="166" t="s">
        <v>225</v>
      </c>
      <c r="E102" s="167"/>
      <c r="F102" s="167"/>
      <c r="G102" s="167"/>
      <c r="H102" s="167"/>
      <c r="I102" s="168"/>
      <c r="J102" s="169">
        <f>J164</f>
        <v>0</v>
      </c>
      <c r="K102" s="100"/>
      <c r="L102" s="170"/>
    </row>
    <row r="103" spans="2:12" s="8" customFormat="1" ht="24.95" customHeight="1">
      <c r="B103" s="158"/>
      <c r="C103" s="159"/>
      <c r="D103" s="160" t="s">
        <v>226</v>
      </c>
      <c r="E103" s="161"/>
      <c r="F103" s="161"/>
      <c r="G103" s="161"/>
      <c r="H103" s="161"/>
      <c r="I103" s="162"/>
      <c r="J103" s="163">
        <f>J171</f>
        <v>0</v>
      </c>
      <c r="K103" s="159"/>
      <c r="L103" s="164"/>
    </row>
    <row r="104" spans="2:12" s="9" customFormat="1" ht="19.9" customHeight="1">
      <c r="B104" s="165"/>
      <c r="C104" s="100"/>
      <c r="D104" s="166" t="s">
        <v>227</v>
      </c>
      <c r="E104" s="167"/>
      <c r="F104" s="167"/>
      <c r="G104" s="167"/>
      <c r="H104" s="167"/>
      <c r="I104" s="168"/>
      <c r="J104" s="169">
        <f>J172</f>
        <v>0</v>
      </c>
      <c r="K104" s="100"/>
      <c r="L104" s="170"/>
    </row>
    <row r="105" spans="2:12" s="1" customFormat="1" ht="21.75" customHeight="1">
      <c r="B105" s="35"/>
      <c r="C105" s="36"/>
      <c r="D105" s="36"/>
      <c r="E105" s="36"/>
      <c r="F105" s="36"/>
      <c r="G105" s="36"/>
      <c r="H105" s="36"/>
      <c r="I105" s="118"/>
      <c r="J105" s="36"/>
      <c r="K105" s="36"/>
      <c r="L105" s="39"/>
    </row>
    <row r="106" spans="2:12" s="1" customFormat="1" ht="6.95" customHeight="1">
      <c r="B106" s="50"/>
      <c r="C106" s="51"/>
      <c r="D106" s="51"/>
      <c r="E106" s="51"/>
      <c r="F106" s="51"/>
      <c r="G106" s="51"/>
      <c r="H106" s="51"/>
      <c r="I106" s="149"/>
      <c r="J106" s="51"/>
      <c r="K106" s="51"/>
      <c r="L106" s="39"/>
    </row>
    <row r="110" spans="2:12" s="1" customFormat="1" ht="6.95" customHeight="1">
      <c r="B110" s="52"/>
      <c r="C110" s="53"/>
      <c r="D110" s="53"/>
      <c r="E110" s="53"/>
      <c r="F110" s="53"/>
      <c r="G110" s="53"/>
      <c r="H110" s="53"/>
      <c r="I110" s="152"/>
      <c r="J110" s="53"/>
      <c r="K110" s="53"/>
      <c r="L110" s="39"/>
    </row>
    <row r="111" spans="2:12" s="1" customFormat="1" ht="24.95" customHeight="1">
      <c r="B111" s="35"/>
      <c r="C111" s="23" t="s">
        <v>134</v>
      </c>
      <c r="D111" s="36"/>
      <c r="E111" s="36"/>
      <c r="F111" s="36"/>
      <c r="G111" s="36"/>
      <c r="H111" s="36"/>
      <c r="I111" s="118"/>
      <c r="J111" s="36"/>
      <c r="K111" s="36"/>
      <c r="L111" s="39"/>
    </row>
    <row r="112" spans="2:12" s="1" customFormat="1" ht="6.95" customHeight="1">
      <c r="B112" s="35"/>
      <c r="C112" s="36"/>
      <c r="D112" s="36"/>
      <c r="E112" s="36"/>
      <c r="F112" s="36"/>
      <c r="G112" s="36"/>
      <c r="H112" s="36"/>
      <c r="I112" s="118"/>
      <c r="J112" s="36"/>
      <c r="K112" s="36"/>
      <c r="L112" s="39"/>
    </row>
    <row r="113" spans="2:12" s="1" customFormat="1" ht="12" customHeight="1">
      <c r="B113" s="35"/>
      <c r="C113" s="29" t="s">
        <v>16</v>
      </c>
      <c r="D113" s="36"/>
      <c r="E113" s="36"/>
      <c r="F113" s="36"/>
      <c r="G113" s="36"/>
      <c r="H113" s="36"/>
      <c r="I113" s="118"/>
      <c r="J113" s="36"/>
      <c r="K113" s="36"/>
      <c r="L113" s="39"/>
    </row>
    <row r="114" spans="2:12" s="1" customFormat="1" ht="16.5" customHeight="1">
      <c r="B114" s="35"/>
      <c r="C114" s="36"/>
      <c r="D114" s="36"/>
      <c r="E114" s="329" t="str">
        <f>E7</f>
        <v>VÝSTAVBA PARKOVACÍCH PLOCH V KARVINÉ _ UL. ČAJKOVSKÉHO</v>
      </c>
      <c r="F114" s="330"/>
      <c r="G114" s="330"/>
      <c r="H114" s="330"/>
      <c r="I114" s="118"/>
      <c r="J114" s="36"/>
      <c r="K114" s="36"/>
      <c r="L114" s="39"/>
    </row>
    <row r="115" spans="2:12" ht="12" customHeight="1">
      <c r="B115" s="21"/>
      <c r="C115" s="29" t="s">
        <v>117</v>
      </c>
      <c r="D115" s="22"/>
      <c r="E115" s="22"/>
      <c r="F115" s="22"/>
      <c r="G115" s="22"/>
      <c r="H115" s="22"/>
      <c r="J115" s="22"/>
      <c r="K115" s="22"/>
      <c r="L115" s="20"/>
    </row>
    <row r="116" spans="2:12" s="1" customFormat="1" ht="16.5" customHeight="1">
      <c r="B116" s="35"/>
      <c r="C116" s="36"/>
      <c r="D116" s="36"/>
      <c r="E116" s="329" t="s">
        <v>118</v>
      </c>
      <c r="F116" s="331"/>
      <c r="G116" s="331"/>
      <c r="H116" s="331"/>
      <c r="I116" s="118"/>
      <c r="J116" s="36"/>
      <c r="K116" s="36"/>
      <c r="L116" s="39"/>
    </row>
    <row r="117" spans="2:12" s="1" customFormat="1" ht="12" customHeight="1">
      <c r="B117" s="35"/>
      <c r="C117" s="29" t="s">
        <v>119</v>
      </c>
      <c r="D117" s="36"/>
      <c r="E117" s="36"/>
      <c r="F117" s="36"/>
      <c r="G117" s="36"/>
      <c r="H117" s="36"/>
      <c r="I117" s="118"/>
      <c r="J117" s="36"/>
      <c r="K117" s="36"/>
      <c r="L117" s="39"/>
    </row>
    <row r="118" spans="2:12" s="1" customFormat="1" ht="16.5" customHeight="1">
      <c r="B118" s="35"/>
      <c r="C118" s="36"/>
      <c r="D118" s="36"/>
      <c r="E118" s="296" t="str">
        <f>E11</f>
        <v>SO 001 - Příprava území</v>
      </c>
      <c r="F118" s="331"/>
      <c r="G118" s="331"/>
      <c r="H118" s="331"/>
      <c r="I118" s="118"/>
      <c r="J118" s="36"/>
      <c r="K118" s="36"/>
      <c r="L118" s="39"/>
    </row>
    <row r="119" spans="2:12" s="1" customFormat="1" ht="6.95" customHeight="1">
      <c r="B119" s="35"/>
      <c r="C119" s="36"/>
      <c r="D119" s="36"/>
      <c r="E119" s="36"/>
      <c r="F119" s="36"/>
      <c r="G119" s="36"/>
      <c r="H119" s="36"/>
      <c r="I119" s="118"/>
      <c r="J119" s="36"/>
      <c r="K119" s="36"/>
      <c r="L119" s="39"/>
    </row>
    <row r="120" spans="2:12" s="1" customFormat="1" ht="12" customHeight="1">
      <c r="B120" s="35"/>
      <c r="C120" s="29" t="s">
        <v>22</v>
      </c>
      <c r="D120" s="36"/>
      <c r="E120" s="36"/>
      <c r="F120" s="27" t="str">
        <f>F14</f>
        <v>UL. ČAJKOVSKÉHO V KARVINÉ MIZEROVĚ (ZUŠ)</v>
      </c>
      <c r="G120" s="36"/>
      <c r="H120" s="36"/>
      <c r="I120" s="119" t="s">
        <v>24</v>
      </c>
      <c r="J120" s="62" t="str">
        <f>IF(J14="","",J14)</f>
        <v>7. 8. 2019</v>
      </c>
      <c r="K120" s="36"/>
      <c r="L120" s="39"/>
    </row>
    <row r="121" spans="2:12" s="1" customFormat="1" ht="6.95" customHeight="1">
      <c r="B121" s="35"/>
      <c r="C121" s="36"/>
      <c r="D121" s="36"/>
      <c r="E121" s="36"/>
      <c r="F121" s="36"/>
      <c r="G121" s="36"/>
      <c r="H121" s="36"/>
      <c r="I121" s="118"/>
      <c r="J121" s="36"/>
      <c r="K121" s="36"/>
      <c r="L121" s="39"/>
    </row>
    <row r="122" spans="2:12" s="1" customFormat="1" ht="27.95" customHeight="1">
      <c r="B122" s="35"/>
      <c r="C122" s="29" t="s">
        <v>30</v>
      </c>
      <c r="D122" s="36"/>
      <c r="E122" s="36"/>
      <c r="F122" s="27" t="str">
        <f>E17</f>
        <v>STATUTÁRNÍ MĚSTO KARVINÁ</v>
      </c>
      <c r="G122" s="36"/>
      <c r="H122" s="36"/>
      <c r="I122" s="119" t="s">
        <v>36</v>
      </c>
      <c r="J122" s="33" t="str">
        <f>E23</f>
        <v>KANIA a.s., Ostrava</v>
      </c>
      <c r="K122" s="36"/>
      <c r="L122" s="39"/>
    </row>
    <row r="123" spans="2:12" s="1" customFormat="1" ht="15.2" customHeight="1">
      <c r="B123" s="35"/>
      <c r="C123" s="29" t="s">
        <v>34</v>
      </c>
      <c r="D123" s="36"/>
      <c r="E123" s="36"/>
      <c r="F123" s="27" t="str">
        <f>IF(E20="","",E20)</f>
        <v>Vyplň údaj</v>
      </c>
      <c r="G123" s="36"/>
      <c r="H123" s="36"/>
      <c r="I123" s="119" t="s">
        <v>39</v>
      </c>
      <c r="J123" s="33" t="str">
        <f>E26</f>
        <v xml:space="preserve"> </v>
      </c>
      <c r="K123" s="36"/>
      <c r="L123" s="39"/>
    </row>
    <row r="124" spans="2:12" s="1" customFormat="1" ht="10.35" customHeight="1">
      <c r="B124" s="35"/>
      <c r="C124" s="36"/>
      <c r="D124" s="36"/>
      <c r="E124" s="36"/>
      <c r="F124" s="36"/>
      <c r="G124" s="36"/>
      <c r="H124" s="36"/>
      <c r="I124" s="118"/>
      <c r="J124" s="36"/>
      <c r="K124" s="36"/>
      <c r="L124" s="39"/>
    </row>
    <row r="125" spans="2:20" s="10" customFormat="1" ht="29.25" customHeight="1">
      <c r="B125" s="171"/>
      <c r="C125" s="172" t="s">
        <v>135</v>
      </c>
      <c r="D125" s="173" t="s">
        <v>67</v>
      </c>
      <c r="E125" s="173" t="s">
        <v>63</v>
      </c>
      <c r="F125" s="173" t="s">
        <v>64</v>
      </c>
      <c r="G125" s="173" t="s">
        <v>136</v>
      </c>
      <c r="H125" s="173" t="s">
        <v>137</v>
      </c>
      <c r="I125" s="174" t="s">
        <v>138</v>
      </c>
      <c r="J125" s="173" t="s">
        <v>124</v>
      </c>
      <c r="K125" s="175" t="s">
        <v>139</v>
      </c>
      <c r="L125" s="176"/>
      <c r="M125" s="71" t="s">
        <v>1</v>
      </c>
      <c r="N125" s="72" t="s">
        <v>46</v>
      </c>
      <c r="O125" s="72" t="s">
        <v>140</v>
      </c>
      <c r="P125" s="72" t="s">
        <v>141</v>
      </c>
      <c r="Q125" s="72" t="s">
        <v>142</v>
      </c>
      <c r="R125" s="72" t="s">
        <v>143</v>
      </c>
      <c r="S125" s="72" t="s">
        <v>144</v>
      </c>
      <c r="T125" s="73" t="s">
        <v>145</v>
      </c>
    </row>
    <row r="126" spans="2:63" s="1" customFormat="1" ht="22.9" customHeight="1">
      <c r="B126" s="35"/>
      <c r="C126" s="78" t="s">
        <v>146</v>
      </c>
      <c r="D126" s="36"/>
      <c r="E126" s="36"/>
      <c r="F126" s="36"/>
      <c r="G126" s="36"/>
      <c r="H126" s="36"/>
      <c r="I126" s="118"/>
      <c r="J126" s="177">
        <f>BK126</f>
        <v>0</v>
      </c>
      <c r="K126" s="36"/>
      <c r="L126" s="39"/>
      <c r="M126" s="74"/>
      <c r="N126" s="75"/>
      <c r="O126" s="75"/>
      <c r="P126" s="178">
        <f>P127+P171</f>
        <v>0</v>
      </c>
      <c r="Q126" s="75"/>
      <c r="R126" s="178">
        <f>R127+R171</f>
        <v>0.0011200000000000001</v>
      </c>
      <c r="S126" s="75"/>
      <c r="T126" s="179">
        <f>T127+T171</f>
        <v>53.234</v>
      </c>
      <c r="AT126" s="17" t="s">
        <v>81</v>
      </c>
      <c r="AU126" s="17" t="s">
        <v>126</v>
      </c>
      <c r="BK126" s="180">
        <f>BK127+BK171</f>
        <v>0</v>
      </c>
    </row>
    <row r="127" spans="2:63" s="11" customFormat="1" ht="25.9" customHeight="1">
      <c r="B127" s="181"/>
      <c r="C127" s="182"/>
      <c r="D127" s="183" t="s">
        <v>81</v>
      </c>
      <c r="E127" s="184" t="s">
        <v>228</v>
      </c>
      <c r="F127" s="184" t="s">
        <v>229</v>
      </c>
      <c r="G127" s="182"/>
      <c r="H127" s="182"/>
      <c r="I127" s="185"/>
      <c r="J127" s="186">
        <f>BK127</f>
        <v>0</v>
      </c>
      <c r="K127" s="182"/>
      <c r="L127" s="187"/>
      <c r="M127" s="188"/>
      <c r="N127" s="189"/>
      <c r="O127" s="189"/>
      <c r="P127" s="190">
        <f>P128+P160+P164</f>
        <v>0</v>
      </c>
      <c r="Q127" s="189"/>
      <c r="R127" s="190">
        <f>R128+R160+R164</f>
        <v>0.0011200000000000001</v>
      </c>
      <c r="S127" s="189"/>
      <c r="T127" s="191">
        <f>T128+T160+T164</f>
        <v>53.234</v>
      </c>
      <c r="AR127" s="192" t="s">
        <v>89</v>
      </c>
      <c r="AT127" s="193" t="s">
        <v>81</v>
      </c>
      <c r="AU127" s="193" t="s">
        <v>82</v>
      </c>
      <c r="AY127" s="192" t="s">
        <v>149</v>
      </c>
      <c r="BK127" s="194">
        <f>BK128+BK160+BK164</f>
        <v>0</v>
      </c>
    </row>
    <row r="128" spans="2:63" s="11" customFormat="1" ht="22.9" customHeight="1">
      <c r="B128" s="181"/>
      <c r="C128" s="182"/>
      <c r="D128" s="183" t="s">
        <v>81</v>
      </c>
      <c r="E128" s="195" t="s">
        <v>89</v>
      </c>
      <c r="F128" s="195" t="s">
        <v>230</v>
      </c>
      <c r="G128" s="182"/>
      <c r="H128" s="182"/>
      <c r="I128" s="185"/>
      <c r="J128" s="196">
        <f>BK128</f>
        <v>0</v>
      </c>
      <c r="K128" s="182"/>
      <c r="L128" s="187"/>
      <c r="M128" s="188"/>
      <c r="N128" s="189"/>
      <c r="O128" s="189"/>
      <c r="P128" s="190">
        <f>SUM(P129:P159)</f>
        <v>0</v>
      </c>
      <c r="Q128" s="189"/>
      <c r="R128" s="190">
        <f>SUM(R129:R159)</f>
        <v>0.0011200000000000001</v>
      </c>
      <c r="S128" s="189"/>
      <c r="T128" s="191">
        <f>SUM(T129:T159)</f>
        <v>41.234</v>
      </c>
      <c r="AR128" s="192" t="s">
        <v>89</v>
      </c>
      <c r="AT128" s="193" t="s">
        <v>81</v>
      </c>
      <c r="AU128" s="193" t="s">
        <v>89</v>
      </c>
      <c r="AY128" s="192" t="s">
        <v>149</v>
      </c>
      <c r="BK128" s="194">
        <f>SUM(BK129:BK159)</f>
        <v>0</v>
      </c>
    </row>
    <row r="129" spans="2:65" s="1" customFormat="1" ht="16.5" customHeight="1">
      <c r="B129" s="35"/>
      <c r="C129" s="197" t="s">
        <v>89</v>
      </c>
      <c r="D129" s="197" t="s">
        <v>152</v>
      </c>
      <c r="E129" s="198" t="s">
        <v>231</v>
      </c>
      <c r="F129" s="199" t="s">
        <v>232</v>
      </c>
      <c r="G129" s="200" t="s">
        <v>233</v>
      </c>
      <c r="H129" s="201">
        <v>13</v>
      </c>
      <c r="I129" s="202"/>
      <c r="J129" s="203">
        <f aca="true" t="shared" si="0" ref="J129:J135">ROUND(I129*H129,2)</f>
        <v>0</v>
      </c>
      <c r="K129" s="199" t="s">
        <v>156</v>
      </c>
      <c r="L129" s="39"/>
      <c r="M129" s="204" t="s">
        <v>1</v>
      </c>
      <c r="N129" s="205" t="s">
        <v>47</v>
      </c>
      <c r="O129" s="67"/>
      <c r="P129" s="206">
        <f aca="true" t="shared" si="1" ref="P129:P135">O129*H129</f>
        <v>0</v>
      </c>
      <c r="Q129" s="206">
        <v>0</v>
      </c>
      <c r="R129" s="206">
        <f aca="true" t="shared" si="2" ref="R129:R135">Q129*H129</f>
        <v>0</v>
      </c>
      <c r="S129" s="206">
        <v>0</v>
      </c>
      <c r="T129" s="207">
        <f aca="true" t="shared" si="3" ref="T129:T135">S129*H129</f>
        <v>0</v>
      </c>
      <c r="AR129" s="208" t="s">
        <v>169</v>
      </c>
      <c r="AT129" s="208" t="s">
        <v>152</v>
      </c>
      <c r="AU129" s="208" t="s">
        <v>86</v>
      </c>
      <c r="AY129" s="17" t="s">
        <v>149</v>
      </c>
      <c r="BE129" s="209">
        <f aca="true" t="shared" si="4" ref="BE129:BE135">IF(N129="základní",J129,0)</f>
        <v>0</v>
      </c>
      <c r="BF129" s="209">
        <f aca="true" t="shared" si="5" ref="BF129:BF135">IF(N129="snížená",J129,0)</f>
        <v>0</v>
      </c>
      <c r="BG129" s="209">
        <f aca="true" t="shared" si="6" ref="BG129:BG135">IF(N129="zákl. přenesená",J129,0)</f>
        <v>0</v>
      </c>
      <c r="BH129" s="209">
        <f aca="true" t="shared" si="7" ref="BH129:BH135">IF(N129="sníž. přenesená",J129,0)</f>
        <v>0</v>
      </c>
      <c r="BI129" s="209">
        <f aca="true" t="shared" si="8" ref="BI129:BI135">IF(N129="nulová",J129,0)</f>
        <v>0</v>
      </c>
      <c r="BJ129" s="17" t="s">
        <v>89</v>
      </c>
      <c r="BK129" s="209">
        <f aca="true" t="shared" si="9" ref="BK129:BK135">ROUND(I129*H129,2)</f>
        <v>0</v>
      </c>
      <c r="BL129" s="17" t="s">
        <v>169</v>
      </c>
      <c r="BM129" s="208" t="s">
        <v>234</v>
      </c>
    </row>
    <row r="130" spans="2:65" s="1" customFormat="1" ht="16.5" customHeight="1">
      <c r="B130" s="35"/>
      <c r="C130" s="197" t="s">
        <v>86</v>
      </c>
      <c r="D130" s="197" t="s">
        <v>152</v>
      </c>
      <c r="E130" s="198" t="s">
        <v>235</v>
      </c>
      <c r="F130" s="199" t="s">
        <v>236</v>
      </c>
      <c r="G130" s="200" t="s">
        <v>233</v>
      </c>
      <c r="H130" s="201">
        <v>15</v>
      </c>
      <c r="I130" s="202"/>
      <c r="J130" s="203">
        <f t="shared" si="0"/>
        <v>0</v>
      </c>
      <c r="K130" s="199" t="s">
        <v>156</v>
      </c>
      <c r="L130" s="39"/>
      <c r="M130" s="204" t="s">
        <v>1</v>
      </c>
      <c r="N130" s="205" t="s">
        <v>47</v>
      </c>
      <c r="O130" s="67"/>
      <c r="P130" s="206">
        <f t="shared" si="1"/>
        <v>0</v>
      </c>
      <c r="Q130" s="206">
        <v>0</v>
      </c>
      <c r="R130" s="206">
        <f t="shared" si="2"/>
        <v>0</v>
      </c>
      <c r="S130" s="206">
        <v>0</v>
      </c>
      <c r="T130" s="207">
        <f t="shared" si="3"/>
        <v>0</v>
      </c>
      <c r="AR130" s="208" t="s">
        <v>169</v>
      </c>
      <c r="AT130" s="208" t="s">
        <v>152</v>
      </c>
      <c r="AU130" s="208" t="s">
        <v>86</v>
      </c>
      <c r="AY130" s="17" t="s">
        <v>149</v>
      </c>
      <c r="BE130" s="209">
        <f t="shared" si="4"/>
        <v>0</v>
      </c>
      <c r="BF130" s="209">
        <f t="shared" si="5"/>
        <v>0</v>
      </c>
      <c r="BG130" s="209">
        <f t="shared" si="6"/>
        <v>0</v>
      </c>
      <c r="BH130" s="209">
        <f t="shared" si="7"/>
        <v>0</v>
      </c>
      <c r="BI130" s="209">
        <f t="shared" si="8"/>
        <v>0</v>
      </c>
      <c r="BJ130" s="17" t="s">
        <v>89</v>
      </c>
      <c r="BK130" s="209">
        <f t="shared" si="9"/>
        <v>0</v>
      </c>
      <c r="BL130" s="17" t="s">
        <v>169</v>
      </c>
      <c r="BM130" s="208" t="s">
        <v>237</v>
      </c>
    </row>
    <row r="131" spans="2:65" s="1" customFormat="1" ht="16.5" customHeight="1">
      <c r="B131" s="35"/>
      <c r="C131" s="197" t="s">
        <v>106</v>
      </c>
      <c r="D131" s="197" t="s">
        <v>152</v>
      </c>
      <c r="E131" s="198" t="s">
        <v>238</v>
      </c>
      <c r="F131" s="199" t="s">
        <v>239</v>
      </c>
      <c r="G131" s="200" t="s">
        <v>233</v>
      </c>
      <c r="H131" s="201">
        <v>9</v>
      </c>
      <c r="I131" s="202"/>
      <c r="J131" s="203">
        <f t="shared" si="0"/>
        <v>0</v>
      </c>
      <c r="K131" s="199" t="s">
        <v>156</v>
      </c>
      <c r="L131" s="39"/>
      <c r="M131" s="204" t="s">
        <v>1</v>
      </c>
      <c r="N131" s="205" t="s">
        <v>47</v>
      </c>
      <c r="O131" s="67"/>
      <c r="P131" s="206">
        <f t="shared" si="1"/>
        <v>0</v>
      </c>
      <c r="Q131" s="206">
        <v>0</v>
      </c>
      <c r="R131" s="206">
        <f t="shared" si="2"/>
        <v>0</v>
      </c>
      <c r="S131" s="206">
        <v>0</v>
      </c>
      <c r="T131" s="207">
        <f t="shared" si="3"/>
        <v>0</v>
      </c>
      <c r="AR131" s="208" t="s">
        <v>169</v>
      </c>
      <c r="AT131" s="208" t="s">
        <v>152</v>
      </c>
      <c r="AU131" s="208" t="s">
        <v>86</v>
      </c>
      <c r="AY131" s="17" t="s">
        <v>149</v>
      </c>
      <c r="BE131" s="209">
        <f t="shared" si="4"/>
        <v>0</v>
      </c>
      <c r="BF131" s="209">
        <f t="shared" si="5"/>
        <v>0</v>
      </c>
      <c r="BG131" s="209">
        <f t="shared" si="6"/>
        <v>0</v>
      </c>
      <c r="BH131" s="209">
        <f t="shared" si="7"/>
        <v>0</v>
      </c>
      <c r="BI131" s="209">
        <f t="shared" si="8"/>
        <v>0</v>
      </c>
      <c r="BJ131" s="17" t="s">
        <v>89</v>
      </c>
      <c r="BK131" s="209">
        <f t="shared" si="9"/>
        <v>0</v>
      </c>
      <c r="BL131" s="17" t="s">
        <v>169</v>
      </c>
      <c r="BM131" s="208" t="s">
        <v>240</v>
      </c>
    </row>
    <row r="132" spans="2:65" s="1" customFormat="1" ht="16.5" customHeight="1">
      <c r="B132" s="35"/>
      <c r="C132" s="197" t="s">
        <v>169</v>
      </c>
      <c r="D132" s="197" t="s">
        <v>152</v>
      </c>
      <c r="E132" s="198" t="s">
        <v>241</v>
      </c>
      <c r="F132" s="199" t="s">
        <v>242</v>
      </c>
      <c r="G132" s="200" t="s">
        <v>233</v>
      </c>
      <c r="H132" s="201">
        <v>8</v>
      </c>
      <c r="I132" s="202"/>
      <c r="J132" s="203">
        <f t="shared" si="0"/>
        <v>0</v>
      </c>
      <c r="K132" s="199" t="s">
        <v>156</v>
      </c>
      <c r="L132" s="39"/>
      <c r="M132" s="204" t="s">
        <v>1</v>
      </c>
      <c r="N132" s="205" t="s">
        <v>47</v>
      </c>
      <c r="O132" s="67"/>
      <c r="P132" s="206">
        <f t="shared" si="1"/>
        <v>0</v>
      </c>
      <c r="Q132" s="206">
        <v>0</v>
      </c>
      <c r="R132" s="206">
        <f t="shared" si="2"/>
        <v>0</v>
      </c>
      <c r="S132" s="206">
        <v>0</v>
      </c>
      <c r="T132" s="207">
        <f t="shared" si="3"/>
        <v>0</v>
      </c>
      <c r="AR132" s="208" t="s">
        <v>169</v>
      </c>
      <c r="AT132" s="208" t="s">
        <v>152</v>
      </c>
      <c r="AU132" s="208" t="s">
        <v>86</v>
      </c>
      <c r="AY132" s="17" t="s">
        <v>149</v>
      </c>
      <c r="BE132" s="209">
        <f t="shared" si="4"/>
        <v>0</v>
      </c>
      <c r="BF132" s="209">
        <f t="shared" si="5"/>
        <v>0</v>
      </c>
      <c r="BG132" s="209">
        <f t="shared" si="6"/>
        <v>0</v>
      </c>
      <c r="BH132" s="209">
        <f t="shared" si="7"/>
        <v>0</v>
      </c>
      <c r="BI132" s="209">
        <f t="shared" si="8"/>
        <v>0</v>
      </c>
      <c r="BJ132" s="17" t="s">
        <v>89</v>
      </c>
      <c r="BK132" s="209">
        <f t="shared" si="9"/>
        <v>0</v>
      </c>
      <c r="BL132" s="17" t="s">
        <v>169</v>
      </c>
      <c r="BM132" s="208" t="s">
        <v>243</v>
      </c>
    </row>
    <row r="133" spans="2:65" s="1" customFormat="1" ht="16.5" customHeight="1">
      <c r="B133" s="35"/>
      <c r="C133" s="197" t="s">
        <v>148</v>
      </c>
      <c r="D133" s="197" t="s">
        <v>152</v>
      </c>
      <c r="E133" s="198" t="s">
        <v>244</v>
      </c>
      <c r="F133" s="199" t="s">
        <v>245</v>
      </c>
      <c r="G133" s="200" t="s">
        <v>233</v>
      </c>
      <c r="H133" s="201">
        <v>12</v>
      </c>
      <c r="I133" s="202"/>
      <c r="J133" s="203">
        <f t="shared" si="0"/>
        <v>0</v>
      </c>
      <c r="K133" s="199" t="s">
        <v>156</v>
      </c>
      <c r="L133" s="39"/>
      <c r="M133" s="204" t="s">
        <v>1</v>
      </c>
      <c r="N133" s="205" t="s">
        <v>47</v>
      </c>
      <c r="O133" s="67"/>
      <c r="P133" s="206">
        <f t="shared" si="1"/>
        <v>0</v>
      </c>
      <c r="Q133" s="206">
        <v>0</v>
      </c>
      <c r="R133" s="206">
        <f t="shared" si="2"/>
        <v>0</v>
      </c>
      <c r="S133" s="206">
        <v>0</v>
      </c>
      <c r="T133" s="207">
        <f t="shared" si="3"/>
        <v>0</v>
      </c>
      <c r="AR133" s="208" t="s">
        <v>169</v>
      </c>
      <c r="AT133" s="208" t="s">
        <v>152</v>
      </c>
      <c r="AU133" s="208" t="s">
        <v>86</v>
      </c>
      <c r="AY133" s="17" t="s">
        <v>149</v>
      </c>
      <c r="BE133" s="209">
        <f t="shared" si="4"/>
        <v>0</v>
      </c>
      <c r="BF133" s="209">
        <f t="shared" si="5"/>
        <v>0</v>
      </c>
      <c r="BG133" s="209">
        <f t="shared" si="6"/>
        <v>0</v>
      </c>
      <c r="BH133" s="209">
        <f t="shared" si="7"/>
        <v>0</v>
      </c>
      <c r="BI133" s="209">
        <f t="shared" si="8"/>
        <v>0</v>
      </c>
      <c r="BJ133" s="17" t="s">
        <v>89</v>
      </c>
      <c r="BK133" s="209">
        <f t="shared" si="9"/>
        <v>0</v>
      </c>
      <c r="BL133" s="17" t="s">
        <v>169</v>
      </c>
      <c r="BM133" s="208" t="s">
        <v>246</v>
      </c>
    </row>
    <row r="134" spans="2:65" s="1" customFormat="1" ht="16.5" customHeight="1">
      <c r="B134" s="35"/>
      <c r="C134" s="197" t="s">
        <v>182</v>
      </c>
      <c r="D134" s="197" t="s">
        <v>152</v>
      </c>
      <c r="E134" s="198" t="s">
        <v>247</v>
      </c>
      <c r="F134" s="199" t="s">
        <v>248</v>
      </c>
      <c r="G134" s="200" t="s">
        <v>233</v>
      </c>
      <c r="H134" s="201">
        <v>4</v>
      </c>
      <c r="I134" s="202"/>
      <c r="J134" s="203">
        <f t="shared" si="0"/>
        <v>0</v>
      </c>
      <c r="K134" s="199" t="s">
        <v>156</v>
      </c>
      <c r="L134" s="39"/>
      <c r="M134" s="204" t="s">
        <v>1</v>
      </c>
      <c r="N134" s="205" t="s">
        <v>47</v>
      </c>
      <c r="O134" s="67"/>
      <c r="P134" s="206">
        <f t="shared" si="1"/>
        <v>0</v>
      </c>
      <c r="Q134" s="206">
        <v>0</v>
      </c>
      <c r="R134" s="206">
        <f t="shared" si="2"/>
        <v>0</v>
      </c>
      <c r="S134" s="206">
        <v>0</v>
      </c>
      <c r="T134" s="207">
        <f t="shared" si="3"/>
        <v>0</v>
      </c>
      <c r="AR134" s="208" t="s">
        <v>169</v>
      </c>
      <c r="AT134" s="208" t="s">
        <v>152</v>
      </c>
      <c r="AU134" s="208" t="s">
        <v>86</v>
      </c>
      <c r="AY134" s="17" t="s">
        <v>149</v>
      </c>
      <c r="BE134" s="209">
        <f t="shared" si="4"/>
        <v>0</v>
      </c>
      <c r="BF134" s="209">
        <f t="shared" si="5"/>
        <v>0</v>
      </c>
      <c r="BG134" s="209">
        <f t="shared" si="6"/>
        <v>0</v>
      </c>
      <c r="BH134" s="209">
        <f t="shared" si="7"/>
        <v>0</v>
      </c>
      <c r="BI134" s="209">
        <f t="shared" si="8"/>
        <v>0</v>
      </c>
      <c r="BJ134" s="17" t="s">
        <v>89</v>
      </c>
      <c r="BK134" s="209">
        <f t="shared" si="9"/>
        <v>0</v>
      </c>
      <c r="BL134" s="17" t="s">
        <v>169</v>
      </c>
      <c r="BM134" s="208" t="s">
        <v>249</v>
      </c>
    </row>
    <row r="135" spans="2:65" s="1" customFormat="1" ht="16.5" customHeight="1">
      <c r="B135" s="35"/>
      <c r="C135" s="197" t="s">
        <v>187</v>
      </c>
      <c r="D135" s="197" t="s">
        <v>152</v>
      </c>
      <c r="E135" s="198" t="s">
        <v>250</v>
      </c>
      <c r="F135" s="199" t="s">
        <v>251</v>
      </c>
      <c r="G135" s="200" t="s">
        <v>252</v>
      </c>
      <c r="H135" s="201">
        <v>22</v>
      </c>
      <c r="I135" s="202"/>
      <c r="J135" s="203">
        <f t="shared" si="0"/>
        <v>0</v>
      </c>
      <c r="K135" s="199" t="s">
        <v>156</v>
      </c>
      <c r="L135" s="39"/>
      <c r="M135" s="204" t="s">
        <v>1</v>
      </c>
      <c r="N135" s="205" t="s">
        <v>47</v>
      </c>
      <c r="O135" s="67"/>
      <c r="P135" s="206">
        <f t="shared" si="1"/>
        <v>0</v>
      </c>
      <c r="Q135" s="206">
        <v>0</v>
      </c>
      <c r="R135" s="206">
        <f t="shared" si="2"/>
        <v>0</v>
      </c>
      <c r="S135" s="206">
        <v>0.295</v>
      </c>
      <c r="T135" s="207">
        <f t="shared" si="3"/>
        <v>6.489999999999999</v>
      </c>
      <c r="AR135" s="208" t="s">
        <v>169</v>
      </c>
      <c r="AT135" s="208" t="s">
        <v>152</v>
      </c>
      <c r="AU135" s="208" t="s">
        <v>86</v>
      </c>
      <c r="AY135" s="17" t="s">
        <v>149</v>
      </c>
      <c r="BE135" s="209">
        <f t="shared" si="4"/>
        <v>0</v>
      </c>
      <c r="BF135" s="209">
        <f t="shared" si="5"/>
        <v>0</v>
      </c>
      <c r="BG135" s="209">
        <f t="shared" si="6"/>
        <v>0</v>
      </c>
      <c r="BH135" s="209">
        <f t="shared" si="7"/>
        <v>0</v>
      </c>
      <c r="BI135" s="209">
        <f t="shared" si="8"/>
        <v>0</v>
      </c>
      <c r="BJ135" s="17" t="s">
        <v>89</v>
      </c>
      <c r="BK135" s="209">
        <f t="shared" si="9"/>
        <v>0</v>
      </c>
      <c r="BL135" s="17" t="s">
        <v>169</v>
      </c>
      <c r="BM135" s="208" t="s">
        <v>253</v>
      </c>
    </row>
    <row r="136" spans="2:51" s="12" customFormat="1" ht="11.25">
      <c r="B136" s="216"/>
      <c r="C136" s="217"/>
      <c r="D136" s="210" t="s">
        <v>254</v>
      </c>
      <c r="E136" s="218" t="s">
        <v>1</v>
      </c>
      <c r="F136" s="219" t="s">
        <v>255</v>
      </c>
      <c r="G136" s="217"/>
      <c r="H136" s="220">
        <v>22</v>
      </c>
      <c r="I136" s="221"/>
      <c r="J136" s="217"/>
      <c r="K136" s="217"/>
      <c r="L136" s="222"/>
      <c r="M136" s="223"/>
      <c r="N136" s="224"/>
      <c r="O136" s="224"/>
      <c r="P136" s="224"/>
      <c r="Q136" s="224"/>
      <c r="R136" s="224"/>
      <c r="S136" s="224"/>
      <c r="T136" s="225"/>
      <c r="AT136" s="226" t="s">
        <v>254</v>
      </c>
      <c r="AU136" s="226" t="s">
        <v>86</v>
      </c>
      <c r="AV136" s="12" t="s">
        <v>86</v>
      </c>
      <c r="AW136" s="12" t="s">
        <v>38</v>
      </c>
      <c r="AX136" s="12" t="s">
        <v>82</v>
      </c>
      <c r="AY136" s="226" t="s">
        <v>149</v>
      </c>
    </row>
    <row r="137" spans="2:51" s="13" customFormat="1" ht="11.25">
      <c r="B137" s="227"/>
      <c r="C137" s="228"/>
      <c r="D137" s="210" t="s">
        <v>254</v>
      </c>
      <c r="E137" s="229" t="s">
        <v>1</v>
      </c>
      <c r="F137" s="230" t="s">
        <v>256</v>
      </c>
      <c r="G137" s="228"/>
      <c r="H137" s="231">
        <v>22</v>
      </c>
      <c r="I137" s="232"/>
      <c r="J137" s="228"/>
      <c r="K137" s="228"/>
      <c r="L137" s="233"/>
      <c r="M137" s="234"/>
      <c r="N137" s="235"/>
      <c r="O137" s="235"/>
      <c r="P137" s="235"/>
      <c r="Q137" s="235"/>
      <c r="R137" s="235"/>
      <c r="S137" s="235"/>
      <c r="T137" s="236"/>
      <c r="AT137" s="237" t="s">
        <v>254</v>
      </c>
      <c r="AU137" s="237" t="s">
        <v>86</v>
      </c>
      <c r="AV137" s="13" t="s">
        <v>169</v>
      </c>
      <c r="AW137" s="13" t="s">
        <v>38</v>
      </c>
      <c r="AX137" s="13" t="s">
        <v>89</v>
      </c>
      <c r="AY137" s="237" t="s">
        <v>149</v>
      </c>
    </row>
    <row r="138" spans="2:65" s="1" customFormat="1" ht="16.5" customHeight="1">
      <c r="B138" s="35"/>
      <c r="C138" s="197" t="s">
        <v>192</v>
      </c>
      <c r="D138" s="197" t="s">
        <v>152</v>
      </c>
      <c r="E138" s="198" t="s">
        <v>257</v>
      </c>
      <c r="F138" s="199" t="s">
        <v>258</v>
      </c>
      <c r="G138" s="200" t="s">
        <v>252</v>
      </c>
      <c r="H138" s="201">
        <v>45</v>
      </c>
      <c r="I138" s="202"/>
      <c r="J138" s="203">
        <f>ROUND(I138*H138,2)</f>
        <v>0</v>
      </c>
      <c r="K138" s="199" t="s">
        <v>156</v>
      </c>
      <c r="L138" s="39"/>
      <c r="M138" s="204" t="s">
        <v>1</v>
      </c>
      <c r="N138" s="205" t="s">
        <v>47</v>
      </c>
      <c r="O138" s="67"/>
      <c r="P138" s="206">
        <f>O138*H138</f>
        <v>0</v>
      </c>
      <c r="Q138" s="206">
        <v>0</v>
      </c>
      <c r="R138" s="206">
        <f>Q138*H138</f>
        <v>0</v>
      </c>
      <c r="S138" s="206">
        <v>0.58</v>
      </c>
      <c r="T138" s="207">
        <f>S138*H138</f>
        <v>26.099999999999998</v>
      </c>
      <c r="AR138" s="208" t="s">
        <v>169</v>
      </c>
      <c r="AT138" s="208" t="s">
        <v>152</v>
      </c>
      <c r="AU138" s="208" t="s">
        <v>86</v>
      </c>
      <c r="AY138" s="17" t="s">
        <v>149</v>
      </c>
      <c r="BE138" s="209">
        <f>IF(N138="základní",J138,0)</f>
        <v>0</v>
      </c>
      <c r="BF138" s="209">
        <f>IF(N138="snížená",J138,0)</f>
        <v>0</v>
      </c>
      <c r="BG138" s="209">
        <f>IF(N138="zákl. přenesená",J138,0)</f>
        <v>0</v>
      </c>
      <c r="BH138" s="209">
        <f>IF(N138="sníž. přenesená",J138,0)</f>
        <v>0</v>
      </c>
      <c r="BI138" s="209">
        <f>IF(N138="nulová",J138,0)</f>
        <v>0</v>
      </c>
      <c r="BJ138" s="17" t="s">
        <v>89</v>
      </c>
      <c r="BK138" s="209">
        <f>ROUND(I138*H138,2)</f>
        <v>0</v>
      </c>
      <c r="BL138" s="17" t="s">
        <v>169</v>
      </c>
      <c r="BM138" s="208" t="s">
        <v>259</v>
      </c>
    </row>
    <row r="139" spans="2:51" s="12" customFormat="1" ht="11.25">
      <c r="B139" s="216"/>
      <c r="C139" s="217"/>
      <c r="D139" s="210" t="s">
        <v>254</v>
      </c>
      <c r="E139" s="218" t="s">
        <v>1</v>
      </c>
      <c r="F139" s="219" t="s">
        <v>260</v>
      </c>
      <c r="G139" s="217"/>
      <c r="H139" s="220">
        <v>45</v>
      </c>
      <c r="I139" s="221"/>
      <c r="J139" s="217"/>
      <c r="K139" s="217"/>
      <c r="L139" s="222"/>
      <c r="M139" s="223"/>
      <c r="N139" s="224"/>
      <c r="O139" s="224"/>
      <c r="P139" s="224"/>
      <c r="Q139" s="224"/>
      <c r="R139" s="224"/>
      <c r="S139" s="224"/>
      <c r="T139" s="225"/>
      <c r="AT139" s="226" t="s">
        <v>254</v>
      </c>
      <c r="AU139" s="226" t="s">
        <v>86</v>
      </c>
      <c r="AV139" s="12" t="s">
        <v>86</v>
      </c>
      <c r="AW139" s="12" t="s">
        <v>38</v>
      </c>
      <c r="AX139" s="12" t="s">
        <v>82</v>
      </c>
      <c r="AY139" s="226" t="s">
        <v>149</v>
      </c>
    </row>
    <row r="140" spans="2:51" s="13" customFormat="1" ht="11.25">
      <c r="B140" s="227"/>
      <c r="C140" s="228"/>
      <c r="D140" s="210" t="s">
        <v>254</v>
      </c>
      <c r="E140" s="229" t="s">
        <v>1</v>
      </c>
      <c r="F140" s="230" t="s">
        <v>256</v>
      </c>
      <c r="G140" s="228"/>
      <c r="H140" s="231">
        <v>45</v>
      </c>
      <c r="I140" s="232"/>
      <c r="J140" s="228"/>
      <c r="K140" s="228"/>
      <c r="L140" s="233"/>
      <c r="M140" s="234"/>
      <c r="N140" s="235"/>
      <c r="O140" s="235"/>
      <c r="P140" s="235"/>
      <c r="Q140" s="235"/>
      <c r="R140" s="235"/>
      <c r="S140" s="235"/>
      <c r="T140" s="236"/>
      <c r="AT140" s="237" t="s">
        <v>254</v>
      </c>
      <c r="AU140" s="237" t="s">
        <v>86</v>
      </c>
      <c r="AV140" s="13" t="s">
        <v>169</v>
      </c>
      <c r="AW140" s="13" t="s">
        <v>38</v>
      </c>
      <c r="AX140" s="13" t="s">
        <v>89</v>
      </c>
      <c r="AY140" s="237" t="s">
        <v>149</v>
      </c>
    </row>
    <row r="141" spans="2:65" s="1" customFormat="1" ht="16.5" customHeight="1">
      <c r="B141" s="35"/>
      <c r="C141" s="197" t="s">
        <v>199</v>
      </c>
      <c r="D141" s="197" t="s">
        <v>152</v>
      </c>
      <c r="E141" s="198" t="s">
        <v>261</v>
      </c>
      <c r="F141" s="199" t="s">
        <v>262</v>
      </c>
      <c r="G141" s="200" t="s">
        <v>252</v>
      </c>
      <c r="H141" s="201">
        <v>23</v>
      </c>
      <c r="I141" s="202"/>
      <c r="J141" s="203">
        <f>ROUND(I141*H141,2)</f>
        <v>0</v>
      </c>
      <c r="K141" s="199" t="s">
        <v>156</v>
      </c>
      <c r="L141" s="39"/>
      <c r="M141" s="204" t="s">
        <v>1</v>
      </c>
      <c r="N141" s="205" t="s">
        <v>47</v>
      </c>
      <c r="O141" s="67"/>
      <c r="P141" s="206">
        <f>O141*H141</f>
        <v>0</v>
      </c>
      <c r="Q141" s="206">
        <v>0</v>
      </c>
      <c r="R141" s="206">
        <f>Q141*H141</f>
        <v>0</v>
      </c>
      <c r="S141" s="206">
        <v>0.22</v>
      </c>
      <c r="T141" s="207">
        <f>S141*H141</f>
        <v>5.06</v>
      </c>
      <c r="AR141" s="208" t="s">
        <v>169</v>
      </c>
      <c r="AT141" s="208" t="s">
        <v>152</v>
      </c>
      <c r="AU141" s="208" t="s">
        <v>86</v>
      </c>
      <c r="AY141" s="17" t="s">
        <v>149</v>
      </c>
      <c r="BE141" s="209">
        <f>IF(N141="základní",J141,0)</f>
        <v>0</v>
      </c>
      <c r="BF141" s="209">
        <f>IF(N141="snížená",J141,0)</f>
        <v>0</v>
      </c>
      <c r="BG141" s="209">
        <f>IF(N141="zákl. přenesená",J141,0)</f>
        <v>0</v>
      </c>
      <c r="BH141" s="209">
        <f>IF(N141="sníž. přenesená",J141,0)</f>
        <v>0</v>
      </c>
      <c r="BI141" s="209">
        <f>IF(N141="nulová",J141,0)</f>
        <v>0</v>
      </c>
      <c r="BJ141" s="17" t="s">
        <v>89</v>
      </c>
      <c r="BK141" s="209">
        <f>ROUND(I141*H141,2)</f>
        <v>0</v>
      </c>
      <c r="BL141" s="17" t="s">
        <v>169</v>
      </c>
      <c r="BM141" s="208" t="s">
        <v>263</v>
      </c>
    </row>
    <row r="142" spans="2:51" s="12" customFormat="1" ht="11.25">
      <c r="B142" s="216"/>
      <c r="C142" s="217"/>
      <c r="D142" s="210" t="s">
        <v>254</v>
      </c>
      <c r="E142" s="218" t="s">
        <v>1</v>
      </c>
      <c r="F142" s="219" t="s">
        <v>264</v>
      </c>
      <c r="G142" s="217"/>
      <c r="H142" s="220">
        <v>23</v>
      </c>
      <c r="I142" s="221"/>
      <c r="J142" s="217"/>
      <c r="K142" s="217"/>
      <c r="L142" s="222"/>
      <c r="M142" s="223"/>
      <c r="N142" s="224"/>
      <c r="O142" s="224"/>
      <c r="P142" s="224"/>
      <c r="Q142" s="224"/>
      <c r="R142" s="224"/>
      <c r="S142" s="224"/>
      <c r="T142" s="225"/>
      <c r="AT142" s="226" t="s">
        <v>254</v>
      </c>
      <c r="AU142" s="226" t="s">
        <v>86</v>
      </c>
      <c r="AV142" s="12" t="s">
        <v>86</v>
      </c>
      <c r="AW142" s="12" t="s">
        <v>38</v>
      </c>
      <c r="AX142" s="12" t="s">
        <v>82</v>
      </c>
      <c r="AY142" s="226" t="s">
        <v>149</v>
      </c>
    </row>
    <row r="143" spans="2:51" s="13" customFormat="1" ht="11.25">
      <c r="B143" s="227"/>
      <c r="C143" s="228"/>
      <c r="D143" s="210" t="s">
        <v>254</v>
      </c>
      <c r="E143" s="229" t="s">
        <v>1</v>
      </c>
      <c r="F143" s="230" t="s">
        <v>256</v>
      </c>
      <c r="G143" s="228"/>
      <c r="H143" s="231">
        <v>23</v>
      </c>
      <c r="I143" s="232"/>
      <c r="J143" s="228"/>
      <c r="K143" s="228"/>
      <c r="L143" s="233"/>
      <c r="M143" s="234"/>
      <c r="N143" s="235"/>
      <c r="O143" s="235"/>
      <c r="P143" s="235"/>
      <c r="Q143" s="235"/>
      <c r="R143" s="235"/>
      <c r="S143" s="235"/>
      <c r="T143" s="236"/>
      <c r="AT143" s="237" t="s">
        <v>254</v>
      </c>
      <c r="AU143" s="237" t="s">
        <v>86</v>
      </c>
      <c r="AV143" s="13" t="s">
        <v>169</v>
      </c>
      <c r="AW143" s="13" t="s">
        <v>38</v>
      </c>
      <c r="AX143" s="13" t="s">
        <v>89</v>
      </c>
      <c r="AY143" s="237" t="s">
        <v>149</v>
      </c>
    </row>
    <row r="144" spans="2:65" s="1" customFormat="1" ht="16.5" customHeight="1">
      <c r="B144" s="35"/>
      <c r="C144" s="197" t="s">
        <v>204</v>
      </c>
      <c r="D144" s="197" t="s">
        <v>152</v>
      </c>
      <c r="E144" s="198" t="s">
        <v>265</v>
      </c>
      <c r="F144" s="199" t="s">
        <v>266</v>
      </c>
      <c r="G144" s="200" t="s">
        <v>252</v>
      </c>
      <c r="H144" s="201">
        <v>14</v>
      </c>
      <c r="I144" s="202"/>
      <c r="J144" s="203">
        <f>ROUND(I144*H144,2)</f>
        <v>0</v>
      </c>
      <c r="K144" s="199" t="s">
        <v>156</v>
      </c>
      <c r="L144" s="39"/>
      <c r="M144" s="204" t="s">
        <v>1</v>
      </c>
      <c r="N144" s="205" t="s">
        <v>47</v>
      </c>
      <c r="O144" s="67"/>
      <c r="P144" s="206">
        <f>O144*H144</f>
        <v>0</v>
      </c>
      <c r="Q144" s="206">
        <v>8E-05</v>
      </c>
      <c r="R144" s="206">
        <f>Q144*H144</f>
        <v>0.0011200000000000001</v>
      </c>
      <c r="S144" s="206">
        <v>0.256</v>
      </c>
      <c r="T144" s="207">
        <f>S144*H144</f>
        <v>3.584</v>
      </c>
      <c r="AR144" s="208" t="s">
        <v>169</v>
      </c>
      <c r="AT144" s="208" t="s">
        <v>152</v>
      </c>
      <c r="AU144" s="208" t="s">
        <v>86</v>
      </c>
      <c r="AY144" s="17" t="s">
        <v>149</v>
      </c>
      <c r="BE144" s="209">
        <f>IF(N144="základní",J144,0)</f>
        <v>0</v>
      </c>
      <c r="BF144" s="209">
        <f>IF(N144="snížená",J144,0)</f>
        <v>0</v>
      </c>
      <c r="BG144" s="209">
        <f>IF(N144="zákl. přenesená",J144,0)</f>
        <v>0</v>
      </c>
      <c r="BH144" s="209">
        <f>IF(N144="sníž. přenesená",J144,0)</f>
        <v>0</v>
      </c>
      <c r="BI144" s="209">
        <f>IF(N144="nulová",J144,0)</f>
        <v>0</v>
      </c>
      <c r="BJ144" s="17" t="s">
        <v>89</v>
      </c>
      <c r="BK144" s="209">
        <f>ROUND(I144*H144,2)</f>
        <v>0</v>
      </c>
      <c r="BL144" s="17" t="s">
        <v>169</v>
      </c>
      <c r="BM144" s="208" t="s">
        <v>267</v>
      </c>
    </row>
    <row r="145" spans="2:51" s="12" customFormat="1" ht="11.25">
      <c r="B145" s="216"/>
      <c r="C145" s="217"/>
      <c r="D145" s="210" t="s">
        <v>254</v>
      </c>
      <c r="E145" s="218" t="s">
        <v>1</v>
      </c>
      <c r="F145" s="219" t="s">
        <v>268</v>
      </c>
      <c r="G145" s="217"/>
      <c r="H145" s="220">
        <v>14</v>
      </c>
      <c r="I145" s="221"/>
      <c r="J145" s="217"/>
      <c r="K145" s="217"/>
      <c r="L145" s="222"/>
      <c r="M145" s="223"/>
      <c r="N145" s="224"/>
      <c r="O145" s="224"/>
      <c r="P145" s="224"/>
      <c r="Q145" s="224"/>
      <c r="R145" s="224"/>
      <c r="S145" s="224"/>
      <c r="T145" s="225"/>
      <c r="AT145" s="226" t="s">
        <v>254</v>
      </c>
      <c r="AU145" s="226" t="s">
        <v>86</v>
      </c>
      <c r="AV145" s="12" t="s">
        <v>86</v>
      </c>
      <c r="AW145" s="12" t="s">
        <v>38</v>
      </c>
      <c r="AX145" s="12" t="s">
        <v>82</v>
      </c>
      <c r="AY145" s="226" t="s">
        <v>149</v>
      </c>
    </row>
    <row r="146" spans="2:51" s="13" customFormat="1" ht="11.25">
      <c r="B146" s="227"/>
      <c r="C146" s="228"/>
      <c r="D146" s="210" t="s">
        <v>254</v>
      </c>
      <c r="E146" s="229" t="s">
        <v>1</v>
      </c>
      <c r="F146" s="230" t="s">
        <v>256</v>
      </c>
      <c r="G146" s="228"/>
      <c r="H146" s="231">
        <v>14</v>
      </c>
      <c r="I146" s="232"/>
      <c r="J146" s="228"/>
      <c r="K146" s="228"/>
      <c r="L146" s="233"/>
      <c r="M146" s="234"/>
      <c r="N146" s="235"/>
      <c r="O146" s="235"/>
      <c r="P146" s="235"/>
      <c r="Q146" s="235"/>
      <c r="R146" s="235"/>
      <c r="S146" s="235"/>
      <c r="T146" s="236"/>
      <c r="AT146" s="237" t="s">
        <v>254</v>
      </c>
      <c r="AU146" s="237" t="s">
        <v>86</v>
      </c>
      <c r="AV146" s="13" t="s">
        <v>169</v>
      </c>
      <c r="AW146" s="13" t="s">
        <v>38</v>
      </c>
      <c r="AX146" s="13" t="s">
        <v>89</v>
      </c>
      <c r="AY146" s="237" t="s">
        <v>149</v>
      </c>
    </row>
    <row r="147" spans="2:65" s="1" customFormat="1" ht="16.5" customHeight="1">
      <c r="B147" s="35"/>
      <c r="C147" s="197" t="s">
        <v>211</v>
      </c>
      <c r="D147" s="197" t="s">
        <v>152</v>
      </c>
      <c r="E147" s="198" t="s">
        <v>269</v>
      </c>
      <c r="F147" s="199" t="s">
        <v>270</v>
      </c>
      <c r="G147" s="200" t="s">
        <v>155</v>
      </c>
      <c r="H147" s="201">
        <v>1</v>
      </c>
      <c r="I147" s="202"/>
      <c r="J147" s="203">
        <f>ROUND(I147*H147,2)</f>
        <v>0</v>
      </c>
      <c r="K147" s="199" t="s">
        <v>271</v>
      </c>
      <c r="L147" s="39"/>
      <c r="M147" s="204" t="s">
        <v>1</v>
      </c>
      <c r="N147" s="205" t="s">
        <v>47</v>
      </c>
      <c r="O147" s="67"/>
      <c r="P147" s="206">
        <f>O147*H147</f>
        <v>0</v>
      </c>
      <c r="Q147" s="206">
        <v>0</v>
      </c>
      <c r="R147" s="206">
        <f>Q147*H147</f>
        <v>0</v>
      </c>
      <c r="S147" s="206">
        <v>0</v>
      </c>
      <c r="T147" s="207">
        <f>S147*H147</f>
        <v>0</v>
      </c>
      <c r="AR147" s="208" t="s">
        <v>169</v>
      </c>
      <c r="AT147" s="208" t="s">
        <v>152</v>
      </c>
      <c r="AU147" s="208" t="s">
        <v>86</v>
      </c>
      <c r="AY147" s="17" t="s">
        <v>149</v>
      </c>
      <c r="BE147" s="209">
        <f>IF(N147="základní",J147,0)</f>
        <v>0</v>
      </c>
      <c r="BF147" s="209">
        <f>IF(N147="snížená",J147,0)</f>
        <v>0</v>
      </c>
      <c r="BG147" s="209">
        <f>IF(N147="zákl. přenesená",J147,0)</f>
        <v>0</v>
      </c>
      <c r="BH147" s="209">
        <f>IF(N147="sníž. přenesená",J147,0)</f>
        <v>0</v>
      </c>
      <c r="BI147" s="209">
        <f>IF(N147="nulová",J147,0)</f>
        <v>0</v>
      </c>
      <c r="BJ147" s="17" t="s">
        <v>89</v>
      </c>
      <c r="BK147" s="209">
        <f>ROUND(I147*H147,2)</f>
        <v>0</v>
      </c>
      <c r="BL147" s="17" t="s">
        <v>169</v>
      </c>
      <c r="BM147" s="208" t="s">
        <v>272</v>
      </c>
    </row>
    <row r="148" spans="2:65" s="1" customFormat="1" ht="16.5" customHeight="1">
      <c r="B148" s="35"/>
      <c r="C148" s="197" t="s">
        <v>217</v>
      </c>
      <c r="D148" s="197" t="s">
        <v>152</v>
      </c>
      <c r="E148" s="198" t="s">
        <v>273</v>
      </c>
      <c r="F148" s="199" t="s">
        <v>274</v>
      </c>
      <c r="G148" s="200" t="s">
        <v>275</v>
      </c>
      <c r="H148" s="201">
        <v>453.6</v>
      </c>
      <c r="I148" s="202"/>
      <c r="J148" s="203">
        <f>ROUND(I148*H148,2)</f>
        <v>0</v>
      </c>
      <c r="K148" s="199" t="s">
        <v>156</v>
      </c>
      <c r="L148" s="39"/>
      <c r="M148" s="204" t="s">
        <v>1</v>
      </c>
      <c r="N148" s="205" t="s">
        <v>47</v>
      </c>
      <c r="O148" s="67"/>
      <c r="P148" s="206">
        <f>O148*H148</f>
        <v>0</v>
      </c>
      <c r="Q148" s="206">
        <v>0</v>
      </c>
      <c r="R148" s="206">
        <f>Q148*H148</f>
        <v>0</v>
      </c>
      <c r="S148" s="206">
        <v>0</v>
      </c>
      <c r="T148" s="207">
        <f>S148*H148</f>
        <v>0</v>
      </c>
      <c r="AR148" s="208" t="s">
        <v>169</v>
      </c>
      <c r="AT148" s="208" t="s">
        <v>152</v>
      </c>
      <c r="AU148" s="208" t="s">
        <v>86</v>
      </c>
      <c r="AY148" s="17" t="s">
        <v>149</v>
      </c>
      <c r="BE148" s="209">
        <f>IF(N148="základní",J148,0)</f>
        <v>0</v>
      </c>
      <c r="BF148" s="209">
        <f>IF(N148="snížená",J148,0)</f>
        <v>0</v>
      </c>
      <c r="BG148" s="209">
        <f>IF(N148="zákl. přenesená",J148,0)</f>
        <v>0</v>
      </c>
      <c r="BH148" s="209">
        <f>IF(N148="sníž. přenesená",J148,0)</f>
        <v>0</v>
      </c>
      <c r="BI148" s="209">
        <f>IF(N148="nulová",J148,0)</f>
        <v>0</v>
      </c>
      <c r="BJ148" s="17" t="s">
        <v>89</v>
      </c>
      <c r="BK148" s="209">
        <f>ROUND(I148*H148,2)</f>
        <v>0</v>
      </c>
      <c r="BL148" s="17" t="s">
        <v>169</v>
      </c>
      <c r="BM148" s="208" t="s">
        <v>276</v>
      </c>
    </row>
    <row r="149" spans="2:51" s="12" customFormat="1" ht="11.25">
      <c r="B149" s="216"/>
      <c r="C149" s="217"/>
      <c r="D149" s="210" t="s">
        <v>254</v>
      </c>
      <c r="E149" s="218" t="s">
        <v>1</v>
      </c>
      <c r="F149" s="219" t="s">
        <v>277</v>
      </c>
      <c r="G149" s="217"/>
      <c r="H149" s="220">
        <v>453.6</v>
      </c>
      <c r="I149" s="221"/>
      <c r="J149" s="217"/>
      <c r="K149" s="217"/>
      <c r="L149" s="222"/>
      <c r="M149" s="223"/>
      <c r="N149" s="224"/>
      <c r="O149" s="224"/>
      <c r="P149" s="224"/>
      <c r="Q149" s="224"/>
      <c r="R149" s="224"/>
      <c r="S149" s="224"/>
      <c r="T149" s="225"/>
      <c r="AT149" s="226" t="s">
        <v>254</v>
      </c>
      <c r="AU149" s="226" t="s">
        <v>86</v>
      </c>
      <c r="AV149" s="12" t="s">
        <v>86</v>
      </c>
      <c r="AW149" s="12" t="s">
        <v>38</v>
      </c>
      <c r="AX149" s="12" t="s">
        <v>82</v>
      </c>
      <c r="AY149" s="226" t="s">
        <v>149</v>
      </c>
    </row>
    <row r="150" spans="2:51" s="13" customFormat="1" ht="11.25">
      <c r="B150" s="227"/>
      <c r="C150" s="228"/>
      <c r="D150" s="210" t="s">
        <v>254</v>
      </c>
      <c r="E150" s="229" t="s">
        <v>1</v>
      </c>
      <c r="F150" s="230" t="s">
        <v>256</v>
      </c>
      <c r="G150" s="228"/>
      <c r="H150" s="231">
        <v>453.6</v>
      </c>
      <c r="I150" s="232"/>
      <c r="J150" s="228"/>
      <c r="K150" s="228"/>
      <c r="L150" s="233"/>
      <c r="M150" s="234"/>
      <c r="N150" s="235"/>
      <c r="O150" s="235"/>
      <c r="P150" s="235"/>
      <c r="Q150" s="235"/>
      <c r="R150" s="235"/>
      <c r="S150" s="235"/>
      <c r="T150" s="236"/>
      <c r="AT150" s="237" t="s">
        <v>254</v>
      </c>
      <c r="AU150" s="237" t="s">
        <v>86</v>
      </c>
      <c r="AV150" s="13" t="s">
        <v>169</v>
      </c>
      <c r="AW150" s="13" t="s">
        <v>38</v>
      </c>
      <c r="AX150" s="13" t="s">
        <v>89</v>
      </c>
      <c r="AY150" s="237" t="s">
        <v>149</v>
      </c>
    </row>
    <row r="151" spans="2:65" s="1" customFormat="1" ht="16.5" customHeight="1">
      <c r="B151" s="35"/>
      <c r="C151" s="197" t="s">
        <v>278</v>
      </c>
      <c r="D151" s="197" t="s">
        <v>152</v>
      </c>
      <c r="E151" s="198" t="s">
        <v>279</v>
      </c>
      <c r="F151" s="199" t="s">
        <v>280</v>
      </c>
      <c r="G151" s="200" t="s">
        <v>275</v>
      </c>
      <c r="H151" s="201">
        <v>92.7</v>
      </c>
      <c r="I151" s="202"/>
      <c r="J151" s="203">
        <f>ROUND(I151*H151,2)</f>
        <v>0</v>
      </c>
      <c r="K151" s="199" t="s">
        <v>156</v>
      </c>
      <c r="L151" s="39"/>
      <c r="M151" s="204" t="s">
        <v>1</v>
      </c>
      <c r="N151" s="205" t="s">
        <v>47</v>
      </c>
      <c r="O151" s="67"/>
      <c r="P151" s="206">
        <f>O151*H151</f>
        <v>0</v>
      </c>
      <c r="Q151" s="206">
        <v>0</v>
      </c>
      <c r="R151" s="206">
        <f>Q151*H151</f>
        <v>0</v>
      </c>
      <c r="S151" s="206">
        <v>0</v>
      </c>
      <c r="T151" s="207">
        <f>S151*H151</f>
        <v>0</v>
      </c>
      <c r="AR151" s="208" t="s">
        <v>169</v>
      </c>
      <c r="AT151" s="208" t="s">
        <v>152</v>
      </c>
      <c r="AU151" s="208" t="s">
        <v>86</v>
      </c>
      <c r="AY151" s="17" t="s">
        <v>149</v>
      </c>
      <c r="BE151" s="209">
        <f>IF(N151="základní",J151,0)</f>
        <v>0</v>
      </c>
      <c r="BF151" s="209">
        <f>IF(N151="snížená",J151,0)</f>
        <v>0</v>
      </c>
      <c r="BG151" s="209">
        <f>IF(N151="zákl. přenesená",J151,0)</f>
        <v>0</v>
      </c>
      <c r="BH151" s="209">
        <f>IF(N151="sníž. přenesená",J151,0)</f>
        <v>0</v>
      </c>
      <c r="BI151" s="209">
        <f>IF(N151="nulová",J151,0)</f>
        <v>0</v>
      </c>
      <c r="BJ151" s="17" t="s">
        <v>89</v>
      </c>
      <c r="BK151" s="209">
        <f>ROUND(I151*H151,2)</f>
        <v>0</v>
      </c>
      <c r="BL151" s="17" t="s">
        <v>169</v>
      </c>
      <c r="BM151" s="208" t="s">
        <v>281</v>
      </c>
    </row>
    <row r="152" spans="2:51" s="14" customFormat="1" ht="11.25">
      <c r="B152" s="238"/>
      <c r="C152" s="239"/>
      <c r="D152" s="210" t="s">
        <v>254</v>
      </c>
      <c r="E152" s="240" t="s">
        <v>1</v>
      </c>
      <c r="F152" s="241" t="s">
        <v>282</v>
      </c>
      <c r="G152" s="239"/>
      <c r="H152" s="240" t="s">
        <v>1</v>
      </c>
      <c r="I152" s="242"/>
      <c r="J152" s="239"/>
      <c r="K152" s="239"/>
      <c r="L152" s="243"/>
      <c r="M152" s="244"/>
      <c r="N152" s="245"/>
      <c r="O152" s="245"/>
      <c r="P152" s="245"/>
      <c r="Q152" s="245"/>
      <c r="R152" s="245"/>
      <c r="S152" s="245"/>
      <c r="T152" s="246"/>
      <c r="AT152" s="247" t="s">
        <v>254</v>
      </c>
      <c r="AU152" s="247" t="s">
        <v>86</v>
      </c>
      <c r="AV152" s="14" t="s">
        <v>89</v>
      </c>
      <c r="AW152" s="14" t="s">
        <v>38</v>
      </c>
      <c r="AX152" s="14" t="s">
        <v>82</v>
      </c>
      <c r="AY152" s="247" t="s">
        <v>149</v>
      </c>
    </row>
    <row r="153" spans="2:51" s="12" customFormat="1" ht="11.25">
      <c r="B153" s="216"/>
      <c r="C153" s="217"/>
      <c r="D153" s="210" t="s">
        <v>254</v>
      </c>
      <c r="E153" s="218" t="s">
        <v>1</v>
      </c>
      <c r="F153" s="219" t="s">
        <v>283</v>
      </c>
      <c r="G153" s="217"/>
      <c r="H153" s="220">
        <v>92.7</v>
      </c>
      <c r="I153" s="221"/>
      <c r="J153" s="217"/>
      <c r="K153" s="217"/>
      <c r="L153" s="222"/>
      <c r="M153" s="223"/>
      <c r="N153" s="224"/>
      <c r="O153" s="224"/>
      <c r="P153" s="224"/>
      <c r="Q153" s="224"/>
      <c r="R153" s="224"/>
      <c r="S153" s="224"/>
      <c r="T153" s="225"/>
      <c r="AT153" s="226" t="s">
        <v>254</v>
      </c>
      <c r="AU153" s="226" t="s">
        <v>86</v>
      </c>
      <c r="AV153" s="12" t="s">
        <v>86</v>
      </c>
      <c r="AW153" s="12" t="s">
        <v>38</v>
      </c>
      <c r="AX153" s="12" t="s">
        <v>82</v>
      </c>
      <c r="AY153" s="226" t="s">
        <v>149</v>
      </c>
    </row>
    <row r="154" spans="2:51" s="13" customFormat="1" ht="11.25">
      <c r="B154" s="227"/>
      <c r="C154" s="228"/>
      <c r="D154" s="210" t="s">
        <v>254</v>
      </c>
      <c r="E154" s="229" t="s">
        <v>1</v>
      </c>
      <c r="F154" s="230" t="s">
        <v>256</v>
      </c>
      <c r="G154" s="228"/>
      <c r="H154" s="231">
        <v>92.7</v>
      </c>
      <c r="I154" s="232"/>
      <c r="J154" s="228"/>
      <c r="K154" s="228"/>
      <c r="L154" s="233"/>
      <c r="M154" s="234"/>
      <c r="N154" s="235"/>
      <c r="O154" s="235"/>
      <c r="P154" s="235"/>
      <c r="Q154" s="235"/>
      <c r="R154" s="235"/>
      <c r="S154" s="235"/>
      <c r="T154" s="236"/>
      <c r="AT154" s="237" t="s">
        <v>254</v>
      </c>
      <c r="AU154" s="237" t="s">
        <v>86</v>
      </c>
      <c r="AV154" s="13" t="s">
        <v>169</v>
      </c>
      <c r="AW154" s="13" t="s">
        <v>38</v>
      </c>
      <c r="AX154" s="13" t="s">
        <v>89</v>
      </c>
      <c r="AY154" s="237" t="s">
        <v>149</v>
      </c>
    </row>
    <row r="155" spans="2:65" s="1" customFormat="1" ht="16.5" customHeight="1">
      <c r="B155" s="35"/>
      <c r="C155" s="197" t="s">
        <v>284</v>
      </c>
      <c r="D155" s="197" t="s">
        <v>152</v>
      </c>
      <c r="E155" s="198" t="s">
        <v>285</v>
      </c>
      <c r="F155" s="199" t="s">
        <v>286</v>
      </c>
      <c r="G155" s="200" t="s">
        <v>275</v>
      </c>
      <c r="H155" s="201">
        <v>360.9</v>
      </c>
      <c r="I155" s="202"/>
      <c r="J155" s="203">
        <f>ROUND(I155*H155,2)</f>
        <v>0</v>
      </c>
      <c r="K155" s="199" t="s">
        <v>156</v>
      </c>
      <c r="L155" s="39"/>
      <c r="M155" s="204" t="s">
        <v>1</v>
      </c>
      <c r="N155" s="205" t="s">
        <v>47</v>
      </c>
      <c r="O155" s="67"/>
      <c r="P155" s="206">
        <f>O155*H155</f>
        <v>0</v>
      </c>
      <c r="Q155" s="206">
        <v>0</v>
      </c>
      <c r="R155" s="206">
        <f>Q155*H155</f>
        <v>0</v>
      </c>
      <c r="S155" s="206">
        <v>0</v>
      </c>
      <c r="T155" s="207">
        <f>S155*H155</f>
        <v>0</v>
      </c>
      <c r="AR155" s="208" t="s">
        <v>169</v>
      </c>
      <c r="AT155" s="208" t="s">
        <v>152</v>
      </c>
      <c r="AU155" s="208" t="s">
        <v>86</v>
      </c>
      <c r="AY155" s="17" t="s">
        <v>149</v>
      </c>
      <c r="BE155" s="209">
        <f>IF(N155="základní",J155,0)</f>
        <v>0</v>
      </c>
      <c r="BF155" s="209">
        <f>IF(N155="snížená",J155,0)</f>
        <v>0</v>
      </c>
      <c r="BG155" s="209">
        <f>IF(N155="zákl. přenesená",J155,0)</f>
        <v>0</v>
      </c>
      <c r="BH155" s="209">
        <f>IF(N155="sníž. přenesená",J155,0)</f>
        <v>0</v>
      </c>
      <c r="BI155" s="209">
        <f>IF(N155="nulová",J155,0)</f>
        <v>0</v>
      </c>
      <c r="BJ155" s="17" t="s">
        <v>89</v>
      </c>
      <c r="BK155" s="209">
        <f>ROUND(I155*H155,2)</f>
        <v>0</v>
      </c>
      <c r="BL155" s="17" t="s">
        <v>169</v>
      </c>
      <c r="BM155" s="208" t="s">
        <v>287</v>
      </c>
    </row>
    <row r="156" spans="2:51" s="14" customFormat="1" ht="11.25">
      <c r="B156" s="238"/>
      <c r="C156" s="239"/>
      <c r="D156" s="210" t="s">
        <v>254</v>
      </c>
      <c r="E156" s="240" t="s">
        <v>1</v>
      </c>
      <c r="F156" s="241" t="s">
        <v>282</v>
      </c>
      <c r="G156" s="239"/>
      <c r="H156" s="240" t="s">
        <v>1</v>
      </c>
      <c r="I156" s="242"/>
      <c r="J156" s="239"/>
      <c r="K156" s="239"/>
      <c r="L156" s="243"/>
      <c r="M156" s="244"/>
      <c r="N156" s="245"/>
      <c r="O156" s="245"/>
      <c r="P156" s="245"/>
      <c r="Q156" s="245"/>
      <c r="R156" s="245"/>
      <c r="S156" s="245"/>
      <c r="T156" s="246"/>
      <c r="AT156" s="247" t="s">
        <v>254</v>
      </c>
      <c r="AU156" s="247" t="s">
        <v>86</v>
      </c>
      <c r="AV156" s="14" t="s">
        <v>89</v>
      </c>
      <c r="AW156" s="14" t="s">
        <v>38</v>
      </c>
      <c r="AX156" s="14" t="s">
        <v>82</v>
      </c>
      <c r="AY156" s="247" t="s">
        <v>149</v>
      </c>
    </row>
    <row r="157" spans="2:51" s="12" customFormat="1" ht="11.25">
      <c r="B157" s="216"/>
      <c r="C157" s="217"/>
      <c r="D157" s="210" t="s">
        <v>254</v>
      </c>
      <c r="E157" s="218" t="s">
        <v>1</v>
      </c>
      <c r="F157" s="219" t="s">
        <v>288</v>
      </c>
      <c r="G157" s="217"/>
      <c r="H157" s="220">
        <v>453.6</v>
      </c>
      <c r="I157" s="221"/>
      <c r="J157" s="217"/>
      <c r="K157" s="217"/>
      <c r="L157" s="222"/>
      <c r="M157" s="223"/>
      <c r="N157" s="224"/>
      <c r="O157" s="224"/>
      <c r="P157" s="224"/>
      <c r="Q157" s="224"/>
      <c r="R157" s="224"/>
      <c r="S157" s="224"/>
      <c r="T157" s="225"/>
      <c r="AT157" s="226" t="s">
        <v>254</v>
      </c>
      <c r="AU157" s="226" t="s">
        <v>86</v>
      </c>
      <c r="AV157" s="12" t="s">
        <v>86</v>
      </c>
      <c r="AW157" s="12" t="s">
        <v>38</v>
      </c>
      <c r="AX157" s="12" t="s">
        <v>82</v>
      </c>
      <c r="AY157" s="226" t="s">
        <v>149</v>
      </c>
    </row>
    <row r="158" spans="2:51" s="12" customFormat="1" ht="11.25">
      <c r="B158" s="216"/>
      <c r="C158" s="217"/>
      <c r="D158" s="210" t="s">
        <v>254</v>
      </c>
      <c r="E158" s="218" t="s">
        <v>1</v>
      </c>
      <c r="F158" s="219" t="s">
        <v>289</v>
      </c>
      <c r="G158" s="217"/>
      <c r="H158" s="220">
        <v>-92.7</v>
      </c>
      <c r="I158" s="221"/>
      <c r="J158" s="217"/>
      <c r="K158" s="217"/>
      <c r="L158" s="222"/>
      <c r="M158" s="223"/>
      <c r="N158" s="224"/>
      <c r="O158" s="224"/>
      <c r="P158" s="224"/>
      <c r="Q158" s="224"/>
      <c r="R158" s="224"/>
      <c r="S158" s="224"/>
      <c r="T158" s="225"/>
      <c r="AT158" s="226" t="s">
        <v>254</v>
      </c>
      <c r="AU158" s="226" t="s">
        <v>86</v>
      </c>
      <c r="AV158" s="12" t="s">
        <v>86</v>
      </c>
      <c r="AW158" s="12" t="s">
        <v>38</v>
      </c>
      <c r="AX158" s="12" t="s">
        <v>82</v>
      </c>
      <c r="AY158" s="226" t="s">
        <v>149</v>
      </c>
    </row>
    <row r="159" spans="2:51" s="13" customFormat="1" ht="11.25">
      <c r="B159" s="227"/>
      <c r="C159" s="228"/>
      <c r="D159" s="210" t="s">
        <v>254</v>
      </c>
      <c r="E159" s="229" t="s">
        <v>1</v>
      </c>
      <c r="F159" s="230" t="s">
        <v>256</v>
      </c>
      <c r="G159" s="228"/>
      <c r="H159" s="231">
        <v>360.9</v>
      </c>
      <c r="I159" s="232"/>
      <c r="J159" s="228"/>
      <c r="K159" s="228"/>
      <c r="L159" s="233"/>
      <c r="M159" s="234"/>
      <c r="N159" s="235"/>
      <c r="O159" s="235"/>
      <c r="P159" s="235"/>
      <c r="Q159" s="235"/>
      <c r="R159" s="235"/>
      <c r="S159" s="235"/>
      <c r="T159" s="236"/>
      <c r="AT159" s="237" t="s">
        <v>254</v>
      </c>
      <c r="AU159" s="237" t="s">
        <v>86</v>
      </c>
      <c r="AV159" s="13" t="s">
        <v>169</v>
      </c>
      <c r="AW159" s="13" t="s">
        <v>38</v>
      </c>
      <c r="AX159" s="13" t="s">
        <v>89</v>
      </c>
      <c r="AY159" s="237" t="s">
        <v>149</v>
      </c>
    </row>
    <row r="160" spans="2:63" s="11" customFormat="1" ht="22.9" customHeight="1">
      <c r="B160" s="181"/>
      <c r="C160" s="182"/>
      <c r="D160" s="183" t="s">
        <v>81</v>
      </c>
      <c r="E160" s="195" t="s">
        <v>199</v>
      </c>
      <c r="F160" s="195" t="s">
        <v>290</v>
      </c>
      <c r="G160" s="182"/>
      <c r="H160" s="182"/>
      <c r="I160" s="185"/>
      <c r="J160" s="196">
        <f>BK160</f>
        <v>0</v>
      </c>
      <c r="K160" s="182"/>
      <c r="L160" s="187"/>
      <c r="M160" s="188"/>
      <c r="N160" s="189"/>
      <c r="O160" s="189"/>
      <c r="P160" s="190">
        <f>SUM(P161:P163)</f>
        <v>0</v>
      </c>
      <c r="Q160" s="189"/>
      <c r="R160" s="190">
        <f>SUM(R161:R163)</f>
        <v>0</v>
      </c>
      <c r="S160" s="189"/>
      <c r="T160" s="191">
        <f>SUM(T161:T163)</f>
        <v>12</v>
      </c>
      <c r="AR160" s="192" t="s">
        <v>89</v>
      </c>
      <c r="AT160" s="193" t="s">
        <v>81</v>
      </c>
      <c r="AU160" s="193" t="s">
        <v>89</v>
      </c>
      <c r="AY160" s="192" t="s">
        <v>149</v>
      </c>
      <c r="BK160" s="194">
        <f>SUM(BK161:BK163)</f>
        <v>0</v>
      </c>
    </row>
    <row r="161" spans="2:65" s="1" customFormat="1" ht="16.5" customHeight="1">
      <c r="B161" s="35"/>
      <c r="C161" s="197" t="s">
        <v>8</v>
      </c>
      <c r="D161" s="197" t="s">
        <v>152</v>
      </c>
      <c r="E161" s="198" t="s">
        <v>291</v>
      </c>
      <c r="F161" s="199" t="s">
        <v>292</v>
      </c>
      <c r="G161" s="200" t="s">
        <v>275</v>
      </c>
      <c r="H161" s="201">
        <v>5</v>
      </c>
      <c r="I161" s="202"/>
      <c r="J161" s="203">
        <f>ROUND(I161*H161,2)</f>
        <v>0</v>
      </c>
      <c r="K161" s="199" t="s">
        <v>156</v>
      </c>
      <c r="L161" s="39"/>
      <c r="M161" s="204" t="s">
        <v>1</v>
      </c>
      <c r="N161" s="205" t="s">
        <v>47</v>
      </c>
      <c r="O161" s="67"/>
      <c r="P161" s="206">
        <f>O161*H161</f>
        <v>0</v>
      </c>
      <c r="Q161" s="206">
        <v>0</v>
      </c>
      <c r="R161" s="206">
        <f>Q161*H161</f>
        <v>0</v>
      </c>
      <c r="S161" s="206">
        <v>2.4</v>
      </c>
      <c r="T161" s="207">
        <f>S161*H161</f>
        <v>12</v>
      </c>
      <c r="AR161" s="208" t="s">
        <v>169</v>
      </c>
      <c r="AT161" s="208" t="s">
        <v>152</v>
      </c>
      <c r="AU161" s="208" t="s">
        <v>86</v>
      </c>
      <c r="AY161" s="17" t="s">
        <v>149</v>
      </c>
      <c r="BE161" s="209">
        <f>IF(N161="základní",J161,0)</f>
        <v>0</v>
      </c>
      <c r="BF161" s="209">
        <f>IF(N161="snížená",J161,0)</f>
        <v>0</v>
      </c>
      <c r="BG161" s="209">
        <f>IF(N161="zákl. přenesená",J161,0)</f>
        <v>0</v>
      </c>
      <c r="BH161" s="209">
        <f>IF(N161="sníž. přenesená",J161,0)</f>
        <v>0</v>
      </c>
      <c r="BI161" s="209">
        <f>IF(N161="nulová",J161,0)</f>
        <v>0</v>
      </c>
      <c r="BJ161" s="17" t="s">
        <v>89</v>
      </c>
      <c r="BK161" s="209">
        <f>ROUND(I161*H161,2)</f>
        <v>0</v>
      </c>
      <c r="BL161" s="17" t="s">
        <v>169</v>
      </c>
      <c r="BM161" s="208" t="s">
        <v>293</v>
      </c>
    </row>
    <row r="162" spans="2:51" s="12" customFormat="1" ht="11.25">
      <c r="B162" s="216"/>
      <c r="C162" s="217"/>
      <c r="D162" s="210" t="s">
        <v>254</v>
      </c>
      <c r="E162" s="218" t="s">
        <v>1</v>
      </c>
      <c r="F162" s="219" t="s">
        <v>294</v>
      </c>
      <c r="G162" s="217"/>
      <c r="H162" s="220">
        <v>5</v>
      </c>
      <c r="I162" s="221"/>
      <c r="J162" s="217"/>
      <c r="K162" s="217"/>
      <c r="L162" s="222"/>
      <c r="M162" s="223"/>
      <c r="N162" s="224"/>
      <c r="O162" s="224"/>
      <c r="P162" s="224"/>
      <c r="Q162" s="224"/>
      <c r="R162" s="224"/>
      <c r="S162" s="224"/>
      <c r="T162" s="225"/>
      <c r="AT162" s="226" t="s">
        <v>254</v>
      </c>
      <c r="AU162" s="226" t="s">
        <v>86</v>
      </c>
      <c r="AV162" s="12" t="s">
        <v>86</v>
      </c>
      <c r="AW162" s="12" t="s">
        <v>38</v>
      </c>
      <c r="AX162" s="12" t="s">
        <v>82</v>
      </c>
      <c r="AY162" s="226" t="s">
        <v>149</v>
      </c>
    </row>
    <row r="163" spans="2:51" s="13" customFormat="1" ht="11.25">
      <c r="B163" s="227"/>
      <c r="C163" s="228"/>
      <c r="D163" s="210" t="s">
        <v>254</v>
      </c>
      <c r="E163" s="229" t="s">
        <v>1</v>
      </c>
      <c r="F163" s="230" t="s">
        <v>256</v>
      </c>
      <c r="G163" s="228"/>
      <c r="H163" s="231">
        <v>5</v>
      </c>
      <c r="I163" s="232"/>
      <c r="J163" s="228"/>
      <c r="K163" s="228"/>
      <c r="L163" s="233"/>
      <c r="M163" s="234"/>
      <c r="N163" s="235"/>
      <c r="O163" s="235"/>
      <c r="P163" s="235"/>
      <c r="Q163" s="235"/>
      <c r="R163" s="235"/>
      <c r="S163" s="235"/>
      <c r="T163" s="236"/>
      <c r="AT163" s="237" t="s">
        <v>254</v>
      </c>
      <c r="AU163" s="237" t="s">
        <v>86</v>
      </c>
      <c r="AV163" s="13" t="s">
        <v>169</v>
      </c>
      <c r="AW163" s="13" t="s">
        <v>38</v>
      </c>
      <c r="AX163" s="13" t="s">
        <v>89</v>
      </c>
      <c r="AY163" s="237" t="s">
        <v>149</v>
      </c>
    </row>
    <row r="164" spans="2:63" s="11" customFormat="1" ht="22.9" customHeight="1">
      <c r="B164" s="181"/>
      <c r="C164" s="182"/>
      <c r="D164" s="183" t="s">
        <v>81</v>
      </c>
      <c r="E164" s="195" t="s">
        <v>295</v>
      </c>
      <c r="F164" s="195" t="s">
        <v>296</v>
      </c>
      <c r="G164" s="182"/>
      <c r="H164" s="182"/>
      <c r="I164" s="185"/>
      <c r="J164" s="196">
        <f>BK164</f>
        <v>0</v>
      </c>
      <c r="K164" s="182"/>
      <c r="L164" s="187"/>
      <c r="M164" s="188"/>
      <c r="N164" s="189"/>
      <c r="O164" s="189"/>
      <c r="P164" s="190">
        <f>SUM(P165:P170)</f>
        <v>0</v>
      </c>
      <c r="Q164" s="189"/>
      <c r="R164" s="190">
        <f>SUM(R165:R170)</f>
        <v>0</v>
      </c>
      <c r="S164" s="189"/>
      <c r="T164" s="191">
        <f>SUM(T165:T170)</f>
        <v>0</v>
      </c>
      <c r="AR164" s="192" t="s">
        <v>89</v>
      </c>
      <c r="AT164" s="193" t="s">
        <v>81</v>
      </c>
      <c r="AU164" s="193" t="s">
        <v>89</v>
      </c>
      <c r="AY164" s="192" t="s">
        <v>149</v>
      </c>
      <c r="BK164" s="194">
        <f>SUM(BK165:BK170)</f>
        <v>0</v>
      </c>
    </row>
    <row r="165" spans="2:65" s="1" customFormat="1" ht="16.5" customHeight="1">
      <c r="B165" s="35"/>
      <c r="C165" s="197" t="s">
        <v>297</v>
      </c>
      <c r="D165" s="197" t="s">
        <v>152</v>
      </c>
      <c r="E165" s="198" t="s">
        <v>298</v>
      </c>
      <c r="F165" s="199" t="s">
        <v>299</v>
      </c>
      <c r="G165" s="200" t="s">
        <v>300</v>
      </c>
      <c r="H165" s="201">
        <v>53.234</v>
      </c>
      <c r="I165" s="202"/>
      <c r="J165" s="203">
        <f>ROUND(I165*H165,2)</f>
        <v>0</v>
      </c>
      <c r="K165" s="199" t="s">
        <v>271</v>
      </c>
      <c r="L165" s="39"/>
      <c r="M165" s="204" t="s">
        <v>1</v>
      </c>
      <c r="N165" s="205" t="s">
        <v>47</v>
      </c>
      <c r="O165" s="67"/>
      <c r="P165" s="206">
        <f>O165*H165</f>
        <v>0</v>
      </c>
      <c r="Q165" s="206">
        <v>0</v>
      </c>
      <c r="R165" s="206">
        <f>Q165*H165</f>
        <v>0</v>
      </c>
      <c r="S165" s="206">
        <v>0</v>
      </c>
      <c r="T165" s="207">
        <f>S165*H165</f>
        <v>0</v>
      </c>
      <c r="AR165" s="208" t="s">
        <v>169</v>
      </c>
      <c r="AT165" s="208" t="s">
        <v>152</v>
      </c>
      <c r="AU165" s="208" t="s">
        <v>86</v>
      </c>
      <c r="AY165" s="17" t="s">
        <v>149</v>
      </c>
      <c r="BE165" s="209">
        <f>IF(N165="základní",J165,0)</f>
        <v>0</v>
      </c>
      <c r="BF165" s="209">
        <f>IF(N165="snížená",J165,0)</f>
        <v>0</v>
      </c>
      <c r="BG165" s="209">
        <f>IF(N165="zákl. přenesená",J165,0)</f>
        <v>0</v>
      </c>
      <c r="BH165" s="209">
        <f>IF(N165="sníž. přenesená",J165,0)</f>
        <v>0</v>
      </c>
      <c r="BI165" s="209">
        <f>IF(N165="nulová",J165,0)</f>
        <v>0</v>
      </c>
      <c r="BJ165" s="17" t="s">
        <v>89</v>
      </c>
      <c r="BK165" s="209">
        <f>ROUND(I165*H165,2)</f>
        <v>0</v>
      </c>
      <c r="BL165" s="17" t="s">
        <v>169</v>
      </c>
      <c r="BM165" s="208" t="s">
        <v>301</v>
      </c>
    </row>
    <row r="166" spans="2:47" s="1" customFormat="1" ht="19.5">
      <c r="B166" s="35"/>
      <c r="C166" s="36"/>
      <c r="D166" s="210" t="s">
        <v>159</v>
      </c>
      <c r="E166" s="36"/>
      <c r="F166" s="211" t="s">
        <v>302</v>
      </c>
      <c r="G166" s="36"/>
      <c r="H166" s="36"/>
      <c r="I166" s="118"/>
      <c r="J166" s="36"/>
      <c r="K166" s="36"/>
      <c r="L166" s="39"/>
      <c r="M166" s="212"/>
      <c r="N166" s="67"/>
      <c r="O166" s="67"/>
      <c r="P166" s="67"/>
      <c r="Q166" s="67"/>
      <c r="R166" s="67"/>
      <c r="S166" s="67"/>
      <c r="T166" s="68"/>
      <c r="AT166" s="17" t="s">
        <v>159</v>
      </c>
      <c r="AU166" s="17" t="s">
        <v>86</v>
      </c>
    </row>
    <row r="167" spans="2:65" s="1" customFormat="1" ht="16.5" customHeight="1">
      <c r="B167" s="35"/>
      <c r="C167" s="197" t="s">
        <v>303</v>
      </c>
      <c r="D167" s="197" t="s">
        <v>152</v>
      </c>
      <c r="E167" s="198" t="s">
        <v>304</v>
      </c>
      <c r="F167" s="199" t="s">
        <v>305</v>
      </c>
      <c r="G167" s="200" t="s">
        <v>300</v>
      </c>
      <c r="H167" s="201">
        <v>53.234</v>
      </c>
      <c r="I167" s="202"/>
      <c r="J167" s="203">
        <f>ROUND(I167*H167,2)</f>
        <v>0</v>
      </c>
      <c r="K167" s="199" t="s">
        <v>156</v>
      </c>
      <c r="L167" s="39"/>
      <c r="M167" s="204" t="s">
        <v>1</v>
      </c>
      <c r="N167" s="205" t="s">
        <v>47</v>
      </c>
      <c r="O167" s="67"/>
      <c r="P167" s="206">
        <f>O167*H167</f>
        <v>0</v>
      </c>
      <c r="Q167" s="206">
        <v>0</v>
      </c>
      <c r="R167" s="206">
        <f>Q167*H167</f>
        <v>0</v>
      </c>
      <c r="S167" s="206">
        <v>0</v>
      </c>
      <c r="T167" s="207">
        <f>S167*H167</f>
        <v>0</v>
      </c>
      <c r="AR167" s="208" t="s">
        <v>169</v>
      </c>
      <c r="AT167" s="208" t="s">
        <v>152</v>
      </c>
      <c r="AU167" s="208" t="s">
        <v>86</v>
      </c>
      <c r="AY167" s="17" t="s">
        <v>149</v>
      </c>
      <c r="BE167" s="209">
        <f>IF(N167="základní",J167,0)</f>
        <v>0</v>
      </c>
      <c r="BF167" s="209">
        <f>IF(N167="snížená",J167,0)</f>
        <v>0</v>
      </c>
      <c r="BG167" s="209">
        <f>IF(N167="zákl. přenesená",J167,0)</f>
        <v>0</v>
      </c>
      <c r="BH167" s="209">
        <f>IF(N167="sníž. přenesená",J167,0)</f>
        <v>0</v>
      </c>
      <c r="BI167" s="209">
        <f>IF(N167="nulová",J167,0)</f>
        <v>0</v>
      </c>
      <c r="BJ167" s="17" t="s">
        <v>89</v>
      </c>
      <c r="BK167" s="209">
        <f>ROUND(I167*H167,2)</f>
        <v>0</v>
      </c>
      <c r="BL167" s="17" t="s">
        <v>169</v>
      </c>
      <c r="BM167" s="208" t="s">
        <v>306</v>
      </c>
    </row>
    <row r="168" spans="2:65" s="1" customFormat="1" ht="16.5" customHeight="1">
      <c r="B168" s="35"/>
      <c r="C168" s="197" t="s">
        <v>307</v>
      </c>
      <c r="D168" s="197" t="s">
        <v>152</v>
      </c>
      <c r="E168" s="198" t="s">
        <v>308</v>
      </c>
      <c r="F168" s="199" t="s">
        <v>309</v>
      </c>
      <c r="G168" s="200" t="s">
        <v>300</v>
      </c>
      <c r="H168" s="201">
        <v>798.51</v>
      </c>
      <c r="I168" s="202"/>
      <c r="J168" s="203">
        <f>ROUND(I168*H168,2)</f>
        <v>0</v>
      </c>
      <c r="K168" s="199" t="s">
        <v>156</v>
      </c>
      <c r="L168" s="39"/>
      <c r="M168" s="204" t="s">
        <v>1</v>
      </c>
      <c r="N168" s="205" t="s">
        <v>47</v>
      </c>
      <c r="O168" s="67"/>
      <c r="P168" s="206">
        <f>O168*H168</f>
        <v>0</v>
      </c>
      <c r="Q168" s="206">
        <v>0</v>
      </c>
      <c r="R168" s="206">
        <f>Q168*H168</f>
        <v>0</v>
      </c>
      <c r="S168" s="206">
        <v>0</v>
      </c>
      <c r="T168" s="207">
        <f>S168*H168</f>
        <v>0</v>
      </c>
      <c r="AR168" s="208" t="s">
        <v>169</v>
      </c>
      <c r="AT168" s="208" t="s">
        <v>152</v>
      </c>
      <c r="AU168" s="208" t="s">
        <v>86</v>
      </c>
      <c r="AY168" s="17" t="s">
        <v>149</v>
      </c>
      <c r="BE168" s="209">
        <f>IF(N168="základní",J168,0)</f>
        <v>0</v>
      </c>
      <c r="BF168" s="209">
        <f>IF(N168="snížená",J168,0)</f>
        <v>0</v>
      </c>
      <c r="BG168" s="209">
        <f>IF(N168="zákl. přenesená",J168,0)</f>
        <v>0</v>
      </c>
      <c r="BH168" s="209">
        <f>IF(N168="sníž. přenesená",J168,0)</f>
        <v>0</v>
      </c>
      <c r="BI168" s="209">
        <f>IF(N168="nulová",J168,0)</f>
        <v>0</v>
      </c>
      <c r="BJ168" s="17" t="s">
        <v>89</v>
      </c>
      <c r="BK168" s="209">
        <f>ROUND(I168*H168,2)</f>
        <v>0</v>
      </c>
      <c r="BL168" s="17" t="s">
        <v>169</v>
      </c>
      <c r="BM168" s="208" t="s">
        <v>310</v>
      </c>
    </row>
    <row r="169" spans="2:51" s="12" customFormat="1" ht="11.25">
      <c r="B169" s="216"/>
      <c r="C169" s="217"/>
      <c r="D169" s="210" t="s">
        <v>254</v>
      </c>
      <c r="E169" s="217"/>
      <c r="F169" s="219" t="s">
        <v>311</v>
      </c>
      <c r="G169" s="217"/>
      <c r="H169" s="220">
        <v>798.51</v>
      </c>
      <c r="I169" s="221"/>
      <c r="J169" s="217"/>
      <c r="K169" s="217"/>
      <c r="L169" s="222"/>
      <c r="M169" s="223"/>
      <c r="N169" s="224"/>
      <c r="O169" s="224"/>
      <c r="P169" s="224"/>
      <c r="Q169" s="224"/>
      <c r="R169" s="224"/>
      <c r="S169" s="224"/>
      <c r="T169" s="225"/>
      <c r="AT169" s="226" t="s">
        <v>254</v>
      </c>
      <c r="AU169" s="226" t="s">
        <v>86</v>
      </c>
      <c r="AV169" s="12" t="s">
        <v>86</v>
      </c>
      <c r="AW169" s="12" t="s">
        <v>4</v>
      </c>
      <c r="AX169" s="12" t="s">
        <v>89</v>
      </c>
      <c r="AY169" s="226" t="s">
        <v>149</v>
      </c>
    </row>
    <row r="170" spans="2:65" s="1" customFormat="1" ht="16.5" customHeight="1">
      <c r="B170" s="35"/>
      <c r="C170" s="197" t="s">
        <v>312</v>
      </c>
      <c r="D170" s="197" t="s">
        <v>152</v>
      </c>
      <c r="E170" s="198" t="s">
        <v>313</v>
      </c>
      <c r="F170" s="199" t="s">
        <v>314</v>
      </c>
      <c r="G170" s="200" t="s">
        <v>300</v>
      </c>
      <c r="H170" s="201">
        <v>53.234</v>
      </c>
      <c r="I170" s="202"/>
      <c r="J170" s="203">
        <f>ROUND(I170*H170,2)</f>
        <v>0</v>
      </c>
      <c r="K170" s="199" t="s">
        <v>156</v>
      </c>
      <c r="L170" s="39"/>
      <c r="M170" s="204" t="s">
        <v>1</v>
      </c>
      <c r="N170" s="205" t="s">
        <v>47</v>
      </c>
      <c r="O170" s="67"/>
      <c r="P170" s="206">
        <f>O170*H170</f>
        <v>0</v>
      </c>
      <c r="Q170" s="206">
        <v>0</v>
      </c>
      <c r="R170" s="206">
        <f>Q170*H170</f>
        <v>0</v>
      </c>
      <c r="S170" s="206">
        <v>0</v>
      </c>
      <c r="T170" s="207">
        <f>S170*H170</f>
        <v>0</v>
      </c>
      <c r="AR170" s="208" t="s">
        <v>169</v>
      </c>
      <c r="AT170" s="208" t="s">
        <v>152</v>
      </c>
      <c r="AU170" s="208" t="s">
        <v>86</v>
      </c>
      <c r="AY170" s="17" t="s">
        <v>149</v>
      </c>
      <c r="BE170" s="209">
        <f>IF(N170="základní",J170,0)</f>
        <v>0</v>
      </c>
      <c r="BF170" s="209">
        <f>IF(N170="snížená",J170,0)</f>
        <v>0</v>
      </c>
      <c r="BG170" s="209">
        <f>IF(N170="zákl. přenesená",J170,0)</f>
        <v>0</v>
      </c>
      <c r="BH170" s="209">
        <f>IF(N170="sníž. přenesená",J170,0)</f>
        <v>0</v>
      </c>
      <c r="BI170" s="209">
        <f>IF(N170="nulová",J170,0)</f>
        <v>0</v>
      </c>
      <c r="BJ170" s="17" t="s">
        <v>89</v>
      </c>
      <c r="BK170" s="209">
        <f>ROUND(I170*H170,2)</f>
        <v>0</v>
      </c>
      <c r="BL170" s="17" t="s">
        <v>169</v>
      </c>
      <c r="BM170" s="208" t="s">
        <v>315</v>
      </c>
    </row>
    <row r="171" spans="2:63" s="11" customFormat="1" ht="25.9" customHeight="1">
      <c r="B171" s="181"/>
      <c r="C171" s="182"/>
      <c r="D171" s="183" t="s">
        <v>81</v>
      </c>
      <c r="E171" s="184" t="s">
        <v>316</v>
      </c>
      <c r="F171" s="184" t="s">
        <v>316</v>
      </c>
      <c r="G171" s="182"/>
      <c r="H171" s="182"/>
      <c r="I171" s="185"/>
      <c r="J171" s="186">
        <f>BK171</f>
        <v>0</v>
      </c>
      <c r="K171" s="182"/>
      <c r="L171" s="187"/>
      <c r="M171" s="188"/>
      <c r="N171" s="189"/>
      <c r="O171" s="189"/>
      <c r="P171" s="190">
        <f>P172</f>
        <v>0</v>
      </c>
      <c r="Q171" s="189"/>
      <c r="R171" s="190">
        <f>R172</f>
        <v>0</v>
      </c>
      <c r="S171" s="189"/>
      <c r="T171" s="191">
        <f>T172</f>
        <v>0</v>
      </c>
      <c r="AR171" s="192" t="s">
        <v>169</v>
      </c>
      <c r="AT171" s="193" t="s">
        <v>81</v>
      </c>
      <c r="AU171" s="193" t="s">
        <v>82</v>
      </c>
      <c r="AY171" s="192" t="s">
        <v>149</v>
      </c>
      <c r="BK171" s="194">
        <f>BK172</f>
        <v>0</v>
      </c>
    </row>
    <row r="172" spans="2:63" s="11" customFormat="1" ht="22.9" customHeight="1">
      <c r="B172" s="181"/>
      <c r="C172" s="182"/>
      <c r="D172" s="183" t="s">
        <v>81</v>
      </c>
      <c r="E172" s="195" t="s">
        <v>317</v>
      </c>
      <c r="F172" s="195" t="s">
        <v>318</v>
      </c>
      <c r="G172" s="182"/>
      <c r="H172" s="182"/>
      <c r="I172" s="185"/>
      <c r="J172" s="196">
        <f>BK172</f>
        <v>0</v>
      </c>
      <c r="K172" s="182"/>
      <c r="L172" s="187"/>
      <c r="M172" s="188"/>
      <c r="N172" s="189"/>
      <c r="O172" s="189"/>
      <c r="P172" s="190">
        <f>SUM(P173:P176)</f>
        <v>0</v>
      </c>
      <c r="Q172" s="189"/>
      <c r="R172" s="190">
        <f>SUM(R173:R176)</f>
        <v>0</v>
      </c>
      <c r="S172" s="189"/>
      <c r="T172" s="191">
        <f>SUM(T173:T176)</f>
        <v>0</v>
      </c>
      <c r="AR172" s="192" t="s">
        <v>169</v>
      </c>
      <c r="AT172" s="193" t="s">
        <v>81</v>
      </c>
      <c r="AU172" s="193" t="s">
        <v>89</v>
      </c>
      <c r="AY172" s="192" t="s">
        <v>149</v>
      </c>
      <c r="BK172" s="194">
        <f>SUM(BK173:BK176)</f>
        <v>0</v>
      </c>
    </row>
    <row r="173" spans="2:65" s="1" customFormat="1" ht="24" customHeight="1">
      <c r="B173" s="35"/>
      <c r="C173" s="197" t="s">
        <v>319</v>
      </c>
      <c r="D173" s="197" t="s">
        <v>152</v>
      </c>
      <c r="E173" s="198" t="s">
        <v>320</v>
      </c>
      <c r="F173" s="199" t="s">
        <v>321</v>
      </c>
      <c r="G173" s="200" t="s">
        <v>322</v>
      </c>
      <c r="H173" s="201">
        <v>19</v>
      </c>
      <c r="I173" s="202"/>
      <c r="J173" s="203">
        <f>ROUND(I173*H173,2)</f>
        <v>0</v>
      </c>
      <c r="K173" s="199" t="s">
        <v>271</v>
      </c>
      <c r="L173" s="39"/>
      <c r="M173" s="204" t="s">
        <v>1</v>
      </c>
      <c r="N173" s="205" t="s">
        <v>47</v>
      </c>
      <c r="O173" s="67"/>
      <c r="P173" s="206">
        <f>O173*H173</f>
        <v>0</v>
      </c>
      <c r="Q173" s="206">
        <v>0</v>
      </c>
      <c r="R173" s="206">
        <f>Q173*H173</f>
        <v>0</v>
      </c>
      <c r="S173" s="206">
        <v>0</v>
      </c>
      <c r="T173" s="207">
        <f>S173*H173</f>
        <v>0</v>
      </c>
      <c r="AR173" s="208" t="s">
        <v>323</v>
      </c>
      <c r="AT173" s="208" t="s">
        <v>152</v>
      </c>
      <c r="AU173" s="208" t="s">
        <v>86</v>
      </c>
      <c r="AY173" s="17" t="s">
        <v>149</v>
      </c>
      <c r="BE173" s="209">
        <f>IF(N173="základní",J173,0)</f>
        <v>0</v>
      </c>
      <c r="BF173" s="209">
        <f>IF(N173="snížená",J173,0)</f>
        <v>0</v>
      </c>
      <c r="BG173" s="209">
        <f>IF(N173="zákl. přenesená",J173,0)</f>
        <v>0</v>
      </c>
      <c r="BH173" s="209">
        <f>IF(N173="sníž. přenesená",J173,0)</f>
        <v>0</v>
      </c>
      <c r="BI173" s="209">
        <f>IF(N173="nulová",J173,0)</f>
        <v>0</v>
      </c>
      <c r="BJ173" s="17" t="s">
        <v>89</v>
      </c>
      <c r="BK173" s="209">
        <f>ROUND(I173*H173,2)</f>
        <v>0</v>
      </c>
      <c r="BL173" s="17" t="s">
        <v>323</v>
      </c>
      <c r="BM173" s="208" t="s">
        <v>324</v>
      </c>
    </row>
    <row r="174" spans="2:47" s="1" customFormat="1" ht="29.25">
      <c r="B174" s="35"/>
      <c r="C174" s="36"/>
      <c r="D174" s="210" t="s">
        <v>159</v>
      </c>
      <c r="E174" s="36"/>
      <c r="F174" s="211" t="s">
        <v>325</v>
      </c>
      <c r="G174" s="36"/>
      <c r="H174" s="36"/>
      <c r="I174" s="118"/>
      <c r="J174" s="36"/>
      <c r="K174" s="36"/>
      <c r="L174" s="39"/>
      <c r="M174" s="212"/>
      <c r="N174" s="67"/>
      <c r="O174" s="67"/>
      <c r="P174" s="67"/>
      <c r="Q174" s="67"/>
      <c r="R174" s="67"/>
      <c r="S174" s="67"/>
      <c r="T174" s="68"/>
      <c r="AT174" s="17" t="s">
        <v>159</v>
      </c>
      <c r="AU174" s="17" t="s">
        <v>86</v>
      </c>
    </row>
    <row r="175" spans="2:51" s="12" customFormat="1" ht="11.25">
      <c r="B175" s="216"/>
      <c r="C175" s="217"/>
      <c r="D175" s="210" t="s">
        <v>254</v>
      </c>
      <c r="E175" s="218" t="s">
        <v>1</v>
      </c>
      <c r="F175" s="219" t="s">
        <v>326</v>
      </c>
      <c r="G175" s="217"/>
      <c r="H175" s="220">
        <v>19</v>
      </c>
      <c r="I175" s="221"/>
      <c r="J175" s="217"/>
      <c r="K175" s="217"/>
      <c r="L175" s="222"/>
      <c r="M175" s="223"/>
      <c r="N175" s="224"/>
      <c r="O175" s="224"/>
      <c r="P175" s="224"/>
      <c r="Q175" s="224"/>
      <c r="R175" s="224"/>
      <c r="S175" s="224"/>
      <c r="T175" s="225"/>
      <c r="AT175" s="226" t="s">
        <v>254</v>
      </c>
      <c r="AU175" s="226" t="s">
        <v>86</v>
      </c>
      <c r="AV175" s="12" t="s">
        <v>86</v>
      </c>
      <c r="AW175" s="12" t="s">
        <v>38</v>
      </c>
      <c r="AX175" s="12" t="s">
        <v>82</v>
      </c>
      <c r="AY175" s="226" t="s">
        <v>149</v>
      </c>
    </row>
    <row r="176" spans="2:51" s="13" customFormat="1" ht="11.25">
      <c r="B176" s="227"/>
      <c r="C176" s="228"/>
      <c r="D176" s="210" t="s">
        <v>254</v>
      </c>
      <c r="E176" s="229" t="s">
        <v>1</v>
      </c>
      <c r="F176" s="230" t="s">
        <v>256</v>
      </c>
      <c r="G176" s="228"/>
      <c r="H176" s="231">
        <v>19</v>
      </c>
      <c r="I176" s="232"/>
      <c r="J176" s="228"/>
      <c r="K176" s="228"/>
      <c r="L176" s="233"/>
      <c r="M176" s="248"/>
      <c r="N176" s="249"/>
      <c r="O176" s="249"/>
      <c r="P176" s="249"/>
      <c r="Q176" s="249"/>
      <c r="R176" s="249"/>
      <c r="S176" s="249"/>
      <c r="T176" s="250"/>
      <c r="AT176" s="237" t="s">
        <v>254</v>
      </c>
      <c r="AU176" s="237" t="s">
        <v>86</v>
      </c>
      <c r="AV176" s="13" t="s">
        <v>169</v>
      </c>
      <c r="AW176" s="13" t="s">
        <v>38</v>
      </c>
      <c r="AX176" s="13" t="s">
        <v>89</v>
      </c>
      <c r="AY176" s="237" t="s">
        <v>149</v>
      </c>
    </row>
    <row r="177" spans="2:12" s="1" customFormat="1" ht="6.95" customHeight="1">
      <c r="B177" s="50"/>
      <c r="C177" s="51"/>
      <c r="D177" s="51"/>
      <c r="E177" s="51"/>
      <c r="F177" s="51"/>
      <c r="G177" s="51"/>
      <c r="H177" s="51"/>
      <c r="I177" s="149"/>
      <c r="J177" s="51"/>
      <c r="K177" s="51"/>
      <c r="L177" s="39"/>
    </row>
  </sheetData>
  <sheetProtection algorithmName="SHA-512" hashValue="degifRmq8CGSA6kcZFxz3wtI8TtKF8erXAIqwvSY1AqpniBhfTm0tRDTserCgZzutzYGR48NK9PK8dCgDbFLug==" saltValue="0Gvtjna/aJpVlC/5HfKQxIFfmiNthfVPevxmW7YqMc+Jj+lqKvo9sHtYmFK52Y7PmqZGY0r9NtYtdPLs71sxIQ==" spinCount="100000" sheet="1" objects="1" scenarios="1" formatColumns="0" formatRows="0" autoFilter="0"/>
  <autoFilter ref="C125:K17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6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101</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 customHeight="1">
      <c r="B8" s="20"/>
      <c r="D8" s="117" t="s">
        <v>117</v>
      </c>
      <c r="L8" s="20"/>
    </row>
    <row r="9" spans="2:12" s="1" customFormat="1" ht="16.5" customHeight="1">
      <c r="B9" s="39"/>
      <c r="E9" s="322" t="s">
        <v>118</v>
      </c>
      <c r="F9" s="324"/>
      <c r="G9" s="324"/>
      <c r="H9" s="324"/>
      <c r="I9" s="118"/>
      <c r="L9" s="39"/>
    </row>
    <row r="10" spans="2:12" s="1" customFormat="1" ht="12" customHeight="1">
      <c r="B10" s="39"/>
      <c r="D10" s="117" t="s">
        <v>119</v>
      </c>
      <c r="I10" s="118"/>
      <c r="L10" s="39"/>
    </row>
    <row r="11" spans="2:12" s="1" customFormat="1" ht="36.95" customHeight="1">
      <c r="B11" s="39"/>
      <c r="E11" s="325" t="s">
        <v>327</v>
      </c>
      <c r="F11" s="324"/>
      <c r="G11" s="324"/>
      <c r="H11" s="324"/>
      <c r="I11" s="118"/>
      <c r="L11" s="39"/>
    </row>
    <row r="12" spans="2:12" s="1" customFormat="1" ht="11.25">
      <c r="B12" s="39"/>
      <c r="I12" s="118"/>
      <c r="L12" s="39"/>
    </row>
    <row r="13" spans="2:12" s="1" customFormat="1" ht="12" customHeight="1">
      <c r="B13" s="39"/>
      <c r="D13" s="117" t="s">
        <v>18</v>
      </c>
      <c r="F13" s="106" t="s">
        <v>19</v>
      </c>
      <c r="I13" s="119" t="s">
        <v>20</v>
      </c>
      <c r="J13" s="106" t="s">
        <v>1</v>
      </c>
      <c r="L13" s="39"/>
    </row>
    <row r="14" spans="2:12" s="1" customFormat="1" ht="12" customHeight="1">
      <c r="B14" s="39"/>
      <c r="D14" s="117" t="s">
        <v>22</v>
      </c>
      <c r="F14" s="106" t="s">
        <v>121</v>
      </c>
      <c r="I14" s="119" t="s">
        <v>24</v>
      </c>
      <c r="J14" s="120" t="str">
        <f>'Rekapitulace stavby'!AN8</f>
        <v>7. 8. 2019</v>
      </c>
      <c r="L14" s="39"/>
    </row>
    <row r="15" spans="2:12" s="1" customFormat="1" ht="10.9" customHeight="1">
      <c r="B15" s="39"/>
      <c r="I15" s="118"/>
      <c r="L15" s="39"/>
    </row>
    <row r="16" spans="2:12" s="1" customFormat="1" ht="12" customHeight="1">
      <c r="B16" s="39"/>
      <c r="D16" s="117" t="s">
        <v>30</v>
      </c>
      <c r="I16" s="119" t="s">
        <v>31</v>
      </c>
      <c r="J16" s="106" t="s">
        <v>1</v>
      </c>
      <c r="L16" s="39"/>
    </row>
    <row r="17" spans="2:12" s="1" customFormat="1" ht="18" customHeight="1">
      <c r="B17" s="39"/>
      <c r="E17" s="106" t="s">
        <v>32</v>
      </c>
      <c r="I17" s="119" t="s">
        <v>33</v>
      </c>
      <c r="J17" s="106" t="s">
        <v>1</v>
      </c>
      <c r="L17" s="39"/>
    </row>
    <row r="18" spans="2:12" s="1" customFormat="1" ht="6.95" customHeight="1">
      <c r="B18" s="39"/>
      <c r="I18" s="118"/>
      <c r="L18" s="39"/>
    </row>
    <row r="19" spans="2:12" s="1" customFormat="1" ht="12" customHeight="1">
      <c r="B19" s="39"/>
      <c r="D19" s="117" t="s">
        <v>34</v>
      </c>
      <c r="I19" s="119" t="s">
        <v>31</v>
      </c>
      <c r="J19" s="30" t="str">
        <f>'Rekapitulace stavby'!AN13</f>
        <v>Vyplň údaj</v>
      </c>
      <c r="L19" s="39"/>
    </row>
    <row r="20" spans="2:12" s="1" customFormat="1" ht="18" customHeight="1">
      <c r="B20" s="39"/>
      <c r="E20" s="326" t="str">
        <f>'Rekapitulace stavby'!E14</f>
        <v>Vyplň údaj</v>
      </c>
      <c r="F20" s="327"/>
      <c r="G20" s="327"/>
      <c r="H20" s="327"/>
      <c r="I20" s="119" t="s">
        <v>33</v>
      </c>
      <c r="J20" s="30" t="str">
        <f>'Rekapitulace stavby'!AN14</f>
        <v>Vyplň údaj</v>
      </c>
      <c r="L20" s="39"/>
    </row>
    <row r="21" spans="2:12" s="1" customFormat="1" ht="6.95" customHeight="1">
      <c r="B21" s="39"/>
      <c r="I21" s="118"/>
      <c r="L21" s="39"/>
    </row>
    <row r="22" spans="2:12" s="1" customFormat="1" ht="12" customHeight="1">
      <c r="B22" s="39"/>
      <c r="D22" s="117" t="s">
        <v>36</v>
      </c>
      <c r="I22" s="119" t="s">
        <v>31</v>
      </c>
      <c r="J22" s="106" t="s">
        <v>1</v>
      </c>
      <c r="L22" s="39"/>
    </row>
    <row r="23" spans="2:12" s="1" customFormat="1" ht="18" customHeight="1">
      <c r="B23" s="39"/>
      <c r="E23" s="106" t="s">
        <v>37</v>
      </c>
      <c r="I23" s="119" t="s">
        <v>33</v>
      </c>
      <c r="J23" s="106" t="s">
        <v>1</v>
      </c>
      <c r="L23" s="39"/>
    </row>
    <row r="24" spans="2:12" s="1" customFormat="1" ht="6.95" customHeight="1">
      <c r="B24" s="39"/>
      <c r="I24" s="118"/>
      <c r="L24" s="39"/>
    </row>
    <row r="25" spans="2:12" s="1" customFormat="1" ht="12" customHeight="1">
      <c r="B25" s="39"/>
      <c r="D25" s="117" t="s">
        <v>39</v>
      </c>
      <c r="I25" s="119" t="s">
        <v>31</v>
      </c>
      <c r="J25" s="106" t="str">
        <f>IF('Rekapitulace stavby'!AN19="","",'Rekapitulace stavby'!AN19)</f>
        <v/>
      </c>
      <c r="L25" s="39"/>
    </row>
    <row r="26" spans="2:12" s="1" customFormat="1" ht="18" customHeight="1">
      <c r="B26" s="39"/>
      <c r="E26" s="106" t="str">
        <f>IF('Rekapitulace stavby'!E20="","",'Rekapitulace stavby'!E20)</f>
        <v xml:space="preserve"> </v>
      </c>
      <c r="I26" s="119" t="s">
        <v>33</v>
      </c>
      <c r="J26" s="106" t="str">
        <f>IF('Rekapitulace stavby'!AN20="","",'Rekapitulace stavby'!AN20)</f>
        <v/>
      </c>
      <c r="L26" s="39"/>
    </row>
    <row r="27" spans="2:12" s="1" customFormat="1" ht="6.95" customHeight="1">
      <c r="B27" s="39"/>
      <c r="I27" s="118"/>
      <c r="L27" s="39"/>
    </row>
    <row r="28" spans="2:12" s="1" customFormat="1" ht="12" customHeight="1">
      <c r="B28" s="39"/>
      <c r="D28" s="117" t="s">
        <v>40</v>
      </c>
      <c r="I28" s="118"/>
      <c r="L28" s="39"/>
    </row>
    <row r="29" spans="2:12" s="7" customFormat="1" ht="89.25" customHeight="1">
      <c r="B29" s="121"/>
      <c r="E29" s="328" t="s">
        <v>41</v>
      </c>
      <c r="F29" s="328"/>
      <c r="G29" s="328"/>
      <c r="H29" s="328"/>
      <c r="I29" s="122"/>
      <c r="L29" s="121"/>
    </row>
    <row r="30" spans="2:12" s="1" customFormat="1" ht="6.95" customHeight="1">
      <c r="B30" s="39"/>
      <c r="I30" s="118"/>
      <c r="L30" s="39"/>
    </row>
    <row r="31" spans="2:12" s="1" customFormat="1" ht="6.95" customHeight="1">
      <c r="B31" s="39"/>
      <c r="D31" s="63"/>
      <c r="E31" s="63"/>
      <c r="F31" s="63"/>
      <c r="G31" s="63"/>
      <c r="H31" s="63"/>
      <c r="I31" s="123"/>
      <c r="J31" s="63"/>
      <c r="K31" s="63"/>
      <c r="L31" s="39"/>
    </row>
    <row r="32" spans="2:12" s="1" customFormat="1" ht="25.35" customHeight="1">
      <c r="B32" s="39"/>
      <c r="D32" s="124" t="s">
        <v>42</v>
      </c>
      <c r="I32" s="118"/>
      <c r="J32" s="125">
        <f>ROUND(J130,2)</f>
        <v>0</v>
      </c>
      <c r="L32" s="39"/>
    </row>
    <row r="33" spans="2:12" s="1" customFormat="1" ht="6.95" customHeight="1">
      <c r="B33" s="39"/>
      <c r="D33" s="63"/>
      <c r="E33" s="63"/>
      <c r="F33" s="63"/>
      <c r="G33" s="63"/>
      <c r="H33" s="63"/>
      <c r="I33" s="123"/>
      <c r="J33" s="63"/>
      <c r="K33" s="63"/>
      <c r="L33" s="39"/>
    </row>
    <row r="34" spans="2:12" s="1" customFormat="1" ht="14.45" customHeight="1">
      <c r="B34" s="39"/>
      <c r="F34" s="126" t="s">
        <v>44</v>
      </c>
      <c r="I34" s="127" t="s">
        <v>43</v>
      </c>
      <c r="J34" s="126" t="s">
        <v>45</v>
      </c>
      <c r="L34" s="39"/>
    </row>
    <row r="35" spans="2:12" s="1" customFormat="1" ht="14.45" customHeight="1">
      <c r="B35" s="39"/>
      <c r="D35" s="128" t="s">
        <v>46</v>
      </c>
      <c r="E35" s="117" t="s">
        <v>47</v>
      </c>
      <c r="F35" s="129">
        <f>ROUND((SUM(BE130:BE366)),2)</f>
        <v>0</v>
      </c>
      <c r="I35" s="130">
        <v>0.21</v>
      </c>
      <c r="J35" s="129">
        <f>ROUND(((SUM(BE130:BE366))*I35),2)</f>
        <v>0</v>
      </c>
      <c r="L35" s="39"/>
    </row>
    <row r="36" spans="2:12" s="1" customFormat="1" ht="14.45" customHeight="1">
      <c r="B36" s="39"/>
      <c r="E36" s="117" t="s">
        <v>48</v>
      </c>
      <c r="F36" s="129">
        <f>ROUND((SUM(BF130:BF366)),2)</f>
        <v>0</v>
      </c>
      <c r="I36" s="130">
        <v>0.15</v>
      </c>
      <c r="J36" s="129">
        <f>ROUND(((SUM(BF130:BF366))*I36),2)</f>
        <v>0</v>
      </c>
      <c r="L36" s="39"/>
    </row>
    <row r="37" spans="2:12" s="1" customFormat="1" ht="14.45" customHeight="1" hidden="1">
      <c r="B37" s="39"/>
      <c r="E37" s="117" t="s">
        <v>49</v>
      </c>
      <c r="F37" s="129">
        <f>ROUND((SUM(BG130:BG366)),2)</f>
        <v>0</v>
      </c>
      <c r="I37" s="130">
        <v>0.21</v>
      </c>
      <c r="J37" s="129">
        <f>0</f>
        <v>0</v>
      </c>
      <c r="L37" s="39"/>
    </row>
    <row r="38" spans="2:12" s="1" customFormat="1" ht="14.45" customHeight="1" hidden="1">
      <c r="B38" s="39"/>
      <c r="E38" s="117" t="s">
        <v>50</v>
      </c>
      <c r="F38" s="129">
        <f>ROUND((SUM(BH130:BH366)),2)</f>
        <v>0</v>
      </c>
      <c r="I38" s="130">
        <v>0.15</v>
      </c>
      <c r="J38" s="129">
        <f>0</f>
        <v>0</v>
      </c>
      <c r="L38" s="39"/>
    </row>
    <row r="39" spans="2:12" s="1" customFormat="1" ht="14.45" customHeight="1" hidden="1">
      <c r="B39" s="39"/>
      <c r="E39" s="117" t="s">
        <v>51</v>
      </c>
      <c r="F39" s="129">
        <f>ROUND((SUM(BI130:BI366)),2)</f>
        <v>0</v>
      </c>
      <c r="I39" s="130">
        <v>0</v>
      </c>
      <c r="J39" s="129">
        <f>0</f>
        <v>0</v>
      </c>
      <c r="L39" s="39"/>
    </row>
    <row r="40" spans="2:12" s="1" customFormat="1" ht="6.95" customHeight="1">
      <c r="B40" s="39"/>
      <c r="I40" s="118"/>
      <c r="L40" s="39"/>
    </row>
    <row r="41" spans="2:12" s="1" customFormat="1" ht="25.35" customHeight="1">
      <c r="B41" s="39"/>
      <c r="C41" s="131"/>
      <c r="D41" s="132" t="s">
        <v>52</v>
      </c>
      <c r="E41" s="133"/>
      <c r="F41" s="133"/>
      <c r="G41" s="134" t="s">
        <v>53</v>
      </c>
      <c r="H41" s="135" t="s">
        <v>54</v>
      </c>
      <c r="I41" s="136"/>
      <c r="J41" s="137">
        <f>SUM(J32:J39)</f>
        <v>0</v>
      </c>
      <c r="K41" s="138"/>
      <c r="L41" s="39"/>
    </row>
    <row r="42" spans="2:12" s="1" customFormat="1" ht="14.45" customHeight="1">
      <c r="B42" s="39"/>
      <c r="I42" s="118"/>
      <c r="L42" s="39"/>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s="1" customFormat="1" ht="16.5" customHeight="1">
      <c r="B87" s="35"/>
      <c r="C87" s="36"/>
      <c r="D87" s="36"/>
      <c r="E87" s="329" t="s">
        <v>118</v>
      </c>
      <c r="F87" s="331"/>
      <c r="G87" s="331"/>
      <c r="H87" s="331"/>
      <c r="I87" s="118"/>
      <c r="J87" s="36"/>
      <c r="K87" s="36"/>
      <c r="L87" s="39"/>
    </row>
    <row r="88" spans="2:12" s="1" customFormat="1" ht="12" customHeight="1">
      <c r="B88" s="35"/>
      <c r="C88" s="29" t="s">
        <v>119</v>
      </c>
      <c r="D88" s="36"/>
      <c r="E88" s="36"/>
      <c r="F88" s="36"/>
      <c r="G88" s="36"/>
      <c r="H88" s="36"/>
      <c r="I88" s="118"/>
      <c r="J88" s="36"/>
      <c r="K88" s="36"/>
      <c r="L88" s="39"/>
    </row>
    <row r="89" spans="2:12" s="1" customFormat="1" ht="16.5" customHeight="1">
      <c r="B89" s="35"/>
      <c r="C89" s="36"/>
      <c r="D89" s="36"/>
      <c r="E89" s="296" t="str">
        <f>E11</f>
        <v>SO 101 - Parkoviště</v>
      </c>
      <c r="F89" s="331"/>
      <c r="G89" s="331"/>
      <c r="H89" s="331"/>
      <c r="I89" s="118"/>
      <c r="J89" s="36"/>
      <c r="K89" s="36"/>
      <c r="L89" s="39"/>
    </row>
    <row r="90" spans="2:12" s="1" customFormat="1" ht="6.95" customHeight="1">
      <c r="B90" s="35"/>
      <c r="C90" s="36"/>
      <c r="D90" s="36"/>
      <c r="E90" s="36"/>
      <c r="F90" s="36"/>
      <c r="G90" s="36"/>
      <c r="H90" s="36"/>
      <c r="I90" s="118"/>
      <c r="J90" s="36"/>
      <c r="K90" s="36"/>
      <c r="L90" s="39"/>
    </row>
    <row r="91" spans="2:12" s="1" customFormat="1" ht="12" customHeight="1">
      <c r="B91" s="35"/>
      <c r="C91" s="29" t="s">
        <v>22</v>
      </c>
      <c r="D91" s="36"/>
      <c r="E91" s="36"/>
      <c r="F91" s="27" t="str">
        <f>F14</f>
        <v>UL. ČAJKOVSKÉHO V KARVINÉ MIZEROVĚ (ZUŠ)</v>
      </c>
      <c r="G91" s="36"/>
      <c r="H91" s="36"/>
      <c r="I91" s="119" t="s">
        <v>24</v>
      </c>
      <c r="J91" s="62" t="str">
        <f>IF(J14="","",J14)</f>
        <v>7. 8. 2019</v>
      </c>
      <c r="K91" s="36"/>
      <c r="L91" s="39"/>
    </row>
    <row r="92" spans="2:12" s="1" customFormat="1" ht="6.95" customHeight="1">
      <c r="B92" s="35"/>
      <c r="C92" s="36"/>
      <c r="D92" s="36"/>
      <c r="E92" s="36"/>
      <c r="F92" s="36"/>
      <c r="G92" s="36"/>
      <c r="H92" s="36"/>
      <c r="I92" s="118"/>
      <c r="J92" s="36"/>
      <c r="K92" s="36"/>
      <c r="L92" s="39"/>
    </row>
    <row r="93" spans="2:12" s="1" customFormat="1" ht="27.95" customHeight="1">
      <c r="B93" s="35"/>
      <c r="C93" s="29" t="s">
        <v>30</v>
      </c>
      <c r="D93" s="36"/>
      <c r="E93" s="36"/>
      <c r="F93" s="27" t="str">
        <f>E17</f>
        <v>STATUTÁRNÍ MĚSTO KARVINÁ</v>
      </c>
      <c r="G93" s="36"/>
      <c r="H93" s="36"/>
      <c r="I93" s="119" t="s">
        <v>36</v>
      </c>
      <c r="J93" s="33" t="str">
        <f>E23</f>
        <v>KANIA a.s., Ostrava</v>
      </c>
      <c r="K93" s="36"/>
      <c r="L93" s="39"/>
    </row>
    <row r="94" spans="2:12" s="1" customFormat="1" ht="15.2" customHeight="1">
      <c r="B94" s="35"/>
      <c r="C94" s="29" t="s">
        <v>34</v>
      </c>
      <c r="D94" s="36"/>
      <c r="E94" s="36"/>
      <c r="F94" s="27" t="str">
        <f>IF(E20="","",E20)</f>
        <v>Vyplň údaj</v>
      </c>
      <c r="G94" s="36"/>
      <c r="H94" s="36"/>
      <c r="I94" s="119" t="s">
        <v>39</v>
      </c>
      <c r="J94" s="33" t="str">
        <f>E26</f>
        <v xml:space="preserve"> </v>
      </c>
      <c r="K94" s="36"/>
      <c r="L94" s="39"/>
    </row>
    <row r="95" spans="2:12" s="1" customFormat="1" ht="10.35" customHeight="1">
      <c r="B95" s="35"/>
      <c r="C95" s="36"/>
      <c r="D95" s="36"/>
      <c r="E95" s="36"/>
      <c r="F95" s="36"/>
      <c r="G95" s="36"/>
      <c r="H95" s="36"/>
      <c r="I95" s="118"/>
      <c r="J95" s="36"/>
      <c r="K95" s="36"/>
      <c r="L95" s="39"/>
    </row>
    <row r="96" spans="2:12" s="1" customFormat="1" ht="29.25" customHeight="1">
      <c r="B96" s="35"/>
      <c r="C96" s="153" t="s">
        <v>123</v>
      </c>
      <c r="D96" s="154"/>
      <c r="E96" s="154"/>
      <c r="F96" s="154"/>
      <c r="G96" s="154"/>
      <c r="H96" s="154"/>
      <c r="I96" s="155"/>
      <c r="J96" s="156" t="s">
        <v>124</v>
      </c>
      <c r="K96" s="154"/>
      <c r="L96" s="39"/>
    </row>
    <row r="97" spans="2:12" s="1" customFormat="1" ht="10.35" customHeight="1">
      <c r="B97" s="35"/>
      <c r="C97" s="36"/>
      <c r="D97" s="36"/>
      <c r="E97" s="36"/>
      <c r="F97" s="36"/>
      <c r="G97" s="36"/>
      <c r="H97" s="36"/>
      <c r="I97" s="118"/>
      <c r="J97" s="36"/>
      <c r="K97" s="36"/>
      <c r="L97" s="39"/>
    </row>
    <row r="98" spans="2:47" s="1" customFormat="1" ht="22.9" customHeight="1">
      <c r="B98" s="35"/>
      <c r="C98" s="157" t="s">
        <v>125</v>
      </c>
      <c r="D98" s="36"/>
      <c r="E98" s="36"/>
      <c r="F98" s="36"/>
      <c r="G98" s="36"/>
      <c r="H98" s="36"/>
      <c r="I98" s="118"/>
      <c r="J98" s="80">
        <f>J130</f>
        <v>0</v>
      </c>
      <c r="K98" s="36"/>
      <c r="L98" s="39"/>
      <c r="AU98" s="17" t="s">
        <v>126</v>
      </c>
    </row>
    <row r="99" spans="2:12" s="8" customFormat="1" ht="24.95" customHeight="1">
      <c r="B99" s="158"/>
      <c r="C99" s="159"/>
      <c r="D99" s="160" t="s">
        <v>222</v>
      </c>
      <c r="E99" s="161"/>
      <c r="F99" s="161"/>
      <c r="G99" s="161"/>
      <c r="H99" s="161"/>
      <c r="I99" s="162"/>
      <c r="J99" s="163">
        <f>J131</f>
        <v>0</v>
      </c>
      <c r="K99" s="159"/>
      <c r="L99" s="164"/>
    </row>
    <row r="100" spans="2:12" s="9" customFormat="1" ht="19.9" customHeight="1">
      <c r="B100" s="165"/>
      <c r="C100" s="100"/>
      <c r="D100" s="166" t="s">
        <v>223</v>
      </c>
      <c r="E100" s="167"/>
      <c r="F100" s="167"/>
      <c r="G100" s="167"/>
      <c r="H100" s="167"/>
      <c r="I100" s="168"/>
      <c r="J100" s="169">
        <f>J132</f>
        <v>0</v>
      </c>
      <c r="K100" s="100"/>
      <c r="L100" s="170"/>
    </row>
    <row r="101" spans="2:12" s="9" customFormat="1" ht="14.85" customHeight="1">
      <c r="B101" s="165"/>
      <c r="C101" s="100"/>
      <c r="D101" s="166" t="s">
        <v>328</v>
      </c>
      <c r="E101" s="167"/>
      <c r="F101" s="167"/>
      <c r="G101" s="167"/>
      <c r="H101" s="167"/>
      <c r="I101" s="168"/>
      <c r="J101" s="169">
        <f>J200</f>
        <v>0</v>
      </c>
      <c r="K101" s="100"/>
      <c r="L101" s="170"/>
    </row>
    <row r="102" spans="2:12" s="9" customFormat="1" ht="19.9" customHeight="1">
      <c r="B102" s="165"/>
      <c r="C102" s="100"/>
      <c r="D102" s="166" t="s">
        <v>329</v>
      </c>
      <c r="E102" s="167"/>
      <c r="F102" s="167"/>
      <c r="G102" s="167"/>
      <c r="H102" s="167"/>
      <c r="I102" s="168"/>
      <c r="J102" s="169">
        <f>J224</f>
        <v>0</v>
      </c>
      <c r="K102" s="100"/>
      <c r="L102" s="170"/>
    </row>
    <row r="103" spans="2:12" s="9" customFormat="1" ht="19.9" customHeight="1">
      <c r="B103" s="165"/>
      <c r="C103" s="100"/>
      <c r="D103" s="166" t="s">
        <v>330</v>
      </c>
      <c r="E103" s="167"/>
      <c r="F103" s="167"/>
      <c r="G103" s="167"/>
      <c r="H103" s="167"/>
      <c r="I103" s="168"/>
      <c r="J103" s="169">
        <f>J228</f>
        <v>0</v>
      </c>
      <c r="K103" s="100"/>
      <c r="L103" s="170"/>
    </row>
    <row r="104" spans="2:12" s="9" customFormat="1" ht="19.9" customHeight="1">
      <c r="B104" s="165"/>
      <c r="C104" s="100"/>
      <c r="D104" s="166" t="s">
        <v>331</v>
      </c>
      <c r="E104" s="167"/>
      <c r="F104" s="167"/>
      <c r="G104" s="167"/>
      <c r="H104" s="167"/>
      <c r="I104" s="168"/>
      <c r="J104" s="169">
        <f>J291</f>
        <v>0</v>
      </c>
      <c r="K104" s="100"/>
      <c r="L104" s="170"/>
    </row>
    <row r="105" spans="2:12" s="9" customFormat="1" ht="19.9" customHeight="1">
      <c r="B105" s="165"/>
      <c r="C105" s="100"/>
      <c r="D105" s="166" t="s">
        <v>224</v>
      </c>
      <c r="E105" s="167"/>
      <c r="F105" s="167"/>
      <c r="G105" s="167"/>
      <c r="H105" s="167"/>
      <c r="I105" s="168"/>
      <c r="J105" s="169">
        <f>J302</f>
        <v>0</v>
      </c>
      <c r="K105" s="100"/>
      <c r="L105" s="170"/>
    </row>
    <row r="106" spans="2:12" s="9" customFormat="1" ht="19.9" customHeight="1">
      <c r="B106" s="165"/>
      <c r="C106" s="100"/>
      <c r="D106" s="166" t="s">
        <v>332</v>
      </c>
      <c r="E106" s="167"/>
      <c r="F106" s="167"/>
      <c r="G106" s="167"/>
      <c r="H106" s="167"/>
      <c r="I106" s="168"/>
      <c r="J106" s="169">
        <f>J355</f>
        <v>0</v>
      </c>
      <c r="K106" s="100"/>
      <c r="L106" s="170"/>
    </row>
    <row r="107" spans="2:12" s="8" customFormat="1" ht="24.95" customHeight="1">
      <c r="B107" s="158"/>
      <c r="C107" s="159"/>
      <c r="D107" s="160" t="s">
        <v>226</v>
      </c>
      <c r="E107" s="161"/>
      <c r="F107" s="161"/>
      <c r="G107" s="161"/>
      <c r="H107" s="161"/>
      <c r="I107" s="162"/>
      <c r="J107" s="163">
        <f>J357</f>
        <v>0</v>
      </c>
      <c r="K107" s="159"/>
      <c r="L107" s="164"/>
    </row>
    <row r="108" spans="2:12" s="9" customFormat="1" ht="19.9" customHeight="1">
      <c r="B108" s="165"/>
      <c r="C108" s="100"/>
      <c r="D108" s="166" t="s">
        <v>333</v>
      </c>
      <c r="E108" s="167"/>
      <c r="F108" s="167"/>
      <c r="G108" s="167"/>
      <c r="H108" s="167"/>
      <c r="I108" s="168"/>
      <c r="J108" s="169">
        <f>J358</f>
        <v>0</v>
      </c>
      <c r="K108" s="100"/>
      <c r="L108" s="170"/>
    </row>
    <row r="109" spans="2:12" s="1" customFormat="1" ht="21.75" customHeight="1">
      <c r="B109" s="35"/>
      <c r="C109" s="36"/>
      <c r="D109" s="36"/>
      <c r="E109" s="36"/>
      <c r="F109" s="36"/>
      <c r="G109" s="36"/>
      <c r="H109" s="36"/>
      <c r="I109" s="118"/>
      <c r="J109" s="36"/>
      <c r="K109" s="36"/>
      <c r="L109" s="39"/>
    </row>
    <row r="110" spans="2:12" s="1" customFormat="1" ht="6.95" customHeight="1">
      <c r="B110" s="50"/>
      <c r="C110" s="51"/>
      <c r="D110" s="51"/>
      <c r="E110" s="51"/>
      <c r="F110" s="51"/>
      <c r="G110" s="51"/>
      <c r="H110" s="51"/>
      <c r="I110" s="149"/>
      <c r="J110" s="51"/>
      <c r="K110" s="51"/>
      <c r="L110" s="39"/>
    </row>
    <row r="114" spans="2:12" s="1" customFormat="1" ht="6.95" customHeight="1">
      <c r="B114" s="52"/>
      <c r="C114" s="53"/>
      <c r="D114" s="53"/>
      <c r="E114" s="53"/>
      <c r="F114" s="53"/>
      <c r="G114" s="53"/>
      <c r="H114" s="53"/>
      <c r="I114" s="152"/>
      <c r="J114" s="53"/>
      <c r="K114" s="53"/>
      <c r="L114" s="39"/>
    </row>
    <row r="115" spans="2:12" s="1" customFormat="1" ht="24.95" customHeight="1">
      <c r="B115" s="35"/>
      <c r="C115" s="23" t="s">
        <v>134</v>
      </c>
      <c r="D115" s="36"/>
      <c r="E115" s="36"/>
      <c r="F115" s="36"/>
      <c r="G115" s="36"/>
      <c r="H115" s="36"/>
      <c r="I115" s="118"/>
      <c r="J115" s="36"/>
      <c r="K115" s="36"/>
      <c r="L115" s="39"/>
    </row>
    <row r="116" spans="2:12" s="1" customFormat="1" ht="6.95" customHeight="1">
      <c r="B116" s="35"/>
      <c r="C116" s="36"/>
      <c r="D116" s="36"/>
      <c r="E116" s="36"/>
      <c r="F116" s="36"/>
      <c r="G116" s="36"/>
      <c r="H116" s="36"/>
      <c r="I116" s="118"/>
      <c r="J116" s="36"/>
      <c r="K116" s="36"/>
      <c r="L116" s="39"/>
    </row>
    <row r="117" spans="2:12" s="1" customFormat="1" ht="12" customHeight="1">
      <c r="B117" s="35"/>
      <c r="C117" s="29" t="s">
        <v>16</v>
      </c>
      <c r="D117" s="36"/>
      <c r="E117" s="36"/>
      <c r="F117" s="36"/>
      <c r="G117" s="36"/>
      <c r="H117" s="36"/>
      <c r="I117" s="118"/>
      <c r="J117" s="36"/>
      <c r="K117" s="36"/>
      <c r="L117" s="39"/>
    </row>
    <row r="118" spans="2:12" s="1" customFormat="1" ht="16.5" customHeight="1">
      <c r="B118" s="35"/>
      <c r="C118" s="36"/>
      <c r="D118" s="36"/>
      <c r="E118" s="329" t="str">
        <f>E7</f>
        <v>VÝSTAVBA PARKOVACÍCH PLOCH V KARVINÉ _ UL. ČAJKOVSKÉHO</v>
      </c>
      <c r="F118" s="330"/>
      <c r="G118" s="330"/>
      <c r="H118" s="330"/>
      <c r="I118" s="118"/>
      <c r="J118" s="36"/>
      <c r="K118" s="36"/>
      <c r="L118" s="39"/>
    </row>
    <row r="119" spans="2:12" ht="12" customHeight="1">
      <c r="B119" s="21"/>
      <c r="C119" s="29" t="s">
        <v>117</v>
      </c>
      <c r="D119" s="22"/>
      <c r="E119" s="22"/>
      <c r="F119" s="22"/>
      <c r="G119" s="22"/>
      <c r="H119" s="22"/>
      <c r="J119" s="22"/>
      <c r="K119" s="22"/>
      <c r="L119" s="20"/>
    </row>
    <row r="120" spans="2:12" s="1" customFormat="1" ht="16.5" customHeight="1">
      <c r="B120" s="35"/>
      <c r="C120" s="36"/>
      <c r="D120" s="36"/>
      <c r="E120" s="329" t="s">
        <v>118</v>
      </c>
      <c r="F120" s="331"/>
      <c r="G120" s="331"/>
      <c r="H120" s="331"/>
      <c r="I120" s="118"/>
      <c r="J120" s="36"/>
      <c r="K120" s="36"/>
      <c r="L120" s="39"/>
    </row>
    <row r="121" spans="2:12" s="1" customFormat="1" ht="12" customHeight="1">
      <c r="B121" s="35"/>
      <c r="C121" s="29" t="s">
        <v>119</v>
      </c>
      <c r="D121" s="36"/>
      <c r="E121" s="36"/>
      <c r="F121" s="36"/>
      <c r="G121" s="36"/>
      <c r="H121" s="36"/>
      <c r="I121" s="118"/>
      <c r="J121" s="36"/>
      <c r="K121" s="36"/>
      <c r="L121" s="39"/>
    </row>
    <row r="122" spans="2:12" s="1" customFormat="1" ht="16.5" customHeight="1">
      <c r="B122" s="35"/>
      <c r="C122" s="36"/>
      <c r="D122" s="36"/>
      <c r="E122" s="296" t="str">
        <f>E11</f>
        <v>SO 101 - Parkoviště</v>
      </c>
      <c r="F122" s="331"/>
      <c r="G122" s="331"/>
      <c r="H122" s="331"/>
      <c r="I122" s="118"/>
      <c r="J122" s="36"/>
      <c r="K122" s="36"/>
      <c r="L122" s="39"/>
    </row>
    <row r="123" spans="2:12" s="1" customFormat="1" ht="6.95" customHeight="1">
      <c r="B123" s="35"/>
      <c r="C123" s="36"/>
      <c r="D123" s="36"/>
      <c r="E123" s="36"/>
      <c r="F123" s="36"/>
      <c r="G123" s="36"/>
      <c r="H123" s="36"/>
      <c r="I123" s="118"/>
      <c r="J123" s="36"/>
      <c r="K123" s="36"/>
      <c r="L123" s="39"/>
    </row>
    <row r="124" spans="2:12" s="1" customFormat="1" ht="12" customHeight="1">
      <c r="B124" s="35"/>
      <c r="C124" s="29" t="s">
        <v>22</v>
      </c>
      <c r="D124" s="36"/>
      <c r="E124" s="36"/>
      <c r="F124" s="27" t="str">
        <f>F14</f>
        <v>UL. ČAJKOVSKÉHO V KARVINÉ MIZEROVĚ (ZUŠ)</v>
      </c>
      <c r="G124" s="36"/>
      <c r="H124" s="36"/>
      <c r="I124" s="119" t="s">
        <v>24</v>
      </c>
      <c r="J124" s="62" t="str">
        <f>IF(J14="","",J14)</f>
        <v>7. 8. 2019</v>
      </c>
      <c r="K124" s="36"/>
      <c r="L124" s="39"/>
    </row>
    <row r="125" spans="2:12" s="1" customFormat="1" ht="6.95" customHeight="1">
      <c r="B125" s="35"/>
      <c r="C125" s="36"/>
      <c r="D125" s="36"/>
      <c r="E125" s="36"/>
      <c r="F125" s="36"/>
      <c r="G125" s="36"/>
      <c r="H125" s="36"/>
      <c r="I125" s="118"/>
      <c r="J125" s="36"/>
      <c r="K125" s="36"/>
      <c r="L125" s="39"/>
    </row>
    <row r="126" spans="2:12" s="1" customFormat="1" ht="27.95" customHeight="1">
      <c r="B126" s="35"/>
      <c r="C126" s="29" t="s">
        <v>30</v>
      </c>
      <c r="D126" s="36"/>
      <c r="E126" s="36"/>
      <c r="F126" s="27" t="str">
        <f>E17</f>
        <v>STATUTÁRNÍ MĚSTO KARVINÁ</v>
      </c>
      <c r="G126" s="36"/>
      <c r="H126" s="36"/>
      <c r="I126" s="119" t="s">
        <v>36</v>
      </c>
      <c r="J126" s="33" t="str">
        <f>E23</f>
        <v>KANIA a.s., Ostrava</v>
      </c>
      <c r="K126" s="36"/>
      <c r="L126" s="39"/>
    </row>
    <row r="127" spans="2:12" s="1" customFormat="1" ht="15.2" customHeight="1">
      <c r="B127" s="35"/>
      <c r="C127" s="29" t="s">
        <v>34</v>
      </c>
      <c r="D127" s="36"/>
      <c r="E127" s="36"/>
      <c r="F127" s="27" t="str">
        <f>IF(E20="","",E20)</f>
        <v>Vyplň údaj</v>
      </c>
      <c r="G127" s="36"/>
      <c r="H127" s="36"/>
      <c r="I127" s="119" t="s">
        <v>39</v>
      </c>
      <c r="J127" s="33" t="str">
        <f>E26</f>
        <v xml:space="preserve"> </v>
      </c>
      <c r="K127" s="36"/>
      <c r="L127" s="39"/>
    </row>
    <row r="128" spans="2:12" s="1" customFormat="1" ht="10.35" customHeight="1">
      <c r="B128" s="35"/>
      <c r="C128" s="36"/>
      <c r="D128" s="36"/>
      <c r="E128" s="36"/>
      <c r="F128" s="36"/>
      <c r="G128" s="36"/>
      <c r="H128" s="36"/>
      <c r="I128" s="118"/>
      <c r="J128" s="36"/>
      <c r="K128" s="36"/>
      <c r="L128" s="39"/>
    </row>
    <row r="129" spans="2:20" s="10" customFormat="1" ht="29.25" customHeight="1">
      <c r="B129" s="171"/>
      <c r="C129" s="172" t="s">
        <v>135</v>
      </c>
      <c r="D129" s="173" t="s">
        <v>67</v>
      </c>
      <c r="E129" s="173" t="s">
        <v>63</v>
      </c>
      <c r="F129" s="173" t="s">
        <v>64</v>
      </c>
      <c r="G129" s="173" t="s">
        <v>136</v>
      </c>
      <c r="H129" s="173" t="s">
        <v>137</v>
      </c>
      <c r="I129" s="174" t="s">
        <v>138</v>
      </c>
      <c r="J129" s="173" t="s">
        <v>124</v>
      </c>
      <c r="K129" s="175" t="s">
        <v>139</v>
      </c>
      <c r="L129" s="176"/>
      <c r="M129" s="71" t="s">
        <v>1</v>
      </c>
      <c r="N129" s="72" t="s">
        <v>46</v>
      </c>
      <c r="O129" s="72" t="s">
        <v>140</v>
      </c>
      <c r="P129" s="72" t="s">
        <v>141</v>
      </c>
      <c r="Q129" s="72" t="s">
        <v>142</v>
      </c>
      <c r="R129" s="72" t="s">
        <v>143</v>
      </c>
      <c r="S129" s="72" t="s">
        <v>144</v>
      </c>
      <c r="T129" s="73" t="s">
        <v>145</v>
      </c>
    </row>
    <row r="130" spans="2:63" s="1" customFormat="1" ht="22.9" customHeight="1">
      <c r="B130" s="35"/>
      <c r="C130" s="78" t="s">
        <v>146</v>
      </c>
      <c r="D130" s="36"/>
      <c r="E130" s="36"/>
      <c r="F130" s="36"/>
      <c r="G130" s="36"/>
      <c r="H130" s="36"/>
      <c r="I130" s="118"/>
      <c r="J130" s="177">
        <f>BK130</f>
        <v>0</v>
      </c>
      <c r="K130" s="36"/>
      <c r="L130" s="39"/>
      <c r="M130" s="74"/>
      <c r="N130" s="75"/>
      <c r="O130" s="75"/>
      <c r="P130" s="178">
        <f>P131+P357</f>
        <v>0</v>
      </c>
      <c r="Q130" s="75"/>
      <c r="R130" s="178">
        <f>R131+R357</f>
        <v>4936.800733000001</v>
      </c>
      <c r="S130" s="75"/>
      <c r="T130" s="179">
        <f>T131+T357</f>
        <v>0</v>
      </c>
      <c r="AT130" s="17" t="s">
        <v>81</v>
      </c>
      <c r="AU130" s="17" t="s">
        <v>126</v>
      </c>
      <c r="BK130" s="180">
        <f>BK131+BK357</f>
        <v>0</v>
      </c>
    </row>
    <row r="131" spans="2:63" s="11" customFormat="1" ht="25.9" customHeight="1">
      <c r="B131" s="181"/>
      <c r="C131" s="182"/>
      <c r="D131" s="183" t="s">
        <v>81</v>
      </c>
      <c r="E131" s="184" t="s">
        <v>228</v>
      </c>
      <c r="F131" s="184" t="s">
        <v>229</v>
      </c>
      <c r="G131" s="182"/>
      <c r="H131" s="182"/>
      <c r="I131" s="185"/>
      <c r="J131" s="186">
        <f>BK131</f>
        <v>0</v>
      </c>
      <c r="K131" s="182"/>
      <c r="L131" s="187"/>
      <c r="M131" s="188"/>
      <c r="N131" s="189"/>
      <c r="O131" s="189"/>
      <c r="P131" s="190">
        <f>P132+P224+P228+P291+P302+P355</f>
        <v>0</v>
      </c>
      <c r="Q131" s="189"/>
      <c r="R131" s="190">
        <f>R132+R224+R228+R291+R302+R355</f>
        <v>4936.800733000001</v>
      </c>
      <c r="S131" s="189"/>
      <c r="T131" s="191">
        <f>T132+T224+T228+T291+T302+T355</f>
        <v>0</v>
      </c>
      <c r="AR131" s="192" t="s">
        <v>89</v>
      </c>
      <c r="AT131" s="193" t="s">
        <v>81</v>
      </c>
      <c r="AU131" s="193" t="s">
        <v>82</v>
      </c>
      <c r="AY131" s="192" t="s">
        <v>149</v>
      </c>
      <c r="BK131" s="194">
        <f>BK132+BK224+BK228+BK291+BK302+BK355</f>
        <v>0</v>
      </c>
    </row>
    <row r="132" spans="2:63" s="11" customFormat="1" ht="22.9" customHeight="1">
      <c r="B132" s="181"/>
      <c r="C132" s="182"/>
      <c r="D132" s="183" t="s">
        <v>81</v>
      </c>
      <c r="E132" s="195" t="s">
        <v>89</v>
      </c>
      <c r="F132" s="195" t="s">
        <v>230</v>
      </c>
      <c r="G132" s="182"/>
      <c r="H132" s="182"/>
      <c r="I132" s="185"/>
      <c r="J132" s="196">
        <f>BK132</f>
        <v>0</v>
      </c>
      <c r="K132" s="182"/>
      <c r="L132" s="187"/>
      <c r="M132" s="188"/>
      <c r="N132" s="189"/>
      <c r="O132" s="189"/>
      <c r="P132" s="190">
        <f>P133+SUM(P134:P200)</f>
        <v>0</v>
      </c>
      <c r="Q132" s="189"/>
      <c r="R132" s="190">
        <f>R133+SUM(R134:R200)</f>
        <v>314.95454</v>
      </c>
      <c r="S132" s="189"/>
      <c r="T132" s="191">
        <f>T133+SUM(T134:T200)</f>
        <v>0</v>
      </c>
      <c r="AR132" s="192" t="s">
        <v>89</v>
      </c>
      <c r="AT132" s="193" t="s">
        <v>81</v>
      </c>
      <c r="AU132" s="193" t="s">
        <v>89</v>
      </c>
      <c r="AY132" s="192" t="s">
        <v>149</v>
      </c>
      <c r="BK132" s="194">
        <f>BK133+SUM(BK134:BK200)</f>
        <v>0</v>
      </c>
    </row>
    <row r="133" spans="2:65" s="1" customFormat="1" ht="16.5" customHeight="1">
      <c r="B133" s="35"/>
      <c r="C133" s="197" t="s">
        <v>89</v>
      </c>
      <c r="D133" s="197" t="s">
        <v>152</v>
      </c>
      <c r="E133" s="198" t="s">
        <v>334</v>
      </c>
      <c r="F133" s="199" t="s">
        <v>335</v>
      </c>
      <c r="G133" s="200" t="s">
        <v>275</v>
      </c>
      <c r="H133" s="201">
        <v>664</v>
      </c>
      <c r="I133" s="202"/>
      <c r="J133" s="203">
        <f>ROUND(I133*H133,2)</f>
        <v>0</v>
      </c>
      <c r="K133" s="199" t="s">
        <v>156</v>
      </c>
      <c r="L133" s="39"/>
      <c r="M133" s="204" t="s">
        <v>1</v>
      </c>
      <c r="N133" s="205" t="s">
        <v>47</v>
      </c>
      <c r="O133" s="67"/>
      <c r="P133" s="206">
        <f>O133*H133</f>
        <v>0</v>
      </c>
      <c r="Q133" s="206">
        <v>0</v>
      </c>
      <c r="R133" s="206">
        <f>Q133*H133</f>
        <v>0</v>
      </c>
      <c r="S133" s="206">
        <v>0</v>
      </c>
      <c r="T133" s="207">
        <f>S133*H133</f>
        <v>0</v>
      </c>
      <c r="AR133" s="208" t="s">
        <v>169</v>
      </c>
      <c r="AT133" s="208" t="s">
        <v>152</v>
      </c>
      <c r="AU133" s="208" t="s">
        <v>86</v>
      </c>
      <c r="AY133" s="17" t="s">
        <v>149</v>
      </c>
      <c r="BE133" s="209">
        <f>IF(N133="základní",J133,0)</f>
        <v>0</v>
      </c>
      <c r="BF133" s="209">
        <f>IF(N133="snížená",J133,0)</f>
        <v>0</v>
      </c>
      <c r="BG133" s="209">
        <f>IF(N133="zákl. přenesená",J133,0)</f>
        <v>0</v>
      </c>
      <c r="BH133" s="209">
        <f>IF(N133="sníž. přenesená",J133,0)</f>
        <v>0</v>
      </c>
      <c r="BI133" s="209">
        <f>IF(N133="nulová",J133,0)</f>
        <v>0</v>
      </c>
      <c r="BJ133" s="17" t="s">
        <v>89</v>
      </c>
      <c r="BK133" s="209">
        <f>ROUND(I133*H133,2)</f>
        <v>0</v>
      </c>
      <c r="BL133" s="17" t="s">
        <v>169</v>
      </c>
      <c r="BM133" s="208" t="s">
        <v>336</v>
      </c>
    </row>
    <row r="134" spans="2:51" s="12" customFormat="1" ht="11.25">
      <c r="B134" s="216"/>
      <c r="C134" s="217"/>
      <c r="D134" s="210" t="s">
        <v>254</v>
      </c>
      <c r="E134" s="218" t="s">
        <v>1</v>
      </c>
      <c r="F134" s="219" t="s">
        <v>337</v>
      </c>
      <c r="G134" s="217"/>
      <c r="H134" s="220">
        <v>664</v>
      </c>
      <c r="I134" s="221"/>
      <c r="J134" s="217"/>
      <c r="K134" s="217"/>
      <c r="L134" s="222"/>
      <c r="M134" s="223"/>
      <c r="N134" s="224"/>
      <c r="O134" s="224"/>
      <c r="P134" s="224"/>
      <c r="Q134" s="224"/>
      <c r="R134" s="224"/>
      <c r="S134" s="224"/>
      <c r="T134" s="225"/>
      <c r="AT134" s="226" t="s">
        <v>254</v>
      </c>
      <c r="AU134" s="226" t="s">
        <v>86</v>
      </c>
      <c r="AV134" s="12" t="s">
        <v>86</v>
      </c>
      <c r="AW134" s="12" t="s">
        <v>38</v>
      </c>
      <c r="AX134" s="12" t="s">
        <v>82</v>
      </c>
      <c r="AY134" s="226" t="s">
        <v>149</v>
      </c>
    </row>
    <row r="135" spans="2:51" s="13" customFormat="1" ht="11.25">
      <c r="B135" s="227"/>
      <c r="C135" s="228"/>
      <c r="D135" s="210" t="s">
        <v>254</v>
      </c>
      <c r="E135" s="229" t="s">
        <v>1</v>
      </c>
      <c r="F135" s="230" t="s">
        <v>256</v>
      </c>
      <c r="G135" s="228"/>
      <c r="H135" s="231">
        <v>664</v>
      </c>
      <c r="I135" s="232"/>
      <c r="J135" s="228"/>
      <c r="K135" s="228"/>
      <c r="L135" s="233"/>
      <c r="M135" s="234"/>
      <c r="N135" s="235"/>
      <c r="O135" s="235"/>
      <c r="P135" s="235"/>
      <c r="Q135" s="235"/>
      <c r="R135" s="235"/>
      <c r="S135" s="235"/>
      <c r="T135" s="236"/>
      <c r="AT135" s="237" t="s">
        <v>254</v>
      </c>
      <c r="AU135" s="237" t="s">
        <v>86</v>
      </c>
      <c r="AV135" s="13" t="s">
        <v>169</v>
      </c>
      <c r="AW135" s="13" t="s">
        <v>38</v>
      </c>
      <c r="AX135" s="13" t="s">
        <v>89</v>
      </c>
      <c r="AY135" s="237" t="s">
        <v>149</v>
      </c>
    </row>
    <row r="136" spans="2:65" s="1" customFormat="1" ht="16.5" customHeight="1">
      <c r="B136" s="35"/>
      <c r="C136" s="197" t="s">
        <v>86</v>
      </c>
      <c r="D136" s="197" t="s">
        <v>152</v>
      </c>
      <c r="E136" s="198" t="s">
        <v>338</v>
      </c>
      <c r="F136" s="199" t="s">
        <v>339</v>
      </c>
      <c r="G136" s="200" t="s">
        <v>275</v>
      </c>
      <c r="H136" s="201">
        <v>1251</v>
      </c>
      <c r="I136" s="202"/>
      <c r="J136" s="203">
        <f>ROUND(I136*H136,2)</f>
        <v>0</v>
      </c>
      <c r="K136" s="199" t="s">
        <v>156</v>
      </c>
      <c r="L136" s="39"/>
      <c r="M136" s="204" t="s">
        <v>1</v>
      </c>
      <c r="N136" s="205" t="s">
        <v>47</v>
      </c>
      <c r="O136" s="67"/>
      <c r="P136" s="206">
        <f>O136*H136</f>
        <v>0</v>
      </c>
      <c r="Q136" s="206">
        <v>0</v>
      </c>
      <c r="R136" s="206">
        <f>Q136*H136</f>
        <v>0</v>
      </c>
      <c r="S136" s="206">
        <v>0</v>
      </c>
      <c r="T136" s="207">
        <f>S136*H136</f>
        <v>0</v>
      </c>
      <c r="AR136" s="208" t="s">
        <v>169</v>
      </c>
      <c r="AT136" s="208" t="s">
        <v>152</v>
      </c>
      <c r="AU136" s="208" t="s">
        <v>86</v>
      </c>
      <c r="AY136" s="17" t="s">
        <v>149</v>
      </c>
      <c r="BE136" s="209">
        <f>IF(N136="základní",J136,0)</f>
        <v>0</v>
      </c>
      <c r="BF136" s="209">
        <f>IF(N136="snížená",J136,0)</f>
        <v>0</v>
      </c>
      <c r="BG136" s="209">
        <f>IF(N136="zákl. přenesená",J136,0)</f>
        <v>0</v>
      </c>
      <c r="BH136" s="209">
        <f>IF(N136="sníž. přenesená",J136,0)</f>
        <v>0</v>
      </c>
      <c r="BI136" s="209">
        <f>IF(N136="nulová",J136,0)</f>
        <v>0</v>
      </c>
      <c r="BJ136" s="17" t="s">
        <v>89</v>
      </c>
      <c r="BK136" s="209">
        <f>ROUND(I136*H136,2)</f>
        <v>0</v>
      </c>
      <c r="BL136" s="17" t="s">
        <v>169</v>
      </c>
      <c r="BM136" s="208" t="s">
        <v>340</v>
      </c>
    </row>
    <row r="137" spans="2:51" s="14" customFormat="1" ht="11.25">
      <c r="B137" s="238"/>
      <c r="C137" s="239"/>
      <c r="D137" s="210" t="s">
        <v>254</v>
      </c>
      <c r="E137" s="240" t="s">
        <v>1</v>
      </c>
      <c r="F137" s="241" t="s">
        <v>341</v>
      </c>
      <c r="G137" s="239"/>
      <c r="H137" s="240" t="s">
        <v>1</v>
      </c>
      <c r="I137" s="242"/>
      <c r="J137" s="239"/>
      <c r="K137" s="239"/>
      <c r="L137" s="243"/>
      <c r="M137" s="244"/>
      <c r="N137" s="245"/>
      <c r="O137" s="245"/>
      <c r="P137" s="245"/>
      <c r="Q137" s="245"/>
      <c r="R137" s="245"/>
      <c r="S137" s="245"/>
      <c r="T137" s="246"/>
      <c r="AT137" s="247" t="s">
        <v>254</v>
      </c>
      <c r="AU137" s="247" t="s">
        <v>86</v>
      </c>
      <c r="AV137" s="14" t="s">
        <v>89</v>
      </c>
      <c r="AW137" s="14" t="s">
        <v>38</v>
      </c>
      <c r="AX137" s="14" t="s">
        <v>82</v>
      </c>
      <c r="AY137" s="247" t="s">
        <v>149</v>
      </c>
    </row>
    <row r="138" spans="2:51" s="12" customFormat="1" ht="11.25">
      <c r="B138" s="216"/>
      <c r="C138" s="217"/>
      <c r="D138" s="210" t="s">
        <v>254</v>
      </c>
      <c r="E138" s="218" t="s">
        <v>1</v>
      </c>
      <c r="F138" s="219" t="s">
        <v>342</v>
      </c>
      <c r="G138" s="217"/>
      <c r="H138" s="220">
        <v>1251</v>
      </c>
      <c r="I138" s="221"/>
      <c r="J138" s="217"/>
      <c r="K138" s="217"/>
      <c r="L138" s="222"/>
      <c r="M138" s="223"/>
      <c r="N138" s="224"/>
      <c r="O138" s="224"/>
      <c r="P138" s="224"/>
      <c r="Q138" s="224"/>
      <c r="R138" s="224"/>
      <c r="S138" s="224"/>
      <c r="T138" s="225"/>
      <c r="AT138" s="226" t="s">
        <v>254</v>
      </c>
      <c r="AU138" s="226" t="s">
        <v>86</v>
      </c>
      <c r="AV138" s="12" t="s">
        <v>86</v>
      </c>
      <c r="AW138" s="12" t="s">
        <v>38</v>
      </c>
      <c r="AX138" s="12" t="s">
        <v>82</v>
      </c>
      <c r="AY138" s="226" t="s">
        <v>149</v>
      </c>
    </row>
    <row r="139" spans="2:51" s="13" customFormat="1" ht="11.25">
      <c r="B139" s="227"/>
      <c r="C139" s="228"/>
      <c r="D139" s="210" t="s">
        <v>254</v>
      </c>
      <c r="E139" s="229" t="s">
        <v>1</v>
      </c>
      <c r="F139" s="230" t="s">
        <v>256</v>
      </c>
      <c r="G139" s="228"/>
      <c r="H139" s="231">
        <v>1251</v>
      </c>
      <c r="I139" s="232"/>
      <c r="J139" s="228"/>
      <c r="K139" s="228"/>
      <c r="L139" s="233"/>
      <c r="M139" s="234"/>
      <c r="N139" s="235"/>
      <c r="O139" s="235"/>
      <c r="P139" s="235"/>
      <c r="Q139" s="235"/>
      <c r="R139" s="235"/>
      <c r="S139" s="235"/>
      <c r="T139" s="236"/>
      <c r="AT139" s="237" t="s">
        <v>254</v>
      </c>
      <c r="AU139" s="237" t="s">
        <v>86</v>
      </c>
      <c r="AV139" s="13" t="s">
        <v>169</v>
      </c>
      <c r="AW139" s="13" t="s">
        <v>38</v>
      </c>
      <c r="AX139" s="13" t="s">
        <v>89</v>
      </c>
      <c r="AY139" s="237" t="s">
        <v>149</v>
      </c>
    </row>
    <row r="140" spans="2:65" s="1" customFormat="1" ht="16.5" customHeight="1">
      <c r="B140" s="35"/>
      <c r="C140" s="197" t="s">
        <v>106</v>
      </c>
      <c r="D140" s="197" t="s">
        <v>152</v>
      </c>
      <c r="E140" s="198" t="s">
        <v>343</v>
      </c>
      <c r="F140" s="199" t="s">
        <v>344</v>
      </c>
      <c r="G140" s="200" t="s">
        <v>275</v>
      </c>
      <c r="H140" s="201">
        <v>302.28</v>
      </c>
      <c r="I140" s="202"/>
      <c r="J140" s="203">
        <f>ROUND(I140*H140,2)</f>
        <v>0</v>
      </c>
      <c r="K140" s="199" t="s">
        <v>156</v>
      </c>
      <c r="L140" s="39"/>
      <c r="M140" s="204" t="s">
        <v>1</v>
      </c>
      <c r="N140" s="205" t="s">
        <v>47</v>
      </c>
      <c r="O140" s="67"/>
      <c r="P140" s="206">
        <f>O140*H140</f>
        <v>0</v>
      </c>
      <c r="Q140" s="206">
        <v>0</v>
      </c>
      <c r="R140" s="206">
        <f>Q140*H140</f>
        <v>0</v>
      </c>
      <c r="S140" s="206">
        <v>0</v>
      </c>
      <c r="T140" s="207">
        <f>S140*H140</f>
        <v>0</v>
      </c>
      <c r="AR140" s="208" t="s">
        <v>169</v>
      </c>
      <c r="AT140" s="208" t="s">
        <v>152</v>
      </c>
      <c r="AU140" s="208" t="s">
        <v>86</v>
      </c>
      <c r="AY140" s="17" t="s">
        <v>149</v>
      </c>
      <c r="BE140" s="209">
        <f>IF(N140="základní",J140,0)</f>
        <v>0</v>
      </c>
      <c r="BF140" s="209">
        <f>IF(N140="snížená",J140,0)</f>
        <v>0</v>
      </c>
      <c r="BG140" s="209">
        <f>IF(N140="zákl. přenesená",J140,0)</f>
        <v>0</v>
      </c>
      <c r="BH140" s="209">
        <f>IF(N140="sníž. přenesená",J140,0)</f>
        <v>0</v>
      </c>
      <c r="BI140" s="209">
        <f>IF(N140="nulová",J140,0)</f>
        <v>0</v>
      </c>
      <c r="BJ140" s="17" t="s">
        <v>89</v>
      </c>
      <c r="BK140" s="209">
        <f>ROUND(I140*H140,2)</f>
        <v>0</v>
      </c>
      <c r="BL140" s="17" t="s">
        <v>169</v>
      </c>
      <c r="BM140" s="208" t="s">
        <v>345</v>
      </c>
    </row>
    <row r="141" spans="2:51" s="14" customFormat="1" ht="11.25">
      <c r="B141" s="238"/>
      <c r="C141" s="239"/>
      <c r="D141" s="210" t="s">
        <v>254</v>
      </c>
      <c r="E141" s="240" t="s">
        <v>1</v>
      </c>
      <c r="F141" s="241" t="s">
        <v>346</v>
      </c>
      <c r="G141" s="239"/>
      <c r="H141" s="240" t="s">
        <v>1</v>
      </c>
      <c r="I141" s="242"/>
      <c r="J141" s="239"/>
      <c r="K141" s="239"/>
      <c r="L141" s="243"/>
      <c r="M141" s="244"/>
      <c r="N141" s="245"/>
      <c r="O141" s="245"/>
      <c r="P141" s="245"/>
      <c r="Q141" s="245"/>
      <c r="R141" s="245"/>
      <c r="S141" s="245"/>
      <c r="T141" s="246"/>
      <c r="AT141" s="247" t="s">
        <v>254</v>
      </c>
      <c r="AU141" s="247" t="s">
        <v>86</v>
      </c>
      <c r="AV141" s="14" t="s">
        <v>89</v>
      </c>
      <c r="AW141" s="14" t="s">
        <v>38</v>
      </c>
      <c r="AX141" s="14" t="s">
        <v>82</v>
      </c>
      <c r="AY141" s="247" t="s">
        <v>149</v>
      </c>
    </row>
    <row r="142" spans="2:51" s="12" customFormat="1" ht="11.25">
      <c r="B142" s="216"/>
      <c r="C142" s="217"/>
      <c r="D142" s="210" t="s">
        <v>254</v>
      </c>
      <c r="E142" s="218" t="s">
        <v>1</v>
      </c>
      <c r="F142" s="219" t="s">
        <v>347</v>
      </c>
      <c r="G142" s="217"/>
      <c r="H142" s="220">
        <v>181.76</v>
      </c>
      <c r="I142" s="221"/>
      <c r="J142" s="217"/>
      <c r="K142" s="217"/>
      <c r="L142" s="222"/>
      <c r="M142" s="223"/>
      <c r="N142" s="224"/>
      <c r="O142" s="224"/>
      <c r="P142" s="224"/>
      <c r="Q142" s="224"/>
      <c r="R142" s="224"/>
      <c r="S142" s="224"/>
      <c r="T142" s="225"/>
      <c r="AT142" s="226" t="s">
        <v>254</v>
      </c>
      <c r="AU142" s="226" t="s">
        <v>86</v>
      </c>
      <c r="AV142" s="12" t="s">
        <v>86</v>
      </c>
      <c r="AW142" s="12" t="s">
        <v>38</v>
      </c>
      <c r="AX142" s="12" t="s">
        <v>82</v>
      </c>
      <c r="AY142" s="226" t="s">
        <v>149</v>
      </c>
    </row>
    <row r="143" spans="2:51" s="12" customFormat="1" ht="11.25">
      <c r="B143" s="216"/>
      <c r="C143" s="217"/>
      <c r="D143" s="210" t="s">
        <v>254</v>
      </c>
      <c r="E143" s="218" t="s">
        <v>1</v>
      </c>
      <c r="F143" s="219" t="s">
        <v>348</v>
      </c>
      <c r="G143" s="217"/>
      <c r="H143" s="220">
        <v>20.52</v>
      </c>
      <c r="I143" s="221"/>
      <c r="J143" s="217"/>
      <c r="K143" s="217"/>
      <c r="L143" s="222"/>
      <c r="M143" s="223"/>
      <c r="N143" s="224"/>
      <c r="O143" s="224"/>
      <c r="P143" s="224"/>
      <c r="Q143" s="224"/>
      <c r="R143" s="224"/>
      <c r="S143" s="224"/>
      <c r="T143" s="225"/>
      <c r="AT143" s="226" t="s">
        <v>254</v>
      </c>
      <c r="AU143" s="226" t="s">
        <v>86</v>
      </c>
      <c r="AV143" s="12" t="s">
        <v>86</v>
      </c>
      <c r="AW143" s="12" t="s">
        <v>38</v>
      </c>
      <c r="AX143" s="12" t="s">
        <v>82</v>
      </c>
      <c r="AY143" s="226" t="s">
        <v>149</v>
      </c>
    </row>
    <row r="144" spans="2:51" s="12" customFormat="1" ht="11.25">
      <c r="B144" s="216"/>
      <c r="C144" s="217"/>
      <c r="D144" s="210" t="s">
        <v>254</v>
      </c>
      <c r="E144" s="218" t="s">
        <v>1</v>
      </c>
      <c r="F144" s="219" t="s">
        <v>349</v>
      </c>
      <c r="G144" s="217"/>
      <c r="H144" s="220">
        <v>100</v>
      </c>
      <c r="I144" s="221"/>
      <c r="J144" s="217"/>
      <c r="K144" s="217"/>
      <c r="L144" s="222"/>
      <c r="M144" s="223"/>
      <c r="N144" s="224"/>
      <c r="O144" s="224"/>
      <c r="P144" s="224"/>
      <c r="Q144" s="224"/>
      <c r="R144" s="224"/>
      <c r="S144" s="224"/>
      <c r="T144" s="225"/>
      <c r="AT144" s="226" t="s">
        <v>254</v>
      </c>
      <c r="AU144" s="226" t="s">
        <v>86</v>
      </c>
      <c r="AV144" s="12" t="s">
        <v>86</v>
      </c>
      <c r="AW144" s="12" t="s">
        <v>38</v>
      </c>
      <c r="AX144" s="12" t="s">
        <v>82</v>
      </c>
      <c r="AY144" s="226" t="s">
        <v>149</v>
      </c>
    </row>
    <row r="145" spans="2:51" s="13" customFormat="1" ht="11.25">
      <c r="B145" s="227"/>
      <c r="C145" s="228"/>
      <c r="D145" s="210" t="s">
        <v>254</v>
      </c>
      <c r="E145" s="229" t="s">
        <v>1</v>
      </c>
      <c r="F145" s="230" t="s">
        <v>256</v>
      </c>
      <c r="G145" s="228"/>
      <c r="H145" s="231">
        <v>302.28</v>
      </c>
      <c r="I145" s="232"/>
      <c r="J145" s="228"/>
      <c r="K145" s="228"/>
      <c r="L145" s="233"/>
      <c r="M145" s="234"/>
      <c r="N145" s="235"/>
      <c r="O145" s="235"/>
      <c r="P145" s="235"/>
      <c r="Q145" s="235"/>
      <c r="R145" s="235"/>
      <c r="S145" s="235"/>
      <c r="T145" s="236"/>
      <c r="AT145" s="237" t="s">
        <v>254</v>
      </c>
      <c r="AU145" s="237" t="s">
        <v>86</v>
      </c>
      <c r="AV145" s="13" t="s">
        <v>169</v>
      </c>
      <c r="AW145" s="13" t="s">
        <v>38</v>
      </c>
      <c r="AX145" s="13" t="s">
        <v>89</v>
      </c>
      <c r="AY145" s="237" t="s">
        <v>149</v>
      </c>
    </row>
    <row r="146" spans="2:65" s="1" customFormat="1" ht="16.5" customHeight="1">
      <c r="B146" s="35"/>
      <c r="C146" s="197" t="s">
        <v>169</v>
      </c>
      <c r="D146" s="197" t="s">
        <v>152</v>
      </c>
      <c r="E146" s="198" t="s">
        <v>350</v>
      </c>
      <c r="F146" s="199" t="s">
        <v>351</v>
      </c>
      <c r="G146" s="200" t="s">
        <v>275</v>
      </c>
      <c r="H146" s="201">
        <v>109.056</v>
      </c>
      <c r="I146" s="202"/>
      <c r="J146" s="203">
        <f>ROUND(I146*H146,2)</f>
        <v>0</v>
      </c>
      <c r="K146" s="199" t="s">
        <v>156</v>
      </c>
      <c r="L146" s="39"/>
      <c r="M146" s="204" t="s">
        <v>1</v>
      </c>
      <c r="N146" s="205" t="s">
        <v>47</v>
      </c>
      <c r="O146" s="67"/>
      <c r="P146" s="206">
        <f>O146*H146</f>
        <v>0</v>
      </c>
      <c r="Q146" s="206">
        <v>0</v>
      </c>
      <c r="R146" s="206">
        <f>Q146*H146</f>
        <v>0</v>
      </c>
      <c r="S146" s="206">
        <v>0</v>
      </c>
      <c r="T146" s="207">
        <f>S146*H146</f>
        <v>0</v>
      </c>
      <c r="AR146" s="208" t="s">
        <v>169</v>
      </c>
      <c r="AT146" s="208" t="s">
        <v>152</v>
      </c>
      <c r="AU146" s="208" t="s">
        <v>86</v>
      </c>
      <c r="AY146" s="17" t="s">
        <v>149</v>
      </c>
      <c r="BE146" s="209">
        <f>IF(N146="základní",J146,0)</f>
        <v>0</v>
      </c>
      <c r="BF146" s="209">
        <f>IF(N146="snížená",J146,0)</f>
        <v>0</v>
      </c>
      <c r="BG146" s="209">
        <f>IF(N146="zákl. přenesená",J146,0)</f>
        <v>0</v>
      </c>
      <c r="BH146" s="209">
        <f>IF(N146="sníž. přenesená",J146,0)</f>
        <v>0</v>
      </c>
      <c r="BI146" s="209">
        <f>IF(N146="nulová",J146,0)</f>
        <v>0</v>
      </c>
      <c r="BJ146" s="17" t="s">
        <v>89</v>
      </c>
      <c r="BK146" s="209">
        <f>ROUND(I146*H146,2)</f>
        <v>0</v>
      </c>
      <c r="BL146" s="17" t="s">
        <v>169</v>
      </c>
      <c r="BM146" s="208" t="s">
        <v>352</v>
      </c>
    </row>
    <row r="147" spans="2:47" s="1" customFormat="1" ht="19.5">
      <c r="B147" s="35"/>
      <c r="C147" s="36"/>
      <c r="D147" s="210" t="s">
        <v>159</v>
      </c>
      <c r="E147" s="36"/>
      <c r="F147" s="211" t="s">
        <v>353</v>
      </c>
      <c r="G147" s="36"/>
      <c r="H147" s="36"/>
      <c r="I147" s="118"/>
      <c r="J147" s="36"/>
      <c r="K147" s="36"/>
      <c r="L147" s="39"/>
      <c r="M147" s="212"/>
      <c r="N147" s="67"/>
      <c r="O147" s="67"/>
      <c r="P147" s="67"/>
      <c r="Q147" s="67"/>
      <c r="R147" s="67"/>
      <c r="S147" s="67"/>
      <c r="T147" s="68"/>
      <c r="AT147" s="17" t="s">
        <v>159</v>
      </c>
      <c r="AU147" s="17" t="s">
        <v>86</v>
      </c>
    </row>
    <row r="148" spans="2:51" s="12" customFormat="1" ht="11.25">
      <c r="B148" s="216"/>
      <c r="C148" s="217"/>
      <c r="D148" s="210" t="s">
        <v>254</v>
      </c>
      <c r="E148" s="217"/>
      <c r="F148" s="219" t="s">
        <v>354</v>
      </c>
      <c r="G148" s="217"/>
      <c r="H148" s="220">
        <v>109.056</v>
      </c>
      <c r="I148" s="221"/>
      <c r="J148" s="217"/>
      <c r="K148" s="217"/>
      <c r="L148" s="222"/>
      <c r="M148" s="223"/>
      <c r="N148" s="224"/>
      <c r="O148" s="224"/>
      <c r="P148" s="224"/>
      <c r="Q148" s="224"/>
      <c r="R148" s="224"/>
      <c r="S148" s="224"/>
      <c r="T148" s="225"/>
      <c r="AT148" s="226" t="s">
        <v>254</v>
      </c>
      <c r="AU148" s="226" t="s">
        <v>86</v>
      </c>
      <c r="AV148" s="12" t="s">
        <v>86</v>
      </c>
      <c r="AW148" s="12" t="s">
        <v>4</v>
      </c>
      <c r="AX148" s="12" t="s">
        <v>89</v>
      </c>
      <c r="AY148" s="226" t="s">
        <v>149</v>
      </c>
    </row>
    <row r="149" spans="2:65" s="1" customFormat="1" ht="16.5" customHeight="1">
      <c r="B149" s="35"/>
      <c r="C149" s="197" t="s">
        <v>148</v>
      </c>
      <c r="D149" s="197" t="s">
        <v>152</v>
      </c>
      <c r="E149" s="198" t="s">
        <v>279</v>
      </c>
      <c r="F149" s="199" t="s">
        <v>280</v>
      </c>
      <c r="G149" s="200" t="s">
        <v>275</v>
      </c>
      <c r="H149" s="201">
        <v>92.7</v>
      </c>
      <c r="I149" s="202"/>
      <c r="J149" s="203">
        <f>ROUND(I149*H149,2)</f>
        <v>0</v>
      </c>
      <c r="K149" s="199" t="s">
        <v>156</v>
      </c>
      <c r="L149" s="39"/>
      <c r="M149" s="204" t="s">
        <v>1</v>
      </c>
      <c r="N149" s="205" t="s">
        <v>47</v>
      </c>
      <c r="O149" s="67"/>
      <c r="P149" s="206">
        <f>O149*H149</f>
        <v>0</v>
      </c>
      <c r="Q149" s="206">
        <v>0</v>
      </c>
      <c r="R149" s="206">
        <f>Q149*H149</f>
        <v>0</v>
      </c>
      <c r="S149" s="206">
        <v>0</v>
      </c>
      <c r="T149" s="207">
        <f>S149*H149</f>
        <v>0</v>
      </c>
      <c r="AR149" s="208" t="s">
        <v>169</v>
      </c>
      <c r="AT149" s="208" t="s">
        <v>152</v>
      </c>
      <c r="AU149" s="208" t="s">
        <v>86</v>
      </c>
      <c r="AY149" s="17" t="s">
        <v>149</v>
      </c>
      <c r="BE149" s="209">
        <f>IF(N149="základní",J149,0)</f>
        <v>0</v>
      </c>
      <c r="BF149" s="209">
        <f>IF(N149="snížená",J149,0)</f>
        <v>0</v>
      </c>
      <c r="BG149" s="209">
        <f>IF(N149="zákl. přenesená",J149,0)</f>
        <v>0</v>
      </c>
      <c r="BH149" s="209">
        <f>IF(N149="sníž. přenesená",J149,0)</f>
        <v>0</v>
      </c>
      <c r="BI149" s="209">
        <f>IF(N149="nulová",J149,0)</f>
        <v>0</v>
      </c>
      <c r="BJ149" s="17" t="s">
        <v>89</v>
      </c>
      <c r="BK149" s="209">
        <f>ROUND(I149*H149,2)</f>
        <v>0</v>
      </c>
      <c r="BL149" s="17" t="s">
        <v>169</v>
      </c>
      <c r="BM149" s="208" t="s">
        <v>355</v>
      </c>
    </row>
    <row r="150" spans="2:65" s="1" customFormat="1" ht="16.5" customHeight="1">
      <c r="B150" s="35"/>
      <c r="C150" s="197" t="s">
        <v>182</v>
      </c>
      <c r="D150" s="197" t="s">
        <v>152</v>
      </c>
      <c r="E150" s="198" t="s">
        <v>356</v>
      </c>
      <c r="F150" s="199" t="s">
        <v>357</v>
      </c>
      <c r="G150" s="200" t="s">
        <v>275</v>
      </c>
      <c r="H150" s="201">
        <v>2162.752</v>
      </c>
      <c r="I150" s="202"/>
      <c r="J150" s="203">
        <f>ROUND(I150*H150,2)</f>
        <v>0</v>
      </c>
      <c r="K150" s="199" t="s">
        <v>156</v>
      </c>
      <c r="L150" s="39"/>
      <c r="M150" s="204" t="s">
        <v>1</v>
      </c>
      <c r="N150" s="205" t="s">
        <v>47</v>
      </c>
      <c r="O150" s="67"/>
      <c r="P150" s="206">
        <f>O150*H150</f>
        <v>0</v>
      </c>
      <c r="Q150" s="206">
        <v>0</v>
      </c>
      <c r="R150" s="206">
        <f>Q150*H150</f>
        <v>0</v>
      </c>
      <c r="S150" s="206">
        <v>0</v>
      </c>
      <c r="T150" s="207">
        <f>S150*H150</f>
        <v>0</v>
      </c>
      <c r="AR150" s="208" t="s">
        <v>169</v>
      </c>
      <c r="AT150" s="208" t="s">
        <v>152</v>
      </c>
      <c r="AU150" s="208" t="s">
        <v>86</v>
      </c>
      <c r="AY150" s="17" t="s">
        <v>149</v>
      </c>
      <c r="BE150" s="209">
        <f>IF(N150="základní",J150,0)</f>
        <v>0</v>
      </c>
      <c r="BF150" s="209">
        <f>IF(N150="snížená",J150,0)</f>
        <v>0</v>
      </c>
      <c r="BG150" s="209">
        <f>IF(N150="zákl. přenesená",J150,0)</f>
        <v>0</v>
      </c>
      <c r="BH150" s="209">
        <f>IF(N150="sníž. přenesená",J150,0)</f>
        <v>0</v>
      </c>
      <c r="BI150" s="209">
        <f>IF(N150="nulová",J150,0)</f>
        <v>0</v>
      </c>
      <c r="BJ150" s="17" t="s">
        <v>89</v>
      </c>
      <c r="BK150" s="209">
        <f>ROUND(I150*H150,2)</f>
        <v>0</v>
      </c>
      <c r="BL150" s="17" t="s">
        <v>169</v>
      </c>
      <c r="BM150" s="208" t="s">
        <v>358</v>
      </c>
    </row>
    <row r="151" spans="2:51" s="14" customFormat="1" ht="11.25">
      <c r="B151" s="238"/>
      <c r="C151" s="239"/>
      <c r="D151" s="210" t="s">
        <v>254</v>
      </c>
      <c r="E151" s="240" t="s">
        <v>1</v>
      </c>
      <c r="F151" s="241" t="s">
        <v>359</v>
      </c>
      <c r="G151" s="239"/>
      <c r="H151" s="240" t="s">
        <v>1</v>
      </c>
      <c r="I151" s="242"/>
      <c r="J151" s="239"/>
      <c r="K151" s="239"/>
      <c r="L151" s="243"/>
      <c r="M151" s="244"/>
      <c r="N151" s="245"/>
      <c r="O151" s="245"/>
      <c r="P151" s="245"/>
      <c r="Q151" s="245"/>
      <c r="R151" s="245"/>
      <c r="S151" s="245"/>
      <c r="T151" s="246"/>
      <c r="AT151" s="247" t="s">
        <v>254</v>
      </c>
      <c r="AU151" s="247" t="s">
        <v>86</v>
      </c>
      <c r="AV151" s="14" t="s">
        <v>89</v>
      </c>
      <c r="AW151" s="14" t="s">
        <v>38</v>
      </c>
      <c r="AX151" s="14" t="s">
        <v>82</v>
      </c>
      <c r="AY151" s="247" t="s">
        <v>149</v>
      </c>
    </row>
    <row r="152" spans="2:51" s="12" customFormat="1" ht="11.25">
      <c r="B152" s="216"/>
      <c r="C152" s="217"/>
      <c r="D152" s="210" t="s">
        <v>254</v>
      </c>
      <c r="E152" s="218" t="s">
        <v>1</v>
      </c>
      <c r="F152" s="219" t="s">
        <v>360</v>
      </c>
      <c r="G152" s="217"/>
      <c r="H152" s="220">
        <v>1251</v>
      </c>
      <c r="I152" s="221"/>
      <c r="J152" s="217"/>
      <c r="K152" s="217"/>
      <c r="L152" s="222"/>
      <c r="M152" s="223"/>
      <c r="N152" s="224"/>
      <c r="O152" s="224"/>
      <c r="P152" s="224"/>
      <c r="Q152" s="224"/>
      <c r="R152" s="224"/>
      <c r="S152" s="224"/>
      <c r="T152" s="225"/>
      <c r="AT152" s="226" t="s">
        <v>254</v>
      </c>
      <c r="AU152" s="226" t="s">
        <v>86</v>
      </c>
      <c r="AV152" s="12" t="s">
        <v>86</v>
      </c>
      <c r="AW152" s="12" t="s">
        <v>38</v>
      </c>
      <c r="AX152" s="12" t="s">
        <v>82</v>
      </c>
      <c r="AY152" s="226" t="s">
        <v>149</v>
      </c>
    </row>
    <row r="153" spans="2:51" s="12" customFormat="1" ht="11.25">
      <c r="B153" s="216"/>
      <c r="C153" s="217"/>
      <c r="D153" s="210" t="s">
        <v>254</v>
      </c>
      <c r="E153" s="218" t="s">
        <v>1</v>
      </c>
      <c r="F153" s="219" t="s">
        <v>361</v>
      </c>
      <c r="G153" s="217"/>
      <c r="H153" s="220">
        <v>127.232</v>
      </c>
      <c r="I153" s="221"/>
      <c r="J153" s="217"/>
      <c r="K153" s="217"/>
      <c r="L153" s="222"/>
      <c r="M153" s="223"/>
      <c r="N153" s="224"/>
      <c r="O153" s="224"/>
      <c r="P153" s="224"/>
      <c r="Q153" s="224"/>
      <c r="R153" s="224"/>
      <c r="S153" s="224"/>
      <c r="T153" s="225"/>
      <c r="AT153" s="226" t="s">
        <v>254</v>
      </c>
      <c r="AU153" s="226" t="s">
        <v>86</v>
      </c>
      <c r="AV153" s="12" t="s">
        <v>86</v>
      </c>
      <c r="AW153" s="12" t="s">
        <v>38</v>
      </c>
      <c r="AX153" s="12" t="s">
        <v>82</v>
      </c>
      <c r="AY153" s="226" t="s">
        <v>149</v>
      </c>
    </row>
    <row r="154" spans="2:51" s="12" customFormat="1" ht="11.25">
      <c r="B154" s="216"/>
      <c r="C154" s="217"/>
      <c r="D154" s="210" t="s">
        <v>254</v>
      </c>
      <c r="E154" s="218" t="s">
        <v>1</v>
      </c>
      <c r="F154" s="219" t="s">
        <v>349</v>
      </c>
      <c r="G154" s="217"/>
      <c r="H154" s="220">
        <v>100</v>
      </c>
      <c r="I154" s="221"/>
      <c r="J154" s="217"/>
      <c r="K154" s="217"/>
      <c r="L154" s="222"/>
      <c r="M154" s="223"/>
      <c r="N154" s="224"/>
      <c r="O154" s="224"/>
      <c r="P154" s="224"/>
      <c r="Q154" s="224"/>
      <c r="R154" s="224"/>
      <c r="S154" s="224"/>
      <c r="T154" s="225"/>
      <c r="AT154" s="226" t="s">
        <v>254</v>
      </c>
      <c r="AU154" s="226" t="s">
        <v>86</v>
      </c>
      <c r="AV154" s="12" t="s">
        <v>86</v>
      </c>
      <c r="AW154" s="12" t="s">
        <v>38</v>
      </c>
      <c r="AX154" s="12" t="s">
        <v>82</v>
      </c>
      <c r="AY154" s="226" t="s">
        <v>149</v>
      </c>
    </row>
    <row r="155" spans="2:51" s="12" customFormat="1" ht="11.25">
      <c r="B155" s="216"/>
      <c r="C155" s="217"/>
      <c r="D155" s="210" t="s">
        <v>254</v>
      </c>
      <c r="E155" s="218" t="s">
        <v>1</v>
      </c>
      <c r="F155" s="219" t="s">
        <v>348</v>
      </c>
      <c r="G155" s="217"/>
      <c r="H155" s="220">
        <v>20.52</v>
      </c>
      <c r="I155" s="221"/>
      <c r="J155" s="217"/>
      <c r="K155" s="217"/>
      <c r="L155" s="222"/>
      <c r="M155" s="223"/>
      <c r="N155" s="224"/>
      <c r="O155" s="224"/>
      <c r="P155" s="224"/>
      <c r="Q155" s="224"/>
      <c r="R155" s="224"/>
      <c r="S155" s="224"/>
      <c r="T155" s="225"/>
      <c r="AT155" s="226" t="s">
        <v>254</v>
      </c>
      <c r="AU155" s="226" t="s">
        <v>86</v>
      </c>
      <c r="AV155" s="12" t="s">
        <v>86</v>
      </c>
      <c r="AW155" s="12" t="s">
        <v>38</v>
      </c>
      <c r="AX155" s="12" t="s">
        <v>82</v>
      </c>
      <c r="AY155" s="226" t="s">
        <v>149</v>
      </c>
    </row>
    <row r="156" spans="2:51" s="12" customFormat="1" ht="11.25">
      <c r="B156" s="216"/>
      <c r="C156" s="217"/>
      <c r="D156" s="210" t="s">
        <v>254</v>
      </c>
      <c r="E156" s="218" t="s">
        <v>1</v>
      </c>
      <c r="F156" s="219" t="s">
        <v>362</v>
      </c>
      <c r="G156" s="217"/>
      <c r="H156" s="220">
        <v>664</v>
      </c>
      <c r="I156" s="221"/>
      <c r="J156" s="217"/>
      <c r="K156" s="217"/>
      <c r="L156" s="222"/>
      <c r="M156" s="223"/>
      <c r="N156" s="224"/>
      <c r="O156" s="224"/>
      <c r="P156" s="224"/>
      <c r="Q156" s="224"/>
      <c r="R156" s="224"/>
      <c r="S156" s="224"/>
      <c r="T156" s="225"/>
      <c r="AT156" s="226" t="s">
        <v>254</v>
      </c>
      <c r="AU156" s="226" t="s">
        <v>86</v>
      </c>
      <c r="AV156" s="12" t="s">
        <v>86</v>
      </c>
      <c r="AW156" s="12" t="s">
        <v>38</v>
      </c>
      <c r="AX156" s="12" t="s">
        <v>82</v>
      </c>
      <c r="AY156" s="226" t="s">
        <v>149</v>
      </c>
    </row>
    <row r="157" spans="2:51" s="13" customFormat="1" ht="11.25">
      <c r="B157" s="227"/>
      <c r="C157" s="228"/>
      <c r="D157" s="210" t="s">
        <v>254</v>
      </c>
      <c r="E157" s="229" t="s">
        <v>1</v>
      </c>
      <c r="F157" s="230" t="s">
        <v>256</v>
      </c>
      <c r="G157" s="228"/>
      <c r="H157" s="231">
        <v>2162.752</v>
      </c>
      <c r="I157" s="232"/>
      <c r="J157" s="228"/>
      <c r="K157" s="228"/>
      <c r="L157" s="233"/>
      <c r="M157" s="234"/>
      <c r="N157" s="235"/>
      <c r="O157" s="235"/>
      <c r="P157" s="235"/>
      <c r="Q157" s="235"/>
      <c r="R157" s="235"/>
      <c r="S157" s="235"/>
      <c r="T157" s="236"/>
      <c r="AT157" s="237" t="s">
        <v>254</v>
      </c>
      <c r="AU157" s="237" t="s">
        <v>86</v>
      </c>
      <c r="AV157" s="13" t="s">
        <v>169</v>
      </c>
      <c r="AW157" s="13" t="s">
        <v>38</v>
      </c>
      <c r="AX157" s="13" t="s">
        <v>89</v>
      </c>
      <c r="AY157" s="237" t="s">
        <v>149</v>
      </c>
    </row>
    <row r="158" spans="2:65" s="1" customFormat="1" ht="16.5" customHeight="1">
      <c r="B158" s="35"/>
      <c r="C158" s="197" t="s">
        <v>187</v>
      </c>
      <c r="D158" s="197" t="s">
        <v>152</v>
      </c>
      <c r="E158" s="198" t="s">
        <v>363</v>
      </c>
      <c r="F158" s="199" t="s">
        <v>364</v>
      </c>
      <c r="G158" s="200" t="s">
        <v>275</v>
      </c>
      <c r="H158" s="201">
        <v>10813.76</v>
      </c>
      <c r="I158" s="202"/>
      <c r="J158" s="203">
        <f>ROUND(I158*H158,2)</f>
        <v>0</v>
      </c>
      <c r="K158" s="199" t="s">
        <v>156</v>
      </c>
      <c r="L158" s="39"/>
      <c r="M158" s="204" t="s">
        <v>1</v>
      </c>
      <c r="N158" s="205" t="s">
        <v>47</v>
      </c>
      <c r="O158" s="67"/>
      <c r="P158" s="206">
        <f>O158*H158</f>
        <v>0</v>
      </c>
      <c r="Q158" s="206">
        <v>0</v>
      </c>
      <c r="R158" s="206">
        <f>Q158*H158</f>
        <v>0</v>
      </c>
      <c r="S158" s="206">
        <v>0</v>
      </c>
      <c r="T158" s="207">
        <f>S158*H158</f>
        <v>0</v>
      </c>
      <c r="AR158" s="208" t="s">
        <v>169</v>
      </c>
      <c r="AT158" s="208" t="s">
        <v>152</v>
      </c>
      <c r="AU158" s="208" t="s">
        <v>86</v>
      </c>
      <c r="AY158" s="17" t="s">
        <v>149</v>
      </c>
      <c r="BE158" s="209">
        <f>IF(N158="základní",J158,0)</f>
        <v>0</v>
      </c>
      <c r="BF158" s="209">
        <f>IF(N158="snížená",J158,0)</f>
        <v>0</v>
      </c>
      <c r="BG158" s="209">
        <f>IF(N158="zákl. přenesená",J158,0)</f>
        <v>0</v>
      </c>
      <c r="BH158" s="209">
        <f>IF(N158="sníž. přenesená",J158,0)</f>
        <v>0</v>
      </c>
      <c r="BI158" s="209">
        <f>IF(N158="nulová",J158,0)</f>
        <v>0</v>
      </c>
      <c r="BJ158" s="17" t="s">
        <v>89</v>
      </c>
      <c r="BK158" s="209">
        <f>ROUND(I158*H158,2)</f>
        <v>0</v>
      </c>
      <c r="BL158" s="17" t="s">
        <v>169</v>
      </c>
      <c r="BM158" s="208" t="s">
        <v>365</v>
      </c>
    </row>
    <row r="159" spans="2:51" s="12" customFormat="1" ht="11.25">
      <c r="B159" s="216"/>
      <c r="C159" s="217"/>
      <c r="D159" s="210" t="s">
        <v>254</v>
      </c>
      <c r="E159" s="217"/>
      <c r="F159" s="219" t="s">
        <v>366</v>
      </c>
      <c r="G159" s="217"/>
      <c r="H159" s="220">
        <v>10813.76</v>
      </c>
      <c r="I159" s="221"/>
      <c r="J159" s="217"/>
      <c r="K159" s="217"/>
      <c r="L159" s="222"/>
      <c r="M159" s="223"/>
      <c r="N159" s="224"/>
      <c r="O159" s="224"/>
      <c r="P159" s="224"/>
      <c r="Q159" s="224"/>
      <c r="R159" s="224"/>
      <c r="S159" s="224"/>
      <c r="T159" s="225"/>
      <c r="AT159" s="226" t="s">
        <v>254</v>
      </c>
      <c r="AU159" s="226" t="s">
        <v>86</v>
      </c>
      <c r="AV159" s="12" t="s">
        <v>86</v>
      </c>
      <c r="AW159" s="12" t="s">
        <v>4</v>
      </c>
      <c r="AX159" s="12" t="s">
        <v>89</v>
      </c>
      <c r="AY159" s="226" t="s">
        <v>149</v>
      </c>
    </row>
    <row r="160" spans="2:65" s="1" customFormat="1" ht="16.5" customHeight="1">
      <c r="B160" s="35"/>
      <c r="C160" s="197" t="s">
        <v>192</v>
      </c>
      <c r="D160" s="197" t="s">
        <v>152</v>
      </c>
      <c r="E160" s="198" t="s">
        <v>367</v>
      </c>
      <c r="F160" s="199" t="s">
        <v>368</v>
      </c>
      <c r="G160" s="200" t="s">
        <v>275</v>
      </c>
      <c r="H160" s="201">
        <v>98</v>
      </c>
      <c r="I160" s="202"/>
      <c r="J160" s="203">
        <f>ROUND(I160*H160,2)</f>
        <v>0</v>
      </c>
      <c r="K160" s="199" t="s">
        <v>156</v>
      </c>
      <c r="L160" s="39"/>
      <c r="M160" s="204" t="s">
        <v>1</v>
      </c>
      <c r="N160" s="205" t="s">
        <v>47</v>
      </c>
      <c r="O160" s="67"/>
      <c r="P160" s="206">
        <f>O160*H160</f>
        <v>0</v>
      </c>
      <c r="Q160" s="206">
        <v>0</v>
      </c>
      <c r="R160" s="206">
        <f>Q160*H160</f>
        <v>0</v>
      </c>
      <c r="S160" s="206">
        <v>0</v>
      </c>
      <c r="T160" s="207">
        <f>S160*H160</f>
        <v>0</v>
      </c>
      <c r="AR160" s="208" t="s">
        <v>169</v>
      </c>
      <c r="AT160" s="208" t="s">
        <v>152</v>
      </c>
      <c r="AU160" s="208" t="s">
        <v>86</v>
      </c>
      <c r="AY160" s="17" t="s">
        <v>149</v>
      </c>
      <c r="BE160" s="209">
        <f>IF(N160="základní",J160,0)</f>
        <v>0</v>
      </c>
      <c r="BF160" s="209">
        <f>IF(N160="snížená",J160,0)</f>
        <v>0</v>
      </c>
      <c r="BG160" s="209">
        <f>IF(N160="zákl. přenesená",J160,0)</f>
        <v>0</v>
      </c>
      <c r="BH160" s="209">
        <f>IF(N160="sníž. přenesená",J160,0)</f>
        <v>0</v>
      </c>
      <c r="BI160" s="209">
        <f>IF(N160="nulová",J160,0)</f>
        <v>0</v>
      </c>
      <c r="BJ160" s="17" t="s">
        <v>89</v>
      </c>
      <c r="BK160" s="209">
        <f>ROUND(I160*H160,2)</f>
        <v>0</v>
      </c>
      <c r="BL160" s="17" t="s">
        <v>169</v>
      </c>
      <c r="BM160" s="208" t="s">
        <v>369</v>
      </c>
    </row>
    <row r="161" spans="2:65" s="1" customFormat="1" ht="16.5" customHeight="1">
      <c r="B161" s="35"/>
      <c r="C161" s="197" t="s">
        <v>199</v>
      </c>
      <c r="D161" s="197" t="s">
        <v>152</v>
      </c>
      <c r="E161" s="198" t="s">
        <v>370</v>
      </c>
      <c r="F161" s="199" t="s">
        <v>371</v>
      </c>
      <c r="G161" s="200" t="s">
        <v>275</v>
      </c>
      <c r="H161" s="201">
        <v>2162.752</v>
      </c>
      <c r="I161" s="202"/>
      <c r="J161" s="203">
        <f>ROUND(I161*H161,2)</f>
        <v>0</v>
      </c>
      <c r="K161" s="199" t="s">
        <v>156</v>
      </c>
      <c r="L161" s="39"/>
      <c r="M161" s="204" t="s">
        <v>1</v>
      </c>
      <c r="N161" s="205" t="s">
        <v>47</v>
      </c>
      <c r="O161" s="67"/>
      <c r="P161" s="206">
        <f>O161*H161</f>
        <v>0</v>
      </c>
      <c r="Q161" s="206">
        <v>0</v>
      </c>
      <c r="R161" s="206">
        <f>Q161*H161</f>
        <v>0</v>
      </c>
      <c r="S161" s="206">
        <v>0</v>
      </c>
      <c r="T161" s="207">
        <f>S161*H161</f>
        <v>0</v>
      </c>
      <c r="AR161" s="208" t="s">
        <v>169</v>
      </c>
      <c r="AT161" s="208" t="s">
        <v>152</v>
      </c>
      <c r="AU161" s="208" t="s">
        <v>86</v>
      </c>
      <c r="AY161" s="17" t="s">
        <v>149</v>
      </c>
      <c r="BE161" s="209">
        <f>IF(N161="základní",J161,0)</f>
        <v>0</v>
      </c>
      <c r="BF161" s="209">
        <f>IF(N161="snížená",J161,0)</f>
        <v>0</v>
      </c>
      <c r="BG161" s="209">
        <f>IF(N161="zákl. přenesená",J161,0)</f>
        <v>0</v>
      </c>
      <c r="BH161" s="209">
        <f>IF(N161="sníž. přenesená",J161,0)</f>
        <v>0</v>
      </c>
      <c r="BI161" s="209">
        <f>IF(N161="nulová",J161,0)</f>
        <v>0</v>
      </c>
      <c r="BJ161" s="17" t="s">
        <v>89</v>
      </c>
      <c r="BK161" s="209">
        <f>ROUND(I161*H161,2)</f>
        <v>0</v>
      </c>
      <c r="BL161" s="17" t="s">
        <v>169</v>
      </c>
      <c r="BM161" s="208" t="s">
        <v>372</v>
      </c>
    </row>
    <row r="162" spans="2:65" s="1" customFormat="1" ht="16.5" customHeight="1">
      <c r="B162" s="35"/>
      <c r="C162" s="197" t="s">
        <v>204</v>
      </c>
      <c r="D162" s="197" t="s">
        <v>152</v>
      </c>
      <c r="E162" s="198" t="s">
        <v>373</v>
      </c>
      <c r="F162" s="199" t="s">
        <v>374</v>
      </c>
      <c r="G162" s="200" t="s">
        <v>300</v>
      </c>
      <c r="H162" s="201">
        <v>3892.954</v>
      </c>
      <c r="I162" s="202"/>
      <c r="J162" s="203">
        <f>ROUND(I162*H162,2)</f>
        <v>0</v>
      </c>
      <c r="K162" s="199" t="s">
        <v>156</v>
      </c>
      <c r="L162" s="39"/>
      <c r="M162" s="204" t="s">
        <v>1</v>
      </c>
      <c r="N162" s="205" t="s">
        <v>47</v>
      </c>
      <c r="O162" s="67"/>
      <c r="P162" s="206">
        <f>O162*H162</f>
        <v>0</v>
      </c>
      <c r="Q162" s="206">
        <v>0</v>
      </c>
      <c r="R162" s="206">
        <f>Q162*H162</f>
        <v>0</v>
      </c>
      <c r="S162" s="206">
        <v>0</v>
      </c>
      <c r="T162" s="207">
        <f>S162*H162</f>
        <v>0</v>
      </c>
      <c r="AR162" s="208" t="s">
        <v>169</v>
      </c>
      <c r="AT162" s="208" t="s">
        <v>152</v>
      </c>
      <c r="AU162" s="208" t="s">
        <v>86</v>
      </c>
      <c r="AY162" s="17" t="s">
        <v>149</v>
      </c>
      <c r="BE162" s="209">
        <f>IF(N162="základní",J162,0)</f>
        <v>0</v>
      </c>
      <c r="BF162" s="209">
        <f>IF(N162="snížená",J162,0)</f>
        <v>0</v>
      </c>
      <c r="BG162" s="209">
        <f>IF(N162="zákl. přenesená",J162,0)</f>
        <v>0</v>
      </c>
      <c r="BH162" s="209">
        <f>IF(N162="sníž. přenesená",J162,0)</f>
        <v>0</v>
      </c>
      <c r="BI162" s="209">
        <f>IF(N162="nulová",J162,0)</f>
        <v>0</v>
      </c>
      <c r="BJ162" s="17" t="s">
        <v>89</v>
      </c>
      <c r="BK162" s="209">
        <f>ROUND(I162*H162,2)</f>
        <v>0</v>
      </c>
      <c r="BL162" s="17" t="s">
        <v>169</v>
      </c>
      <c r="BM162" s="208" t="s">
        <v>375</v>
      </c>
    </row>
    <row r="163" spans="2:51" s="12" customFormat="1" ht="11.25">
      <c r="B163" s="216"/>
      <c r="C163" s="217"/>
      <c r="D163" s="210" t="s">
        <v>254</v>
      </c>
      <c r="E163" s="217"/>
      <c r="F163" s="219" t="s">
        <v>376</v>
      </c>
      <c r="G163" s="217"/>
      <c r="H163" s="220">
        <v>3892.954</v>
      </c>
      <c r="I163" s="221"/>
      <c r="J163" s="217"/>
      <c r="K163" s="217"/>
      <c r="L163" s="222"/>
      <c r="M163" s="223"/>
      <c r="N163" s="224"/>
      <c r="O163" s="224"/>
      <c r="P163" s="224"/>
      <c r="Q163" s="224"/>
      <c r="R163" s="224"/>
      <c r="S163" s="224"/>
      <c r="T163" s="225"/>
      <c r="AT163" s="226" t="s">
        <v>254</v>
      </c>
      <c r="AU163" s="226" t="s">
        <v>86</v>
      </c>
      <c r="AV163" s="12" t="s">
        <v>86</v>
      </c>
      <c r="AW163" s="12" t="s">
        <v>4</v>
      </c>
      <c r="AX163" s="12" t="s">
        <v>89</v>
      </c>
      <c r="AY163" s="226" t="s">
        <v>149</v>
      </c>
    </row>
    <row r="164" spans="2:65" s="1" customFormat="1" ht="16.5" customHeight="1">
      <c r="B164" s="35"/>
      <c r="C164" s="197" t="s">
        <v>211</v>
      </c>
      <c r="D164" s="197" t="s">
        <v>152</v>
      </c>
      <c r="E164" s="198" t="s">
        <v>377</v>
      </c>
      <c r="F164" s="199" t="s">
        <v>378</v>
      </c>
      <c r="G164" s="200" t="s">
        <v>275</v>
      </c>
      <c r="H164" s="201">
        <v>54.528</v>
      </c>
      <c r="I164" s="202"/>
      <c r="J164" s="203">
        <f>ROUND(I164*H164,2)</f>
        <v>0</v>
      </c>
      <c r="K164" s="199" t="s">
        <v>156</v>
      </c>
      <c r="L164" s="39"/>
      <c r="M164" s="204" t="s">
        <v>1</v>
      </c>
      <c r="N164" s="205" t="s">
        <v>47</v>
      </c>
      <c r="O164" s="67"/>
      <c r="P164" s="206">
        <f>O164*H164</f>
        <v>0</v>
      </c>
      <c r="Q164" s="206">
        <v>0</v>
      </c>
      <c r="R164" s="206">
        <f>Q164*H164</f>
        <v>0</v>
      </c>
      <c r="S164" s="206">
        <v>0</v>
      </c>
      <c r="T164" s="207">
        <f>S164*H164</f>
        <v>0</v>
      </c>
      <c r="AR164" s="208" t="s">
        <v>169</v>
      </c>
      <c r="AT164" s="208" t="s">
        <v>152</v>
      </c>
      <c r="AU164" s="208" t="s">
        <v>86</v>
      </c>
      <c r="AY164" s="17" t="s">
        <v>149</v>
      </c>
      <c r="BE164" s="209">
        <f>IF(N164="základní",J164,0)</f>
        <v>0</v>
      </c>
      <c r="BF164" s="209">
        <f>IF(N164="snížená",J164,0)</f>
        <v>0</v>
      </c>
      <c r="BG164" s="209">
        <f>IF(N164="zákl. přenesená",J164,0)</f>
        <v>0</v>
      </c>
      <c r="BH164" s="209">
        <f>IF(N164="sníž. přenesená",J164,0)</f>
        <v>0</v>
      </c>
      <c r="BI164" s="209">
        <f>IF(N164="nulová",J164,0)</f>
        <v>0</v>
      </c>
      <c r="BJ164" s="17" t="s">
        <v>89</v>
      </c>
      <c r="BK164" s="209">
        <f>ROUND(I164*H164,2)</f>
        <v>0</v>
      </c>
      <c r="BL164" s="17" t="s">
        <v>169</v>
      </c>
      <c r="BM164" s="208" t="s">
        <v>379</v>
      </c>
    </row>
    <row r="165" spans="2:51" s="12" customFormat="1" ht="11.25">
      <c r="B165" s="216"/>
      <c r="C165" s="217"/>
      <c r="D165" s="210" t="s">
        <v>254</v>
      </c>
      <c r="E165" s="218" t="s">
        <v>1</v>
      </c>
      <c r="F165" s="219" t="s">
        <v>380</v>
      </c>
      <c r="G165" s="217"/>
      <c r="H165" s="220">
        <v>54.528</v>
      </c>
      <c r="I165" s="221"/>
      <c r="J165" s="217"/>
      <c r="K165" s="217"/>
      <c r="L165" s="222"/>
      <c r="M165" s="223"/>
      <c r="N165" s="224"/>
      <c r="O165" s="224"/>
      <c r="P165" s="224"/>
      <c r="Q165" s="224"/>
      <c r="R165" s="224"/>
      <c r="S165" s="224"/>
      <c r="T165" s="225"/>
      <c r="AT165" s="226" t="s">
        <v>254</v>
      </c>
      <c r="AU165" s="226" t="s">
        <v>86</v>
      </c>
      <c r="AV165" s="12" t="s">
        <v>86</v>
      </c>
      <c r="AW165" s="12" t="s">
        <v>38</v>
      </c>
      <c r="AX165" s="12" t="s">
        <v>82</v>
      </c>
      <c r="AY165" s="226" t="s">
        <v>149</v>
      </c>
    </row>
    <row r="166" spans="2:51" s="13" customFormat="1" ht="11.25">
      <c r="B166" s="227"/>
      <c r="C166" s="228"/>
      <c r="D166" s="210" t="s">
        <v>254</v>
      </c>
      <c r="E166" s="229" t="s">
        <v>1</v>
      </c>
      <c r="F166" s="230" t="s">
        <v>256</v>
      </c>
      <c r="G166" s="228"/>
      <c r="H166" s="231">
        <v>54.528</v>
      </c>
      <c r="I166" s="232"/>
      <c r="J166" s="228"/>
      <c r="K166" s="228"/>
      <c r="L166" s="233"/>
      <c r="M166" s="234"/>
      <c r="N166" s="235"/>
      <c r="O166" s="235"/>
      <c r="P166" s="235"/>
      <c r="Q166" s="235"/>
      <c r="R166" s="235"/>
      <c r="S166" s="235"/>
      <c r="T166" s="236"/>
      <c r="AT166" s="237" t="s">
        <v>254</v>
      </c>
      <c r="AU166" s="237" t="s">
        <v>86</v>
      </c>
      <c r="AV166" s="13" t="s">
        <v>169</v>
      </c>
      <c r="AW166" s="13" t="s">
        <v>38</v>
      </c>
      <c r="AX166" s="13" t="s">
        <v>89</v>
      </c>
      <c r="AY166" s="237" t="s">
        <v>149</v>
      </c>
    </row>
    <row r="167" spans="2:65" s="1" customFormat="1" ht="16.5" customHeight="1">
      <c r="B167" s="35"/>
      <c r="C167" s="197" t="s">
        <v>217</v>
      </c>
      <c r="D167" s="197" t="s">
        <v>152</v>
      </c>
      <c r="E167" s="198" t="s">
        <v>377</v>
      </c>
      <c r="F167" s="199" t="s">
        <v>378</v>
      </c>
      <c r="G167" s="200" t="s">
        <v>275</v>
      </c>
      <c r="H167" s="201">
        <v>49</v>
      </c>
      <c r="I167" s="202"/>
      <c r="J167" s="203">
        <f>ROUND(I167*H167,2)</f>
        <v>0</v>
      </c>
      <c r="K167" s="199" t="s">
        <v>156</v>
      </c>
      <c r="L167" s="39"/>
      <c r="M167" s="204" t="s">
        <v>1</v>
      </c>
      <c r="N167" s="205" t="s">
        <v>47</v>
      </c>
      <c r="O167" s="67"/>
      <c r="P167" s="206">
        <f>O167*H167</f>
        <v>0</v>
      </c>
      <c r="Q167" s="206">
        <v>0</v>
      </c>
      <c r="R167" s="206">
        <f>Q167*H167</f>
        <v>0</v>
      </c>
      <c r="S167" s="206">
        <v>0</v>
      </c>
      <c r="T167" s="207">
        <f>S167*H167</f>
        <v>0</v>
      </c>
      <c r="AR167" s="208" t="s">
        <v>169</v>
      </c>
      <c r="AT167" s="208" t="s">
        <v>152</v>
      </c>
      <c r="AU167" s="208" t="s">
        <v>86</v>
      </c>
      <c r="AY167" s="17" t="s">
        <v>149</v>
      </c>
      <c r="BE167" s="209">
        <f>IF(N167="základní",J167,0)</f>
        <v>0</v>
      </c>
      <c r="BF167" s="209">
        <f>IF(N167="snížená",J167,0)</f>
        <v>0</v>
      </c>
      <c r="BG167" s="209">
        <f>IF(N167="zákl. přenesená",J167,0)</f>
        <v>0</v>
      </c>
      <c r="BH167" s="209">
        <f>IF(N167="sníž. přenesená",J167,0)</f>
        <v>0</v>
      </c>
      <c r="BI167" s="209">
        <f>IF(N167="nulová",J167,0)</f>
        <v>0</v>
      </c>
      <c r="BJ167" s="17" t="s">
        <v>89</v>
      </c>
      <c r="BK167" s="209">
        <f>ROUND(I167*H167,2)</f>
        <v>0</v>
      </c>
      <c r="BL167" s="17" t="s">
        <v>169</v>
      </c>
      <c r="BM167" s="208" t="s">
        <v>381</v>
      </c>
    </row>
    <row r="168" spans="2:51" s="12" customFormat="1" ht="11.25">
      <c r="B168" s="216"/>
      <c r="C168" s="217"/>
      <c r="D168" s="210" t="s">
        <v>254</v>
      </c>
      <c r="E168" s="218" t="s">
        <v>1</v>
      </c>
      <c r="F168" s="219" t="s">
        <v>382</v>
      </c>
      <c r="G168" s="217"/>
      <c r="H168" s="220">
        <v>49</v>
      </c>
      <c r="I168" s="221"/>
      <c r="J168" s="217"/>
      <c r="K168" s="217"/>
      <c r="L168" s="222"/>
      <c r="M168" s="223"/>
      <c r="N168" s="224"/>
      <c r="O168" s="224"/>
      <c r="P168" s="224"/>
      <c r="Q168" s="224"/>
      <c r="R168" s="224"/>
      <c r="S168" s="224"/>
      <c r="T168" s="225"/>
      <c r="AT168" s="226" t="s">
        <v>254</v>
      </c>
      <c r="AU168" s="226" t="s">
        <v>86</v>
      </c>
      <c r="AV168" s="12" t="s">
        <v>86</v>
      </c>
      <c r="AW168" s="12" t="s">
        <v>38</v>
      </c>
      <c r="AX168" s="12" t="s">
        <v>82</v>
      </c>
      <c r="AY168" s="226" t="s">
        <v>149</v>
      </c>
    </row>
    <row r="169" spans="2:51" s="13" customFormat="1" ht="11.25">
      <c r="B169" s="227"/>
      <c r="C169" s="228"/>
      <c r="D169" s="210" t="s">
        <v>254</v>
      </c>
      <c r="E169" s="229" t="s">
        <v>1</v>
      </c>
      <c r="F169" s="230" t="s">
        <v>256</v>
      </c>
      <c r="G169" s="228"/>
      <c r="H169" s="231">
        <v>49</v>
      </c>
      <c r="I169" s="232"/>
      <c r="J169" s="228"/>
      <c r="K169" s="228"/>
      <c r="L169" s="233"/>
      <c r="M169" s="234"/>
      <c r="N169" s="235"/>
      <c r="O169" s="235"/>
      <c r="P169" s="235"/>
      <c r="Q169" s="235"/>
      <c r="R169" s="235"/>
      <c r="S169" s="235"/>
      <c r="T169" s="236"/>
      <c r="AT169" s="237" t="s">
        <v>254</v>
      </c>
      <c r="AU169" s="237" t="s">
        <v>86</v>
      </c>
      <c r="AV169" s="13" t="s">
        <v>169</v>
      </c>
      <c r="AW169" s="13" t="s">
        <v>38</v>
      </c>
      <c r="AX169" s="13" t="s">
        <v>89</v>
      </c>
      <c r="AY169" s="237" t="s">
        <v>149</v>
      </c>
    </row>
    <row r="170" spans="2:65" s="1" customFormat="1" ht="16.5" customHeight="1">
      <c r="B170" s="35"/>
      <c r="C170" s="251" t="s">
        <v>278</v>
      </c>
      <c r="D170" s="251" t="s">
        <v>383</v>
      </c>
      <c r="E170" s="252" t="s">
        <v>384</v>
      </c>
      <c r="F170" s="253" t="s">
        <v>385</v>
      </c>
      <c r="G170" s="254" t="s">
        <v>300</v>
      </c>
      <c r="H170" s="255">
        <v>98</v>
      </c>
      <c r="I170" s="256"/>
      <c r="J170" s="257">
        <f>ROUND(I170*H170,2)</f>
        <v>0</v>
      </c>
      <c r="K170" s="253" t="s">
        <v>156</v>
      </c>
      <c r="L170" s="258"/>
      <c r="M170" s="259" t="s">
        <v>1</v>
      </c>
      <c r="N170" s="260" t="s">
        <v>47</v>
      </c>
      <c r="O170" s="67"/>
      <c r="P170" s="206">
        <f>O170*H170</f>
        <v>0</v>
      </c>
      <c r="Q170" s="206">
        <v>1</v>
      </c>
      <c r="R170" s="206">
        <f>Q170*H170</f>
        <v>98</v>
      </c>
      <c r="S170" s="206">
        <v>0</v>
      </c>
      <c r="T170" s="207">
        <f>S170*H170</f>
        <v>0</v>
      </c>
      <c r="AR170" s="208" t="s">
        <v>192</v>
      </c>
      <c r="AT170" s="208" t="s">
        <v>383</v>
      </c>
      <c r="AU170" s="208" t="s">
        <v>86</v>
      </c>
      <c r="AY170" s="17" t="s">
        <v>149</v>
      </c>
      <c r="BE170" s="209">
        <f>IF(N170="základní",J170,0)</f>
        <v>0</v>
      </c>
      <c r="BF170" s="209">
        <f>IF(N170="snížená",J170,0)</f>
        <v>0</v>
      </c>
      <c r="BG170" s="209">
        <f>IF(N170="zákl. přenesená",J170,0)</f>
        <v>0</v>
      </c>
      <c r="BH170" s="209">
        <f>IF(N170="sníž. přenesená",J170,0)</f>
        <v>0</v>
      </c>
      <c r="BI170" s="209">
        <f>IF(N170="nulová",J170,0)</f>
        <v>0</v>
      </c>
      <c r="BJ170" s="17" t="s">
        <v>89</v>
      </c>
      <c r="BK170" s="209">
        <f>ROUND(I170*H170,2)</f>
        <v>0</v>
      </c>
      <c r="BL170" s="17" t="s">
        <v>169</v>
      </c>
      <c r="BM170" s="208" t="s">
        <v>386</v>
      </c>
    </row>
    <row r="171" spans="2:47" s="1" customFormat="1" ht="19.5">
      <c r="B171" s="35"/>
      <c r="C171" s="36"/>
      <c r="D171" s="210" t="s">
        <v>159</v>
      </c>
      <c r="E171" s="36"/>
      <c r="F171" s="211" t="s">
        <v>387</v>
      </c>
      <c r="G171" s="36"/>
      <c r="H171" s="36"/>
      <c r="I171" s="118"/>
      <c r="J171" s="36"/>
      <c r="K171" s="36"/>
      <c r="L171" s="39"/>
      <c r="M171" s="212"/>
      <c r="N171" s="67"/>
      <c r="O171" s="67"/>
      <c r="P171" s="67"/>
      <c r="Q171" s="67"/>
      <c r="R171" s="67"/>
      <c r="S171" s="67"/>
      <c r="T171" s="68"/>
      <c r="AT171" s="17" t="s">
        <v>159</v>
      </c>
      <c r="AU171" s="17" t="s">
        <v>86</v>
      </c>
    </row>
    <row r="172" spans="2:51" s="12" customFormat="1" ht="11.25">
      <c r="B172" s="216"/>
      <c r="C172" s="217"/>
      <c r="D172" s="210" t="s">
        <v>254</v>
      </c>
      <c r="E172" s="217"/>
      <c r="F172" s="219" t="s">
        <v>388</v>
      </c>
      <c r="G172" s="217"/>
      <c r="H172" s="220">
        <v>98</v>
      </c>
      <c r="I172" s="221"/>
      <c r="J172" s="217"/>
      <c r="K172" s="217"/>
      <c r="L172" s="222"/>
      <c r="M172" s="223"/>
      <c r="N172" s="224"/>
      <c r="O172" s="224"/>
      <c r="P172" s="224"/>
      <c r="Q172" s="224"/>
      <c r="R172" s="224"/>
      <c r="S172" s="224"/>
      <c r="T172" s="225"/>
      <c r="AT172" s="226" t="s">
        <v>254</v>
      </c>
      <c r="AU172" s="226" t="s">
        <v>86</v>
      </c>
      <c r="AV172" s="12" t="s">
        <v>86</v>
      </c>
      <c r="AW172" s="12" t="s">
        <v>4</v>
      </c>
      <c r="AX172" s="12" t="s">
        <v>89</v>
      </c>
      <c r="AY172" s="226" t="s">
        <v>149</v>
      </c>
    </row>
    <row r="173" spans="2:65" s="1" customFormat="1" ht="16.5" customHeight="1">
      <c r="B173" s="35"/>
      <c r="C173" s="197" t="s">
        <v>284</v>
      </c>
      <c r="D173" s="197" t="s">
        <v>152</v>
      </c>
      <c r="E173" s="198" t="s">
        <v>389</v>
      </c>
      <c r="F173" s="199" t="s">
        <v>390</v>
      </c>
      <c r="G173" s="200" t="s">
        <v>275</v>
      </c>
      <c r="H173" s="201">
        <v>20.52</v>
      </c>
      <c r="I173" s="202"/>
      <c r="J173" s="203">
        <f>ROUND(I173*H173,2)</f>
        <v>0</v>
      </c>
      <c r="K173" s="199" t="s">
        <v>156</v>
      </c>
      <c r="L173" s="39"/>
      <c r="M173" s="204" t="s">
        <v>1</v>
      </c>
      <c r="N173" s="205" t="s">
        <v>47</v>
      </c>
      <c r="O173" s="67"/>
      <c r="P173" s="206">
        <f>O173*H173</f>
        <v>0</v>
      </c>
      <c r="Q173" s="206">
        <v>0</v>
      </c>
      <c r="R173" s="206">
        <f>Q173*H173</f>
        <v>0</v>
      </c>
      <c r="S173" s="206">
        <v>0</v>
      </c>
      <c r="T173" s="207">
        <f>S173*H173</f>
        <v>0</v>
      </c>
      <c r="AR173" s="208" t="s">
        <v>169</v>
      </c>
      <c r="AT173" s="208" t="s">
        <v>152</v>
      </c>
      <c r="AU173" s="208" t="s">
        <v>86</v>
      </c>
      <c r="AY173" s="17" t="s">
        <v>149</v>
      </c>
      <c r="BE173" s="209">
        <f>IF(N173="základní",J173,0)</f>
        <v>0</v>
      </c>
      <c r="BF173" s="209">
        <f>IF(N173="snížená",J173,0)</f>
        <v>0</v>
      </c>
      <c r="BG173" s="209">
        <f>IF(N173="zákl. přenesená",J173,0)</f>
        <v>0</v>
      </c>
      <c r="BH173" s="209">
        <f>IF(N173="sníž. přenesená",J173,0)</f>
        <v>0</v>
      </c>
      <c r="BI173" s="209">
        <f>IF(N173="nulová",J173,0)</f>
        <v>0</v>
      </c>
      <c r="BJ173" s="17" t="s">
        <v>89</v>
      </c>
      <c r="BK173" s="209">
        <f>ROUND(I173*H173,2)</f>
        <v>0</v>
      </c>
      <c r="BL173" s="17" t="s">
        <v>169</v>
      </c>
      <c r="BM173" s="208" t="s">
        <v>391</v>
      </c>
    </row>
    <row r="174" spans="2:51" s="14" customFormat="1" ht="11.25">
      <c r="B174" s="238"/>
      <c r="C174" s="239"/>
      <c r="D174" s="210" t="s">
        <v>254</v>
      </c>
      <c r="E174" s="240" t="s">
        <v>1</v>
      </c>
      <c r="F174" s="241" t="s">
        <v>346</v>
      </c>
      <c r="G174" s="239"/>
      <c r="H174" s="240" t="s">
        <v>1</v>
      </c>
      <c r="I174" s="242"/>
      <c r="J174" s="239"/>
      <c r="K174" s="239"/>
      <c r="L174" s="243"/>
      <c r="M174" s="244"/>
      <c r="N174" s="245"/>
      <c r="O174" s="245"/>
      <c r="P174" s="245"/>
      <c r="Q174" s="245"/>
      <c r="R174" s="245"/>
      <c r="S174" s="245"/>
      <c r="T174" s="246"/>
      <c r="AT174" s="247" t="s">
        <v>254</v>
      </c>
      <c r="AU174" s="247" t="s">
        <v>86</v>
      </c>
      <c r="AV174" s="14" t="s">
        <v>89</v>
      </c>
      <c r="AW174" s="14" t="s">
        <v>38</v>
      </c>
      <c r="AX174" s="14" t="s">
        <v>82</v>
      </c>
      <c r="AY174" s="247" t="s">
        <v>149</v>
      </c>
    </row>
    <row r="175" spans="2:51" s="12" customFormat="1" ht="11.25">
      <c r="B175" s="216"/>
      <c r="C175" s="217"/>
      <c r="D175" s="210" t="s">
        <v>254</v>
      </c>
      <c r="E175" s="218" t="s">
        <v>1</v>
      </c>
      <c r="F175" s="219" t="s">
        <v>348</v>
      </c>
      <c r="G175" s="217"/>
      <c r="H175" s="220">
        <v>20.52</v>
      </c>
      <c r="I175" s="221"/>
      <c r="J175" s="217"/>
      <c r="K175" s="217"/>
      <c r="L175" s="222"/>
      <c r="M175" s="223"/>
      <c r="N175" s="224"/>
      <c r="O175" s="224"/>
      <c r="P175" s="224"/>
      <c r="Q175" s="224"/>
      <c r="R175" s="224"/>
      <c r="S175" s="224"/>
      <c r="T175" s="225"/>
      <c r="AT175" s="226" t="s">
        <v>254</v>
      </c>
      <c r="AU175" s="226" t="s">
        <v>86</v>
      </c>
      <c r="AV175" s="12" t="s">
        <v>86</v>
      </c>
      <c r="AW175" s="12" t="s">
        <v>38</v>
      </c>
      <c r="AX175" s="12" t="s">
        <v>82</v>
      </c>
      <c r="AY175" s="226" t="s">
        <v>149</v>
      </c>
    </row>
    <row r="176" spans="2:51" s="13" customFormat="1" ht="11.25">
      <c r="B176" s="227"/>
      <c r="C176" s="228"/>
      <c r="D176" s="210" t="s">
        <v>254</v>
      </c>
      <c r="E176" s="229" t="s">
        <v>1</v>
      </c>
      <c r="F176" s="230" t="s">
        <v>256</v>
      </c>
      <c r="G176" s="228"/>
      <c r="H176" s="231">
        <v>20.52</v>
      </c>
      <c r="I176" s="232"/>
      <c r="J176" s="228"/>
      <c r="K176" s="228"/>
      <c r="L176" s="233"/>
      <c r="M176" s="234"/>
      <c r="N176" s="235"/>
      <c r="O176" s="235"/>
      <c r="P176" s="235"/>
      <c r="Q176" s="235"/>
      <c r="R176" s="235"/>
      <c r="S176" s="235"/>
      <c r="T176" s="236"/>
      <c r="AT176" s="237" t="s">
        <v>254</v>
      </c>
      <c r="AU176" s="237" t="s">
        <v>86</v>
      </c>
      <c r="AV176" s="13" t="s">
        <v>169</v>
      </c>
      <c r="AW176" s="13" t="s">
        <v>38</v>
      </c>
      <c r="AX176" s="13" t="s">
        <v>89</v>
      </c>
      <c r="AY176" s="237" t="s">
        <v>149</v>
      </c>
    </row>
    <row r="177" spans="2:65" s="1" customFormat="1" ht="16.5" customHeight="1">
      <c r="B177" s="35"/>
      <c r="C177" s="251" t="s">
        <v>8</v>
      </c>
      <c r="D177" s="251" t="s">
        <v>383</v>
      </c>
      <c r="E177" s="252" t="s">
        <v>392</v>
      </c>
      <c r="F177" s="253" t="s">
        <v>393</v>
      </c>
      <c r="G177" s="254" t="s">
        <v>300</v>
      </c>
      <c r="H177" s="255">
        <v>36.936</v>
      </c>
      <c r="I177" s="256"/>
      <c r="J177" s="257">
        <f>ROUND(I177*H177,2)</f>
        <v>0</v>
      </c>
      <c r="K177" s="253" t="s">
        <v>156</v>
      </c>
      <c r="L177" s="258"/>
      <c r="M177" s="259" t="s">
        <v>1</v>
      </c>
      <c r="N177" s="260" t="s">
        <v>47</v>
      </c>
      <c r="O177" s="67"/>
      <c r="P177" s="206">
        <f>O177*H177</f>
        <v>0</v>
      </c>
      <c r="Q177" s="206">
        <v>1</v>
      </c>
      <c r="R177" s="206">
        <f>Q177*H177</f>
        <v>36.936</v>
      </c>
      <c r="S177" s="206">
        <v>0</v>
      </c>
      <c r="T177" s="207">
        <f>S177*H177</f>
        <v>0</v>
      </c>
      <c r="AR177" s="208" t="s">
        <v>192</v>
      </c>
      <c r="AT177" s="208" t="s">
        <v>383</v>
      </c>
      <c r="AU177" s="208" t="s">
        <v>86</v>
      </c>
      <c r="AY177" s="17" t="s">
        <v>149</v>
      </c>
      <c r="BE177" s="209">
        <f>IF(N177="základní",J177,0)</f>
        <v>0</v>
      </c>
      <c r="BF177" s="209">
        <f>IF(N177="snížená",J177,0)</f>
        <v>0</v>
      </c>
      <c r="BG177" s="209">
        <f>IF(N177="zákl. přenesená",J177,0)</f>
        <v>0</v>
      </c>
      <c r="BH177" s="209">
        <f>IF(N177="sníž. přenesená",J177,0)</f>
        <v>0</v>
      </c>
      <c r="BI177" s="209">
        <f>IF(N177="nulová",J177,0)</f>
        <v>0</v>
      </c>
      <c r="BJ177" s="17" t="s">
        <v>89</v>
      </c>
      <c r="BK177" s="209">
        <f>ROUND(I177*H177,2)</f>
        <v>0</v>
      </c>
      <c r="BL177" s="17" t="s">
        <v>169</v>
      </c>
      <c r="BM177" s="208" t="s">
        <v>394</v>
      </c>
    </row>
    <row r="178" spans="2:51" s="12" customFormat="1" ht="11.25">
      <c r="B178" s="216"/>
      <c r="C178" s="217"/>
      <c r="D178" s="210" t="s">
        <v>254</v>
      </c>
      <c r="E178" s="217"/>
      <c r="F178" s="219" t="s">
        <v>395</v>
      </c>
      <c r="G178" s="217"/>
      <c r="H178" s="220">
        <v>36.936</v>
      </c>
      <c r="I178" s="221"/>
      <c r="J178" s="217"/>
      <c r="K178" s="217"/>
      <c r="L178" s="222"/>
      <c r="M178" s="223"/>
      <c r="N178" s="224"/>
      <c r="O178" s="224"/>
      <c r="P178" s="224"/>
      <c r="Q178" s="224"/>
      <c r="R178" s="224"/>
      <c r="S178" s="224"/>
      <c r="T178" s="225"/>
      <c r="AT178" s="226" t="s">
        <v>254</v>
      </c>
      <c r="AU178" s="226" t="s">
        <v>86</v>
      </c>
      <c r="AV178" s="12" t="s">
        <v>86</v>
      </c>
      <c r="AW178" s="12" t="s">
        <v>4</v>
      </c>
      <c r="AX178" s="12" t="s">
        <v>89</v>
      </c>
      <c r="AY178" s="226" t="s">
        <v>149</v>
      </c>
    </row>
    <row r="179" spans="2:65" s="1" customFormat="1" ht="16.5" customHeight="1">
      <c r="B179" s="35"/>
      <c r="C179" s="197" t="s">
        <v>297</v>
      </c>
      <c r="D179" s="197" t="s">
        <v>152</v>
      </c>
      <c r="E179" s="198" t="s">
        <v>396</v>
      </c>
      <c r="F179" s="199" t="s">
        <v>397</v>
      </c>
      <c r="G179" s="200" t="s">
        <v>275</v>
      </c>
      <c r="H179" s="201">
        <v>100</v>
      </c>
      <c r="I179" s="202"/>
      <c r="J179" s="203">
        <f>ROUND(I179*H179,2)</f>
        <v>0</v>
      </c>
      <c r="K179" s="199" t="s">
        <v>156</v>
      </c>
      <c r="L179" s="39"/>
      <c r="M179" s="204" t="s">
        <v>1</v>
      </c>
      <c r="N179" s="205" t="s">
        <v>47</v>
      </c>
      <c r="O179" s="67"/>
      <c r="P179" s="206">
        <f>O179*H179</f>
        <v>0</v>
      </c>
      <c r="Q179" s="206">
        <v>0</v>
      </c>
      <c r="R179" s="206">
        <f>Q179*H179</f>
        <v>0</v>
      </c>
      <c r="S179" s="206">
        <v>0</v>
      </c>
      <c r="T179" s="207">
        <f>S179*H179</f>
        <v>0</v>
      </c>
      <c r="AR179" s="208" t="s">
        <v>169</v>
      </c>
      <c r="AT179" s="208" t="s">
        <v>152</v>
      </c>
      <c r="AU179" s="208" t="s">
        <v>86</v>
      </c>
      <c r="AY179" s="17" t="s">
        <v>149</v>
      </c>
      <c r="BE179" s="209">
        <f>IF(N179="základní",J179,0)</f>
        <v>0</v>
      </c>
      <c r="BF179" s="209">
        <f>IF(N179="snížená",J179,0)</f>
        <v>0</v>
      </c>
      <c r="BG179" s="209">
        <f>IF(N179="zákl. přenesená",J179,0)</f>
        <v>0</v>
      </c>
      <c r="BH179" s="209">
        <f>IF(N179="sníž. přenesená",J179,0)</f>
        <v>0</v>
      </c>
      <c r="BI179" s="209">
        <f>IF(N179="nulová",J179,0)</f>
        <v>0</v>
      </c>
      <c r="BJ179" s="17" t="s">
        <v>89</v>
      </c>
      <c r="BK179" s="209">
        <f>ROUND(I179*H179,2)</f>
        <v>0</v>
      </c>
      <c r="BL179" s="17" t="s">
        <v>169</v>
      </c>
      <c r="BM179" s="208" t="s">
        <v>398</v>
      </c>
    </row>
    <row r="180" spans="2:51" s="14" customFormat="1" ht="11.25">
      <c r="B180" s="238"/>
      <c r="C180" s="239"/>
      <c r="D180" s="210" t="s">
        <v>254</v>
      </c>
      <c r="E180" s="240" t="s">
        <v>1</v>
      </c>
      <c r="F180" s="241" t="s">
        <v>346</v>
      </c>
      <c r="G180" s="239"/>
      <c r="H180" s="240" t="s">
        <v>1</v>
      </c>
      <c r="I180" s="242"/>
      <c r="J180" s="239"/>
      <c r="K180" s="239"/>
      <c r="L180" s="243"/>
      <c r="M180" s="244"/>
      <c r="N180" s="245"/>
      <c r="O180" s="245"/>
      <c r="P180" s="245"/>
      <c r="Q180" s="245"/>
      <c r="R180" s="245"/>
      <c r="S180" s="245"/>
      <c r="T180" s="246"/>
      <c r="AT180" s="247" t="s">
        <v>254</v>
      </c>
      <c r="AU180" s="247" t="s">
        <v>86</v>
      </c>
      <c r="AV180" s="14" t="s">
        <v>89</v>
      </c>
      <c r="AW180" s="14" t="s">
        <v>38</v>
      </c>
      <c r="AX180" s="14" t="s">
        <v>82</v>
      </c>
      <c r="AY180" s="247" t="s">
        <v>149</v>
      </c>
    </row>
    <row r="181" spans="2:51" s="12" customFormat="1" ht="11.25">
      <c r="B181" s="216"/>
      <c r="C181" s="217"/>
      <c r="D181" s="210" t="s">
        <v>254</v>
      </c>
      <c r="E181" s="218" t="s">
        <v>1</v>
      </c>
      <c r="F181" s="219" t="s">
        <v>349</v>
      </c>
      <c r="G181" s="217"/>
      <c r="H181" s="220">
        <v>100</v>
      </c>
      <c r="I181" s="221"/>
      <c r="J181" s="217"/>
      <c r="K181" s="217"/>
      <c r="L181" s="222"/>
      <c r="M181" s="223"/>
      <c r="N181" s="224"/>
      <c r="O181" s="224"/>
      <c r="P181" s="224"/>
      <c r="Q181" s="224"/>
      <c r="R181" s="224"/>
      <c r="S181" s="224"/>
      <c r="T181" s="225"/>
      <c r="AT181" s="226" t="s">
        <v>254</v>
      </c>
      <c r="AU181" s="226" t="s">
        <v>86</v>
      </c>
      <c r="AV181" s="12" t="s">
        <v>86</v>
      </c>
      <c r="AW181" s="12" t="s">
        <v>38</v>
      </c>
      <c r="AX181" s="12" t="s">
        <v>82</v>
      </c>
      <c r="AY181" s="226" t="s">
        <v>149</v>
      </c>
    </row>
    <row r="182" spans="2:51" s="13" customFormat="1" ht="11.25">
      <c r="B182" s="227"/>
      <c r="C182" s="228"/>
      <c r="D182" s="210" t="s">
        <v>254</v>
      </c>
      <c r="E182" s="229" t="s">
        <v>1</v>
      </c>
      <c r="F182" s="230" t="s">
        <v>256</v>
      </c>
      <c r="G182" s="228"/>
      <c r="H182" s="231">
        <v>100</v>
      </c>
      <c r="I182" s="232"/>
      <c r="J182" s="228"/>
      <c r="K182" s="228"/>
      <c r="L182" s="233"/>
      <c r="M182" s="234"/>
      <c r="N182" s="235"/>
      <c r="O182" s="235"/>
      <c r="P182" s="235"/>
      <c r="Q182" s="235"/>
      <c r="R182" s="235"/>
      <c r="S182" s="235"/>
      <c r="T182" s="236"/>
      <c r="AT182" s="237" t="s">
        <v>254</v>
      </c>
      <c r="AU182" s="237" t="s">
        <v>86</v>
      </c>
      <c r="AV182" s="13" t="s">
        <v>169</v>
      </c>
      <c r="AW182" s="13" t="s">
        <v>38</v>
      </c>
      <c r="AX182" s="13" t="s">
        <v>89</v>
      </c>
      <c r="AY182" s="237" t="s">
        <v>149</v>
      </c>
    </row>
    <row r="183" spans="2:65" s="1" customFormat="1" ht="16.5" customHeight="1">
      <c r="B183" s="35"/>
      <c r="C183" s="251" t="s">
        <v>303</v>
      </c>
      <c r="D183" s="251" t="s">
        <v>383</v>
      </c>
      <c r="E183" s="252" t="s">
        <v>399</v>
      </c>
      <c r="F183" s="253" t="s">
        <v>400</v>
      </c>
      <c r="G183" s="254" t="s">
        <v>300</v>
      </c>
      <c r="H183" s="255">
        <v>180</v>
      </c>
      <c r="I183" s="256"/>
      <c r="J183" s="257">
        <f>ROUND(I183*H183,2)</f>
        <v>0</v>
      </c>
      <c r="K183" s="253" t="s">
        <v>156</v>
      </c>
      <c r="L183" s="258"/>
      <c r="M183" s="259" t="s">
        <v>1</v>
      </c>
      <c r="N183" s="260" t="s">
        <v>47</v>
      </c>
      <c r="O183" s="67"/>
      <c r="P183" s="206">
        <f>O183*H183</f>
        <v>0</v>
      </c>
      <c r="Q183" s="206">
        <v>1</v>
      </c>
      <c r="R183" s="206">
        <f>Q183*H183</f>
        <v>180</v>
      </c>
      <c r="S183" s="206">
        <v>0</v>
      </c>
      <c r="T183" s="207">
        <f>S183*H183</f>
        <v>0</v>
      </c>
      <c r="AR183" s="208" t="s">
        <v>192</v>
      </c>
      <c r="AT183" s="208" t="s">
        <v>383</v>
      </c>
      <c r="AU183" s="208" t="s">
        <v>86</v>
      </c>
      <c r="AY183" s="17" t="s">
        <v>149</v>
      </c>
      <c r="BE183" s="209">
        <f>IF(N183="základní",J183,0)</f>
        <v>0</v>
      </c>
      <c r="BF183" s="209">
        <f>IF(N183="snížená",J183,0)</f>
        <v>0</v>
      </c>
      <c r="BG183" s="209">
        <f>IF(N183="zákl. přenesená",J183,0)</f>
        <v>0</v>
      </c>
      <c r="BH183" s="209">
        <f>IF(N183="sníž. přenesená",J183,0)</f>
        <v>0</v>
      </c>
      <c r="BI183" s="209">
        <f>IF(N183="nulová",J183,0)</f>
        <v>0</v>
      </c>
      <c r="BJ183" s="17" t="s">
        <v>89</v>
      </c>
      <c r="BK183" s="209">
        <f>ROUND(I183*H183,2)</f>
        <v>0</v>
      </c>
      <c r="BL183" s="17" t="s">
        <v>169</v>
      </c>
      <c r="BM183" s="208" t="s">
        <v>401</v>
      </c>
    </row>
    <row r="184" spans="2:51" s="12" customFormat="1" ht="11.25">
      <c r="B184" s="216"/>
      <c r="C184" s="217"/>
      <c r="D184" s="210" t="s">
        <v>254</v>
      </c>
      <c r="E184" s="217"/>
      <c r="F184" s="219" t="s">
        <v>402</v>
      </c>
      <c r="G184" s="217"/>
      <c r="H184" s="220">
        <v>180</v>
      </c>
      <c r="I184" s="221"/>
      <c r="J184" s="217"/>
      <c r="K184" s="217"/>
      <c r="L184" s="222"/>
      <c r="M184" s="223"/>
      <c r="N184" s="224"/>
      <c r="O184" s="224"/>
      <c r="P184" s="224"/>
      <c r="Q184" s="224"/>
      <c r="R184" s="224"/>
      <c r="S184" s="224"/>
      <c r="T184" s="225"/>
      <c r="AT184" s="226" t="s">
        <v>254</v>
      </c>
      <c r="AU184" s="226" t="s">
        <v>86</v>
      </c>
      <c r="AV184" s="12" t="s">
        <v>86</v>
      </c>
      <c r="AW184" s="12" t="s">
        <v>4</v>
      </c>
      <c r="AX184" s="12" t="s">
        <v>89</v>
      </c>
      <c r="AY184" s="226" t="s">
        <v>149</v>
      </c>
    </row>
    <row r="185" spans="2:65" s="1" customFormat="1" ht="16.5" customHeight="1">
      <c r="B185" s="35"/>
      <c r="C185" s="197" t="s">
        <v>307</v>
      </c>
      <c r="D185" s="197" t="s">
        <v>152</v>
      </c>
      <c r="E185" s="198" t="s">
        <v>403</v>
      </c>
      <c r="F185" s="199" t="s">
        <v>404</v>
      </c>
      <c r="G185" s="200" t="s">
        <v>252</v>
      </c>
      <c r="H185" s="201">
        <v>2364</v>
      </c>
      <c r="I185" s="202"/>
      <c r="J185" s="203">
        <f>ROUND(I185*H185,2)</f>
        <v>0</v>
      </c>
      <c r="K185" s="199" t="s">
        <v>156</v>
      </c>
      <c r="L185" s="39"/>
      <c r="M185" s="204" t="s">
        <v>1</v>
      </c>
      <c r="N185" s="205" t="s">
        <v>47</v>
      </c>
      <c r="O185" s="67"/>
      <c r="P185" s="206">
        <f>O185*H185</f>
        <v>0</v>
      </c>
      <c r="Q185" s="206">
        <v>0</v>
      </c>
      <c r="R185" s="206">
        <f>Q185*H185</f>
        <v>0</v>
      </c>
      <c r="S185" s="206">
        <v>0</v>
      </c>
      <c r="T185" s="207">
        <f>S185*H185</f>
        <v>0</v>
      </c>
      <c r="AR185" s="208" t="s">
        <v>169</v>
      </c>
      <c r="AT185" s="208" t="s">
        <v>152</v>
      </c>
      <c r="AU185" s="208" t="s">
        <v>86</v>
      </c>
      <c r="AY185" s="17" t="s">
        <v>149</v>
      </c>
      <c r="BE185" s="209">
        <f>IF(N185="základní",J185,0)</f>
        <v>0</v>
      </c>
      <c r="BF185" s="209">
        <f>IF(N185="snížená",J185,0)</f>
        <v>0</v>
      </c>
      <c r="BG185" s="209">
        <f>IF(N185="zákl. přenesená",J185,0)</f>
        <v>0</v>
      </c>
      <c r="BH185" s="209">
        <f>IF(N185="sníž. přenesená",J185,0)</f>
        <v>0</v>
      </c>
      <c r="BI185" s="209">
        <f>IF(N185="nulová",J185,0)</f>
        <v>0</v>
      </c>
      <c r="BJ185" s="17" t="s">
        <v>89</v>
      </c>
      <c r="BK185" s="209">
        <f>ROUND(I185*H185,2)</f>
        <v>0</v>
      </c>
      <c r="BL185" s="17" t="s">
        <v>169</v>
      </c>
      <c r="BM185" s="208" t="s">
        <v>405</v>
      </c>
    </row>
    <row r="186" spans="2:51" s="14" customFormat="1" ht="11.25">
      <c r="B186" s="238"/>
      <c r="C186" s="239"/>
      <c r="D186" s="210" t="s">
        <v>254</v>
      </c>
      <c r="E186" s="240" t="s">
        <v>1</v>
      </c>
      <c r="F186" s="241" t="s">
        <v>346</v>
      </c>
      <c r="G186" s="239"/>
      <c r="H186" s="240" t="s">
        <v>1</v>
      </c>
      <c r="I186" s="242"/>
      <c r="J186" s="239"/>
      <c r="K186" s="239"/>
      <c r="L186" s="243"/>
      <c r="M186" s="244"/>
      <c r="N186" s="245"/>
      <c r="O186" s="245"/>
      <c r="P186" s="245"/>
      <c r="Q186" s="245"/>
      <c r="R186" s="245"/>
      <c r="S186" s="245"/>
      <c r="T186" s="246"/>
      <c r="AT186" s="247" t="s">
        <v>254</v>
      </c>
      <c r="AU186" s="247" t="s">
        <v>86</v>
      </c>
      <c r="AV186" s="14" t="s">
        <v>89</v>
      </c>
      <c r="AW186" s="14" t="s">
        <v>38</v>
      </c>
      <c r="AX186" s="14" t="s">
        <v>82</v>
      </c>
      <c r="AY186" s="247" t="s">
        <v>149</v>
      </c>
    </row>
    <row r="187" spans="2:51" s="12" customFormat="1" ht="11.25">
      <c r="B187" s="216"/>
      <c r="C187" s="217"/>
      <c r="D187" s="210" t="s">
        <v>254</v>
      </c>
      <c r="E187" s="218" t="s">
        <v>1</v>
      </c>
      <c r="F187" s="219" t="s">
        <v>406</v>
      </c>
      <c r="G187" s="217"/>
      <c r="H187" s="220">
        <v>1171</v>
      </c>
      <c r="I187" s="221"/>
      <c r="J187" s="217"/>
      <c r="K187" s="217"/>
      <c r="L187" s="222"/>
      <c r="M187" s="223"/>
      <c r="N187" s="224"/>
      <c r="O187" s="224"/>
      <c r="P187" s="224"/>
      <c r="Q187" s="224"/>
      <c r="R187" s="224"/>
      <c r="S187" s="224"/>
      <c r="T187" s="225"/>
      <c r="AT187" s="226" t="s">
        <v>254</v>
      </c>
      <c r="AU187" s="226" t="s">
        <v>86</v>
      </c>
      <c r="AV187" s="12" t="s">
        <v>86</v>
      </c>
      <c r="AW187" s="12" t="s">
        <v>38</v>
      </c>
      <c r="AX187" s="12" t="s">
        <v>82</v>
      </c>
      <c r="AY187" s="226" t="s">
        <v>149</v>
      </c>
    </row>
    <row r="188" spans="2:51" s="12" customFormat="1" ht="11.25">
      <c r="B188" s="216"/>
      <c r="C188" s="217"/>
      <c r="D188" s="210" t="s">
        <v>254</v>
      </c>
      <c r="E188" s="218" t="s">
        <v>1</v>
      </c>
      <c r="F188" s="219" t="s">
        <v>407</v>
      </c>
      <c r="G188" s="217"/>
      <c r="H188" s="220">
        <v>1011</v>
      </c>
      <c r="I188" s="221"/>
      <c r="J188" s="217"/>
      <c r="K188" s="217"/>
      <c r="L188" s="222"/>
      <c r="M188" s="223"/>
      <c r="N188" s="224"/>
      <c r="O188" s="224"/>
      <c r="P188" s="224"/>
      <c r="Q188" s="224"/>
      <c r="R188" s="224"/>
      <c r="S188" s="224"/>
      <c r="T188" s="225"/>
      <c r="AT188" s="226" t="s">
        <v>254</v>
      </c>
      <c r="AU188" s="226" t="s">
        <v>86</v>
      </c>
      <c r="AV188" s="12" t="s">
        <v>86</v>
      </c>
      <c r="AW188" s="12" t="s">
        <v>38</v>
      </c>
      <c r="AX188" s="12" t="s">
        <v>82</v>
      </c>
      <c r="AY188" s="226" t="s">
        <v>149</v>
      </c>
    </row>
    <row r="189" spans="2:51" s="12" customFormat="1" ht="11.25">
      <c r="B189" s="216"/>
      <c r="C189" s="217"/>
      <c r="D189" s="210" t="s">
        <v>254</v>
      </c>
      <c r="E189" s="218" t="s">
        <v>1</v>
      </c>
      <c r="F189" s="219" t="s">
        <v>408</v>
      </c>
      <c r="G189" s="217"/>
      <c r="H189" s="220">
        <v>69</v>
      </c>
      <c r="I189" s="221"/>
      <c r="J189" s="217"/>
      <c r="K189" s="217"/>
      <c r="L189" s="222"/>
      <c r="M189" s="223"/>
      <c r="N189" s="224"/>
      <c r="O189" s="224"/>
      <c r="P189" s="224"/>
      <c r="Q189" s="224"/>
      <c r="R189" s="224"/>
      <c r="S189" s="224"/>
      <c r="T189" s="225"/>
      <c r="AT189" s="226" t="s">
        <v>254</v>
      </c>
      <c r="AU189" s="226" t="s">
        <v>86</v>
      </c>
      <c r="AV189" s="12" t="s">
        <v>86</v>
      </c>
      <c r="AW189" s="12" t="s">
        <v>38</v>
      </c>
      <c r="AX189" s="12" t="s">
        <v>82</v>
      </c>
      <c r="AY189" s="226" t="s">
        <v>149</v>
      </c>
    </row>
    <row r="190" spans="2:51" s="12" customFormat="1" ht="11.25">
      <c r="B190" s="216"/>
      <c r="C190" s="217"/>
      <c r="D190" s="210" t="s">
        <v>254</v>
      </c>
      <c r="E190" s="218" t="s">
        <v>1</v>
      </c>
      <c r="F190" s="219" t="s">
        <v>409</v>
      </c>
      <c r="G190" s="217"/>
      <c r="H190" s="220">
        <v>113</v>
      </c>
      <c r="I190" s="221"/>
      <c r="J190" s="217"/>
      <c r="K190" s="217"/>
      <c r="L190" s="222"/>
      <c r="M190" s="223"/>
      <c r="N190" s="224"/>
      <c r="O190" s="224"/>
      <c r="P190" s="224"/>
      <c r="Q190" s="224"/>
      <c r="R190" s="224"/>
      <c r="S190" s="224"/>
      <c r="T190" s="225"/>
      <c r="AT190" s="226" t="s">
        <v>254</v>
      </c>
      <c r="AU190" s="226" t="s">
        <v>86</v>
      </c>
      <c r="AV190" s="12" t="s">
        <v>86</v>
      </c>
      <c r="AW190" s="12" t="s">
        <v>38</v>
      </c>
      <c r="AX190" s="12" t="s">
        <v>82</v>
      </c>
      <c r="AY190" s="226" t="s">
        <v>149</v>
      </c>
    </row>
    <row r="191" spans="2:51" s="13" customFormat="1" ht="11.25">
      <c r="B191" s="227"/>
      <c r="C191" s="228"/>
      <c r="D191" s="210" t="s">
        <v>254</v>
      </c>
      <c r="E191" s="229" t="s">
        <v>1</v>
      </c>
      <c r="F191" s="230" t="s">
        <v>256</v>
      </c>
      <c r="G191" s="228"/>
      <c r="H191" s="231">
        <v>2364</v>
      </c>
      <c r="I191" s="232"/>
      <c r="J191" s="228"/>
      <c r="K191" s="228"/>
      <c r="L191" s="233"/>
      <c r="M191" s="234"/>
      <c r="N191" s="235"/>
      <c r="O191" s="235"/>
      <c r="P191" s="235"/>
      <c r="Q191" s="235"/>
      <c r="R191" s="235"/>
      <c r="S191" s="235"/>
      <c r="T191" s="236"/>
      <c r="AT191" s="237" t="s">
        <v>254</v>
      </c>
      <c r="AU191" s="237" t="s">
        <v>86</v>
      </c>
      <c r="AV191" s="13" t="s">
        <v>169</v>
      </c>
      <c r="AW191" s="13" t="s">
        <v>38</v>
      </c>
      <c r="AX191" s="13" t="s">
        <v>89</v>
      </c>
      <c r="AY191" s="237" t="s">
        <v>149</v>
      </c>
    </row>
    <row r="192" spans="2:65" s="1" customFormat="1" ht="16.5" customHeight="1">
      <c r="B192" s="35"/>
      <c r="C192" s="197" t="s">
        <v>312</v>
      </c>
      <c r="D192" s="197" t="s">
        <v>152</v>
      </c>
      <c r="E192" s="198" t="s">
        <v>410</v>
      </c>
      <c r="F192" s="199" t="s">
        <v>411</v>
      </c>
      <c r="G192" s="200" t="s">
        <v>252</v>
      </c>
      <c r="H192" s="201">
        <v>454.4</v>
      </c>
      <c r="I192" s="202"/>
      <c r="J192" s="203">
        <f>ROUND(I192*H192,2)</f>
        <v>0</v>
      </c>
      <c r="K192" s="199" t="s">
        <v>271</v>
      </c>
      <c r="L192" s="39"/>
      <c r="M192" s="204" t="s">
        <v>1</v>
      </c>
      <c r="N192" s="205" t="s">
        <v>47</v>
      </c>
      <c r="O192" s="67"/>
      <c r="P192" s="206">
        <f>O192*H192</f>
        <v>0</v>
      </c>
      <c r="Q192" s="206">
        <v>0</v>
      </c>
      <c r="R192" s="206">
        <f>Q192*H192</f>
        <v>0</v>
      </c>
      <c r="S192" s="206">
        <v>0</v>
      </c>
      <c r="T192" s="207">
        <f>S192*H192</f>
        <v>0</v>
      </c>
      <c r="AR192" s="208" t="s">
        <v>169</v>
      </c>
      <c r="AT192" s="208" t="s">
        <v>152</v>
      </c>
      <c r="AU192" s="208" t="s">
        <v>86</v>
      </c>
      <c r="AY192" s="17" t="s">
        <v>149</v>
      </c>
      <c r="BE192" s="209">
        <f>IF(N192="základní",J192,0)</f>
        <v>0</v>
      </c>
      <c r="BF192" s="209">
        <f>IF(N192="snížená",J192,0)</f>
        <v>0</v>
      </c>
      <c r="BG192" s="209">
        <f>IF(N192="zákl. přenesená",J192,0)</f>
        <v>0</v>
      </c>
      <c r="BH192" s="209">
        <f>IF(N192="sníž. přenesená",J192,0)</f>
        <v>0</v>
      </c>
      <c r="BI192" s="209">
        <f>IF(N192="nulová",J192,0)</f>
        <v>0</v>
      </c>
      <c r="BJ192" s="17" t="s">
        <v>89</v>
      </c>
      <c r="BK192" s="209">
        <f>ROUND(I192*H192,2)</f>
        <v>0</v>
      </c>
      <c r="BL192" s="17" t="s">
        <v>169</v>
      </c>
      <c r="BM192" s="208" t="s">
        <v>412</v>
      </c>
    </row>
    <row r="193" spans="2:51" s="14" customFormat="1" ht="11.25">
      <c r="B193" s="238"/>
      <c r="C193" s="239"/>
      <c r="D193" s="210" t="s">
        <v>254</v>
      </c>
      <c r="E193" s="240" t="s">
        <v>1</v>
      </c>
      <c r="F193" s="241" t="s">
        <v>346</v>
      </c>
      <c r="G193" s="239"/>
      <c r="H193" s="240" t="s">
        <v>1</v>
      </c>
      <c r="I193" s="242"/>
      <c r="J193" s="239"/>
      <c r="K193" s="239"/>
      <c r="L193" s="243"/>
      <c r="M193" s="244"/>
      <c r="N193" s="245"/>
      <c r="O193" s="245"/>
      <c r="P193" s="245"/>
      <c r="Q193" s="245"/>
      <c r="R193" s="245"/>
      <c r="S193" s="245"/>
      <c r="T193" s="246"/>
      <c r="AT193" s="247" t="s">
        <v>254</v>
      </c>
      <c r="AU193" s="247" t="s">
        <v>86</v>
      </c>
      <c r="AV193" s="14" t="s">
        <v>89</v>
      </c>
      <c r="AW193" s="14" t="s">
        <v>38</v>
      </c>
      <c r="AX193" s="14" t="s">
        <v>82</v>
      </c>
      <c r="AY193" s="247" t="s">
        <v>149</v>
      </c>
    </row>
    <row r="194" spans="2:51" s="12" customFormat="1" ht="11.25">
      <c r="B194" s="216"/>
      <c r="C194" s="217"/>
      <c r="D194" s="210" t="s">
        <v>254</v>
      </c>
      <c r="E194" s="218" t="s">
        <v>1</v>
      </c>
      <c r="F194" s="219" t="s">
        <v>413</v>
      </c>
      <c r="G194" s="217"/>
      <c r="H194" s="220">
        <v>454.4</v>
      </c>
      <c r="I194" s="221"/>
      <c r="J194" s="217"/>
      <c r="K194" s="217"/>
      <c r="L194" s="222"/>
      <c r="M194" s="223"/>
      <c r="N194" s="224"/>
      <c r="O194" s="224"/>
      <c r="P194" s="224"/>
      <c r="Q194" s="224"/>
      <c r="R194" s="224"/>
      <c r="S194" s="224"/>
      <c r="T194" s="225"/>
      <c r="AT194" s="226" t="s">
        <v>254</v>
      </c>
      <c r="AU194" s="226" t="s">
        <v>86</v>
      </c>
      <c r="AV194" s="12" t="s">
        <v>86</v>
      </c>
      <c r="AW194" s="12" t="s">
        <v>38</v>
      </c>
      <c r="AX194" s="12" t="s">
        <v>82</v>
      </c>
      <c r="AY194" s="226" t="s">
        <v>149</v>
      </c>
    </row>
    <row r="195" spans="2:51" s="13" customFormat="1" ht="11.25">
      <c r="B195" s="227"/>
      <c r="C195" s="228"/>
      <c r="D195" s="210" t="s">
        <v>254</v>
      </c>
      <c r="E195" s="229" t="s">
        <v>1</v>
      </c>
      <c r="F195" s="230" t="s">
        <v>256</v>
      </c>
      <c r="G195" s="228"/>
      <c r="H195" s="231">
        <v>454.4</v>
      </c>
      <c r="I195" s="232"/>
      <c r="J195" s="228"/>
      <c r="K195" s="228"/>
      <c r="L195" s="233"/>
      <c r="M195" s="234"/>
      <c r="N195" s="235"/>
      <c r="O195" s="235"/>
      <c r="P195" s="235"/>
      <c r="Q195" s="235"/>
      <c r="R195" s="235"/>
      <c r="S195" s="235"/>
      <c r="T195" s="236"/>
      <c r="AT195" s="237" t="s">
        <v>254</v>
      </c>
      <c r="AU195" s="237" t="s">
        <v>86</v>
      </c>
      <c r="AV195" s="13" t="s">
        <v>169</v>
      </c>
      <c r="AW195" s="13" t="s">
        <v>38</v>
      </c>
      <c r="AX195" s="13" t="s">
        <v>89</v>
      </c>
      <c r="AY195" s="237" t="s">
        <v>149</v>
      </c>
    </row>
    <row r="196" spans="2:65" s="1" customFormat="1" ht="16.5" customHeight="1">
      <c r="B196" s="35"/>
      <c r="C196" s="197" t="s">
        <v>319</v>
      </c>
      <c r="D196" s="197" t="s">
        <v>152</v>
      </c>
      <c r="E196" s="198" t="s">
        <v>414</v>
      </c>
      <c r="F196" s="199" t="s">
        <v>415</v>
      </c>
      <c r="G196" s="200" t="s">
        <v>275</v>
      </c>
      <c r="H196" s="201">
        <v>54.528</v>
      </c>
      <c r="I196" s="202"/>
      <c r="J196" s="203">
        <f>ROUND(I196*H196,2)</f>
        <v>0</v>
      </c>
      <c r="K196" s="199" t="s">
        <v>156</v>
      </c>
      <c r="L196" s="39"/>
      <c r="M196" s="204" t="s">
        <v>1</v>
      </c>
      <c r="N196" s="205" t="s">
        <v>47</v>
      </c>
      <c r="O196" s="67"/>
      <c r="P196" s="206">
        <f>O196*H196</f>
        <v>0</v>
      </c>
      <c r="Q196" s="206">
        <v>0</v>
      </c>
      <c r="R196" s="206">
        <f>Q196*H196</f>
        <v>0</v>
      </c>
      <c r="S196" s="206">
        <v>0</v>
      </c>
      <c r="T196" s="207">
        <f>S196*H196</f>
        <v>0</v>
      </c>
      <c r="AR196" s="208" t="s">
        <v>416</v>
      </c>
      <c r="AT196" s="208" t="s">
        <v>152</v>
      </c>
      <c r="AU196" s="208" t="s">
        <v>86</v>
      </c>
      <c r="AY196" s="17" t="s">
        <v>149</v>
      </c>
      <c r="BE196" s="209">
        <f>IF(N196="základní",J196,0)</f>
        <v>0</v>
      </c>
      <c r="BF196" s="209">
        <f>IF(N196="snížená",J196,0)</f>
        <v>0</v>
      </c>
      <c r="BG196" s="209">
        <f>IF(N196="zákl. přenesená",J196,0)</f>
        <v>0</v>
      </c>
      <c r="BH196" s="209">
        <f>IF(N196="sníž. přenesená",J196,0)</f>
        <v>0</v>
      </c>
      <c r="BI196" s="209">
        <f>IF(N196="nulová",J196,0)</f>
        <v>0</v>
      </c>
      <c r="BJ196" s="17" t="s">
        <v>89</v>
      </c>
      <c r="BK196" s="209">
        <f>ROUND(I196*H196,2)</f>
        <v>0</v>
      </c>
      <c r="BL196" s="17" t="s">
        <v>416</v>
      </c>
      <c r="BM196" s="208" t="s">
        <v>417</v>
      </c>
    </row>
    <row r="197" spans="2:65" s="1" customFormat="1" ht="16.5" customHeight="1">
      <c r="B197" s="35"/>
      <c r="C197" s="197" t="s">
        <v>7</v>
      </c>
      <c r="D197" s="197" t="s">
        <v>152</v>
      </c>
      <c r="E197" s="198" t="s">
        <v>414</v>
      </c>
      <c r="F197" s="199" t="s">
        <v>415</v>
      </c>
      <c r="G197" s="200" t="s">
        <v>275</v>
      </c>
      <c r="H197" s="201">
        <v>92.7</v>
      </c>
      <c r="I197" s="202"/>
      <c r="J197" s="203">
        <f>ROUND(I197*H197,2)</f>
        <v>0</v>
      </c>
      <c r="K197" s="199" t="s">
        <v>156</v>
      </c>
      <c r="L197" s="39"/>
      <c r="M197" s="204" t="s">
        <v>1</v>
      </c>
      <c r="N197" s="205" t="s">
        <v>47</v>
      </c>
      <c r="O197" s="67"/>
      <c r="P197" s="206">
        <f>O197*H197</f>
        <v>0</v>
      </c>
      <c r="Q197" s="206">
        <v>0</v>
      </c>
      <c r="R197" s="206">
        <f>Q197*H197</f>
        <v>0</v>
      </c>
      <c r="S197" s="206">
        <v>0</v>
      </c>
      <c r="T197" s="207">
        <f>S197*H197</f>
        <v>0</v>
      </c>
      <c r="AR197" s="208" t="s">
        <v>416</v>
      </c>
      <c r="AT197" s="208" t="s">
        <v>152</v>
      </c>
      <c r="AU197" s="208" t="s">
        <v>86</v>
      </c>
      <c r="AY197" s="17" t="s">
        <v>149</v>
      </c>
      <c r="BE197" s="209">
        <f>IF(N197="základní",J197,0)</f>
        <v>0</v>
      </c>
      <c r="BF197" s="209">
        <f>IF(N197="snížená",J197,0)</f>
        <v>0</v>
      </c>
      <c r="BG197" s="209">
        <f>IF(N197="zákl. přenesená",J197,0)</f>
        <v>0</v>
      </c>
      <c r="BH197" s="209">
        <f>IF(N197="sníž. přenesená",J197,0)</f>
        <v>0</v>
      </c>
      <c r="BI197" s="209">
        <f>IF(N197="nulová",J197,0)</f>
        <v>0</v>
      </c>
      <c r="BJ197" s="17" t="s">
        <v>89</v>
      </c>
      <c r="BK197" s="209">
        <f>ROUND(I197*H197,2)</f>
        <v>0</v>
      </c>
      <c r="BL197" s="17" t="s">
        <v>416</v>
      </c>
      <c r="BM197" s="208" t="s">
        <v>418</v>
      </c>
    </row>
    <row r="198" spans="2:51" s="12" customFormat="1" ht="11.25">
      <c r="B198" s="216"/>
      <c r="C198" s="217"/>
      <c r="D198" s="210" t="s">
        <v>254</v>
      </c>
      <c r="E198" s="218" t="s">
        <v>1</v>
      </c>
      <c r="F198" s="219" t="s">
        <v>419</v>
      </c>
      <c r="G198" s="217"/>
      <c r="H198" s="220">
        <v>92.7</v>
      </c>
      <c r="I198" s="221"/>
      <c r="J198" s="217"/>
      <c r="K198" s="217"/>
      <c r="L198" s="222"/>
      <c r="M198" s="223"/>
      <c r="N198" s="224"/>
      <c r="O198" s="224"/>
      <c r="P198" s="224"/>
      <c r="Q198" s="224"/>
      <c r="R198" s="224"/>
      <c r="S198" s="224"/>
      <c r="T198" s="225"/>
      <c r="AT198" s="226" t="s">
        <v>254</v>
      </c>
      <c r="AU198" s="226" t="s">
        <v>86</v>
      </c>
      <c r="AV198" s="12" t="s">
        <v>86</v>
      </c>
      <c r="AW198" s="12" t="s">
        <v>38</v>
      </c>
      <c r="AX198" s="12" t="s">
        <v>82</v>
      </c>
      <c r="AY198" s="226" t="s">
        <v>149</v>
      </c>
    </row>
    <row r="199" spans="2:51" s="13" customFormat="1" ht="11.25">
      <c r="B199" s="227"/>
      <c r="C199" s="228"/>
      <c r="D199" s="210" t="s">
        <v>254</v>
      </c>
      <c r="E199" s="229" t="s">
        <v>1</v>
      </c>
      <c r="F199" s="230" t="s">
        <v>256</v>
      </c>
      <c r="G199" s="228"/>
      <c r="H199" s="231">
        <v>92.7</v>
      </c>
      <c r="I199" s="232"/>
      <c r="J199" s="228"/>
      <c r="K199" s="228"/>
      <c r="L199" s="233"/>
      <c r="M199" s="234"/>
      <c r="N199" s="235"/>
      <c r="O199" s="235"/>
      <c r="P199" s="235"/>
      <c r="Q199" s="235"/>
      <c r="R199" s="235"/>
      <c r="S199" s="235"/>
      <c r="T199" s="236"/>
      <c r="AT199" s="237" t="s">
        <v>254</v>
      </c>
      <c r="AU199" s="237" t="s">
        <v>86</v>
      </c>
      <c r="AV199" s="13" t="s">
        <v>169</v>
      </c>
      <c r="AW199" s="13" t="s">
        <v>38</v>
      </c>
      <c r="AX199" s="13" t="s">
        <v>89</v>
      </c>
      <c r="AY199" s="237" t="s">
        <v>149</v>
      </c>
    </row>
    <row r="200" spans="2:63" s="11" customFormat="1" ht="20.85" customHeight="1">
      <c r="B200" s="181"/>
      <c r="C200" s="182"/>
      <c r="D200" s="183" t="s">
        <v>81</v>
      </c>
      <c r="E200" s="195" t="s">
        <v>307</v>
      </c>
      <c r="F200" s="195" t="s">
        <v>420</v>
      </c>
      <c r="G200" s="182"/>
      <c r="H200" s="182"/>
      <c r="I200" s="185"/>
      <c r="J200" s="196">
        <f>BK200</f>
        <v>0</v>
      </c>
      <c r="K200" s="182"/>
      <c r="L200" s="187"/>
      <c r="M200" s="188"/>
      <c r="N200" s="189"/>
      <c r="O200" s="189"/>
      <c r="P200" s="190">
        <f>SUM(P201:P223)</f>
        <v>0</v>
      </c>
      <c r="Q200" s="189"/>
      <c r="R200" s="190">
        <f>SUM(R201:R223)</f>
        <v>0.01854</v>
      </c>
      <c r="S200" s="189"/>
      <c r="T200" s="191">
        <f>SUM(T201:T223)</f>
        <v>0</v>
      </c>
      <c r="AR200" s="192" t="s">
        <v>89</v>
      </c>
      <c r="AT200" s="193" t="s">
        <v>81</v>
      </c>
      <c r="AU200" s="193" t="s">
        <v>86</v>
      </c>
      <c r="AY200" s="192" t="s">
        <v>149</v>
      </c>
      <c r="BK200" s="194">
        <f>SUM(BK201:BK223)</f>
        <v>0</v>
      </c>
    </row>
    <row r="201" spans="2:65" s="1" customFormat="1" ht="16.5" customHeight="1">
      <c r="B201" s="35"/>
      <c r="C201" s="197" t="s">
        <v>421</v>
      </c>
      <c r="D201" s="197" t="s">
        <v>152</v>
      </c>
      <c r="E201" s="198" t="s">
        <v>422</v>
      </c>
      <c r="F201" s="199" t="s">
        <v>423</v>
      </c>
      <c r="G201" s="200" t="s">
        <v>252</v>
      </c>
      <c r="H201" s="201">
        <v>618</v>
      </c>
      <c r="I201" s="202"/>
      <c r="J201" s="203">
        <f>ROUND(I201*H201,2)</f>
        <v>0</v>
      </c>
      <c r="K201" s="199" t="s">
        <v>156</v>
      </c>
      <c r="L201" s="39"/>
      <c r="M201" s="204" t="s">
        <v>1</v>
      </c>
      <c r="N201" s="205" t="s">
        <v>47</v>
      </c>
      <c r="O201" s="67"/>
      <c r="P201" s="206">
        <f>O201*H201</f>
        <v>0</v>
      </c>
      <c r="Q201" s="206">
        <v>0</v>
      </c>
      <c r="R201" s="206">
        <f>Q201*H201</f>
        <v>0</v>
      </c>
      <c r="S201" s="206">
        <v>0</v>
      </c>
      <c r="T201" s="207">
        <f>S201*H201</f>
        <v>0</v>
      </c>
      <c r="AR201" s="208" t="s">
        <v>169</v>
      </c>
      <c r="AT201" s="208" t="s">
        <v>152</v>
      </c>
      <c r="AU201" s="208" t="s">
        <v>106</v>
      </c>
      <c r="AY201" s="17" t="s">
        <v>149</v>
      </c>
      <c r="BE201" s="209">
        <f>IF(N201="základní",J201,0)</f>
        <v>0</v>
      </c>
      <c r="BF201" s="209">
        <f>IF(N201="snížená",J201,0)</f>
        <v>0</v>
      </c>
      <c r="BG201" s="209">
        <f>IF(N201="zákl. přenesená",J201,0)</f>
        <v>0</v>
      </c>
      <c r="BH201" s="209">
        <f>IF(N201="sníž. přenesená",J201,0)</f>
        <v>0</v>
      </c>
      <c r="BI201" s="209">
        <f>IF(N201="nulová",J201,0)</f>
        <v>0</v>
      </c>
      <c r="BJ201" s="17" t="s">
        <v>89</v>
      </c>
      <c r="BK201" s="209">
        <f>ROUND(I201*H201,2)</f>
        <v>0</v>
      </c>
      <c r="BL201" s="17" t="s">
        <v>169</v>
      </c>
      <c r="BM201" s="208" t="s">
        <v>424</v>
      </c>
    </row>
    <row r="202" spans="2:51" s="12" customFormat="1" ht="11.25">
      <c r="B202" s="216"/>
      <c r="C202" s="217"/>
      <c r="D202" s="210" t="s">
        <v>254</v>
      </c>
      <c r="E202" s="218" t="s">
        <v>1</v>
      </c>
      <c r="F202" s="219" t="s">
        <v>425</v>
      </c>
      <c r="G202" s="217"/>
      <c r="H202" s="220">
        <v>618</v>
      </c>
      <c r="I202" s="221"/>
      <c r="J202" s="217"/>
      <c r="K202" s="217"/>
      <c r="L202" s="222"/>
      <c r="M202" s="223"/>
      <c r="N202" s="224"/>
      <c r="O202" s="224"/>
      <c r="P202" s="224"/>
      <c r="Q202" s="224"/>
      <c r="R202" s="224"/>
      <c r="S202" s="224"/>
      <c r="T202" s="225"/>
      <c r="AT202" s="226" t="s">
        <v>254</v>
      </c>
      <c r="AU202" s="226" t="s">
        <v>106</v>
      </c>
      <c r="AV202" s="12" t="s">
        <v>86</v>
      </c>
      <c r="AW202" s="12" t="s">
        <v>38</v>
      </c>
      <c r="AX202" s="12" t="s">
        <v>82</v>
      </c>
      <c r="AY202" s="226" t="s">
        <v>149</v>
      </c>
    </row>
    <row r="203" spans="2:51" s="13" customFormat="1" ht="11.25">
      <c r="B203" s="227"/>
      <c r="C203" s="228"/>
      <c r="D203" s="210" t="s">
        <v>254</v>
      </c>
      <c r="E203" s="229" t="s">
        <v>1</v>
      </c>
      <c r="F203" s="230" t="s">
        <v>256</v>
      </c>
      <c r="G203" s="228"/>
      <c r="H203" s="231">
        <v>618</v>
      </c>
      <c r="I203" s="232"/>
      <c r="J203" s="228"/>
      <c r="K203" s="228"/>
      <c r="L203" s="233"/>
      <c r="M203" s="234"/>
      <c r="N203" s="235"/>
      <c r="O203" s="235"/>
      <c r="P203" s="235"/>
      <c r="Q203" s="235"/>
      <c r="R203" s="235"/>
      <c r="S203" s="235"/>
      <c r="T203" s="236"/>
      <c r="AT203" s="237" t="s">
        <v>254</v>
      </c>
      <c r="AU203" s="237" t="s">
        <v>106</v>
      </c>
      <c r="AV203" s="13" t="s">
        <v>169</v>
      </c>
      <c r="AW203" s="13" t="s">
        <v>38</v>
      </c>
      <c r="AX203" s="13" t="s">
        <v>89</v>
      </c>
      <c r="AY203" s="237" t="s">
        <v>149</v>
      </c>
    </row>
    <row r="204" spans="2:65" s="1" customFormat="1" ht="16.5" customHeight="1">
      <c r="B204" s="35"/>
      <c r="C204" s="197" t="s">
        <v>426</v>
      </c>
      <c r="D204" s="197" t="s">
        <v>152</v>
      </c>
      <c r="E204" s="198" t="s">
        <v>427</v>
      </c>
      <c r="F204" s="199" t="s">
        <v>428</v>
      </c>
      <c r="G204" s="200" t="s">
        <v>252</v>
      </c>
      <c r="H204" s="201">
        <v>618</v>
      </c>
      <c r="I204" s="202"/>
      <c r="J204" s="203">
        <f>ROUND(I204*H204,2)</f>
        <v>0</v>
      </c>
      <c r="K204" s="199" t="s">
        <v>156</v>
      </c>
      <c r="L204" s="39"/>
      <c r="M204" s="204" t="s">
        <v>1</v>
      </c>
      <c r="N204" s="205" t="s">
        <v>47</v>
      </c>
      <c r="O204" s="67"/>
      <c r="P204" s="206">
        <f>O204*H204</f>
        <v>0</v>
      </c>
      <c r="Q204" s="206">
        <v>0</v>
      </c>
      <c r="R204" s="206">
        <f>Q204*H204</f>
        <v>0</v>
      </c>
      <c r="S204" s="206">
        <v>0</v>
      </c>
      <c r="T204" s="207">
        <f>S204*H204</f>
        <v>0</v>
      </c>
      <c r="AR204" s="208" t="s">
        <v>169</v>
      </c>
      <c r="AT204" s="208" t="s">
        <v>152</v>
      </c>
      <c r="AU204" s="208" t="s">
        <v>106</v>
      </c>
      <c r="AY204" s="17" t="s">
        <v>149</v>
      </c>
      <c r="BE204" s="209">
        <f>IF(N204="základní",J204,0)</f>
        <v>0</v>
      </c>
      <c r="BF204" s="209">
        <f>IF(N204="snížená",J204,0)</f>
        <v>0</v>
      </c>
      <c r="BG204" s="209">
        <f>IF(N204="zákl. přenesená",J204,0)</f>
        <v>0</v>
      </c>
      <c r="BH204" s="209">
        <f>IF(N204="sníž. přenesená",J204,0)</f>
        <v>0</v>
      </c>
      <c r="BI204" s="209">
        <f>IF(N204="nulová",J204,0)</f>
        <v>0</v>
      </c>
      <c r="BJ204" s="17" t="s">
        <v>89</v>
      </c>
      <c r="BK204" s="209">
        <f>ROUND(I204*H204,2)</f>
        <v>0</v>
      </c>
      <c r="BL204" s="17" t="s">
        <v>169</v>
      </c>
      <c r="BM204" s="208" t="s">
        <v>429</v>
      </c>
    </row>
    <row r="205" spans="2:51" s="12" customFormat="1" ht="11.25">
      <c r="B205" s="216"/>
      <c r="C205" s="217"/>
      <c r="D205" s="210" t="s">
        <v>254</v>
      </c>
      <c r="E205" s="218" t="s">
        <v>1</v>
      </c>
      <c r="F205" s="219" t="s">
        <v>425</v>
      </c>
      <c r="G205" s="217"/>
      <c r="H205" s="220">
        <v>618</v>
      </c>
      <c r="I205" s="221"/>
      <c r="J205" s="217"/>
      <c r="K205" s="217"/>
      <c r="L205" s="222"/>
      <c r="M205" s="223"/>
      <c r="N205" s="224"/>
      <c r="O205" s="224"/>
      <c r="P205" s="224"/>
      <c r="Q205" s="224"/>
      <c r="R205" s="224"/>
      <c r="S205" s="224"/>
      <c r="T205" s="225"/>
      <c r="AT205" s="226" t="s">
        <v>254</v>
      </c>
      <c r="AU205" s="226" t="s">
        <v>106</v>
      </c>
      <c r="AV205" s="12" t="s">
        <v>86</v>
      </c>
      <c r="AW205" s="12" t="s">
        <v>38</v>
      </c>
      <c r="AX205" s="12" t="s">
        <v>82</v>
      </c>
      <c r="AY205" s="226" t="s">
        <v>149</v>
      </c>
    </row>
    <row r="206" spans="2:51" s="13" customFormat="1" ht="11.25">
      <c r="B206" s="227"/>
      <c r="C206" s="228"/>
      <c r="D206" s="210" t="s">
        <v>254</v>
      </c>
      <c r="E206" s="229" t="s">
        <v>1</v>
      </c>
      <c r="F206" s="230" t="s">
        <v>256</v>
      </c>
      <c r="G206" s="228"/>
      <c r="H206" s="231">
        <v>618</v>
      </c>
      <c r="I206" s="232"/>
      <c r="J206" s="228"/>
      <c r="K206" s="228"/>
      <c r="L206" s="233"/>
      <c r="M206" s="234"/>
      <c r="N206" s="235"/>
      <c r="O206" s="235"/>
      <c r="P206" s="235"/>
      <c r="Q206" s="235"/>
      <c r="R206" s="235"/>
      <c r="S206" s="235"/>
      <c r="T206" s="236"/>
      <c r="AT206" s="237" t="s">
        <v>254</v>
      </c>
      <c r="AU206" s="237" t="s">
        <v>106</v>
      </c>
      <c r="AV206" s="13" t="s">
        <v>169</v>
      </c>
      <c r="AW206" s="13" t="s">
        <v>38</v>
      </c>
      <c r="AX206" s="13" t="s">
        <v>89</v>
      </c>
      <c r="AY206" s="237" t="s">
        <v>149</v>
      </c>
    </row>
    <row r="207" spans="2:65" s="1" customFormat="1" ht="16.5" customHeight="1">
      <c r="B207" s="35"/>
      <c r="C207" s="197" t="s">
        <v>430</v>
      </c>
      <c r="D207" s="197" t="s">
        <v>152</v>
      </c>
      <c r="E207" s="198" t="s">
        <v>431</v>
      </c>
      <c r="F207" s="199" t="s">
        <v>432</v>
      </c>
      <c r="G207" s="200" t="s">
        <v>252</v>
      </c>
      <c r="H207" s="201">
        <v>618</v>
      </c>
      <c r="I207" s="202"/>
      <c r="J207" s="203">
        <f>ROUND(I207*H207,2)</f>
        <v>0</v>
      </c>
      <c r="K207" s="199" t="s">
        <v>156</v>
      </c>
      <c r="L207" s="39"/>
      <c r="M207" s="204" t="s">
        <v>1</v>
      </c>
      <c r="N207" s="205" t="s">
        <v>47</v>
      </c>
      <c r="O207" s="67"/>
      <c r="P207" s="206">
        <f>O207*H207</f>
        <v>0</v>
      </c>
      <c r="Q207" s="206">
        <v>0</v>
      </c>
      <c r="R207" s="206">
        <f>Q207*H207</f>
        <v>0</v>
      </c>
      <c r="S207" s="206">
        <v>0</v>
      </c>
      <c r="T207" s="207">
        <f>S207*H207</f>
        <v>0</v>
      </c>
      <c r="AR207" s="208" t="s">
        <v>169</v>
      </c>
      <c r="AT207" s="208" t="s">
        <v>152</v>
      </c>
      <c r="AU207" s="208" t="s">
        <v>106</v>
      </c>
      <c r="AY207" s="17" t="s">
        <v>149</v>
      </c>
      <c r="BE207" s="209">
        <f>IF(N207="základní",J207,0)</f>
        <v>0</v>
      </c>
      <c r="BF207" s="209">
        <f>IF(N207="snížená",J207,0)</f>
        <v>0</v>
      </c>
      <c r="BG207" s="209">
        <f>IF(N207="zákl. přenesená",J207,0)</f>
        <v>0</v>
      </c>
      <c r="BH207" s="209">
        <f>IF(N207="sníž. přenesená",J207,0)</f>
        <v>0</v>
      </c>
      <c r="BI207" s="209">
        <f>IF(N207="nulová",J207,0)</f>
        <v>0</v>
      </c>
      <c r="BJ207" s="17" t="s">
        <v>89</v>
      </c>
      <c r="BK207" s="209">
        <f>ROUND(I207*H207,2)</f>
        <v>0</v>
      </c>
      <c r="BL207" s="17" t="s">
        <v>169</v>
      </c>
      <c r="BM207" s="208" t="s">
        <v>433</v>
      </c>
    </row>
    <row r="208" spans="2:51" s="12" customFormat="1" ht="11.25">
      <c r="B208" s="216"/>
      <c r="C208" s="217"/>
      <c r="D208" s="210" t="s">
        <v>254</v>
      </c>
      <c r="E208" s="218" t="s">
        <v>1</v>
      </c>
      <c r="F208" s="219" t="s">
        <v>425</v>
      </c>
      <c r="G208" s="217"/>
      <c r="H208" s="220">
        <v>618</v>
      </c>
      <c r="I208" s="221"/>
      <c r="J208" s="217"/>
      <c r="K208" s="217"/>
      <c r="L208" s="222"/>
      <c r="M208" s="223"/>
      <c r="N208" s="224"/>
      <c r="O208" s="224"/>
      <c r="P208" s="224"/>
      <c r="Q208" s="224"/>
      <c r="R208" s="224"/>
      <c r="S208" s="224"/>
      <c r="T208" s="225"/>
      <c r="AT208" s="226" t="s">
        <v>254</v>
      </c>
      <c r="AU208" s="226" t="s">
        <v>106</v>
      </c>
      <c r="AV208" s="12" t="s">
        <v>86</v>
      </c>
      <c r="AW208" s="12" t="s">
        <v>38</v>
      </c>
      <c r="AX208" s="12" t="s">
        <v>82</v>
      </c>
      <c r="AY208" s="226" t="s">
        <v>149</v>
      </c>
    </row>
    <row r="209" spans="2:51" s="13" customFormat="1" ht="11.25">
      <c r="B209" s="227"/>
      <c r="C209" s="228"/>
      <c r="D209" s="210" t="s">
        <v>254</v>
      </c>
      <c r="E209" s="229" t="s">
        <v>1</v>
      </c>
      <c r="F209" s="230" t="s">
        <v>256</v>
      </c>
      <c r="G209" s="228"/>
      <c r="H209" s="231">
        <v>618</v>
      </c>
      <c r="I209" s="232"/>
      <c r="J209" s="228"/>
      <c r="K209" s="228"/>
      <c r="L209" s="233"/>
      <c r="M209" s="234"/>
      <c r="N209" s="235"/>
      <c r="O209" s="235"/>
      <c r="P209" s="235"/>
      <c r="Q209" s="235"/>
      <c r="R209" s="235"/>
      <c r="S209" s="235"/>
      <c r="T209" s="236"/>
      <c r="AT209" s="237" t="s">
        <v>254</v>
      </c>
      <c r="AU209" s="237" t="s">
        <v>106</v>
      </c>
      <c r="AV209" s="13" t="s">
        <v>169</v>
      </c>
      <c r="AW209" s="13" t="s">
        <v>38</v>
      </c>
      <c r="AX209" s="13" t="s">
        <v>89</v>
      </c>
      <c r="AY209" s="237" t="s">
        <v>149</v>
      </c>
    </row>
    <row r="210" spans="2:65" s="1" customFormat="1" ht="16.5" customHeight="1">
      <c r="B210" s="35"/>
      <c r="C210" s="251" t="s">
        <v>434</v>
      </c>
      <c r="D210" s="251" t="s">
        <v>383</v>
      </c>
      <c r="E210" s="252" t="s">
        <v>435</v>
      </c>
      <c r="F210" s="253" t="s">
        <v>436</v>
      </c>
      <c r="G210" s="254" t="s">
        <v>437</v>
      </c>
      <c r="H210" s="255">
        <v>18.54</v>
      </c>
      <c r="I210" s="256"/>
      <c r="J210" s="257">
        <f>ROUND(I210*H210,2)</f>
        <v>0</v>
      </c>
      <c r="K210" s="253" t="s">
        <v>156</v>
      </c>
      <c r="L210" s="258"/>
      <c r="M210" s="259" t="s">
        <v>1</v>
      </c>
      <c r="N210" s="260" t="s">
        <v>47</v>
      </c>
      <c r="O210" s="67"/>
      <c r="P210" s="206">
        <f>O210*H210</f>
        <v>0</v>
      </c>
      <c r="Q210" s="206">
        <v>0.001</v>
      </c>
      <c r="R210" s="206">
        <f>Q210*H210</f>
        <v>0.01854</v>
      </c>
      <c r="S210" s="206">
        <v>0</v>
      </c>
      <c r="T210" s="207">
        <f>S210*H210</f>
        <v>0</v>
      </c>
      <c r="AR210" s="208" t="s">
        <v>192</v>
      </c>
      <c r="AT210" s="208" t="s">
        <v>383</v>
      </c>
      <c r="AU210" s="208" t="s">
        <v>106</v>
      </c>
      <c r="AY210" s="17" t="s">
        <v>149</v>
      </c>
      <c r="BE210" s="209">
        <f>IF(N210="základní",J210,0)</f>
        <v>0</v>
      </c>
      <c r="BF210" s="209">
        <f>IF(N210="snížená",J210,0)</f>
        <v>0</v>
      </c>
      <c r="BG210" s="209">
        <f>IF(N210="zákl. přenesená",J210,0)</f>
        <v>0</v>
      </c>
      <c r="BH210" s="209">
        <f>IF(N210="sníž. přenesená",J210,0)</f>
        <v>0</v>
      </c>
      <c r="BI210" s="209">
        <f>IF(N210="nulová",J210,0)</f>
        <v>0</v>
      </c>
      <c r="BJ210" s="17" t="s">
        <v>89</v>
      </c>
      <c r="BK210" s="209">
        <f>ROUND(I210*H210,2)</f>
        <v>0</v>
      </c>
      <c r="BL210" s="17" t="s">
        <v>169</v>
      </c>
      <c r="BM210" s="208" t="s">
        <v>438</v>
      </c>
    </row>
    <row r="211" spans="2:51" s="12" customFormat="1" ht="11.25">
      <c r="B211" s="216"/>
      <c r="C211" s="217"/>
      <c r="D211" s="210" t="s">
        <v>254</v>
      </c>
      <c r="E211" s="217"/>
      <c r="F211" s="219" t="s">
        <v>439</v>
      </c>
      <c r="G211" s="217"/>
      <c r="H211" s="220">
        <v>18.54</v>
      </c>
      <c r="I211" s="221"/>
      <c r="J211" s="217"/>
      <c r="K211" s="217"/>
      <c r="L211" s="222"/>
      <c r="M211" s="223"/>
      <c r="N211" s="224"/>
      <c r="O211" s="224"/>
      <c r="P211" s="224"/>
      <c r="Q211" s="224"/>
      <c r="R211" s="224"/>
      <c r="S211" s="224"/>
      <c r="T211" s="225"/>
      <c r="AT211" s="226" t="s">
        <v>254</v>
      </c>
      <c r="AU211" s="226" t="s">
        <v>106</v>
      </c>
      <c r="AV211" s="12" t="s">
        <v>86</v>
      </c>
      <c r="AW211" s="12" t="s">
        <v>4</v>
      </c>
      <c r="AX211" s="12" t="s">
        <v>89</v>
      </c>
      <c r="AY211" s="226" t="s">
        <v>149</v>
      </c>
    </row>
    <row r="212" spans="2:65" s="1" customFormat="1" ht="16.5" customHeight="1">
      <c r="B212" s="35"/>
      <c r="C212" s="197" t="s">
        <v>440</v>
      </c>
      <c r="D212" s="197" t="s">
        <v>152</v>
      </c>
      <c r="E212" s="198" t="s">
        <v>441</v>
      </c>
      <c r="F212" s="199" t="s">
        <v>442</v>
      </c>
      <c r="G212" s="200" t="s">
        <v>252</v>
      </c>
      <c r="H212" s="201">
        <v>618</v>
      </c>
      <c r="I212" s="202"/>
      <c r="J212" s="203">
        <f>ROUND(I212*H212,2)</f>
        <v>0</v>
      </c>
      <c r="K212" s="199" t="s">
        <v>156</v>
      </c>
      <c r="L212" s="39"/>
      <c r="M212" s="204" t="s">
        <v>1</v>
      </c>
      <c r="N212" s="205" t="s">
        <v>47</v>
      </c>
      <c r="O212" s="67"/>
      <c r="P212" s="206">
        <f>O212*H212</f>
        <v>0</v>
      </c>
      <c r="Q212" s="206">
        <v>0</v>
      </c>
      <c r="R212" s="206">
        <f>Q212*H212</f>
        <v>0</v>
      </c>
      <c r="S212" s="206">
        <v>0</v>
      </c>
      <c r="T212" s="207">
        <f>S212*H212</f>
        <v>0</v>
      </c>
      <c r="AR212" s="208" t="s">
        <v>169</v>
      </c>
      <c r="AT212" s="208" t="s">
        <v>152</v>
      </c>
      <c r="AU212" s="208" t="s">
        <v>106</v>
      </c>
      <c r="AY212" s="17" t="s">
        <v>149</v>
      </c>
      <c r="BE212" s="209">
        <f>IF(N212="základní",J212,0)</f>
        <v>0</v>
      </c>
      <c r="BF212" s="209">
        <f>IF(N212="snížená",J212,0)</f>
        <v>0</v>
      </c>
      <c r="BG212" s="209">
        <f>IF(N212="zákl. přenesená",J212,0)</f>
        <v>0</v>
      </c>
      <c r="BH212" s="209">
        <f>IF(N212="sníž. přenesená",J212,0)</f>
        <v>0</v>
      </c>
      <c r="BI212" s="209">
        <f>IF(N212="nulová",J212,0)</f>
        <v>0</v>
      </c>
      <c r="BJ212" s="17" t="s">
        <v>89</v>
      </c>
      <c r="BK212" s="209">
        <f>ROUND(I212*H212,2)</f>
        <v>0</v>
      </c>
      <c r="BL212" s="17" t="s">
        <v>169</v>
      </c>
      <c r="BM212" s="208" t="s">
        <v>443</v>
      </c>
    </row>
    <row r="213" spans="2:51" s="12" customFormat="1" ht="11.25">
      <c r="B213" s="216"/>
      <c r="C213" s="217"/>
      <c r="D213" s="210" t="s">
        <v>254</v>
      </c>
      <c r="E213" s="218" t="s">
        <v>1</v>
      </c>
      <c r="F213" s="219" t="s">
        <v>425</v>
      </c>
      <c r="G213" s="217"/>
      <c r="H213" s="220">
        <v>618</v>
      </c>
      <c r="I213" s="221"/>
      <c r="J213" s="217"/>
      <c r="K213" s="217"/>
      <c r="L213" s="222"/>
      <c r="M213" s="223"/>
      <c r="N213" s="224"/>
      <c r="O213" s="224"/>
      <c r="P213" s="224"/>
      <c r="Q213" s="224"/>
      <c r="R213" s="224"/>
      <c r="S213" s="224"/>
      <c r="T213" s="225"/>
      <c r="AT213" s="226" t="s">
        <v>254</v>
      </c>
      <c r="AU213" s="226" t="s">
        <v>106</v>
      </c>
      <c r="AV213" s="12" t="s">
        <v>86</v>
      </c>
      <c r="AW213" s="12" t="s">
        <v>38</v>
      </c>
      <c r="AX213" s="12" t="s">
        <v>82</v>
      </c>
      <c r="AY213" s="226" t="s">
        <v>149</v>
      </c>
    </row>
    <row r="214" spans="2:51" s="13" customFormat="1" ht="11.25">
      <c r="B214" s="227"/>
      <c r="C214" s="228"/>
      <c r="D214" s="210" t="s">
        <v>254</v>
      </c>
      <c r="E214" s="229" t="s">
        <v>1</v>
      </c>
      <c r="F214" s="230" t="s">
        <v>256</v>
      </c>
      <c r="G214" s="228"/>
      <c r="H214" s="231">
        <v>618</v>
      </c>
      <c r="I214" s="232"/>
      <c r="J214" s="228"/>
      <c r="K214" s="228"/>
      <c r="L214" s="233"/>
      <c r="M214" s="234"/>
      <c r="N214" s="235"/>
      <c r="O214" s="235"/>
      <c r="P214" s="235"/>
      <c r="Q214" s="235"/>
      <c r="R214" s="235"/>
      <c r="S214" s="235"/>
      <c r="T214" s="236"/>
      <c r="AT214" s="237" t="s">
        <v>254</v>
      </c>
      <c r="AU214" s="237" t="s">
        <v>106</v>
      </c>
      <c r="AV214" s="13" t="s">
        <v>169</v>
      </c>
      <c r="AW214" s="13" t="s">
        <v>38</v>
      </c>
      <c r="AX214" s="13" t="s">
        <v>89</v>
      </c>
      <c r="AY214" s="237" t="s">
        <v>149</v>
      </c>
    </row>
    <row r="215" spans="2:65" s="1" customFormat="1" ht="16.5" customHeight="1">
      <c r="B215" s="35"/>
      <c r="C215" s="197" t="s">
        <v>444</v>
      </c>
      <c r="D215" s="197" t="s">
        <v>152</v>
      </c>
      <c r="E215" s="198" t="s">
        <v>445</v>
      </c>
      <c r="F215" s="199" t="s">
        <v>446</v>
      </c>
      <c r="G215" s="200" t="s">
        <v>252</v>
      </c>
      <c r="H215" s="201">
        <v>618</v>
      </c>
      <c r="I215" s="202"/>
      <c r="J215" s="203">
        <f>ROUND(I215*H215,2)</f>
        <v>0</v>
      </c>
      <c r="K215" s="199" t="s">
        <v>156</v>
      </c>
      <c r="L215" s="39"/>
      <c r="M215" s="204" t="s">
        <v>1</v>
      </c>
      <c r="N215" s="205" t="s">
        <v>47</v>
      </c>
      <c r="O215" s="67"/>
      <c r="P215" s="206">
        <f>O215*H215</f>
        <v>0</v>
      </c>
      <c r="Q215" s="206">
        <v>0</v>
      </c>
      <c r="R215" s="206">
        <f>Q215*H215</f>
        <v>0</v>
      </c>
      <c r="S215" s="206">
        <v>0</v>
      </c>
      <c r="T215" s="207">
        <f>S215*H215</f>
        <v>0</v>
      </c>
      <c r="AR215" s="208" t="s">
        <v>169</v>
      </c>
      <c r="AT215" s="208" t="s">
        <v>152</v>
      </c>
      <c r="AU215" s="208" t="s">
        <v>106</v>
      </c>
      <c r="AY215" s="17" t="s">
        <v>149</v>
      </c>
      <c r="BE215" s="209">
        <f>IF(N215="základní",J215,0)</f>
        <v>0</v>
      </c>
      <c r="BF215" s="209">
        <f>IF(N215="snížená",J215,0)</f>
        <v>0</v>
      </c>
      <c r="BG215" s="209">
        <f>IF(N215="zákl. přenesená",J215,0)</f>
        <v>0</v>
      </c>
      <c r="BH215" s="209">
        <f>IF(N215="sníž. přenesená",J215,0)</f>
        <v>0</v>
      </c>
      <c r="BI215" s="209">
        <f>IF(N215="nulová",J215,0)</f>
        <v>0</v>
      </c>
      <c r="BJ215" s="17" t="s">
        <v>89</v>
      </c>
      <c r="BK215" s="209">
        <f>ROUND(I215*H215,2)</f>
        <v>0</v>
      </c>
      <c r="BL215" s="17" t="s">
        <v>169</v>
      </c>
      <c r="BM215" s="208" t="s">
        <v>447</v>
      </c>
    </row>
    <row r="216" spans="2:51" s="12" customFormat="1" ht="11.25">
      <c r="B216" s="216"/>
      <c r="C216" s="217"/>
      <c r="D216" s="210" t="s">
        <v>254</v>
      </c>
      <c r="E216" s="218" t="s">
        <v>1</v>
      </c>
      <c r="F216" s="219" t="s">
        <v>425</v>
      </c>
      <c r="G216" s="217"/>
      <c r="H216" s="220">
        <v>618</v>
      </c>
      <c r="I216" s="221"/>
      <c r="J216" s="217"/>
      <c r="K216" s="217"/>
      <c r="L216" s="222"/>
      <c r="M216" s="223"/>
      <c r="N216" s="224"/>
      <c r="O216" s="224"/>
      <c r="P216" s="224"/>
      <c r="Q216" s="224"/>
      <c r="R216" s="224"/>
      <c r="S216" s="224"/>
      <c r="T216" s="225"/>
      <c r="AT216" s="226" t="s">
        <v>254</v>
      </c>
      <c r="AU216" s="226" t="s">
        <v>106</v>
      </c>
      <c r="AV216" s="12" t="s">
        <v>86</v>
      </c>
      <c r="AW216" s="12" t="s">
        <v>38</v>
      </c>
      <c r="AX216" s="12" t="s">
        <v>82</v>
      </c>
      <c r="AY216" s="226" t="s">
        <v>149</v>
      </c>
    </row>
    <row r="217" spans="2:51" s="13" customFormat="1" ht="11.25">
      <c r="B217" s="227"/>
      <c r="C217" s="228"/>
      <c r="D217" s="210" t="s">
        <v>254</v>
      </c>
      <c r="E217" s="229" t="s">
        <v>1</v>
      </c>
      <c r="F217" s="230" t="s">
        <v>256</v>
      </c>
      <c r="G217" s="228"/>
      <c r="H217" s="231">
        <v>618</v>
      </c>
      <c r="I217" s="232"/>
      <c r="J217" s="228"/>
      <c r="K217" s="228"/>
      <c r="L217" s="233"/>
      <c r="M217" s="234"/>
      <c r="N217" s="235"/>
      <c r="O217" s="235"/>
      <c r="P217" s="235"/>
      <c r="Q217" s="235"/>
      <c r="R217" s="235"/>
      <c r="S217" s="235"/>
      <c r="T217" s="236"/>
      <c r="AT217" s="237" t="s">
        <v>254</v>
      </c>
      <c r="AU217" s="237" t="s">
        <v>106</v>
      </c>
      <c r="AV217" s="13" t="s">
        <v>169</v>
      </c>
      <c r="AW217" s="13" t="s">
        <v>38</v>
      </c>
      <c r="AX217" s="13" t="s">
        <v>89</v>
      </c>
      <c r="AY217" s="237" t="s">
        <v>149</v>
      </c>
    </row>
    <row r="218" spans="2:65" s="1" customFormat="1" ht="16.5" customHeight="1">
      <c r="B218" s="35"/>
      <c r="C218" s="197" t="s">
        <v>448</v>
      </c>
      <c r="D218" s="197" t="s">
        <v>152</v>
      </c>
      <c r="E218" s="198" t="s">
        <v>449</v>
      </c>
      <c r="F218" s="199" t="s">
        <v>450</v>
      </c>
      <c r="G218" s="200" t="s">
        <v>252</v>
      </c>
      <c r="H218" s="201">
        <v>618</v>
      </c>
      <c r="I218" s="202"/>
      <c r="J218" s="203">
        <f>ROUND(I218*H218,2)</f>
        <v>0</v>
      </c>
      <c r="K218" s="199" t="s">
        <v>156</v>
      </c>
      <c r="L218" s="39"/>
      <c r="M218" s="204" t="s">
        <v>1</v>
      </c>
      <c r="N218" s="205" t="s">
        <v>47</v>
      </c>
      <c r="O218" s="67"/>
      <c r="P218" s="206">
        <f>O218*H218</f>
        <v>0</v>
      </c>
      <c r="Q218" s="206">
        <v>0</v>
      </c>
      <c r="R218" s="206">
        <f>Q218*H218</f>
        <v>0</v>
      </c>
      <c r="S218" s="206">
        <v>0</v>
      </c>
      <c r="T218" s="207">
        <f>S218*H218</f>
        <v>0</v>
      </c>
      <c r="AR218" s="208" t="s">
        <v>169</v>
      </c>
      <c r="AT218" s="208" t="s">
        <v>152</v>
      </c>
      <c r="AU218" s="208" t="s">
        <v>106</v>
      </c>
      <c r="AY218" s="17" t="s">
        <v>149</v>
      </c>
      <c r="BE218" s="209">
        <f>IF(N218="základní",J218,0)</f>
        <v>0</v>
      </c>
      <c r="BF218" s="209">
        <f>IF(N218="snížená",J218,0)</f>
        <v>0</v>
      </c>
      <c r="BG218" s="209">
        <f>IF(N218="zákl. přenesená",J218,0)</f>
        <v>0</v>
      </c>
      <c r="BH218" s="209">
        <f>IF(N218="sníž. přenesená",J218,0)</f>
        <v>0</v>
      </c>
      <c r="BI218" s="209">
        <f>IF(N218="nulová",J218,0)</f>
        <v>0</v>
      </c>
      <c r="BJ218" s="17" t="s">
        <v>89</v>
      </c>
      <c r="BK218" s="209">
        <f>ROUND(I218*H218,2)</f>
        <v>0</v>
      </c>
      <c r="BL218" s="17" t="s">
        <v>169</v>
      </c>
      <c r="BM218" s="208" t="s">
        <v>451</v>
      </c>
    </row>
    <row r="219" spans="2:51" s="12" customFormat="1" ht="11.25">
      <c r="B219" s="216"/>
      <c r="C219" s="217"/>
      <c r="D219" s="210" t="s">
        <v>254</v>
      </c>
      <c r="E219" s="218" t="s">
        <v>1</v>
      </c>
      <c r="F219" s="219" t="s">
        <v>425</v>
      </c>
      <c r="G219" s="217"/>
      <c r="H219" s="220">
        <v>618</v>
      </c>
      <c r="I219" s="221"/>
      <c r="J219" s="217"/>
      <c r="K219" s="217"/>
      <c r="L219" s="222"/>
      <c r="M219" s="223"/>
      <c r="N219" s="224"/>
      <c r="O219" s="224"/>
      <c r="P219" s="224"/>
      <c r="Q219" s="224"/>
      <c r="R219" s="224"/>
      <c r="S219" s="224"/>
      <c r="T219" s="225"/>
      <c r="AT219" s="226" t="s">
        <v>254</v>
      </c>
      <c r="AU219" s="226" t="s">
        <v>106</v>
      </c>
      <c r="AV219" s="12" t="s">
        <v>86</v>
      </c>
      <c r="AW219" s="12" t="s">
        <v>38</v>
      </c>
      <c r="AX219" s="12" t="s">
        <v>82</v>
      </c>
      <c r="AY219" s="226" t="s">
        <v>149</v>
      </c>
    </row>
    <row r="220" spans="2:51" s="13" customFormat="1" ht="11.25">
      <c r="B220" s="227"/>
      <c r="C220" s="228"/>
      <c r="D220" s="210" t="s">
        <v>254</v>
      </c>
      <c r="E220" s="229" t="s">
        <v>1</v>
      </c>
      <c r="F220" s="230" t="s">
        <v>256</v>
      </c>
      <c r="G220" s="228"/>
      <c r="H220" s="231">
        <v>618</v>
      </c>
      <c r="I220" s="232"/>
      <c r="J220" s="228"/>
      <c r="K220" s="228"/>
      <c r="L220" s="233"/>
      <c r="M220" s="234"/>
      <c r="N220" s="235"/>
      <c r="O220" s="235"/>
      <c r="P220" s="235"/>
      <c r="Q220" s="235"/>
      <c r="R220" s="235"/>
      <c r="S220" s="235"/>
      <c r="T220" s="236"/>
      <c r="AT220" s="237" t="s">
        <v>254</v>
      </c>
      <c r="AU220" s="237" t="s">
        <v>106</v>
      </c>
      <c r="AV220" s="13" t="s">
        <v>169</v>
      </c>
      <c r="AW220" s="13" t="s">
        <v>38</v>
      </c>
      <c r="AX220" s="13" t="s">
        <v>89</v>
      </c>
      <c r="AY220" s="237" t="s">
        <v>149</v>
      </c>
    </row>
    <row r="221" spans="2:65" s="1" customFormat="1" ht="16.5" customHeight="1">
      <c r="B221" s="35"/>
      <c r="C221" s="197" t="s">
        <v>452</v>
      </c>
      <c r="D221" s="197" t="s">
        <v>152</v>
      </c>
      <c r="E221" s="198" t="s">
        <v>453</v>
      </c>
      <c r="F221" s="199" t="s">
        <v>454</v>
      </c>
      <c r="G221" s="200" t="s">
        <v>252</v>
      </c>
      <c r="H221" s="201">
        <v>618</v>
      </c>
      <c r="I221" s="202"/>
      <c r="J221" s="203">
        <f>ROUND(I221*H221,2)</f>
        <v>0</v>
      </c>
      <c r="K221" s="199" t="s">
        <v>271</v>
      </c>
      <c r="L221" s="39"/>
      <c r="M221" s="204" t="s">
        <v>1</v>
      </c>
      <c r="N221" s="205" t="s">
        <v>47</v>
      </c>
      <c r="O221" s="67"/>
      <c r="P221" s="206">
        <f>O221*H221</f>
        <v>0</v>
      </c>
      <c r="Q221" s="206">
        <v>0</v>
      </c>
      <c r="R221" s="206">
        <f>Q221*H221</f>
        <v>0</v>
      </c>
      <c r="S221" s="206">
        <v>0</v>
      </c>
      <c r="T221" s="207">
        <f>S221*H221</f>
        <v>0</v>
      </c>
      <c r="AR221" s="208" t="s">
        <v>169</v>
      </c>
      <c r="AT221" s="208" t="s">
        <v>152</v>
      </c>
      <c r="AU221" s="208" t="s">
        <v>106</v>
      </c>
      <c r="AY221" s="17" t="s">
        <v>149</v>
      </c>
      <c r="BE221" s="209">
        <f>IF(N221="základní",J221,0)</f>
        <v>0</v>
      </c>
      <c r="BF221" s="209">
        <f>IF(N221="snížená",J221,0)</f>
        <v>0</v>
      </c>
      <c r="BG221" s="209">
        <f>IF(N221="zákl. přenesená",J221,0)</f>
        <v>0</v>
      </c>
      <c r="BH221" s="209">
        <f>IF(N221="sníž. přenesená",J221,0)</f>
        <v>0</v>
      </c>
      <c r="BI221" s="209">
        <f>IF(N221="nulová",J221,0)</f>
        <v>0</v>
      </c>
      <c r="BJ221" s="17" t="s">
        <v>89</v>
      </c>
      <c r="BK221" s="209">
        <f>ROUND(I221*H221,2)</f>
        <v>0</v>
      </c>
      <c r="BL221" s="17" t="s">
        <v>169</v>
      </c>
      <c r="BM221" s="208" t="s">
        <v>455</v>
      </c>
    </row>
    <row r="222" spans="2:51" s="12" customFormat="1" ht="11.25">
      <c r="B222" s="216"/>
      <c r="C222" s="217"/>
      <c r="D222" s="210" t="s">
        <v>254</v>
      </c>
      <c r="E222" s="218" t="s">
        <v>1</v>
      </c>
      <c r="F222" s="219" t="s">
        <v>425</v>
      </c>
      <c r="G222" s="217"/>
      <c r="H222" s="220">
        <v>618</v>
      </c>
      <c r="I222" s="221"/>
      <c r="J222" s="217"/>
      <c r="K222" s="217"/>
      <c r="L222" s="222"/>
      <c r="M222" s="223"/>
      <c r="N222" s="224"/>
      <c r="O222" s="224"/>
      <c r="P222" s="224"/>
      <c r="Q222" s="224"/>
      <c r="R222" s="224"/>
      <c r="S222" s="224"/>
      <c r="T222" s="225"/>
      <c r="AT222" s="226" t="s">
        <v>254</v>
      </c>
      <c r="AU222" s="226" t="s">
        <v>106</v>
      </c>
      <c r="AV222" s="12" t="s">
        <v>86</v>
      </c>
      <c r="AW222" s="12" t="s">
        <v>38</v>
      </c>
      <c r="AX222" s="12" t="s">
        <v>82</v>
      </c>
      <c r="AY222" s="226" t="s">
        <v>149</v>
      </c>
    </row>
    <row r="223" spans="2:51" s="13" customFormat="1" ht="11.25">
      <c r="B223" s="227"/>
      <c r="C223" s="228"/>
      <c r="D223" s="210" t="s">
        <v>254</v>
      </c>
      <c r="E223" s="229" t="s">
        <v>1</v>
      </c>
      <c r="F223" s="230" t="s">
        <v>256</v>
      </c>
      <c r="G223" s="228"/>
      <c r="H223" s="231">
        <v>618</v>
      </c>
      <c r="I223" s="232"/>
      <c r="J223" s="228"/>
      <c r="K223" s="228"/>
      <c r="L223" s="233"/>
      <c r="M223" s="234"/>
      <c r="N223" s="235"/>
      <c r="O223" s="235"/>
      <c r="P223" s="235"/>
      <c r="Q223" s="235"/>
      <c r="R223" s="235"/>
      <c r="S223" s="235"/>
      <c r="T223" s="236"/>
      <c r="AT223" s="237" t="s">
        <v>254</v>
      </c>
      <c r="AU223" s="237" t="s">
        <v>106</v>
      </c>
      <c r="AV223" s="13" t="s">
        <v>169</v>
      </c>
      <c r="AW223" s="13" t="s">
        <v>38</v>
      </c>
      <c r="AX223" s="13" t="s">
        <v>89</v>
      </c>
      <c r="AY223" s="237" t="s">
        <v>149</v>
      </c>
    </row>
    <row r="224" spans="2:63" s="11" customFormat="1" ht="22.9" customHeight="1">
      <c r="B224" s="181"/>
      <c r="C224" s="182"/>
      <c r="D224" s="183" t="s">
        <v>81</v>
      </c>
      <c r="E224" s="195" t="s">
        <v>86</v>
      </c>
      <c r="F224" s="195" t="s">
        <v>456</v>
      </c>
      <c r="G224" s="182"/>
      <c r="H224" s="182"/>
      <c r="I224" s="185"/>
      <c r="J224" s="196">
        <f>BK224</f>
        <v>0</v>
      </c>
      <c r="K224" s="182"/>
      <c r="L224" s="187"/>
      <c r="M224" s="188"/>
      <c r="N224" s="189"/>
      <c r="O224" s="189"/>
      <c r="P224" s="190">
        <f>SUM(P225:P227)</f>
        <v>0</v>
      </c>
      <c r="Q224" s="189"/>
      <c r="R224" s="190">
        <f>SUM(R225:R227)</f>
        <v>0.245</v>
      </c>
      <c r="S224" s="189"/>
      <c r="T224" s="191">
        <f>SUM(T225:T227)</f>
        <v>0</v>
      </c>
      <c r="AR224" s="192" t="s">
        <v>89</v>
      </c>
      <c r="AT224" s="193" t="s">
        <v>81</v>
      </c>
      <c r="AU224" s="193" t="s">
        <v>89</v>
      </c>
      <c r="AY224" s="192" t="s">
        <v>149</v>
      </c>
      <c r="BK224" s="194">
        <f>SUM(BK225:BK227)</f>
        <v>0</v>
      </c>
    </row>
    <row r="225" spans="2:65" s="1" customFormat="1" ht="16.5" customHeight="1">
      <c r="B225" s="35"/>
      <c r="C225" s="197" t="s">
        <v>457</v>
      </c>
      <c r="D225" s="197" t="s">
        <v>152</v>
      </c>
      <c r="E225" s="198" t="s">
        <v>458</v>
      </c>
      <c r="F225" s="199" t="s">
        <v>459</v>
      </c>
      <c r="G225" s="200" t="s">
        <v>322</v>
      </c>
      <c r="H225" s="201">
        <v>500</v>
      </c>
      <c r="I225" s="202"/>
      <c r="J225" s="203">
        <f>ROUND(I225*H225,2)</f>
        <v>0</v>
      </c>
      <c r="K225" s="199" t="s">
        <v>156</v>
      </c>
      <c r="L225" s="39"/>
      <c r="M225" s="204" t="s">
        <v>1</v>
      </c>
      <c r="N225" s="205" t="s">
        <v>47</v>
      </c>
      <c r="O225" s="67"/>
      <c r="P225" s="206">
        <f>O225*H225</f>
        <v>0</v>
      </c>
      <c r="Q225" s="206">
        <v>0.00049</v>
      </c>
      <c r="R225" s="206">
        <f>Q225*H225</f>
        <v>0.245</v>
      </c>
      <c r="S225" s="206">
        <v>0</v>
      </c>
      <c r="T225" s="207">
        <f>S225*H225</f>
        <v>0</v>
      </c>
      <c r="AR225" s="208" t="s">
        <v>169</v>
      </c>
      <c r="AT225" s="208" t="s">
        <v>152</v>
      </c>
      <c r="AU225" s="208" t="s">
        <v>86</v>
      </c>
      <c r="AY225" s="17" t="s">
        <v>149</v>
      </c>
      <c r="BE225" s="209">
        <f>IF(N225="základní",J225,0)</f>
        <v>0</v>
      </c>
      <c r="BF225" s="209">
        <f>IF(N225="snížená",J225,0)</f>
        <v>0</v>
      </c>
      <c r="BG225" s="209">
        <f>IF(N225="zákl. přenesená",J225,0)</f>
        <v>0</v>
      </c>
      <c r="BH225" s="209">
        <f>IF(N225="sníž. přenesená",J225,0)</f>
        <v>0</v>
      </c>
      <c r="BI225" s="209">
        <f>IF(N225="nulová",J225,0)</f>
        <v>0</v>
      </c>
      <c r="BJ225" s="17" t="s">
        <v>89</v>
      </c>
      <c r="BK225" s="209">
        <f>ROUND(I225*H225,2)</f>
        <v>0</v>
      </c>
      <c r="BL225" s="17" t="s">
        <v>169</v>
      </c>
      <c r="BM225" s="208" t="s">
        <v>460</v>
      </c>
    </row>
    <row r="226" spans="2:51" s="12" customFormat="1" ht="11.25">
      <c r="B226" s="216"/>
      <c r="C226" s="217"/>
      <c r="D226" s="210" t="s">
        <v>254</v>
      </c>
      <c r="E226" s="218" t="s">
        <v>1</v>
      </c>
      <c r="F226" s="219" t="s">
        <v>461</v>
      </c>
      <c r="G226" s="217"/>
      <c r="H226" s="220">
        <v>500</v>
      </c>
      <c r="I226" s="221"/>
      <c r="J226" s="217"/>
      <c r="K226" s="217"/>
      <c r="L226" s="222"/>
      <c r="M226" s="223"/>
      <c r="N226" s="224"/>
      <c r="O226" s="224"/>
      <c r="P226" s="224"/>
      <c r="Q226" s="224"/>
      <c r="R226" s="224"/>
      <c r="S226" s="224"/>
      <c r="T226" s="225"/>
      <c r="AT226" s="226" t="s">
        <v>254</v>
      </c>
      <c r="AU226" s="226" t="s">
        <v>86</v>
      </c>
      <c r="AV226" s="12" t="s">
        <v>86</v>
      </c>
      <c r="AW226" s="12" t="s">
        <v>38</v>
      </c>
      <c r="AX226" s="12" t="s">
        <v>82</v>
      </c>
      <c r="AY226" s="226" t="s">
        <v>149</v>
      </c>
    </row>
    <row r="227" spans="2:51" s="13" customFormat="1" ht="11.25">
      <c r="B227" s="227"/>
      <c r="C227" s="228"/>
      <c r="D227" s="210" t="s">
        <v>254</v>
      </c>
      <c r="E227" s="229" t="s">
        <v>1</v>
      </c>
      <c r="F227" s="230" t="s">
        <v>256</v>
      </c>
      <c r="G227" s="228"/>
      <c r="H227" s="231">
        <v>500</v>
      </c>
      <c r="I227" s="232"/>
      <c r="J227" s="228"/>
      <c r="K227" s="228"/>
      <c r="L227" s="233"/>
      <c r="M227" s="234"/>
      <c r="N227" s="235"/>
      <c r="O227" s="235"/>
      <c r="P227" s="235"/>
      <c r="Q227" s="235"/>
      <c r="R227" s="235"/>
      <c r="S227" s="235"/>
      <c r="T227" s="236"/>
      <c r="AT227" s="237" t="s">
        <v>254</v>
      </c>
      <c r="AU227" s="237" t="s">
        <v>86</v>
      </c>
      <c r="AV227" s="13" t="s">
        <v>169</v>
      </c>
      <c r="AW227" s="13" t="s">
        <v>38</v>
      </c>
      <c r="AX227" s="13" t="s">
        <v>89</v>
      </c>
      <c r="AY227" s="237" t="s">
        <v>149</v>
      </c>
    </row>
    <row r="228" spans="2:63" s="11" customFormat="1" ht="22.9" customHeight="1">
      <c r="B228" s="181"/>
      <c r="C228" s="182"/>
      <c r="D228" s="183" t="s">
        <v>81</v>
      </c>
      <c r="E228" s="195" t="s">
        <v>148</v>
      </c>
      <c r="F228" s="195" t="s">
        <v>462</v>
      </c>
      <c r="G228" s="182"/>
      <c r="H228" s="182"/>
      <c r="I228" s="185"/>
      <c r="J228" s="196">
        <f>BK228</f>
        <v>0</v>
      </c>
      <c r="K228" s="182"/>
      <c r="L228" s="187"/>
      <c r="M228" s="188"/>
      <c r="N228" s="189"/>
      <c r="O228" s="189"/>
      <c r="P228" s="190">
        <f>SUM(P229:P290)</f>
        <v>0</v>
      </c>
      <c r="Q228" s="189"/>
      <c r="R228" s="190">
        <f>SUM(R229:R290)</f>
        <v>4196.910280000001</v>
      </c>
      <c r="S228" s="189"/>
      <c r="T228" s="191">
        <f>SUM(T229:T290)</f>
        <v>0</v>
      </c>
      <c r="AR228" s="192" t="s">
        <v>89</v>
      </c>
      <c r="AT228" s="193" t="s">
        <v>81</v>
      </c>
      <c r="AU228" s="193" t="s">
        <v>89</v>
      </c>
      <c r="AY228" s="192" t="s">
        <v>149</v>
      </c>
      <c r="BK228" s="194">
        <f>SUM(BK229:BK290)</f>
        <v>0</v>
      </c>
    </row>
    <row r="229" spans="2:65" s="1" customFormat="1" ht="16.5" customHeight="1">
      <c r="B229" s="35"/>
      <c r="C229" s="197" t="s">
        <v>463</v>
      </c>
      <c r="D229" s="197" t="s">
        <v>152</v>
      </c>
      <c r="E229" s="198" t="s">
        <v>464</v>
      </c>
      <c r="F229" s="199" t="s">
        <v>465</v>
      </c>
      <c r="G229" s="200" t="s">
        <v>252</v>
      </c>
      <c r="H229" s="201">
        <v>1080</v>
      </c>
      <c r="I229" s="202"/>
      <c r="J229" s="203">
        <f>ROUND(I229*H229,2)</f>
        <v>0</v>
      </c>
      <c r="K229" s="199" t="s">
        <v>156</v>
      </c>
      <c r="L229" s="39"/>
      <c r="M229" s="204" t="s">
        <v>1</v>
      </c>
      <c r="N229" s="205" t="s">
        <v>47</v>
      </c>
      <c r="O229" s="67"/>
      <c r="P229" s="206">
        <f>O229*H229</f>
        <v>0</v>
      </c>
      <c r="Q229" s="206">
        <v>0.08096</v>
      </c>
      <c r="R229" s="206">
        <f>Q229*H229</f>
        <v>87.4368</v>
      </c>
      <c r="S229" s="206">
        <v>0</v>
      </c>
      <c r="T229" s="207">
        <f>S229*H229</f>
        <v>0</v>
      </c>
      <c r="AR229" s="208" t="s">
        <v>169</v>
      </c>
      <c r="AT229" s="208" t="s">
        <v>152</v>
      </c>
      <c r="AU229" s="208" t="s">
        <v>86</v>
      </c>
      <c r="AY229" s="17" t="s">
        <v>149</v>
      </c>
      <c r="BE229" s="209">
        <f>IF(N229="základní",J229,0)</f>
        <v>0</v>
      </c>
      <c r="BF229" s="209">
        <f>IF(N229="snížená",J229,0)</f>
        <v>0</v>
      </c>
      <c r="BG229" s="209">
        <f>IF(N229="zákl. přenesená",J229,0)</f>
        <v>0</v>
      </c>
      <c r="BH229" s="209">
        <f>IF(N229="sníž. přenesená",J229,0)</f>
        <v>0</v>
      </c>
      <c r="BI229" s="209">
        <f>IF(N229="nulová",J229,0)</f>
        <v>0</v>
      </c>
      <c r="BJ229" s="17" t="s">
        <v>89</v>
      </c>
      <c r="BK229" s="209">
        <f>ROUND(I229*H229,2)</f>
        <v>0</v>
      </c>
      <c r="BL229" s="17" t="s">
        <v>169</v>
      </c>
      <c r="BM229" s="208" t="s">
        <v>466</v>
      </c>
    </row>
    <row r="230" spans="2:51" s="14" customFormat="1" ht="11.25">
      <c r="B230" s="238"/>
      <c r="C230" s="239"/>
      <c r="D230" s="210" t="s">
        <v>254</v>
      </c>
      <c r="E230" s="240" t="s">
        <v>1</v>
      </c>
      <c r="F230" s="241" t="s">
        <v>346</v>
      </c>
      <c r="G230" s="239"/>
      <c r="H230" s="240" t="s">
        <v>1</v>
      </c>
      <c r="I230" s="242"/>
      <c r="J230" s="239"/>
      <c r="K230" s="239"/>
      <c r="L230" s="243"/>
      <c r="M230" s="244"/>
      <c r="N230" s="245"/>
      <c r="O230" s="245"/>
      <c r="P230" s="245"/>
      <c r="Q230" s="245"/>
      <c r="R230" s="245"/>
      <c r="S230" s="245"/>
      <c r="T230" s="246"/>
      <c r="AT230" s="247" t="s">
        <v>254</v>
      </c>
      <c r="AU230" s="247" t="s">
        <v>86</v>
      </c>
      <c r="AV230" s="14" t="s">
        <v>89</v>
      </c>
      <c r="AW230" s="14" t="s">
        <v>38</v>
      </c>
      <c r="AX230" s="14" t="s">
        <v>82</v>
      </c>
      <c r="AY230" s="247" t="s">
        <v>149</v>
      </c>
    </row>
    <row r="231" spans="2:51" s="12" customFormat="1" ht="11.25">
      <c r="B231" s="216"/>
      <c r="C231" s="217"/>
      <c r="D231" s="210" t="s">
        <v>254</v>
      </c>
      <c r="E231" s="218" t="s">
        <v>1</v>
      </c>
      <c r="F231" s="219" t="s">
        <v>407</v>
      </c>
      <c r="G231" s="217"/>
      <c r="H231" s="220">
        <v>1011</v>
      </c>
      <c r="I231" s="221"/>
      <c r="J231" s="217"/>
      <c r="K231" s="217"/>
      <c r="L231" s="222"/>
      <c r="M231" s="223"/>
      <c r="N231" s="224"/>
      <c r="O231" s="224"/>
      <c r="P231" s="224"/>
      <c r="Q231" s="224"/>
      <c r="R231" s="224"/>
      <c r="S231" s="224"/>
      <c r="T231" s="225"/>
      <c r="AT231" s="226" t="s">
        <v>254</v>
      </c>
      <c r="AU231" s="226" t="s">
        <v>86</v>
      </c>
      <c r="AV231" s="12" t="s">
        <v>86</v>
      </c>
      <c r="AW231" s="12" t="s">
        <v>38</v>
      </c>
      <c r="AX231" s="12" t="s">
        <v>82</v>
      </c>
      <c r="AY231" s="226" t="s">
        <v>149</v>
      </c>
    </row>
    <row r="232" spans="2:51" s="12" customFormat="1" ht="11.25">
      <c r="B232" s="216"/>
      <c r="C232" s="217"/>
      <c r="D232" s="210" t="s">
        <v>254</v>
      </c>
      <c r="E232" s="218" t="s">
        <v>1</v>
      </c>
      <c r="F232" s="219" t="s">
        <v>408</v>
      </c>
      <c r="G232" s="217"/>
      <c r="H232" s="220">
        <v>69</v>
      </c>
      <c r="I232" s="221"/>
      <c r="J232" s="217"/>
      <c r="K232" s="217"/>
      <c r="L232" s="222"/>
      <c r="M232" s="223"/>
      <c r="N232" s="224"/>
      <c r="O232" s="224"/>
      <c r="P232" s="224"/>
      <c r="Q232" s="224"/>
      <c r="R232" s="224"/>
      <c r="S232" s="224"/>
      <c r="T232" s="225"/>
      <c r="AT232" s="226" t="s">
        <v>254</v>
      </c>
      <c r="AU232" s="226" t="s">
        <v>86</v>
      </c>
      <c r="AV232" s="12" t="s">
        <v>86</v>
      </c>
      <c r="AW232" s="12" t="s">
        <v>38</v>
      </c>
      <c r="AX232" s="12" t="s">
        <v>82</v>
      </c>
      <c r="AY232" s="226" t="s">
        <v>149</v>
      </c>
    </row>
    <row r="233" spans="2:51" s="13" customFormat="1" ht="11.25">
      <c r="B233" s="227"/>
      <c r="C233" s="228"/>
      <c r="D233" s="210" t="s">
        <v>254</v>
      </c>
      <c r="E233" s="229" t="s">
        <v>1</v>
      </c>
      <c r="F233" s="230" t="s">
        <v>256</v>
      </c>
      <c r="G233" s="228"/>
      <c r="H233" s="231">
        <v>1080</v>
      </c>
      <c r="I233" s="232"/>
      <c r="J233" s="228"/>
      <c r="K233" s="228"/>
      <c r="L233" s="233"/>
      <c r="M233" s="234"/>
      <c r="N233" s="235"/>
      <c r="O233" s="235"/>
      <c r="P233" s="235"/>
      <c r="Q233" s="235"/>
      <c r="R233" s="235"/>
      <c r="S233" s="235"/>
      <c r="T233" s="236"/>
      <c r="AT233" s="237" t="s">
        <v>254</v>
      </c>
      <c r="AU233" s="237" t="s">
        <v>86</v>
      </c>
      <c r="AV233" s="13" t="s">
        <v>169</v>
      </c>
      <c r="AW233" s="13" t="s">
        <v>38</v>
      </c>
      <c r="AX233" s="13" t="s">
        <v>89</v>
      </c>
      <c r="AY233" s="237" t="s">
        <v>149</v>
      </c>
    </row>
    <row r="234" spans="2:65" s="1" customFormat="1" ht="16.5" customHeight="1">
      <c r="B234" s="35"/>
      <c r="C234" s="197" t="s">
        <v>467</v>
      </c>
      <c r="D234" s="197" t="s">
        <v>152</v>
      </c>
      <c r="E234" s="198" t="s">
        <v>468</v>
      </c>
      <c r="F234" s="199" t="s">
        <v>469</v>
      </c>
      <c r="G234" s="200" t="s">
        <v>252</v>
      </c>
      <c r="H234" s="201">
        <v>1284</v>
      </c>
      <c r="I234" s="202"/>
      <c r="J234" s="203">
        <f>ROUND(I234*H234,2)</f>
        <v>0</v>
      </c>
      <c r="K234" s="199" t="s">
        <v>271</v>
      </c>
      <c r="L234" s="39"/>
      <c r="M234" s="204" t="s">
        <v>1</v>
      </c>
      <c r="N234" s="205" t="s">
        <v>47</v>
      </c>
      <c r="O234" s="67"/>
      <c r="P234" s="206">
        <f>O234*H234</f>
        <v>0</v>
      </c>
      <c r="Q234" s="206">
        <v>0.08096</v>
      </c>
      <c r="R234" s="206">
        <f>Q234*H234</f>
        <v>103.95264</v>
      </c>
      <c r="S234" s="206">
        <v>0</v>
      </c>
      <c r="T234" s="207">
        <f>S234*H234</f>
        <v>0</v>
      </c>
      <c r="AR234" s="208" t="s">
        <v>169</v>
      </c>
      <c r="AT234" s="208" t="s">
        <v>152</v>
      </c>
      <c r="AU234" s="208" t="s">
        <v>86</v>
      </c>
      <c r="AY234" s="17" t="s">
        <v>149</v>
      </c>
      <c r="BE234" s="209">
        <f>IF(N234="základní",J234,0)</f>
        <v>0</v>
      </c>
      <c r="BF234" s="209">
        <f>IF(N234="snížená",J234,0)</f>
        <v>0</v>
      </c>
      <c r="BG234" s="209">
        <f>IF(N234="zákl. přenesená",J234,0)</f>
        <v>0</v>
      </c>
      <c r="BH234" s="209">
        <f>IF(N234="sníž. přenesená",J234,0)</f>
        <v>0</v>
      </c>
      <c r="BI234" s="209">
        <f>IF(N234="nulová",J234,0)</f>
        <v>0</v>
      </c>
      <c r="BJ234" s="17" t="s">
        <v>89</v>
      </c>
      <c r="BK234" s="209">
        <f>ROUND(I234*H234,2)</f>
        <v>0</v>
      </c>
      <c r="BL234" s="17" t="s">
        <v>169</v>
      </c>
      <c r="BM234" s="208" t="s">
        <v>470</v>
      </c>
    </row>
    <row r="235" spans="2:51" s="14" customFormat="1" ht="11.25">
      <c r="B235" s="238"/>
      <c r="C235" s="239"/>
      <c r="D235" s="210" t="s">
        <v>254</v>
      </c>
      <c r="E235" s="240" t="s">
        <v>1</v>
      </c>
      <c r="F235" s="241" t="s">
        <v>346</v>
      </c>
      <c r="G235" s="239"/>
      <c r="H235" s="240" t="s">
        <v>1</v>
      </c>
      <c r="I235" s="242"/>
      <c r="J235" s="239"/>
      <c r="K235" s="239"/>
      <c r="L235" s="243"/>
      <c r="M235" s="244"/>
      <c r="N235" s="245"/>
      <c r="O235" s="245"/>
      <c r="P235" s="245"/>
      <c r="Q235" s="245"/>
      <c r="R235" s="245"/>
      <c r="S235" s="245"/>
      <c r="T235" s="246"/>
      <c r="AT235" s="247" t="s">
        <v>254</v>
      </c>
      <c r="AU235" s="247" t="s">
        <v>86</v>
      </c>
      <c r="AV235" s="14" t="s">
        <v>89</v>
      </c>
      <c r="AW235" s="14" t="s">
        <v>38</v>
      </c>
      <c r="AX235" s="14" t="s">
        <v>82</v>
      </c>
      <c r="AY235" s="247" t="s">
        <v>149</v>
      </c>
    </row>
    <row r="236" spans="2:51" s="12" customFormat="1" ht="11.25">
      <c r="B236" s="216"/>
      <c r="C236" s="217"/>
      <c r="D236" s="210" t="s">
        <v>254</v>
      </c>
      <c r="E236" s="218" t="s">
        <v>1</v>
      </c>
      <c r="F236" s="219" t="s">
        <v>406</v>
      </c>
      <c r="G236" s="217"/>
      <c r="H236" s="220">
        <v>1171</v>
      </c>
      <c r="I236" s="221"/>
      <c r="J236" s="217"/>
      <c r="K236" s="217"/>
      <c r="L236" s="222"/>
      <c r="M236" s="223"/>
      <c r="N236" s="224"/>
      <c r="O236" s="224"/>
      <c r="P236" s="224"/>
      <c r="Q236" s="224"/>
      <c r="R236" s="224"/>
      <c r="S236" s="224"/>
      <c r="T236" s="225"/>
      <c r="AT236" s="226" t="s">
        <v>254</v>
      </c>
      <c r="AU236" s="226" t="s">
        <v>86</v>
      </c>
      <c r="AV236" s="12" t="s">
        <v>86</v>
      </c>
      <c r="AW236" s="12" t="s">
        <v>38</v>
      </c>
      <c r="AX236" s="12" t="s">
        <v>82</v>
      </c>
      <c r="AY236" s="226" t="s">
        <v>149</v>
      </c>
    </row>
    <row r="237" spans="2:51" s="12" customFormat="1" ht="11.25">
      <c r="B237" s="216"/>
      <c r="C237" s="217"/>
      <c r="D237" s="210" t="s">
        <v>254</v>
      </c>
      <c r="E237" s="218" t="s">
        <v>1</v>
      </c>
      <c r="F237" s="219" t="s">
        <v>409</v>
      </c>
      <c r="G237" s="217"/>
      <c r="H237" s="220">
        <v>113</v>
      </c>
      <c r="I237" s="221"/>
      <c r="J237" s="217"/>
      <c r="K237" s="217"/>
      <c r="L237" s="222"/>
      <c r="M237" s="223"/>
      <c r="N237" s="224"/>
      <c r="O237" s="224"/>
      <c r="P237" s="224"/>
      <c r="Q237" s="224"/>
      <c r="R237" s="224"/>
      <c r="S237" s="224"/>
      <c r="T237" s="225"/>
      <c r="AT237" s="226" t="s">
        <v>254</v>
      </c>
      <c r="AU237" s="226" t="s">
        <v>86</v>
      </c>
      <c r="AV237" s="12" t="s">
        <v>86</v>
      </c>
      <c r="AW237" s="12" t="s">
        <v>38</v>
      </c>
      <c r="AX237" s="12" t="s">
        <v>82</v>
      </c>
      <c r="AY237" s="226" t="s">
        <v>149</v>
      </c>
    </row>
    <row r="238" spans="2:51" s="13" customFormat="1" ht="11.25">
      <c r="B238" s="227"/>
      <c r="C238" s="228"/>
      <c r="D238" s="210" t="s">
        <v>254</v>
      </c>
      <c r="E238" s="229" t="s">
        <v>1</v>
      </c>
      <c r="F238" s="230" t="s">
        <v>256</v>
      </c>
      <c r="G238" s="228"/>
      <c r="H238" s="231">
        <v>1284</v>
      </c>
      <c r="I238" s="232"/>
      <c r="J238" s="228"/>
      <c r="K238" s="228"/>
      <c r="L238" s="233"/>
      <c r="M238" s="234"/>
      <c r="N238" s="235"/>
      <c r="O238" s="235"/>
      <c r="P238" s="235"/>
      <c r="Q238" s="235"/>
      <c r="R238" s="235"/>
      <c r="S238" s="235"/>
      <c r="T238" s="236"/>
      <c r="AT238" s="237" t="s">
        <v>254</v>
      </c>
      <c r="AU238" s="237" t="s">
        <v>86</v>
      </c>
      <c r="AV238" s="13" t="s">
        <v>169</v>
      </c>
      <c r="AW238" s="13" t="s">
        <v>38</v>
      </c>
      <c r="AX238" s="13" t="s">
        <v>89</v>
      </c>
      <c r="AY238" s="237" t="s">
        <v>149</v>
      </c>
    </row>
    <row r="239" spans="2:65" s="1" customFormat="1" ht="16.5" customHeight="1">
      <c r="B239" s="35"/>
      <c r="C239" s="197" t="s">
        <v>471</v>
      </c>
      <c r="D239" s="197" t="s">
        <v>152</v>
      </c>
      <c r="E239" s="198" t="s">
        <v>472</v>
      </c>
      <c r="F239" s="199" t="s">
        <v>473</v>
      </c>
      <c r="G239" s="200" t="s">
        <v>252</v>
      </c>
      <c r="H239" s="201">
        <v>4546</v>
      </c>
      <c r="I239" s="202"/>
      <c r="J239" s="203">
        <f>ROUND(I239*H239,2)</f>
        <v>0</v>
      </c>
      <c r="K239" s="199" t="s">
        <v>156</v>
      </c>
      <c r="L239" s="39"/>
      <c r="M239" s="204" t="s">
        <v>1</v>
      </c>
      <c r="N239" s="205" t="s">
        <v>47</v>
      </c>
      <c r="O239" s="67"/>
      <c r="P239" s="206">
        <f>O239*H239</f>
        <v>0</v>
      </c>
      <c r="Q239" s="206">
        <v>0.27994</v>
      </c>
      <c r="R239" s="206">
        <f>Q239*H239</f>
        <v>1272.60724</v>
      </c>
      <c r="S239" s="206">
        <v>0</v>
      </c>
      <c r="T239" s="207">
        <f>S239*H239</f>
        <v>0</v>
      </c>
      <c r="AR239" s="208" t="s">
        <v>169</v>
      </c>
      <c r="AT239" s="208" t="s">
        <v>152</v>
      </c>
      <c r="AU239" s="208" t="s">
        <v>86</v>
      </c>
      <c r="AY239" s="17" t="s">
        <v>149</v>
      </c>
      <c r="BE239" s="209">
        <f>IF(N239="základní",J239,0)</f>
        <v>0</v>
      </c>
      <c r="BF239" s="209">
        <f>IF(N239="snížená",J239,0)</f>
        <v>0</v>
      </c>
      <c r="BG239" s="209">
        <f>IF(N239="zákl. přenesená",J239,0)</f>
        <v>0</v>
      </c>
      <c r="BH239" s="209">
        <f>IF(N239="sníž. přenesená",J239,0)</f>
        <v>0</v>
      </c>
      <c r="BI239" s="209">
        <f>IF(N239="nulová",J239,0)</f>
        <v>0</v>
      </c>
      <c r="BJ239" s="17" t="s">
        <v>89</v>
      </c>
      <c r="BK239" s="209">
        <f>ROUND(I239*H239,2)</f>
        <v>0</v>
      </c>
      <c r="BL239" s="17" t="s">
        <v>169</v>
      </c>
      <c r="BM239" s="208" t="s">
        <v>474</v>
      </c>
    </row>
    <row r="240" spans="2:51" s="14" customFormat="1" ht="11.25">
      <c r="B240" s="238"/>
      <c r="C240" s="239"/>
      <c r="D240" s="210" t="s">
        <v>254</v>
      </c>
      <c r="E240" s="240" t="s">
        <v>1</v>
      </c>
      <c r="F240" s="241" t="s">
        <v>359</v>
      </c>
      <c r="G240" s="239"/>
      <c r="H240" s="240" t="s">
        <v>1</v>
      </c>
      <c r="I240" s="242"/>
      <c r="J240" s="239"/>
      <c r="K240" s="239"/>
      <c r="L240" s="243"/>
      <c r="M240" s="244"/>
      <c r="N240" s="245"/>
      <c r="O240" s="245"/>
      <c r="P240" s="245"/>
      <c r="Q240" s="245"/>
      <c r="R240" s="245"/>
      <c r="S240" s="245"/>
      <c r="T240" s="246"/>
      <c r="AT240" s="247" t="s">
        <v>254</v>
      </c>
      <c r="AU240" s="247" t="s">
        <v>86</v>
      </c>
      <c r="AV240" s="14" t="s">
        <v>89</v>
      </c>
      <c r="AW240" s="14" t="s">
        <v>38</v>
      </c>
      <c r="AX240" s="14" t="s">
        <v>82</v>
      </c>
      <c r="AY240" s="247" t="s">
        <v>149</v>
      </c>
    </row>
    <row r="241" spans="2:51" s="12" customFormat="1" ht="11.25">
      <c r="B241" s="216"/>
      <c r="C241" s="217"/>
      <c r="D241" s="210" t="s">
        <v>254</v>
      </c>
      <c r="E241" s="218" t="s">
        <v>1</v>
      </c>
      <c r="F241" s="219" t="s">
        <v>475</v>
      </c>
      <c r="G241" s="217"/>
      <c r="H241" s="220">
        <v>2342</v>
      </c>
      <c r="I241" s="221"/>
      <c r="J241" s="217"/>
      <c r="K241" s="217"/>
      <c r="L241" s="222"/>
      <c r="M241" s="223"/>
      <c r="N241" s="224"/>
      <c r="O241" s="224"/>
      <c r="P241" s="224"/>
      <c r="Q241" s="224"/>
      <c r="R241" s="224"/>
      <c r="S241" s="224"/>
      <c r="T241" s="225"/>
      <c r="AT241" s="226" t="s">
        <v>254</v>
      </c>
      <c r="AU241" s="226" t="s">
        <v>86</v>
      </c>
      <c r="AV241" s="12" t="s">
        <v>86</v>
      </c>
      <c r="AW241" s="12" t="s">
        <v>38</v>
      </c>
      <c r="AX241" s="12" t="s">
        <v>82</v>
      </c>
      <c r="AY241" s="226" t="s">
        <v>149</v>
      </c>
    </row>
    <row r="242" spans="2:51" s="12" customFormat="1" ht="11.25">
      <c r="B242" s="216"/>
      <c r="C242" s="217"/>
      <c r="D242" s="210" t="s">
        <v>254</v>
      </c>
      <c r="E242" s="218" t="s">
        <v>1</v>
      </c>
      <c r="F242" s="219" t="s">
        <v>476</v>
      </c>
      <c r="G242" s="217"/>
      <c r="H242" s="220">
        <v>2022</v>
      </c>
      <c r="I242" s="221"/>
      <c r="J242" s="217"/>
      <c r="K242" s="217"/>
      <c r="L242" s="222"/>
      <c r="M242" s="223"/>
      <c r="N242" s="224"/>
      <c r="O242" s="224"/>
      <c r="P242" s="224"/>
      <c r="Q242" s="224"/>
      <c r="R242" s="224"/>
      <c r="S242" s="224"/>
      <c r="T242" s="225"/>
      <c r="AT242" s="226" t="s">
        <v>254</v>
      </c>
      <c r="AU242" s="226" t="s">
        <v>86</v>
      </c>
      <c r="AV242" s="12" t="s">
        <v>86</v>
      </c>
      <c r="AW242" s="12" t="s">
        <v>38</v>
      </c>
      <c r="AX242" s="12" t="s">
        <v>82</v>
      </c>
      <c r="AY242" s="226" t="s">
        <v>149</v>
      </c>
    </row>
    <row r="243" spans="2:51" s="12" customFormat="1" ht="11.25">
      <c r="B243" s="216"/>
      <c r="C243" s="217"/>
      <c r="D243" s="210" t="s">
        <v>254</v>
      </c>
      <c r="E243" s="218" t="s">
        <v>1</v>
      </c>
      <c r="F243" s="219" t="s">
        <v>408</v>
      </c>
      <c r="G243" s="217"/>
      <c r="H243" s="220">
        <v>69</v>
      </c>
      <c r="I243" s="221"/>
      <c r="J243" s="217"/>
      <c r="K243" s="217"/>
      <c r="L243" s="222"/>
      <c r="M243" s="223"/>
      <c r="N243" s="224"/>
      <c r="O243" s="224"/>
      <c r="P243" s="224"/>
      <c r="Q243" s="224"/>
      <c r="R243" s="224"/>
      <c r="S243" s="224"/>
      <c r="T243" s="225"/>
      <c r="AT243" s="226" t="s">
        <v>254</v>
      </c>
      <c r="AU243" s="226" t="s">
        <v>86</v>
      </c>
      <c r="AV243" s="12" t="s">
        <v>86</v>
      </c>
      <c r="AW243" s="12" t="s">
        <v>38</v>
      </c>
      <c r="AX243" s="12" t="s">
        <v>82</v>
      </c>
      <c r="AY243" s="226" t="s">
        <v>149</v>
      </c>
    </row>
    <row r="244" spans="2:51" s="12" customFormat="1" ht="11.25">
      <c r="B244" s="216"/>
      <c r="C244" s="217"/>
      <c r="D244" s="210" t="s">
        <v>254</v>
      </c>
      <c r="E244" s="218" t="s">
        <v>1</v>
      </c>
      <c r="F244" s="219" t="s">
        <v>409</v>
      </c>
      <c r="G244" s="217"/>
      <c r="H244" s="220">
        <v>113</v>
      </c>
      <c r="I244" s="221"/>
      <c r="J244" s="217"/>
      <c r="K244" s="217"/>
      <c r="L244" s="222"/>
      <c r="M244" s="223"/>
      <c r="N244" s="224"/>
      <c r="O244" s="224"/>
      <c r="P244" s="224"/>
      <c r="Q244" s="224"/>
      <c r="R244" s="224"/>
      <c r="S244" s="224"/>
      <c r="T244" s="225"/>
      <c r="AT244" s="226" t="s">
        <v>254</v>
      </c>
      <c r="AU244" s="226" t="s">
        <v>86</v>
      </c>
      <c r="AV244" s="12" t="s">
        <v>86</v>
      </c>
      <c r="AW244" s="12" t="s">
        <v>38</v>
      </c>
      <c r="AX244" s="12" t="s">
        <v>82</v>
      </c>
      <c r="AY244" s="226" t="s">
        <v>149</v>
      </c>
    </row>
    <row r="245" spans="2:51" s="13" customFormat="1" ht="11.25">
      <c r="B245" s="227"/>
      <c r="C245" s="228"/>
      <c r="D245" s="210" t="s">
        <v>254</v>
      </c>
      <c r="E245" s="229" t="s">
        <v>1</v>
      </c>
      <c r="F245" s="230" t="s">
        <v>256</v>
      </c>
      <c r="G245" s="228"/>
      <c r="H245" s="231">
        <v>4546</v>
      </c>
      <c r="I245" s="232"/>
      <c r="J245" s="228"/>
      <c r="K245" s="228"/>
      <c r="L245" s="233"/>
      <c r="M245" s="234"/>
      <c r="N245" s="235"/>
      <c r="O245" s="235"/>
      <c r="P245" s="235"/>
      <c r="Q245" s="235"/>
      <c r="R245" s="235"/>
      <c r="S245" s="235"/>
      <c r="T245" s="236"/>
      <c r="AT245" s="237" t="s">
        <v>254</v>
      </c>
      <c r="AU245" s="237" t="s">
        <v>86</v>
      </c>
      <c r="AV245" s="13" t="s">
        <v>169</v>
      </c>
      <c r="AW245" s="13" t="s">
        <v>38</v>
      </c>
      <c r="AX245" s="13" t="s">
        <v>89</v>
      </c>
      <c r="AY245" s="237" t="s">
        <v>149</v>
      </c>
    </row>
    <row r="246" spans="2:65" s="1" customFormat="1" ht="16.5" customHeight="1">
      <c r="B246" s="35"/>
      <c r="C246" s="197" t="s">
        <v>477</v>
      </c>
      <c r="D246" s="197" t="s">
        <v>152</v>
      </c>
      <c r="E246" s="198" t="s">
        <v>478</v>
      </c>
      <c r="F246" s="199" t="s">
        <v>479</v>
      </c>
      <c r="G246" s="200" t="s">
        <v>252</v>
      </c>
      <c r="H246" s="201">
        <v>5004</v>
      </c>
      <c r="I246" s="202"/>
      <c r="J246" s="203">
        <f>ROUND(I246*H246,2)</f>
        <v>0</v>
      </c>
      <c r="K246" s="199" t="s">
        <v>156</v>
      </c>
      <c r="L246" s="39"/>
      <c r="M246" s="204" t="s">
        <v>1</v>
      </c>
      <c r="N246" s="205" t="s">
        <v>47</v>
      </c>
      <c r="O246" s="67"/>
      <c r="P246" s="206">
        <f>O246*H246</f>
        <v>0</v>
      </c>
      <c r="Q246" s="206">
        <v>0.4726</v>
      </c>
      <c r="R246" s="206">
        <f>Q246*H246</f>
        <v>2364.8904</v>
      </c>
      <c r="S246" s="206">
        <v>0</v>
      </c>
      <c r="T246" s="207">
        <f>S246*H246</f>
        <v>0</v>
      </c>
      <c r="AR246" s="208" t="s">
        <v>169</v>
      </c>
      <c r="AT246" s="208" t="s">
        <v>152</v>
      </c>
      <c r="AU246" s="208" t="s">
        <v>86</v>
      </c>
      <c r="AY246" s="17" t="s">
        <v>149</v>
      </c>
      <c r="BE246" s="209">
        <f>IF(N246="základní",J246,0)</f>
        <v>0</v>
      </c>
      <c r="BF246" s="209">
        <f>IF(N246="snížená",J246,0)</f>
        <v>0</v>
      </c>
      <c r="BG246" s="209">
        <f>IF(N246="zákl. přenesená",J246,0)</f>
        <v>0</v>
      </c>
      <c r="BH246" s="209">
        <f>IF(N246="sníž. přenesená",J246,0)</f>
        <v>0</v>
      </c>
      <c r="BI246" s="209">
        <f>IF(N246="nulová",J246,0)</f>
        <v>0</v>
      </c>
      <c r="BJ246" s="17" t="s">
        <v>89</v>
      </c>
      <c r="BK246" s="209">
        <f>ROUND(I246*H246,2)</f>
        <v>0</v>
      </c>
      <c r="BL246" s="17" t="s">
        <v>169</v>
      </c>
      <c r="BM246" s="208" t="s">
        <v>480</v>
      </c>
    </row>
    <row r="247" spans="2:47" s="1" customFormat="1" ht="19.5">
      <c r="B247" s="35"/>
      <c r="C247" s="36"/>
      <c r="D247" s="210" t="s">
        <v>159</v>
      </c>
      <c r="E247" s="36"/>
      <c r="F247" s="211" t="s">
        <v>481</v>
      </c>
      <c r="G247" s="36"/>
      <c r="H247" s="36"/>
      <c r="I247" s="118"/>
      <c r="J247" s="36"/>
      <c r="K247" s="36"/>
      <c r="L247" s="39"/>
      <c r="M247" s="212"/>
      <c r="N247" s="67"/>
      <c r="O247" s="67"/>
      <c r="P247" s="67"/>
      <c r="Q247" s="67"/>
      <c r="R247" s="67"/>
      <c r="S247" s="67"/>
      <c r="T247" s="68"/>
      <c r="AT247" s="17" t="s">
        <v>159</v>
      </c>
      <c r="AU247" s="17" t="s">
        <v>86</v>
      </c>
    </row>
    <row r="248" spans="2:51" s="14" customFormat="1" ht="11.25">
      <c r="B248" s="238"/>
      <c r="C248" s="239"/>
      <c r="D248" s="210" t="s">
        <v>254</v>
      </c>
      <c r="E248" s="240" t="s">
        <v>1</v>
      </c>
      <c r="F248" s="241" t="s">
        <v>346</v>
      </c>
      <c r="G248" s="239"/>
      <c r="H248" s="240" t="s">
        <v>1</v>
      </c>
      <c r="I248" s="242"/>
      <c r="J248" s="239"/>
      <c r="K248" s="239"/>
      <c r="L248" s="243"/>
      <c r="M248" s="244"/>
      <c r="N248" s="245"/>
      <c r="O248" s="245"/>
      <c r="P248" s="245"/>
      <c r="Q248" s="245"/>
      <c r="R248" s="245"/>
      <c r="S248" s="245"/>
      <c r="T248" s="246"/>
      <c r="AT248" s="247" t="s">
        <v>254</v>
      </c>
      <c r="AU248" s="247" t="s">
        <v>86</v>
      </c>
      <c r="AV248" s="14" t="s">
        <v>89</v>
      </c>
      <c r="AW248" s="14" t="s">
        <v>38</v>
      </c>
      <c r="AX248" s="14" t="s">
        <v>82</v>
      </c>
      <c r="AY248" s="247" t="s">
        <v>149</v>
      </c>
    </row>
    <row r="249" spans="2:51" s="12" customFormat="1" ht="11.25">
      <c r="B249" s="216"/>
      <c r="C249" s="217"/>
      <c r="D249" s="210" t="s">
        <v>254</v>
      </c>
      <c r="E249" s="218" t="s">
        <v>1</v>
      </c>
      <c r="F249" s="219" t="s">
        <v>482</v>
      </c>
      <c r="G249" s="217"/>
      <c r="H249" s="220">
        <v>5004</v>
      </c>
      <c r="I249" s="221"/>
      <c r="J249" s="217"/>
      <c r="K249" s="217"/>
      <c r="L249" s="222"/>
      <c r="M249" s="223"/>
      <c r="N249" s="224"/>
      <c r="O249" s="224"/>
      <c r="P249" s="224"/>
      <c r="Q249" s="224"/>
      <c r="R249" s="224"/>
      <c r="S249" s="224"/>
      <c r="T249" s="225"/>
      <c r="AT249" s="226" t="s">
        <v>254</v>
      </c>
      <c r="AU249" s="226" t="s">
        <v>86</v>
      </c>
      <c r="AV249" s="12" t="s">
        <v>86</v>
      </c>
      <c r="AW249" s="12" t="s">
        <v>38</v>
      </c>
      <c r="AX249" s="12" t="s">
        <v>82</v>
      </c>
      <c r="AY249" s="226" t="s">
        <v>149</v>
      </c>
    </row>
    <row r="250" spans="2:51" s="13" customFormat="1" ht="11.25">
      <c r="B250" s="227"/>
      <c r="C250" s="228"/>
      <c r="D250" s="210" t="s">
        <v>254</v>
      </c>
      <c r="E250" s="229" t="s">
        <v>1</v>
      </c>
      <c r="F250" s="230" t="s">
        <v>256</v>
      </c>
      <c r="G250" s="228"/>
      <c r="H250" s="231">
        <v>5004</v>
      </c>
      <c r="I250" s="232"/>
      <c r="J250" s="228"/>
      <c r="K250" s="228"/>
      <c r="L250" s="233"/>
      <c r="M250" s="234"/>
      <c r="N250" s="235"/>
      <c r="O250" s="235"/>
      <c r="P250" s="235"/>
      <c r="Q250" s="235"/>
      <c r="R250" s="235"/>
      <c r="S250" s="235"/>
      <c r="T250" s="236"/>
      <c r="AT250" s="237" t="s">
        <v>254</v>
      </c>
      <c r="AU250" s="237" t="s">
        <v>86</v>
      </c>
      <c r="AV250" s="13" t="s">
        <v>169</v>
      </c>
      <c r="AW250" s="13" t="s">
        <v>38</v>
      </c>
      <c r="AX250" s="13" t="s">
        <v>89</v>
      </c>
      <c r="AY250" s="237" t="s">
        <v>149</v>
      </c>
    </row>
    <row r="251" spans="2:65" s="1" customFormat="1" ht="16.5" customHeight="1">
      <c r="B251" s="35"/>
      <c r="C251" s="197" t="s">
        <v>483</v>
      </c>
      <c r="D251" s="197" t="s">
        <v>152</v>
      </c>
      <c r="E251" s="198" t="s">
        <v>484</v>
      </c>
      <c r="F251" s="199" t="s">
        <v>485</v>
      </c>
      <c r="G251" s="200" t="s">
        <v>252</v>
      </c>
      <c r="H251" s="201">
        <v>14</v>
      </c>
      <c r="I251" s="202"/>
      <c r="J251" s="203">
        <f>ROUND(I251*H251,2)</f>
        <v>0</v>
      </c>
      <c r="K251" s="199" t="s">
        <v>156</v>
      </c>
      <c r="L251" s="39"/>
      <c r="M251" s="204" t="s">
        <v>1</v>
      </c>
      <c r="N251" s="205" t="s">
        <v>47</v>
      </c>
      <c r="O251" s="67"/>
      <c r="P251" s="206">
        <f>O251*H251</f>
        <v>0</v>
      </c>
      <c r="Q251" s="206">
        <v>0.15826</v>
      </c>
      <c r="R251" s="206">
        <f>Q251*H251</f>
        <v>2.21564</v>
      </c>
      <c r="S251" s="206">
        <v>0</v>
      </c>
      <c r="T251" s="207">
        <f>S251*H251</f>
        <v>0</v>
      </c>
      <c r="AR251" s="208" t="s">
        <v>169</v>
      </c>
      <c r="AT251" s="208" t="s">
        <v>152</v>
      </c>
      <c r="AU251" s="208" t="s">
        <v>86</v>
      </c>
      <c r="AY251" s="17" t="s">
        <v>149</v>
      </c>
      <c r="BE251" s="209">
        <f>IF(N251="základní",J251,0)</f>
        <v>0</v>
      </c>
      <c r="BF251" s="209">
        <f>IF(N251="snížená",J251,0)</f>
        <v>0</v>
      </c>
      <c r="BG251" s="209">
        <f>IF(N251="zákl. přenesená",J251,0)</f>
        <v>0</v>
      </c>
      <c r="BH251" s="209">
        <f>IF(N251="sníž. přenesená",J251,0)</f>
        <v>0</v>
      </c>
      <c r="BI251" s="209">
        <f>IF(N251="nulová",J251,0)</f>
        <v>0</v>
      </c>
      <c r="BJ251" s="17" t="s">
        <v>89</v>
      </c>
      <c r="BK251" s="209">
        <f>ROUND(I251*H251,2)</f>
        <v>0</v>
      </c>
      <c r="BL251" s="17" t="s">
        <v>169</v>
      </c>
      <c r="BM251" s="208" t="s">
        <v>486</v>
      </c>
    </row>
    <row r="252" spans="2:51" s="14" customFormat="1" ht="11.25">
      <c r="B252" s="238"/>
      <c r="C252" s="239"/>
      <c r="D252" s="210" t="s">
        <v>254</v>
      </c>
      <c r="E252" s="240" t="s">
        <v>1</v>
      </c>
      <c r="F252" s="241" t="s">
        <v>346</v>
      </c>
      <c r="G252" s="239"/>
      <c r="H252" s="240" t="s">
        <v>1</v>
      </c>
      <c r="I252" s="242"/>
      <c r="J252" s="239"/>
      <c r="K252" s="239"/>
      <c r="L252" s="243"/>
      <c r="M252" s="244"/>
      <c r="N252" s="245"/>
      <c r="O252" s="245"/>
      <c r="P252" s="245"/>
      <c r="Q252" s="245"/>
      <c r="R252" s="245"/>
      <c r="S252" s="245"/>
      <c r="T252" s="246"/>
      <c r="AT252" s="247" t="s">
        <v>254</v>
      </c>
      <c r="AU252" s="247" t="s">
        <v>86</v>
      </c>
      <c r="AV252" s="14" t="s">
        <v>89</v>
      </c>
      <c r="AW252" s="14" t="s">
        <v>38</v>
      </c>
      <c r="AX252" s="14" t="s">
        <v>82</v>
      </c>
      <c r="AY252" s="247" t="s">
        <v>149</v>
      </c>
    </row>
    <row r="253" spans="2:51" s="12" customFormat="1" ht="11.25">
      <c r="B253" s="216"/>
      <c r="C253" s="217"/>
      <c r="D253" s="210" t="s">
        <v>254</v>
      </c>
      <c r="E253" s="218" t="s">
        <v>1</v>
      </c>
      <c r="F253" s="219" t="s">
        <v>487</v>
      </c>
      <c r="G253" s="217"/>
      <c r="H253" s="220">
        <v>14</v>
      </c>
      <c r="I253" s="221"/>
      <c r="J253" s="217"/>
      <c r="K253" s="217"/>
      <c r="L253" s="222"/>
      <c r="M253" s="223"/>
      <c r="N253" s="224"/>
      <c r="O253" s="224"/>
      <c r="P253" s="224"/>
      <c r="Q253" s="224"/>
      <c r="R253" s="224"/>
      <c r="S253" s="224"/>
      <c r="T253" s="225"/>
      <c r="AT253" s="226" t="s">
        <v>254</v>
      </c>
      <c r="AU253" s="226" t="s">
        <v>86</v>
      </c>
      <c r="AV253" s="12" t="s">
        <v>86</v>
      </c>
      <c r="AW253" s="12" t="s">
        <v>38</v>
      </c>
      <c r="AX253" s="12" t="s">
        <v>82</v>
      </c>
      <c r="AY253" s="226" t="s">
        <v>149</v>
      </c>
    </row>
    <row r="254" spans="2:51" s="13" customFormat="1" ht="11.25">
      <c r="B254" s="227"/>
      <c r="C254" s="228"/>
      <c r="D254" s="210" t="s">
        <v>254</v>
      </c>
      <c r="E254" s="229" t="s">
        <v>1</v>
      </c>
      <c r="F254" s="230" t="s">
        <v>256</v>
      </c>
      <c r="G254" s="228"/>
      <c r="H254" s="231">
        <v>14</v>
      </c>
      <c r="I254" s="232"/>
      <c r="J254" s="228"/>
      <c r="K254" s="228"/>
      <c r="L254" s="233"/>
      <c r="M254" s="234"/>
      <c r="N254" s="235"/>
      <c r="O254" s="235"/>
      <c r="P254" s="235"/>
      <c r="Q254" s="235"/>
      <c r="R254" s="235"/>
      <c r="S254" s="235"/>
      <c r="T254" s="236"/>
      <c r="AT254" s="237" t="s">
        <v>254</v>
      </c>
      <c r="AU254" s="237" t="s">
        <v>86</v>
      </c>
      <c r="AV254" s="13" t="s">
        <v>169</v>
      </c>
      <c r="AW254" s="13" t="s">
        <v>38</v>
      </c>
      <c r="AX254" s="13" t="s">
        <v>89</v>
      </c>
      <c r="AY254" s="237" t="s">
        <v>149</v>
      </c>
    </row>
    <row r="255" spans="2:65" s="1" customFormat="1" ht="16.5" customHeight="1">
      <c r="B255" s="35"/>
      <c r="C255" s="197" t="s">
        <v>488</v>
      </c>
      <c r="D255" s="197" t="s">
        <v>152</v>
      </c>
      <c r="E255" s="198" t="s">
        <v>489</v>
      </c>
      <c r="F255" s="199" t="s">
        <v>490</v>
      </c>
      <c r="G255" s="200" t="s">
        <v>252</v>
      </c>
      <c r="H255" s="201">
        <v>14</v>
      </c>
      <c r="I255" s="202"/>
      <c r="J255" s="203">
        <f>ROUND(I255*H255,2)</f>
        <v>0</v>
      </c>
      <c r="K255" s="199" t="s">
        <v>156</v>
      </c>
      <c r="L255" s="39"/>
      <c r="M255" s="204" t="s">
        <v>1</v>
      </c>
      <c r="N255" s="205" t="s">
        <v>47</v>
      </c>
      <c r="O255" s="67"/>
      <c r="P255" s="206">
        <f>O255*H255</f>
        <v>0</v>
      </c>
      <c r="Q255" s="206">
        <v>0.00601</v>
      </c>
      <c r="R255" s="206">
        <f>Q255*H255</f>
        <v>0.08413999999999999</v>
      </c>
      <c r="S255" s="206">
        <v>0</v>
      </c>
      <c r="T255" s="207">
        <f>S255*H255</f>
        <v>0</v>
      </c>
      <c r="AR255" s="208" t="s">
        <v>169</v>
      </c>
      <c r="AT255" s="208" t="s">
        <v>152</v>
      </c>
      <c r="AU255" s="208" t="s">
        <v>86</v>
      </c>
      <c r="AY255" s="17" t="s">
        <v>149</v>
      </c>
      <c r="BE255" s="209">
        <f>IF(N255="základní",J255,0)</f>
        <v>0</v>
      </c>
      <c r="BF255" s="209">
        <f>IF(N255="snížená",J255,0)</f>
        <v>0</v>
      </c>
      <c r="BG255" s="209">
        <f>IF(N255="zákl. přenesená",J255,0)</f>
        <v>0</v>
      </c>
      <c r="BH255" s="209">
        <f>IF(N255="sníž. přenesená",J255,0)</f>
        <v>0</v>
      </c>
      <c r="BI255" s="209">
        <f>IF(N255="nulová",J255,0)</f>
        <v>0</v>
      </c>
      <c r="BJ255" s="17" t="s">
        <v>89</v>
      </c>
      <c r="BK255" s="209">
        <f>ROUND(I255*H255,2)</f>
        <v>0</v>
      </c>
      <c r="BL255" s="17" t="s">
        <v>169</v>
      </c>
      <c r="BM255" s="208" t="s">
        <v>491</v>
      </c>
    </row>
    <row r="256" spans="2:51" s="14" customFormat="1" ht="11.25">
      <c r="B256" s="238"/>
      <c r="C256" s="239"/>
      <c r="D256" s="210" t="s">
        <v>254</v>
      </c>
      <c r="E256" s="240" t="s">
        <v>1</v>
      </c>
      <c r="F256" s="241" t="s">
        <v>346</v>
      </c>
      <c r="G256" s="239"/>
      <c r="H256" s="240" t="s">
        <v>1</v>
      </c>
      <c r="I256" s="242"/>
      <c r="J256" s="239"/>
      <c r="K256" s="239"/>
      <c r="L256" s="243"/>
      <c r="M256" s="244"/>
      <c r="N256" s="245"/>
      <c r="O256" s="245"/>
      <c r="P256" s="245"/>
      <c r="Q256" s="245"/>
      <c r="R256" s="245"/>
      <c r="S256" s="245"/>
      <c r="T256" s="246"/>
      <c r="AT256" s="247" t="s">
        <v>254</v>
      </c>
      <c r="AU256" s="247" t="s">
        <v>86</v>
      </c>
      <c r="AV256" s="14" t="s">
        <v>89</v>
      </c>
      <c r="AW256" s="14" t="s">
        <v>38</v>
      </c>
      <c r="AX256" s="14" t="s">
        <v>82</v>
      </c>
      <c r="AY256" s="247" t="s">
        <v>149</v>
      </c>
    </row>
    <row r="257" spans="2:51" s="12" customFormat="1" ht="11.25">
      <c r="B257" s="216"/>
      <c r="C257" s="217"/>
      <c r="D257" s="210" t="s">
        <v>254</v>
      </c>
      <c r="E257" s="218" t="s">
        <v>1</v>
      </c>
      <c r="F257" s="219" t="s">
        <v>487</v>
      </c>
      <c r="G257" s="217"/>
      <c r="H257" s="220">
        <v>14</v>
      </c>
      <c r="I257" s="221"/>
      <c r="J257" s="217"/>
      <c r="K257" s="217"/>
      <c r="L257" s="222"/>
      <c r="M257" s="223"/>
      <c r="N257" s="224"/>
      <c r="O257" s="224"/>
      <c r="P257" s="224"/>
      <c r="Q257" s="224"/>
      <c r="R257" s="224"/>
      <c r="S257" s="224"/>
      <c r="T257" s="225"/>
      <c r="AT257" s="226" t="s">
        <v>254</v>
      </c>
      <c r="AU257" s="226" t="s">
        <v>86</v>
      </c>
      <c r="AV257" s="12" t="s">
        <v>86</v>
      </c>
      <c r="AW257" s="12" t="s">
        <v>38</v>
      </c>
      <c r="AX257" s="12" t="s">
        <v>82</v>
      </c>
      <c r="AY257" s="226" t="s">
        <v>149</v>
      </c>
    </row>
    <row r="258" spans="2:51" s="13" customFormat="1" ht="11.25">
      <c r="B258" s="227"/>
      <c r="C258" s="228"/>
      <c r="D258" s="210" t="s">
        <v>254</v>
      </c>
      <c r="E258" s="229" t="s">
        <v>1</v>
      </c>
      <c r="F258" s="230" t="s">
        <v>256</v>
      </c>
      <c r="G258" s="228"/>
      <c r="H258" s="231">
        <v>14</v>
      </c>
      <c r="I258" s="232"/>
      <c r="J258" s="228"/>
      <c r="K258" s="228"/>
      <c r="L258" s="233"/>
      <c r="M258" s="234"/>
      <c r="N258" s="235"/>
      <c r="O258" s="235"/>
      <c r="P258" s="235"/>
      <c r="Q258" s="235"/>
      <c r="R258" s="235"/>
      <c r="S258" s="235"/>
      <c r="T258" s="236"/>
      <c r="AT258" s="237" t="s">
        <v>254</v>
      </c>
      <c r="AU258" s="237" t="s">
        <v>86</v>
      </c>
      <c r="AV258" s="13" t="s">
        <v>169</v>
      </c>
      <c r="AW258" s="13" t="s">
        <v>38</v>
      </c>
      <c r="AX258" s="13" t="s">
        <v>89</v>
      </c>
      <c r="AY258" s="237" t="s">
        <v>149</v>
      </c>
    </row>
    <row r="259" spans="2:65" s="1" customFormat="1" ht="16.5" customHeight="1">
      <c r="B259" s="35"/>
      <c r="C259" s="197" t="s">
        <v>492</v>
      </c>
      <c r="D259" s="197" t="s">
        <v>152</v>
      </c>
      <c r="E259" s="198" t="s">
        <v>493</v>
      </c>
      <c r="F259" s="199" t="s">
        <v>494</v>
      </c>
      <c r="G259" s="200" t="s">
        <v>252</v>
      </c>
      <c r="H259" s="201">
        <v>14</v>
      </c>
      <c r="I259" s="202"/>
      <c r="J259" s="203">
        <f>ROUND(I259*H259,2)</f>
        <v>0</v>
      </c>
      <c r="K259" s="199" t="s">
        <v>156</v>
      </c>
      <c r="L259" s="39"/>
      <c r="M259" s="204" t="s">
        <v>1</v>
      </c>
      <c r="N259" s="205" t="s">
        <v>47</v>
      </c>
      <c r="O259" s="67"/>
      <c r="P259" s="206">
        <f>O259*H259</f>
        <v>0</v>
      </c>
      <c r="Q259" s="206">
        <v>0.00071</v>
      </c>
      <c r="R259" s="206">
        <f>Q259*H259</f>
        <v>0.009940000000000001</v>
      </c>
      <c r="S259" s="206">
        <v>0</v>
      </c>
      <c r="T259" s="207">
        <f>S259*H259</f>
        <v>0</v>
      </c>
      <c r="AR259" s="208" t="s">
        <v>169</v>
      </c>
      <c r="AT259" s="208" t="s">
        <v>152</v>
      </c>
      <c r="AU259" s="208" t="s">
        <v>86</v>
      </c>
      <c r="AY259" s="17" t="s">
        <v>149</v>
      </c>
      <c r="BE259" s="209">
        <f>IF(N259="základní",J259,0)</f>
        <v>0</v>
      </c>
      <c r="BF259" s="209">
        <f>IF(N259="snížená",J259,0)</f>
        <v>0</v>
      </c>
      <c r="BG259" s="209">
        <f>IF(N259="zákl. přenesená",J259,0)</f>
        <v>0</v>
      </c>
      <c r="BH259" s="209">
        <f>IF(N259="sníž. přenesená",J259,0)</f>
        <v>0</v>
      </c>
      <c r="BI259" s="209">
        <f>IF(N259="nulová",J259,0)</f>
        <v>0</v>
      </c>
      <c r="BJ259" s="17" t="s">
        <v>89</v>
      </c>
      <c r="BK259" s="209">
        <f>ROUND(I259*H259,2)</f>
        <v>0</v>
      </c>
      <c r="BL259" s="17" t="s">
        <v>169</v>
      </c>
      <c r="BM259" s="208" t="s">
        <v>495</v>
      </c>
    </row>
    <row r="260" spans="2:51" s="14" customFormat="1" ht="11.25">
      <c r="B260" s="238"/>
      <c r="C260" s="239"/>
      <c r="D260" s="210" t="s">
        <v>254</v>
      </c>
      <c r="E260" s="240" t="s">
        <v>1</v>
      </c>
      <c r="F260" s="241" t="s">
        <v>346</v>
      </c>
      <c r="G260" s="239"/>
      <c r="H260" s="240" t="s">
        <v>1</v>
      </c>
      <c r="I260" s="242"/>
      <c r="J260" s="239"/>
      <c r="K260" s="239"/>
      <c r="L260" s="243"/>
      <c r="M260" s="244"/>
      <c r="N260" s="245"/>
      <c r="O260" s="245"/>
      <c r="P260" s="245"/>
      <c r="Q260" s="245"/>
      <c r="R260" s="245"/>
      <c r="S260" s="245"/>
      <c r="T260" s="246"/>
      <c r="AT260" s="247" t="s">
        <v>254</v>
      </c>
      <c r="AU260" s="247" t="s">
        <v>86</v>
      </c>
      <c r="AV260" s="14" t="s">
        <v>89</v>
      </c>
      <c r="AW260" s="14" t="s">
        <v>38</v>
      </c>
      <c r="AX260" s="14" t="s">
        <v>82</v>
      </c>
      <c r="AY260" s="247" t="s">
        <v>149</v>
      </c>
    </row>
    <row r="261" spans="2:51" s="12" customFormat="1" ht="11.25">
      <c r="B261" s="216"/>
      <c r="C261" s="217"/>
      <c r="D261" s="210" t="s">
        <v>254</v>
      </c>
      <c r="E261" s="218" t="s">
        <v>1</v>
      </c>
      <c r="F261" s="219" t="s">
        <v>487</v>
      </c>
      <c r="G261" s="217"/>
      <c r="H261" s="220">
        <v>14</v>
      </c>
      <c r="I261" s="221"/>
      <c r="J261" s="217"/>
      <c r="K261" s="217"/>
      <c r="L261" s="222"/>
      <c r="M261" s="223"/>
      <c r="N261" s="224"/>
      <c r="O261" s="224"/>
      <c r="P261" s="224"/>
      <c r="Q261" s="224"/>
      <c r="R261" s="224"/>
      <c r="S261" s="224"/>
      <c r="T261" s="225"/>
      <c r="AT261" s="226" t="s">
        <v>254</v>
      </c>
      <c r="AU261" s="226" t="s">
        <v>86</v>
      </c>
      <c r="AV261" s="12" t="s">
        <v>86</v>
      </c>
      <c r="AW261" s="12" t="s">
        <v>38</v>
      </c>
      <c r="AX261" s="12" t="s">
        <v>82</v>
      </c>
      <c r="AY261" s="226" t="s">
        <v>149</v>
      </c>
    </row>
    <row r="262" spans="2:51" s="13" customFormat="1" ht="11.25">
      <c r="B262" s="227"/>
      <c r="C262" s="228"/>
      <c r="D262" s="210" t="s">
        <v>254</v>
      </c>
      <c r="E262" s="229" t="s">
        <v>1</v>
      </c>
      <c r="F262" s="230" t="s">
        <v>256</v>
      </c>
      <c r="G262" s="228"/>
      <c r="H262" s="231">
        <v>14</v>
      </c>
      <c r="I262" s="232"/>
      <c r="J262" s="228"/>
      <c r="K262" s="228"/>
      <c r="L262" s="233"/>
      <c r="M262" s="234"/>
      <c r="N262" s="235"/>
      <c r="O262" s="235"/>
      <c r="P262" s="235"/>
      <c r="Q262" s="235"/>
      <c r="R262" s="235"/>
      <c r="S262" s="235"/>
      <c r="T262" s="236"/>
      <c r="AT262" s="237" t="s">
        <v>254</v>
      </c>
      <c r="AU262" s="237" t="s">
        <v>86</v>
      </c>
      <c r="AV262" s="13" t="s">
        <v>169</v>
      </c>
      <c r="AW262" s="13" t="s">
        <v>38</v>
      </c>
      <c r="AX262" s="13" t="s">
        <v>89</v>
      </c>
      <c r="AY262" s="237" t="s">
        <v>149</v>
      </c>
    </row>
    <row r="263" spans="2:65" s="1" customFormat="1" ht="16.5" customHeight="1">
      <c r="B263" s="35"/>
      <c r="C263" s="197" t="s">
        <v>496</v>
      </c>
      <c r="D263" s="197" t="s">
        <v>152</v>
      </c>
      <c r="E263" s="198" t="s">
        <v>497</v>
      </c>
      <c r="F263" s="199" t="s">
        <v>498</v>
      </c>
      <c r="G263" s="200" t="s">
        <v>252</v>
      </c>
      <c r="H263" s="201">
        <v>14</v>
      </c>
      <c r="I263" s="202"/>
      <c r="J263" s="203">
        <f>ROUND(I263*H263,2)</f>
        <v>0</v>
      </c>
      <c r="K263" s="199" t="s">
        <v>156</v>
      </c>
      <c r="L263" s="39"/>
      <c r="M263" s="204" t="s">
        <v>1</v>
      </c>
      <c r="N263" s="205" t="s">
        <v>47</v>
      </c>
      <c r="O263" s="67"/>
      <c r="P263" s="206">
        <f>O263*H263</f>
        <v>0</v>
      </c>
      <c r="Q263" s="206">
        <v>0.10373</v>
      </c>
      <c r="R263" s="206">
        <f>Q263*H263</f>
        <v>1.45222</v>
      </c>
      <c r="S263" s="206">
        <v>0</v>
      </c>
      <c r="T263" s="207">
        <f>S263*H263</f>
        <v>0</v>
      </c>
      <c r="AR263" s="208" t="s">
        <v>169</v>
      </c>
      <c r="AT263" s="208" t="s">
        <v>152</v>
      </c>
      <c r="AU263" s="208" t="s">
        <v>86</v>
      </c>
      <c r="AY263" s="17" t="s">
        <v>149</v>
      </c>
      <c r="BE263" s="209">
        <f>IF(N263="základní",J263,0)</f>
        <v>0</v>
      </c>
      <c r="BF263" s="209">
        <f>IF(N263="snížená",J263,0)</f>
        <v>0</v>
      </c>
      <c r="BG263" s="209">
        <f>IF(N263="zákl. přenesená",J263,0)</f>
        <v>0</v>
      </c>
      <c r="BH263" s="209">
        <f>IF(N263="sníž. přenesená",J263,0)</f>
        <v>0</v>
      </c>
      <c r="BI263" s="209">
        <f>IF(N263="nulová",J263,0)</f>
        <v>0</v>
      </c>
      <c r="BJ263" s="17" t="s">
        <v>89</v>
      </c>
      <c r="BK263" s="209">
        <f>ROUND(I263*H263,2)</f>
        <v>0</v>
      </c>
      <c r="BL263" s="17" t="s">
        <v>169</v>
      </c>
      <c r="BM263" s="208" t="s">
        <v>499</v>
      </c>
    </row>
    <row r="264" spans="2:51" s="14" customFormat="1" ht="11.25">
      <c r="B264" s="238"/>
      <c r="C264" s="239"/>
      <c r="D264" s="210" t="s">
        <v>254</v>
      </c>
      <c r="E264" s="240" t="s">
        <v>1</v>
      </c>
      <c r="F264" s="241" t="s">
        <v>346</v>
      </c>
      <c r="G264" s="239"/>
      <c r="H264" s="240" t="s">
        <v>1</v>
      </c>
      <c r="I264" s="242"/>
      <c r="J264" s="239"/>
      <c r="K264" s="239"/>
      <c r="L264" s="243"/>
      <c r="M264" s="244"/>
      <c r="N264" s="245"/>
      <c r="O264" s="245"/>
      <c r="P264" s="245"/>
      <c r="Q264" s="245"/>
      <c r="R264" s="245"/>
      <c r="S264" s="245"/>
      <c r="T264" s="246"/>
      <c r="AT264" s="247" t="s">
        <v>254</v>
      </c>
      <c r="AU264" s="247" t="s">
        <v>86</v>
      </c>
      <c r="AV264" s="14" t="s">
        <v>89</v>
      </c>
      <c r="AW264" s="14" t="s">
        <v>38</v>
      </c>
      <c r="AX264" s="14" t="s">
        <v>82</v>
      </c>
      <c r="AY264" s="247" t="s">
        <v>149</v>
      </c>
    </row>
    <row r="265" spans="2:51" s="12" customFormat="1" ht="11.25">
      <c r="B265" s="216"/>
      <c r="C265" s="217"/>
      <c r="D265" s="210" t="s">
        <v>254</v>
      </c>
      <c r="E265" s="218" t="s">
        <v>1</v>
      </c>
      <c r="F265" s="219" t="s">
        <v>487</v>
      </c>
      <c r="G265" s="217"/>
      <c r="H265" s="220">
        <v>14</v>
      </c>
      <c r="I265" s="221"/>
      <c r="J265" s="217"/>
      <c r="K265" s="217"/>
      <c r="L265" s="222"/>
      <c r="M265" s="223"/>
      <c r="N265" s="224"/>
      <c r="O265" s="224"/>
      <c r="P265" s="224"/>
      <c r="Q265" s="224"/>
      <c r="R265" s="224"/>
      <c r="S265" s="224"/>
      <c r="T265" s="225"/>
      <c r="AT265" s="226" t="s">
        <v>254</v>
      </c>
      <c r="AU265" s="226" t="s">
        <v>86</v>
      </c>
      <c r="AV265" s="12" t="s">
        <v>86</v>
      </c>
      <c r="AW265" s="12" t="s">
        <v>38</v>
      </c>
      <c r="AX265" s="12" t="s">
        <v>82</v>
      </c>
      <c r="AY265" s="226" t="s">
        <v>149</v>
      </c>
    </row>
    <row r="266" spans="2:51" s="13" customFormat="1" ht="11.25">
      <c r="B266" s="227"/>
      <c r="C266" s="228"/>
      <c r="D266" s="210" t="s">
        <v>254</v>
      </c>
      <c r="E266" s="229" t="s">
        <v>1</v>
      </c>
      <c r="F266" s="230" t="s">
        <v>256</v>
      </c>
      <c r="G266" s="228"/>
      <c r="H266" s="231">
        <v>14</v>
      </c>
      <c r="I266" s="232"/>
      <c r="J266" s="228"/>
      <c r="K266" s="228"/>
      <c r="L266" s="233"/>
      <c r="M266" s="234"/>
      <c r="N266" s="235"/>
      <c r="O266" s="235"/>
      <c r="P266" s="235"/>
      <c r="Q266" s="235"/>
      <c r="R266" s="235"/>
      <c r="S266" s="235"/>
      <c r="T266" s="236"/>
      <c r="AT266" s="237" t="s">
        <v>254</v>
      </c>
      <c r="AU266" s="237" t="s">
        <v>86</v>
      </c>
      <c r="AV266" s="13" t="s">
        <v>169</v>
      </c>
      <c r="AW266" s="13" t="s">
        <v>38</v>
      </c>
      <c r="AX266" s="13" t="s">
        <v>89</v>
      </c>
      <c r="AY266" s="237" t="s">
        <v>149</v>
      </c>
    </row>
    <row r="267" spans="2:65" s="1" customFormat="1" ht="24" customHeight="1">
      <c r="B267" s="35"/>
      <c r="C267" s="197" t="s">
        <v>500</v>
      </c>
      <c r="D267" s="197" t="s">
        <v>152</v>
      </c>
      <c r="E267" s="198" t="s">
        <v>501</v>
      </c>
      <c r="F267" s="199" t="s">
        <v>502</v>
      </c>
      <c r="G267" s="200" t="s">
        <v>252</v>
      </c>
      <c r="H267" s="201">
        <v>1284</v>
      </c>
      <c r="I267" s="202"/>
      <c r="J267" s="203">
        <f>ROUND(I267*H267,2)</f>
        <v>0</v>
      </c>
      <c r="K267" s="199" t="s">
        <v>156</v>
      </c>
      <c r="L267" s="39"/>
      <c r="M267" s="204" t="s">
        <v>1</v>
      </c>
      <c r="N267" s="205" t="s">
        <v>47</v>
      </c>
      <c r="O267" s="67"/>
      <c r="P267" s="206">
        <f>O267*H267</f>
        <v>0</v>
      </c>
      <c r="Q267" s="206">
        <v>0.04</v>
      </c>
      <c r="R267" s="206">
        <f>Q267*H267</f>
        <v>51.36</v>
      </c>
      <c r="S267" s="206">
        <v>0</v>
      </c>
      <c r="T267" s="207">
        <f>S267*H267</f>
        <v>0</v>
      </c>
      <c r="AR267" s="208" t="s">
        <v>169</v>
      </c>
      <c r="AT267" s="208" t="s">
        <v>152</v>
      </c>
      <c r="AU267" s="208" t="s">
        <v>86</v>
      </c>
      <c r="AY267" s="17" t="s">
        <v>149</v>
      </c>
      <c r="BE267" s="209">
        <f>IF(N267="základní",J267,0)</f>
        <v>0</v>
      </c>
      <c r="BF267" s="209">
        <f>IF(N267="snížená",J267,0)</f>
        <v>0</v>
      </c>
      <c r="BG267" s="209">
        <f>IF(N267="zákl. přenesená",J267,0)</f>
        <v>0</v>
      </c>
      <c r="BH267" s="209">
        <f>IF(N267="sníž. přenesená",J267,0)</f>
        <v>0</v>
      </c>
      <c r="BI267" s="209">
        <f>IF(N267="nulová",J267,0)</f>
        <v>0</v>
      </c>
      <c r="BJ267" s="17" t="s">
        <v>89</v>
      </c>
      <c r="BK267" s="209">
        <f>ROUND(I267*H267,2)</f>
        <v>0</v>
      </c>
      <c r="BL267" s="17" t="s">
        <v>169</v>
      </c>
      <c r="BM267" s="208" t="s">
        <v>503</v>
      </c>
    </row>
    <row r="268" spans="2:51" s="14" customFormat="1" ht="11.25">
      <c r="B268" s="238"/>
      <c r="C268" s="239"/>
      <c r="D268" s="210" t="s">
        <v>254</v>
      </c>
      <c r="E268" s="240" t="s">
        <v>1</v>
      </c>
      <c r="F268" s="241" t="s">
        <v>346</v>
      </c>
      <c r="G268" s="239"/>
      <c r="H268" s="240" t="s">
        <v>1</v>
      </c>
      <c r="I268" s="242"/>
      <c r="J268" s="239"/>
      <c r="K268" s="239"/>
      <c r="L268" s="243"/>
      <c r="M268" s="244"/>
      <c r="N268" s="245"/>
      <c r="O268" s="245"/>
      <c r="P268" s="245"/>
      <c r="Q268" s="245"/>
      <c r="R268" s="245"/>
      <c r="S268" s="245"/>
      <c r="T268" s="246"/>
      <c r="AT268" s="247" t="s">
        <v>254</v>
      </c>
      <c r="AU268" s="247" t="s">
        <v>86</v>
      </c>
      <c r="AV268" s="14" t="s">
        <v>89</v>
      </c>
      <c r="AW268" s="14" t="s">
        <v>38</v>
      </c>
      <c r="AX268" s="14" t="s">
        <v>82</v>
      </c>
      <c r="AY268" s="247" t="s">
        <v>149</v>
      </c>
    </row>
    <row r="269" spans="2:51" s="12" customFormat="1" ht="11.25">
      <c r="B269" s="216"/>
      <c r="C269" s="217"/>
      <c r="D269" s="210" t="s">
        <v>254</v>
      </c>
      <c r="E269" s="218" t="s">
        <v>1</v>
      </c>
      <c r="F269" s="219" t="s">
        <v>406</v>
      </c>
      <c r="G269" s="217"/>
      <c r="H269" s="220">
        <v>1171</v>
      </c>
      <c r="I269" s="221"/>
      <c r="J269" s="217"/>
      <c r="K269" s="217"/>
      <c r="L269" s="222"/>
      <c r="M269" s="223"/>
      <c r="N269" s="224"/>
      <c r="O269" s="224"/>
      <c r="P269" s="224"/>
      <c r="Q269" s="224"/>
      <c r="R269" s="224"/>
      <c r="S269" s="224"/>
      <c r="T269" s="225"/>
      <c r="AT269" s="226" t="s">
        <v>254</v>
      </c>
      <c r="AU269" s="226" t="s">
        <v>86</v>
      </c>
      <c r="AV269" s="12" t="s">
        <v>86</v>
      </c>
      <c r="AW269" s="12" t="s">
        <v>38</v>
      </c>
      <c r="AX269" s="12" t="s">
        <v>82</v>
      </c>
      <c r="AY269" s="226" t="s">
        <v>149</v>
      </c>
    </row>
    <row r="270" spans="2:51" s="12" customFormat="1" ht="11.25">
      <c r="B270" s="216"/>
      <c r="C270" s="217"/>
      <c r="D270" s="210" t="s">
        <v>254</v>
      </c>
      <c r="E270" s="218" t="s">
        <v>1</v>
      </c>
      <c r="F270" s="219" t="s">
        <v>409</v>
      </c>
      <c r="G270" s="217"/>
      <c r="H270" s="220">
        <v>113</v>
      </c>
      <c r="I270" s="221"/>
      <c r="J270" s="217"/>
      <c r="K270" s="217"/>
      <c r="L270" s="222"/>
      <c r="M270" s="223"/>
      <c r="N270" s="224"/>
      <c r="O270" s="224"/>
      <c r="P270" s="224"/>
      <c r="Q270" s="224"/>
      <c r="R270" s="224"/>
      <c r="S270" s="224"/>
      <c r="T270" s="225"/>
      <c r="AT270" s="226" t="s">
        <v>254</v>
      </c>
      <c r="AU270" s="226" t="s">
        <v>86</v>
      </c>
      <c r="AV270" s="12" t="s">
        <v>86</v>
      </c>
      <c r="AW270" s="12" t="s">
        <v>38</v>
      </c>
      <c r="AX270" s="12" t="s">
        <v>82</v>
      </c>
      <c r="AY270" s="226" t="s">
        <v>149</v>
      </c>
    </row>
    <row r="271" spans="2:51" s="13" customFormat="1" ht="11.25">
      <c r="B271" s="227"/>
      <c r="C271" s="228"/>
      <c r="D271" s="210" t="s">
        <v>254</v>
      </c>
      <c r="E271" s="229" t="s">
        <v>1</v>
      </c>
      <c r="F271" s="230" t="s">
        <v>256</v>
      </c>
      <c r="G271" s="228"/>
      <c r="H271" s="231">
        <v>1284</v>
      </c>
      <c r="I271" s="232"/>
      <c r="J271" s="228"/>
      <c r="K271" s="228"/>
      <c r="L271" s="233"/>
      <c r="M271" s="234"/>
      <c r="N271" s="235"/>
      <c r="O271" s="235"/>
      <c r="P271" s="235"/>
      <c r="Q271" s="235"/>
      <c r="R271" s="235"/>
      <c r="S271" s="235"/>
      <c r="T271" s="236"/>
      <c r="AT271" s="237" t="s">
        <v>254</v>
      </c>
      <c r="AU271" s="237" t="s">
        <v>86</v>
      </c>
      <c r="AV271" s="13" t="s">
        <v>169</v>
      </c>
      <c r="AW271" s="13" t="s">
        <v>38</v>
      </c>
      <c r="AX271" s="13" t="s">
        <v>89</v>
      </c>
      <c r="AY271" s="237" t="s">
        <v>149</v>
      </c>
    </row>
    <row r="272" spans="2:65" s="1" customFormat="1" ht="16.5" customHeight="1">
      <c r="B272" s="35"/>
      <c r="C272" s="251" t="s">
        <v>504</v>
      </c>
      <c r="D272" s="251" t="s">
        <v>383</v>
      </c>
      <c r="E272" s="252" t="s">
        <v>505</v>
      </c>
      <c r="F272" s="253" t="s">
        <v>506</v>
      </c>
      <c r="G272" s="254" t="s">
        <v>252</v>
      </c>
      <c r="H272" s="255">
        <v>1348.2</v>
      </c>
      <c r="I272" s="256"/>
      <c r="J272" s="257">
        <f>ROUND(I272*H272,2)</f>
        <v>0</v>
      </c>
      <c r="K272" s="253" t="s">
        <v>156</v>
      </c>
      <c r="L272" s="258"/>
      <c r="M272" s="259" t="s">
        <v>1</v>
      </c>
      <c r="N272" s="260" t="s">
        <v>47</v>
      </c>
      <c r="O272" s="67"/>
      <c r="P272" s="206">
        <f>O272*H272</f>
        <v>0</v>
      </c>
      <c r="Q272" s="206">
        <v>0.0108</v>
      </c>
      <c r="R272" s="206">
        <f>Q272*H272</f>
        <v>14.56056</v>
      </c>
      <c r="S272" s="206">
        <v>0</v>
      </c>
      <c r="T272" s="207">
        <f>S272*H272</f>
        <v>0</v>
      </c>
      <c r="AR272" s="208" t="s">
        <v>192</v>
      </c>
      <c r="AT272" s="208" t="s">
        <v>383</v>
      </c>
      <c r="AU272" s="208" t="s">
        <v>86</v>
      </c>
      <c r="AY272" s="17" t="s">
        <v>149</v>
      </c>
      <c r="BE272" s="209">
        <f>IF(N272="základní",J272,0)</f>
        <v>0</v>
      </c>
      <c r="BF272" s="209">
        <f>IF(N272="snížená",J272,0)</f>
        <v>0</v>
      </c>
      <c r="BG272" s="209">
        <f>IF(N272="zákl. přenesená",J272,0)</f>
        <v>0</v>
      </c>
      <c r="BH272" s="209">
        <f>IF(N272="sníž. přenesená",J272,0)</f>
        <v>0</v>
      </c>
      <c r="BI272" s="209">
        <f>IF(N272="nulová",J272,0)</f>
        <v>0</v>
      </c>
      <c r="BJ272" s="17" t="s">
        <v>89</v>
      </c>
      <c r="BK272" s="209">
        <f>ROUND(I272*H272,2)</f>
        <v>0</v>
      </c>
      <c r="BL272" s="17" t="s">
        <v>169</v>
      </c>
      <c r="BM272" s="208" t="s">
        <v>507</v>
      </c>
    </row>
    <row r="273" spans="2:51" s="12" customFormat="1" ht="11.25">
      <c r="B273" s="216"/>
      <c r="C273" s="217"/>
      <c r="D273" s="210" t="s">
        <v>254</v>
      </c>
      <c r="E273" s="217"/>
      <c r="F273" s="219" t="s">
        <v>508</v>
      </c>
      <c r="G273" s="217"/>
      <c r="H273" s="220">
        <v>1348.2</v>
      </c>
      <c r="I273" s="221"/>
      <c r="J273" s="217"/>
      <c r="K273" s="217"/>
      <c r="L273" s="222"/>
      <c r="M273" s="223"/>
      <c r="N273" s="224"/>
      <c r="O273" s="224"/>
      <c r="P273" s="224"/>
      <c r="Q273" s="224"/>
      <c r="R273" s="224"/>
      <c r="S273" s="224"/>
      <c r="T273" s="225"/>
      <c r="AT273" s="226" t="s">
        <v>254</v>
      </c>
      <c r="AU273" s="226" t="s">
        <v>86</v>
      </c>
      <c r="AV273" s="12" t="s">
        <v>86</v>
      </c>
      <c r="AW273" s="12" t="s">
        <v>4</v>
      </c>
      <c r="AX273" s="12" t="s">
        <v>89</v>
      </c>
      <c r="AY273" s="226" t="s">
        <v>149</v>
      </c>
    </row>
    <row r="274" spans="2:65" s="1" customFormat="1" ht="16.5" customHeight="1">
      <c r="B274" s="35"/>
      <c r="C274" s="197" t="s">
        <v>509</v>
      </c>
      <c r="D274" s="197" t="s">
        <v>152</v>
      </c>
      <c r="E274" s="198" t="s">
        <v>510</v>
      </c>
      <c r="F274" s="199" t="s">
        <v>511</v>
      </c>
      <c r="G274" s="200" t="s">
        <v>252</v>
      </c>
      <c r="H274" s="201">
        <v>69</v>
      </c>
      <c r="I274" s="202"/>
      <c r="J274" s="203">
        <f>ROUND(I274*H274,2)</f>
        <v>0</v>
      </c>
      <c r="K274" s="199" t="s">
        <v>156</v>
      </c>
      <c r="L274" s="39"/>
      <c r="M274" s="204" t="s">
        <v>1</v>
      </c>
      <c r="N274" s="205" t="s">
        <v>47</v>
      </c>
      <c r="O274" s="67"/>
      <c r="P274" s="206">
        <f>O274*H274</f>
        <v>0</v>
      </c>
      <c r="Q274" s="206">
        <v>0.08425</v>
      </c>
      <c r="R274" s="206">
        <f>Q274*H274</f>
        <v>5.81325</v>
      </c>
      <c r="S274" s="206">
        <v>0</v>
      </c>
      <c r="T274" s="207">
        <f>S274*H274</f>
        <v>0</v>
      </c>
      <c r="AR274" s="208" t="s">
        <v>169</v>
      </c>
      <c r="AT274" s="208" t="s">
        <v>152</v>
      </c>
      <c r="AU274" s="208" t="s">
        <v>86</v>
      </c>
      <c r="AY274" s="17" t="s">
        <v>149</v>
      </c>
      <c r="BE274" s="209">
        <f>IF(N274="základní",J274,0)</f>
        <v>0</v>
      </c>
      <c r="BF274" s="209">
        <f>IF(N274="snížená",J274,0)</f>
        <v>0</v>
      </c>
      <c r="BG274" s="209">
        <f>IF(N274="zákl. přenesená",J274,0)</f>
        <v>0</v>
      </c>
      <c r="BH274" s="209">
        <f>IF(N274="sníž. přenesená",J274,0)</f>
        <v>0</v>
      </c>
      <c r="BI274" s="209">
        <f>IF(N274="nulová",J274,0)</f>
        <v>0</v>
      </c>
      <c r="BJ274" s="17" t="s">
        <v>89</v>
      </c>
      <c r="BK274" s="209">
        <f>ROUND(I274*H274,2)</f>
        <v>0</v>
      </c>
      <c r="BL274" s="17" t="s">
        <v>169</v>
      </c>
      <c r="BM274" s="208" t="s">
        <v>512</v>
      </c>
    </row>
    <row r="275" spans="2:51" s="14" customFormat="1" ht="11.25">
      <c r="B275" s="238"/>
      <c r="C275" s="239"/>
      <c r="D275" s="210" t="s">
        <v>254</v>
      </c>
      <c r="E275" s="240" t="s">
        <v>1</v>
      </c>
      <c r="F275" s="241" t="s">
        <v>346</v>
      </c>
      <c r="G275" s="239"/>
      <c r="H275" s="240" t="s">
        <v>1</v>
      </c>
      <c r="I275" s="242"/>
      <c r="J275" s="239"/>
      <c r="K275" s="239"/>
      <c r="L275" s="243"/>
      <c r="M275" s="244"/>
      <c r="N275" s="245"/>
      <c r="O275" s="245"/>
      <c r="P275" s="245"/>
      <c r="Q275" s="245"/>
      <c r="R275" s="245"/>
      <c r="S275" s="245"/>
      <c r="T275" s="246"/>
      <c r="AT275" s="247" t="s">
        <v>254</v>
      </c>
      <c r="AU275" s="247" t="s">
        <v>86</v>
      </c>
      <c r="AV275" s="14" t="s">
        <v>89</v>
      </c>
      <c r="AW275" s="14" t="s">
        <v>38</v>
      </c>
      <c r="AX275" s="14" t="s">
        <v>82</v>
      </c>
      <c r="AY275" s="247" t="s">
        <v>149</v>
      </c>
    </row>
    <row r="276" spans="2:51" s="12" customFormat="1" ht="11.25">
      <c r="B276" s="216"/>
      <c r="C276" s="217"/>
      <c r="D276" s="210" t="s">
        <v>254</v>
      </c>
      <c r="E276" s="218" t="s">
        <v>1</v>
      </c>
      <c r="F276" s="219" t="s">
        <v>408</v>
      </c>
      <c r="G276" s="217"/>
      <c r="H276" s="220">
        <v>69</v>
      </c>
      <c r="I276" s="221"/>
      <c r="J276" s="217"/>
      <c r="K276" s="217"/>
      <c r="L276" s="222"/>
      <c r="M276" s="223"/>
      <c r="N276" s="224"/>
      <c r="O276" s="224"/>
      <c r="P276" s="224"/>
      <c r="Q276" s="224"/>
      <c r="R276" s="224"/>
      <c r="S276" s="224"/>
      <c r="T276" s="225"/>
      <c r="AT276" s="226" t="s">
        <v>254</v>
      </c>
      <c r="AU276" s="226" t="s">
        <v>86</v>
      </c>
      <c r="AV276" s="12" t="s">
        <v>86</v>
      </c>
      <c r="AW276" s="12" t="s">
        <v>38</v>
      </c>
      <c r="AX276" s="12" t="s">
        <v>82</v>
      </c>
      <c r="AY276" s="226" t="s">
        <v>149</v>
      </c>
    </row>
    <row r="277" spans="2:51" s="13" customFormat="1" ht="11.25">
      <c r="B277" s="227"/>
      <c r="C277" s="228"/>
      <c r="D277" s="210" t="s">
        <v>254</v>
      </c>
      <c r="E277" s="229" t="s">
        <v>1</v>
      </c>
      <c r="F277" s="230" t="s">
        <v>256</v>
      </c>
      <c r="G277" s="228"/>
      <c r="H277" s="231">
        <v>69</v>
      </c>
      <c r="I277" s="232"/>
      <c r="J277" s="228"/>
      <c r="K277" s="228"/>
      <c r="L277" s="233"/>
      <c r="M277" s="234"/>
      <c r="N277" s="235"/>
      <c r="O277" s="235"/>
      <c r="P277" s="235"/>
      <c r="Q277" s="235"/>
      <c r="R277" s="235"/>
      <c r="S277" s="235"/>
      <c r="T277" s="236"/>
      <c r="AT277" s="237" t="s">
        <v>254</v>
      </c>
      <c r="AU277" s="237" t="s">
        <v>86</v>
      </c>
      <c r="AV277" s="13" t="s">
        <v>169</v>
      </c>
      <c r="AW277" s="13" t="s">
        <v>38</v>
      </c>
      <c r="AX277" s="13" t="s">
        <v>89</v>
      </c>
      <c r="AY277" s="237" t="s">
        <v>149</v>
      </c>
    </row>
    <row r="278" spans="2:65" s="1" customFormat="1" ht="16.5" customHeight="1">
      <c r="B278" s="35"/>
      <c r="C278" s="251" t="s">
        <v>513</v>
      </c>
      <c r="D278" s="251" t="s">
        <v>383</v>
      </c>
      <c r="E278" s="252" t="s">
        <v>514</v>
      </c>
      <c r="F278" s="253" t="s">
        <v>515</v>
      </c>
      <c r="G278" s="254" t="s">
        <v>252</v>
      </c>
      <c r="H278" s="255">
        <v>67.1</v>
      </c>
      <c r="I278" s="256"/>
      <c r="J278" s="257">
        <f>ROUND(I278*H278,2)</f>
        <v>0</v>
      </c>
      <c r="K278" s="253" t="s">
        <v>156</v>
      </c>
      <c r="L278" s="258"/>
      <c r="M278" s="259" t="s">
        <v>1</v>
      </c>
      <c r="N278" s="260" t="s">
        <v>47</v>
      </c>
      <c r="O278" s="67"/>
      <c r="P278" s="206">
        <f>O278*H278</f>
        <v>0</v>
      </c>
      <c r="Q278" s="206">
        <v>0.131</v>
      </c>
      <c r="R278" s="206">
        <f>Q278*H278</f>
        <v>8.790099999999999</v>
      </c>
      <c r="S278" s="206">
        <v>0</v>
      </c>
      <c r="T278" s="207">
        <f>S278*H278</f>
        <v>0</v>
      </c>
      <c r="AR278" s="208" t="s">
        <v>192</v>
      </c>
      <c r="AT278" s="208" t="s">
        <v>383</v>
      </c>
      <c r="AU278" s="208" t="s">
        <v>86</v>
      </c>
      <c r="AY278" s="17" t="s">
        <v>149</v>
      </c>
      <c r="BE278" s="209">
        <f>IF(N278="základní",J278,0)</f>
        <v>0</v>
      </c>
      <c r="BF278" s="209">
        <f>IF(N278="snížená",J278,0)</f>
        <v>0</v>
      </c>
      <c r="BG278" s="209">
        <f>IF(N278="zákl. přenesená",J278,0)</f>
        <v>0</v>
      </c>
      <c r="BH278" s="209">
        <f>IF(N278="sníž. přenesená",J278,0)</f>
        <v>0</v>
      </c>
      <c r="BI278" s="209">
        <f>IF(N278="nulová",J278,0)</f>
        <v>0</v>
      </c>
      <c r="BJ278" s="17" t="s">
        <v>89</v>
      </c>
      <c r="BK278" s="209">
        <f>ROUND(I278*H278,2)</f>
        <v>0</v>
      </c>
      <c r="BL278" s="17" t="s">
        <v>169</v>
      </c>
      <c r="BM278" s="208" t="s">
        <v>516</v>
      </c>
    </row>
    <row r="279" spans="2:51" s="12" customFormat="1" ht="11.25">
      <c r="B279" s="216"/>
      <c r="C279" s="217"/>
      <c r="D279" s="210" t="s">
        <v>254</v>
      </c>
      <c r="E279" s="218" t="s">
        <v>1</v>
      </c>
      <c r="F279" s="219" t="s">
        <v>517</v>
      </c>
      <c r="G279" s="217"/>
      <c r="H279" s="220">
        <v>67.1</v>
      </c>
      <c r="I279" s="221"/>
      <c r="J279" s="217"/>
      <c r="K279" s="217"/>
      <c r="L279" s="222"/>
      <c r="M279" s="223"/>
      <c r="N279" s="224"/>
      <c r="O279" s="224"/>
      <c r="P279" s="224"/>
      <c r="Q279" s="224"/>
      <c r="R279" s="224"/>
      <c r="S279" s="224"/>
      <c r="T279" s="225"/>
      <c r="AT279" s="226" t="s">
        <v>254</v>
      </c>
      <c r="AU279" s="226" t="s">
        <v>86</v>
      </c>
      <c r="AV279" s="12" t="s">
        <v>86</v>
      </c>
      <c r="AW279" s="12" t="s">
        <v>38</v>
      </c>
      <c r="AX279" s="12" t="s">
        <v>82</v>
      </c>
      <c r="AY279" s="226" t="s">
        <v>149</v>
      </c>
    </row>
    <row r="280" spans="2:51" s="13" customFormat="1" ht="11.25">
      <c r="B280" s="227"/>
      <c r="C280" s="228"/>
      <c r="D280" s="210" t="s">
        <v>254</v>
      </c>
      <c r="E280" s="229" t="s">
        <v>1</v>
      </c>
      <c r="F280" s="230" t="s">
        <v>256</v>
      </c>
      <c r="G280" s="228"/>
      <c r="H280" s="231">
        <v>67.1</v>
      </c>
      <c r="I280" s="232"/>
      <c r="J280" s="228"/>
      <c r="K280" s="228"/>
      <c r="L280" s="233"/>
      <c r="M280" s="234"/>
      <c r="N280" s="235"/>
      <c r="O280" s="235"/>
      <c r="P280" s="235"/>
      <c r="Q280" s="235"/>
      <c r="R280" s="235"/>
      <c r="S280" s="235"/>
      <c r="T280" s="236"/>
      <c r="AT280" s="237" t="s">
        <v>254</v>
      </c>
      <c r="AU280" s="237" t="s">
        <v>86</v>
      </c>
      <c r="AV280" s="13" t="s">
        <v>169</v>
      </c>
      <c r="AW280" s="13" t="s">
        <v>38</v>
      </c>
      <c r="AX280" s="13" t="s">
        <v>89</v>
      </c>
      <c r="AY280" s="237" t="s">
        <v>149</v>
      </c>
    </row>
    <row r="281" spans="2:65" s="1" customFormat="1" ht="16.5" customHeight="1">
      <c r="B281" s="35"/>
      <c r="C281" s="251" t="s">
        <v>518</v>
      </c>
      <c r="D281" s="251" t="s">
        <v>383</v>
      </c>
      <c r="E281" s="252" t="s">
        <v>519</v>
      </c>
      <c r="F281" s="253" t="s">
        <v>520</v>
      </c>
      <c r="G281" s="254" t="s">
        <v>252</v>
      </c>
      <c r="H281" s="255">
        <v>8.8</v>
      </c>
      <c r="I281" s="256"/>
      <c r="J281" s="257">
        <f>ROUND(I281*H281,2)</f>
        <v>0</v>
      </c>
      <c r="K281" s="253" t="s">
        <v>156</v>
      </c>
      <c r="L281" s="258"/>
      <c r="M281" s="259" t="s">
        <v>1</v>
      </c>
      <c r="N281" s="260" t="s">
        <v>47</v>
      </c>
      <c r="O281" s="67"/>
      <c r="P281" s="206">
        <f>O281*H281</f>
        <v>0</v>
      </c>
      <c r="Q281" s="206">
        <v>0.131</v>
      </c>
      <c r="R281" s="206">
        <f>Q281*H281</f>
        <v>1.1528</v>
      </c>
      <c r="S281" s="206">
        <v>0</v>
      </c>
      <c r="T281" s="207">
        <f>S281*H281</f>
        <v>0</v>
      </c>
      <c r="AR281" s="208" t="s">
        <v>192</v>
      </c>
      <c r="AT281" s="208" t="s">
        <v>383</v>
      </c>
      <c r="AU281" s="208" t="s">
        <v>86</v>
      </c>
      <c r="AY281" s="17" t="s">
        <v>149</v>
      </c>
      <c r="BE281" s="209">
        <f>IF(N281="základní",J281,0)</f>
        <v>0</v>
      </c>
      <c r="BF281" s="209">
        <f>IF(N281="snížená",J281,0)</f>
        <v>0</v>
      </c>
      <c r="BG281" s="209">
        <f>IF(N281="zákl. přenesená",J281,0)</f>
        <v>0</v>
      </c>
      <c r="BH281" s="209">
        <f>IF(N281="sníž. přenesená",J281,0)</f>
        <v>0</v>
      </c>
      <c r="BI281" s="209">
        <f>IF(N281="nulová",J281,0)</f>
        <v>0</v>
      </c>
      <c r="BJ281" s="17" t="s">
        <v>89</v>
      </c>
      <c r="BK281" s="209">
        <f>ROUND(I281*H281,2)</f>
        <v>0</v>
      </c>
      <c r="BL281" s="17" t="s">
        <v>169</v>
      </c>
      <c r="BM281" s="208" t="s">
        <v>521</v>
      </c>
    </row>
    <row r="282" spans="2:51" s="12" customFormat="1" ht="11.25">
      <c r="B282" s="216"/>
      <c r="C282" s="217"/>
      <c r="D282" s="210" t="s">
        <v>254</v>
      </c>
      <c r="E282" s="218" t="s">
        <v>1</v>
      </c>
      <c r="F282" s="219" t="s">
        <v>522</v>
      </c>
      <c r="G282" s="217"/>
      <c r="H282" s="220">
        <v>8.8</v>
      </c>
      <c r="I282" s="221"/>
      <c r="J282" s="217"/>
      <c r="K282" s="217"/>
      <c r="L282" s="222"/>
      <c r="M282" s="223"/>
      <c r="N282" s="224"/>
      <c r="O282" s="224"/>
      <c r="P282" s="224"/>
      <c r="Q282" s="224"/>
      <c r="R282" s="224"/>
      <c r="S282" s="224"/>
      <c r="T282" s="225"/>
      <c r="AT282" s="226" t="s">
        <v>254</v>
      </c>
      <c r="AU282" s="226" t="s">
        <v>86</v>
      </c>
      <c r="AV282" s="12" t="s">
        <v>86</v>
      </c>
      <c r="AW282" s="12" t="s">
        <v>38</v>
      </c>
      <c r="AX282" s="12" t="s">
        <v>82</v>
      </c>
      <c r="AY282" s="226" t="s">
        <v>149</v>
      </c>
    </row>
    <row r="283" spans="2:51" s="13" customFormat="1" ht="11.25">
      <c r="B283" s="227"/>
      <c r="C283" s="228"/>
      <c r="D283" s="210" t="s">
        <v>254</v>
      </c>
      <c r="E283" s="229" t="s">
        <v>1</v>
      </c>
      <c r="F283" s="230" t="s">
        <v>256</v>
      </c>
      <c r="G283" s="228"/>
      <c r="H283" s="231">
        <v>8.8</v>
      </c>
      <c r="I283" s="232"/>
      <c r="J283" s="228"/>
      <c r="K283" s="228"/>
      <c r="L283" s="233"/>
      <c r="M283" s="234"/>
      <c r="N283" s="235"/>
      <c r="O283" s="235"/>
      <c r="P283" s="235"/>
      <c r="Q283" s="235"/>
      <c r="R283" s="235"/>
      <c r="S283" s="235"/>
      <c r="T283" s="236"/>
      <c r="AT283" s="237" t="s">
        <v>254</v>
      </c>
      <c r="AU283" s="237" t="s">
        <v>86</v>
      </c>
      <c r="AV283" s="13" t="s">
        <v>169</v>
      </c>
      <c r="AW283" s="13" t="s">
        <v>38</v>
      </c>
      <c r="AX283" s="13" t="s">
        <v>89</v>
      </c>
      <c r="AY283" s="237" t="s">
        <v>149</v>
      </c>
    </row>
    <row r="284" spans="2:65" s="1" customFormat="1" ht="16.5" customHeight="1">
      <c r="B284" s="35"/>
      <c r="C284" s="197" t="s">
        <v>523</v>
      </c>
      <c r="D284" s="197" t="s">
        <v>152</v>
      </c>
      <c r="E284" s="198" t="s">
        <v>524</v>
      </c>
      <c r="F284" s="199" t="s">
        <v>525</v>
      </c>
      <c r="G284" s="200" t="s">
        <v>252</v>
      </c>
      <c r="H284" s="201">
        <v>1011</v>
      </c>
      <c r="I284" s="202"/>
      <c r="J284" s="203">
        <f>ROUND(I284*H284,2)</f>
        <v>0</v>
      </c>
      <c r="K284" s="199" t="s">
        <v>156</v>
      </c>
      <c r="L284" s="39"/>
      <c r="M284" s="204" t="s">
        <v>1</v>
      </c>
      <c r="N284" s="205" t="s">
        <v>47</v>
      </c>
      <c r="O284" s="67"/>
      <c r="P284" s="206">
        <f>O284*H284</f>
        <v>0</v>
      </c>
      <c r="Q284" s="206">
        <v>0.08565</v>
      </c>
      <c r="R284" s="206">
        <f>Q284*H284</f>
        <v>86.59215</v>
      </c>
      <c r="S284" s="206">
        <v>0</v>
      </c>
      <c r="T284" s="207">
        <f>S284*H284</f>
        <v>0</v>
      </c>
      <c r="AR284" s="208" t="s">
        <v>169</v>
      </c>
      <c r="AT284" s="208" t="s">
        <v>152</v>
      </c>
      <c r="AU284" s="208" t="s">
        <v>86</v>
      </c>
      <c r="AY284" s="17" t="s">
        <v>149</v>
      </c>
      <c r="BE284" s="209">
        <f>IF(N284="základní",J284,0)</f>
        <v>0</v>
      </c>
      <c r="BF284" s="209">
        <f>IF(N284="snížená",J284,0)</f>
        <v>0</v>
      </c>
      <c r="BG284" s="209">
        <f>IF(N284="zákl. přenesená",J284,0)</f>
        <v>0</v>
      </c>
      <c r="BH284" s="209">
        <f>IF(N284="sníž. přenesená",J284,0)</f>
        <v>0</v>
      </c>
      <c r="BI284" s="209">
        <f>IF(N284="nulová",J284,0)</f>
        <v>0</v>
      </c>
      <c r="BJ284" s="17" t="s">
        <v>89</v>
      </c>
      <c r="BK284" s="209">
        <f>ROUND(I284*H284,2)</f>
        <v>0</v>
      </c>
      <c r="BL284" s="17" t="s">
        <v>169</v>
      </c>
      <c r="BM284" s="208" t="s">
        <v>526</v>
      </c>
    </row>
    <row r="285" spans="2:51" s="14" customFormat="1" ht="11.25">
      <c r="B285" s="238"/>
      <c r="C285" s="239"/>
      <c r="D285" s="210" t="s">
        <v>254</v>
      </c>
      <c r="E285" s="240" t="s">
        <v>1</v>
      </c>
      <c r="F285" s="241" t="s">
        <v>359</v>
      </c>
      <c r="G285" s="239"/>
      <c r="H285" s="240" t="s">
        <v>1</v>
      </c>
      <c r="I285" s="242"/>
      <c r="J285" s="239"/>
      <c r="K285" s="239"/>
      <c r="L285" s="243"/>
      <c r="M285" s="244"/>
      <c r="N285" s="245"/>
      <c r="O285" s="245"/>
      <c r="P285" s="245"/>
      <c r="Q285" s="245"/>
      <c r="R285" s="245"/>
      <c r="S285" s="245"/>
      <c r="T285" s="246"/>
      <c r="AT285" s="247" t="s">
        <v>254</v>
      </c>
      <c r="AU285" s="247" t="s">
        <v>86</v>
      </c>
      <c r="AV285" s="14" t="s">
        <v>89</v>
      </c>
      <c r="AW285" s="14" t="s">
        <v>38</v>
      </c>
      <c r="AX285" s="14" t="s">
        <v>82</v>
      </c>
      <c r="AY285" s="247" t="s">
        <v>149</v>
      </c>
    </row>
    <row r="286" spans="2:51" s="12" customFormat="1" ht="11.25">
      <c r="B286" s="216"/>
      <c r="C286" s="217"/>
      <c r="D286" s="210" t="s">
        <v>254</v>
      </c>
      <c r="E286" s="218" t="s">
        <v>1</v>
      </c>
      <c r="F286" s="219" t="s">
        <v>407</v>
      </c>
      <c r="G286" s="217"/>
      <c r="H286" s="220">
        <v>1011</v>
      </c>
      <c r="I286" s="221"/>
      <c r="J286" s="217"/>
      <c r="K286" s="217"/>
      <c r="L286" s="222"/>
      <c r="M286" s="223"/>
      <c r="N286" s="224"/>
      <c r="O286" s="224"/>
      <c r="P286" s="224"/>
      <c r="Q286" s="224"/>
      <c r="R286" s="224"/>
      <c r="S286" s="224"/>
      <c r="T286" s="225"/>
      <c r="AT286" s="226" t="s">
        <v>254</v>
      </c>
      <c r="AU286" s="226" t="s">
        <v>86</v>
      </c>
      <c r="AV286" s="12" t="s">
        <v>86</v>
      </c>
      <c r="AW286" s="12" t="s">
        <v>38</v>
      </c>
      <c r="AX286" s="12" t="s">
        <v>82</v>
      </c>
      <c r="AY286" s="226" t="s">
        <v>149</v>
      </c>
    </row>
    <row r="287" spans="2:51" s="13" customFormat="1" ht="11.25">
      <c r="B287" s="227"/>
      <c r="C287" s="228"/>
      <c r="D287" s="210" t="s">
        <v>254</v>
      </c>
      <c r="E287" s="229" t="s">
        <v>1</v>
      </c>
      <c r="F287" s="230" t="s">
        <v>256</v>
      </c>
      <c r="G287" s="228"/>
      <c r="H287" s="231">
        <v>1011</v>
      </c>
      <c r="I287" s="232"/>
      <c r="J287" s="228"/>
      <c r="K287" s="228"/>
      <c r="L287" s="233"/>
      <c r="M287" s="234"/>
      <c r="N287" s="235"/>
      <c r="O287" s="235"/>
      <c r="P287" s="235"/>
      <c r="Q287" s="235"/>
      <c r="R287" s="235"/>
      <c r="S287" s="235"/>
      <c r="T287" s="236"/>
      <c r="AT287" s="237" t="s">
        <v>254</v>
      </c>
      <c r="AU287" s="237" t="s">
        <v>86</v>
      </c>
      <c r="AV287" s="13" t="s">
        <v>169</v>
      </c>
      <c r="AW287" s="13" t="s">
        <v>38</v>
      </c>
      <c r="AX287" s="13" t="s">
        <v>89</v>
      </c>
      <c r="AY287" s="237" t="s">
        <v>149</v>
      </c>
    </row>
    <row r="288" spans="2:65" s="1" customFormat="1" ht="16.5" customHeight="1">
      <c r="B288" s="35"/>
      <c r="C288" s="251" t="s">
        <v>527</v>
      </c>
      <c r="D288" s="251" t="s">
        <v>383</v>
      </c>
      <c r="E288" s="252" t="s">
        <v>528</v>
      </c>
      <c r="F288" s="253" t="s">
        <v>529</v>
      </c>
      <c r="G288" s="254" t="s">
        <v>252</v>
      </c>
      <c r="H288" s="255">
        <v>1112.1</v>
      </c>
      <c r="I288" s="256"/>
      <c r="J288" s="257">
        <f>ROUND(I288*H288,2)</f>
        <v>0</v>
      </c>
      <c r="K288" s="253" t="s">
        <v>156</v>
      </c>
      <c r="L288" s="258"/>
      <c r="M288" s="259" t="s">
        <v>1</v>
      </c>
      <c r="N288" s="260" t="s">
        <v>47</v>
      </c>
      <c r="O288" s="67"/>
      <c r="P288" s="206">
        <f>O288*H288</f>
        <v>0</v>
      </c>
      <c r="Q288" s="206">
        <v>0.176</v>
      </c>
      <c r="R288" s="206">
        <f>Q288*H288</f>
        <v>195.72959999999998</v>
      </c>
      <c r="S288" s="206">
        <v>0</v>
      </c>
      <c r="T288" s="207">
        <f>S288*H288</f>
        <v>0</v>
      </c>
      <c r="AR288" s="208" t="s">
        <v>192</v>
      </c>
      <c r="AT288" s="208" t="s">
        <v>383</v>
      </c>
      <c r="AU288" s="208" t="s">
        <v>86</v>
      </c>
      <c r="AY288" s="17" t="s">
        <v>149</v>
      </c>
      <c r="BE288" s="209">
        <f>IF(N288="základní",J288,0)</f>
        <v>0</v>
      </c>
      <c r="BF288" s="209">
        <f>IF(N288="snížená",J288,0)</f>
        <v>0</v>
      </c>
      <c r="BG288" s="209">
        <f>IF(N288="zákl. přenesená",J288,0)</f>
        <v>0</v>
      </c>
      <c r="BH288" s="209">
        <f>IF(N288="sníž. přenesená",J288,0)</f>
        <v>0</v>
      </c>
      <c r="BI288" s="209">
        <f>IF(N288="nulová",J288,0)</f>
        <v>0</v>
      </c>
      <c r="BJ288" s="17" t="s">
        <v>89</v>
      </c>
      <c r="BK288" s="209">
        <f>ROUND(I288*H288,2)</f>
        <v>0</v>
      </c>
      <c r="BL288" s="17" t="s">
        <v>169</v>
      </c>
      <c r="BM288" s="208" t="s">
        <v>530</v>
      </c>
    </row>
    <row r="289" spans="2:51" s="12" customFormat="1" ht="11.25">
      <c r="B289" s="216"/>
      <c r="C289" s="217"/>
      <c r="D289" s="210" t="s">
        <v>254</v>
      </c>
      <c r="E289" s="217"/>
      <c r="F289" s="219" t="s">
        <v>531</v>
      </c>
      <c r="G289" s="217"/>
      <c r="H289" s="220">
        <v>1112.1</v>
      </c>
      <c r="I289" s="221"/>
      <c r="J289" s="217"/>
      <c r="K289" s="217"/>
      <c r="L289" s="222"/>
      <c r="M289" s="223"/>
      <c r="N289" s="224"/>
      <c r="O289" s="224"/>
      <c r="P289" s="224"/>
      <c r="Q289" s="224"/>
      <c r="R289" s="224"/>
      <c r="S289" s="224"/>
      <c r="T289" s="225"/>
      <c r="AT289" s="226" t="s">
        <v>254</v>
      </c>
      <c r="AU289" s="226" t="s">
        <v>86</v>
      </c>
      <c r="AV289" s="12" t="s">
        <v>86</v>
      </c>
      <c r="AW289" s="12" t="s">
        <v>4</v>
      </c>
      <c r="AX289" s="12" t="s">
        <v>89</v>
      </c>
      <c r="AY289" s="226" t="s">
        <v>149</v>
      </c>
    </row>
    <row r="290" spans="2:65" s="1" customFormat="1" ht="16.5" customHeight="1">
      <c r="B290" s="35"/>
      <c r="C290" s="197" t="s">
        <v>532</v>
      </c>
      <c r="D290" s="197" t="s">
        <v>152</v>
      </c>
      <c r="E290" s="198" t="s">
        <v>533</v>
      </c>
      <c r="F290" s="199" t="s">
        <v>534</v>
      </c>
      <c r="G290" s="200" t="s">
        <v>322</v>
      </c>
      <c r="H290" s="201">
        <v>73</v>
      </c>
      <c r="I290" s="202"/>
      <c r="J290" s="203">
        <f>ROUND(I290*H290,2)</f>
        <v>0</v>
      </c>
      <c r="K290" s="199" t="s">
        <v>156</v>
      </c>
      <c r="L290" s="39"/>
      <c r="M290" s="204" t="s">
        <v>1</v>
      </c>
      <c r="N290" s="205" t="s">
        <v>47</v>
      </c>
      <c r="O290" s="67"/>
      <c r="P290" s="206">
        <f>O290*H290</f>
        <v>0</v>
      </c>
      <c r="Q290" s="206">
        <v>0.0036</v>
      </c>
      <c r="R290" s="206">
        <f>Q290*H290</f>
        <v>0.2628</v>
      </c>
      <c r="S290" s="206">
        <v>0</v>
      </c>
      <c r="T290" s="207">
        <f>S290*H290</f>
        <v>0</v>
      </c>
      <c r="AR290" s="208" t="s">
        <v>169</v>
      </c>
      <c r="AT290" s="208" t="s">
        <v>152</v>
      </c>
      <c r="AU290" s="208" t="s">
        <v>86</v>
      </c>
      <c r="AY290" s="17" t="s">
        <v>149</v>
      </c>
      <c r="BE290" s="209">
        <f>IF(N290="základní",J290,0)</f>
        <v>0</v>
      </c>
      <c r="BF290" s="209">
        <f>IF(N290="snížená",J290,0)</f>
        <v>0</v>
      </c>
      <c r="BG290" s="209">
        <f>IF(N290="zákl. přenesená",J290,0)</f>
        <v>0</v>
      </c>
      <c r="BH290" s="209">
        <f>IF(N290="sníž. přenesená",J290,0)</f>
        <v>0</v>
      </c>
      <c r="BI290" s="209">
        <f>IF(N290="nulová",J290,0)</f>
        <v>0</v>
      </c>
      <c r="BJ290" s="17" t="s">
        <v>89</v>
      </c>
      <c r="BK290" s="209">
        <f>ROUND(I290*H290,2)</f>
        <v>0</v>
      </c>
      <c r="BL290" s="17" t="s">
        <v>169</v>
      </c>
      <c r="BM290" s="208" t="s">
        <v>535</v>
      </c>
    </row>
    <row r="291" spans="2:63" s="11" customFormat="1" ht="22.9" customHeight="1">
      <c r="B291" s="181"/>
      <c r="C291" s="182"/>
      <c r="D291" s="183" t="s">
        <v>81</v>
      </c>
      <c r="E291" s="195" t="s">
        <v>192</v>
      </c>
      <c r="F291" s="195" t="s">
        <v>536</v>
      </c>
      <c r="G291" s="182"/>
      <c r="H291" s="182"/>
      <c r="I291" s="185"/>
      <c r="J291" s="196">
        <f>BK291</f>
        <v>0</v>
      </c>
      <c r="K291" s="182"/>
      <c r="L291" s="187"/>
      <c r="M291" s="188"/>
      <c r="N291" s="189"/>
      <c r="O291" s="189"/>
      <c r="P291" s="190">
        <f>SUM(P292:P301)</f>
        <v>0</v>
      </c>
      <c r="Q291" s="189"/>
      <c r="R291" s="190">
        <f>SUM(R292:R301)</f>
        <v>0.49771899999999997</v>
      </c>
      <c r="S291" s="189"/>
      <c r="T291" s="191">
        <f>SUM(T292:T301)</f>
        <v>0</v>
      </c>
      <c r="AR291" s="192" t="s">
        <v>89</v>
      </c>
      <c r="AT291" s="193" t="s">
        <v>81</v>
      </c>
      <c r="AU291" s="193" t="s">
        <v>89</v>
      </c>
      <c r="AY291" s="192" t="s">
        <v>149</v>
      </c>
      <c r="BK291" s="194">
        <f>SUM(BK292:BK301)</f>
        <v>0</v>
      </c>
    </row>
    <row r="292" spans="2:65" s="1" customFormat="1" ht="16.5" customHeight="1">
      <c r="B292" s="35"/>
      <c r="C292" s="197" t="s">
        <v>537</v>
      </c>
      <c r="D292" s="197" t="s">
        <v>152</v>
      </c>
      <c r="E292" s="198" t="s">
        <v>538</v>
      </c>
      <c r="F292" s="199" t="s">
        <v>539</v>
      </c>
      <c r="G292" s="200" t="s">
        <v>322</v>
      </c>
      <c r="H292" s="201">
        <v>57</v>
      </c>
      <c r="I292" s="202"/>
      <c r="J292" s="203">
        <f>ROUND(I292*H292,2)</f>
        <v>0</v>
      </c>
      <c r="K292" s="199" t="s">
        <v>156</v>
      </c>
      <c r="L292" s="39"/>
      <c r="M292" s="204" t="s">
        <v>1</v>
      </c>
      <c r="N292" s="205" t="s">
        <v>47</v>
      </c>
      <c r="O292" s="67"/>
      <c r="P292" s="206">
        <f>O292*H292</f>
        <v>0</v>
      </c>
      <c r="Q292" s="206">
        <v>1E-05</v>
      </c>
      <c r="R292" s="206">
        <f>Q292*H292</f>
        <v>0.0005700000000000001</v>
      </c>
      <c r="S292" s="206">
        <v>0</v>
      </c>
      <c r="T292" s="207">
        <f>S292*H292</f>
        <v>0</v>
      </c>
      <c r="AR292" s="208" t="s">
        <v>169</v>
      </c>
      <c r="AT292" s="208" t="s">
        <v>152</v>
      </c>
      <c r="AU292" s="208" t="s">
        <v>86</v>
      </c>
      <c r="AY292" s="17" t="s">
        <v>149</v>
      </c>
      <c r="BE292" s="209">
        <f>IF(N292="základní",J292,0)</f>
        <v>0</v>
      </c>
      <c r="BF292" s="209">
        <f>IF(N292="snížená",J292,0)</f>
        <v>0</v>
      </c>
      <c r="BG292" s="209">
        <f>IF(N292="zákl. přenesená",J292,0)</f>
        <v>0</v>
      </c>
      <c r="BH292" s="209">
        <f>IF(N292="sníž. přenesená",J292,0)</f>
        <v>0</v>
      </c>
      <c r="BI292" s="209">
        <f>IF(N292="nulová",J292,0)</f>
        <v>0</v>
      </c>
      <c r="BJ292" s="17" t="s">
        <v>89</v>
      </c>
      <c r="BK292" s="209">
        <f>ROUND(I292*H292,2)</f>
        <v>0</v>
      </c>
      <c r="BL292" s="17" t="s">
        <v>169</v>
      </c>
      <c r="BM292" s="208" t="s">
        <v>540</v>
      </c>
    </row>
    <row r="293" spans="2:47" s="1" customFormat="1" ht="19.5">
      <c r="B293" s="35"/>
      <c r="C293" s="36"/>
      <c r="D293" s="210" t="s">
        <v>159</v>
      </c>
      <c r="E293" s="36"/>
      <c r="F293" s="211" t="s">
        <v>541</v>
      </c>
      <c r="G293" s="36"/>
      <c r="H293" s="36"/>
      <c r="I293" s="118"/>
      <c r="J293" s="36"/>
      <c r="K293" s="36"/>
      <c r="L293" s="39"/>
      <c r="M293" s="212"/>
      <c r="N293" s="67"/>
      <c r="O293" s="67"/>
      <c r="P293" s="67"/>
      <c r="Q293" s="67"/>
      <c r="R293" s="67"/>
      <c r="S293" s="67"/>
      <c r="T293" s="68"/>
      <c r="AT293" s="17" t="s">
        <v>159</v>
      </c>
      <c r="AU293" s="17" t="s">
        <v>86</v>
      </c>
    </row>
    <row r="294" spans="2:51" s="12" customFormat="1" ht="11.25">
      <c r="B294" s="216"/>
      <c r="C294" s="217"/>
      <c r="D294" s="210" t="s">
        <v>254</v>
      </c>
      <c r="E294" s="218" t="s">
        <v>1</v>
      </c>
      <c r="F294" s="219" t="s">
        <v>542</v>
      </c>
      <c r="G294" s="217"/>
      <c r="H294" s="220">
        <v>57</v>
      </c>
      <c r="I294" s="221"/>
      <c r="J294" s="217"/>
      <c r="K294" s="217"/>
      <c r="L294" s="222"/>
      <c r="M294" s="223"/>
      <c r="N294" s="224"/>
      <c r="O294" s="224"/>
      <c r="P294" s="224"/>
      <c r="Q294" s="224"/>
      <c r="R294" s="224"/>
      <c r="S294" s="224"/>
      <c r="T294" s="225"/>
      <c r="AT294" s="226" t="s">
        <v>254</v>
      </c>
      <c r="AU294" s="226" t="s">
        <v>86</v>
      </c>
      <c r="AV294" s="12" t="s">
        <v>86</v>
      </c>
      <c r="AW294" s="12" t="s">
        <v>38</v>
      </c>
      <c r="AX294" s="12" t="s">
        <v>82</v>
      </c>
      <c r="AY294" s="226" t="s">
        <v>149</v>
      </c>
    </row>
    <row r="295" spans="2:51" s="13" customFormat="1" ht="11.25">
      <c r="B295" s="227"/>
      <c r="C295" s="228"/>
      <c r="D295" s="210" t="s">
        <v>254</v>
      </c>
      <c r="E295" s="229" t="s">
        <v>1</v>
      </c>
      <c r="F295" s="230" t="s">
        <v>256</v>
      </c>
      <c r="G295" s="228"/>
      <c r="H295" s="231">
        <v>57</v>
      </c>
      <c r="I295" s="232"/>
      <c r="J295" s="228"/>
      <c r="K295" s="228"/>
      <c r="L295" s="233"/>
      <c r="M295" s="234"/>
      <c r="N295" s="235"/>
      <c r="O295" s="235"/>
      <c r="P295" s="235"/>
      <c r="Q295" s="235"/>
      <c r="R295" s="235"/>
      <c r="S295" s="235"/>
      <c r="T295" s="236"/>
      <c r="AT295" s="237" t="s">
        <v>254</v>
      </c>
      <c r="AU295" s="237" t="s">
        <v>86</v>
      </c>
      <c r="AV295" s="13" t="s">
        <v>169</v>
      </c>
      <c r="AW295" s="13" t="s">
        <v>38</v>
      </c>
      <c r="AX295" s="13" t="s">
        <v>89</v>
      </c>
      <c r="AY295" s="237" t="s">
        <v>149</v>
      </c>
    </row>
    <row r="296" spans="2:65" s="1" customFormat="1" ht="16.5" customHeight="1">
      <c r="B296" s="35"/>
      <c r="C296" s="251" t="s">
        <v>543</v>
      </c>
      <c r="D296" s="251" t="s">
        <v>383</v>
      </c>
      <c r="E296" s="252" t="s">
        <v>544</v>
      </c>
      <c r="F296" s="253" t="s">
        <v>545</v>
      </c>
      <c r="G296" s="254" t="s">
        <v>322</v>
      </c>
      <c r="H296" s="255">
        <v>62.7</v>
      </c>
      <c r="I296" s="256"/>
      <c r="J296" s="257">
        <f>ROUND(I296*H296,2)</f>
        <v>0</v>
      </c>
      <c r="K296" s="253" t="s">
        <v>271</v>
      </c>
      <c r="L296" s="258"/>
      <c r="M296" s="259" t="s">
        <v>1</v>
      </c>
      <c r="N296" s="260" t="s">
        <v>47</v>
      </c>
      <c r="O296" s="67"/>
      <c r="P296" s="206">
        <f>O296*H296</f>
        <v>0</v>
      </c>
      <c r="Q296" s="206">
        <v>0.00267</v>
      </c>
      <c r="R296" s="206">
        <f>Q296*H296</f>
        <v>0.167409</v>
      </c>
      <c r="S296" s="206">
        <v>0</v>
      </c>
      <c r="T296" s="207">
        <f>S296*H296</f>
        <v>0</v>
      </c>
      <c r="AR296" s="208" t="s">
        <v>192</v>
      </c>
      <c r="AT296" s="208" t="s">
        <v>383</v>
      </c>
      <c r="AU296" s="208" t="s">
        <v>86</v>
      </c>
      <c r="AY296" s="17" t="s">
        <v>149</v>
      </c>
      <c r="BE296" s="209">
        <f>IF(N296="základní",J296,0)</f>
        <v>0</v>
      </c>
      <c r="BF296" s="209">
        <f>IF(N296="snížená",J296,0)</f>
        <v>0</v>
      </c>
      <c r="BG296" s="209">
        <f>IF(N296="zákl. přenesená",J296,0)</f>
        <v>0</v>
      </c>
      <c r="BH296" s="209">
        <f>IF(N296="sníž. přenesená",J296,0)</f>
        <v>0</v>
      </c>
      <c r="BI296" s="209">
        <f>IF(N296="nulová",J296,0)</f>
        <v>0</v>
      </c>
      <c r="BJ296" s="17" t="s">
        <v>89</v>
      </c>
      <c r="BK296" s="209">
        <f>ROUND(I296*H296,2)</f>
        <v>0</v>
      </c>
      <c r="BL296" s="17" t="s">
        <v>169</v>
      </c>
      <c r="BM296" s="208" t="s">
        <v>546</v>
      </c>
    </row>
    <row r="297" spans="2:47" s="1" customFormat="1" ht="19.5">
      <c r="B297" s="35"/>
      <c r="C297" s="36"/>
      <c r="D297" s="210" t="s">
        <v>159</v>
      </c>
      <c r="E297" s="36"/>
      <c r="F297" s="211" t="s">
        <v>547</v>
      </c>
      <c r="G297" s="36"/>
      <c r="H297" s="36"/>
      <c r="I297" s="118"/>
      <c r="J297" s="36"/>
      <c r="K297" s="36"/>
      <c r="L297" s="39"/>
      <c r="M297" s="212"/>
      <c r="N297" s="67"/>
      <c r="O297" s="67"/>
      <c r="P297" s="67"/>
      <c r="Q297" s="67"/>
      <c r="R297" s="67"/>
      <c r="S297" s="67"/>
      <c r="T297" s="68"/>
      <c r="AT297" s="17" t="s">
        <v>159</v>
      </c>
      <c r="AU297" s="17" t="s">
        <v>86</v>
      </c>
    </row>
    <row r="298" spans="2:51" s="12" customFormat="1" ht="11.25">
      <c r="B298" s="216"/>
      <c r="C298" s="217"/>
      <c r="D298" s="210" t="s">
        <v>254</v>
      </c>
      <c r="E298" s="217"/>
      <c r="F298" s="219" t="s">
        <v>548</v>
      </c>
      <c r="G298" s="217"/>
      <c r="H298" s="220">
        <v>62.7</v>
      </c>
      <c r="I298" s="221"/>
      <c r="J298" s="217"/>
      <c r="K298" s="217"/>
      <c r="L298" s="222"/>
      <c r="M298" s="223"/>
      <c r="N298" s="224"/>
      <c r="O298" s="224"/>
      <c r="P298" s="224"/>
      <c r="Q298" s="224"/>
      <c r="R298" s="224"/>
      <c r="S298" s="224"/>
      <c r="T298" s="225"/>
      <c r="AT298" s="226" t="s">
        <v>254</v>
      </c>
      <c r="AU298" s="226" t="s">
        <v>86</v>
      </c>
      <c r="AV298" s="12" t="s">
        <v>86</v>
      </c>
      <c r="AW298" s="12" t="s">
        <v>4</v>
      </c>
      <c r="AX298" s="12" t="s">
        <v>89</v>
      </c>
      <c r="AY298" s="226" t="s">
        <v>149</v>
      </c>
    </row>
    <row r="299" spans="2:65" s="1" customFormat="1" ht="16.5" customHeight="1">
      <c r="B299" s="35"/>
      <c r="C299" s="197" t="s">
        <v>549</v>
      </c>
      <c r="D299" s="197" t="s">
        <v>152</v>
      </c>
      <c r="E299" s="198" t="s">
        <v>550</v>
      </c>
      <c r="F299" s="199" t="s">
        <v>551</v>
      </c>
      <c r="G299" s="200" t="s">
        <v>233</v>
      </c>
      <c r="H299" s="201">
        <v>1</v>
      </c>
      <c r="I299" s="202"/>
      <c r="J299" s="203">
        <f>ROUND(I299*H299,2)</f>
        <v>0</v>
      </c>
      <c r="K299" s="199" t="s">
        <v>156</v>
      </c>
      <c r="L299" s="39"/>
      <c r="M299" s="204" t="s">
        <v>1</v>
      </c>
      <c r="N299" s="205" t="s">
        <v>47</v>
      </c>
      <c r="O299" s="67"/>
      <c r="P299" s="206">
        <f>O299*H299</f>
        <v>0</v>
      </c>
      <c r="Q299" s="206">
        <v>0.32974</v>
      </c>
      <c r="R299" s="206">
        <f>Q299*H299</f>
        <v>0.32974</v>
      </c>
      <c r="S299" s="206">
        <v>0</v>
      </c>
      <c r="T299" s="207">
        <f>S299*H299</f>
        <v>0</v>
      </c>
      <c r="AR299" s="208" t="s">
        <v>169</v>
      </c>
      <c r="AT299" s="208" t="s">
        <v>152</v>
      </c>
      <c r="AU299" s="208" t="s">
        <v>86</v>
      </c>
      <c r="AY299" s="17" t="s">
        <v>149</v>
      </c>
      <c r="BE299" s="209">
        <f>IF(N299="základní",J299,0)</f>
        <v>0</v>
      </c>
      <c r="BF299" s="209">
        <f>IF(N299="snížená",J299,0)</f>
        <v>0</v>
      </c>
      <c r="BG299" s="209">
        <f>IF(N299="zákl. přenesená",J299,0)</f>
        <v>0</v>
      </c>
      <c r="BH299" s="209">
        <f>IF(N299="sníž. přenesená",J299,0)</f>
        <v>0</v>
      </c>
      <c r="BI299" s="209">
        <f>IF(N299="nulová",J299,0)</f>
        <v>0</v>
      </c>
      <c r="BJ299" s="17" t="s">
        <v>89</v>
      </c>
      <c r="BK299" s="209">
        <f>ROUND(I299*H299,2)</f>
        <v>0</v>
      </c>
      <c r="BL299" s="17" t="s">
        <v>169</v>
      </c>
      <c r="BM299" s="208" t="s">
        <v>552</v>
      </c>
    </row>
    <row r="300" spans="2:51" s="12" customFormat="1" ht="11.25">
      <c r="B300" s="216"/>
      <c r="C300" s="217"/>
      <c r="D300" s="210" t="s">
        <v>254</v>
      </c>
      <c r="E300" s="218" t="s">
        <v>1</v>
      </c>
      <c r="F300" s="219" t="s">
        <v>553</v>
      </c>
      <c r="G300" s="217"/>
      <c r="H300" s="220">
        <v>1</v>
      </c>
      <c r="I300" s="221"/>
      <c r="J300" s="217"/>
      <c r="K300" s="217"/>
      <c r="L300" s="222"/>
      <c r="M300" s="223"/>
      <c r="N300" s="224"/>
      <c r="O300" s="224"/>
      <c r="P300" s="224"/>
      <c r="Q300" s="224"/>
      <c r="R300" s="224"/>
      <c r="S300" s="224"/>
      <c r="T300" s="225"/>
      <c r="AT300" s="226" t="s">
        <v>254</v>
      </c>
      <c r="AU300" s="226" t="s">
        <v>86</v>
      </c>
      <c r="AV300" s="12" t="s">
        <v>86</v>
      </c>
      <c r="AW300" s="12" t="s">
        <v>38</v>
      </c>
      <c r="AX300" s="12" t="s">
        <v>82</v>
      </c>
      <c r="AY300" s="226" t="s">
        <v>149</v>
      </c>
    </row>
    <row r="301" spans="2:51" s="13" customFormat="1" ht="11.25">
      <c r="B301" s="227"/>
      <c r="C301" s="228"/>
      <c r="D301" s="210" t="s">
        <v>254</v>
      </c>
      <c r="E301" s="229" t="s">
        <v>1</v>
      </c>
      <c r="F301" s="230" t="s">
        <v>256</v>
      </c>
      <c r="G301" s="228"/>
      <c r="H301" s="231">
        <v>1</v>
      </c>
      <c r="I301" s="232"/>
      <c r="J301" s="228"/>
      <c r="K301" s="228"/>
      <c r="L301" s="233"/>
      <c r="M301" s="234"/>
      <c r="N301" s="235"/>
      <c r="O301" s="235"/>
      <c r="P301" s="235"/>
      <c r="Q301" s="235"/>
      <c r="R301" s="235"/>
      <c r="S301" s="235"/>
      <c r="T301" s="236"/>
      <c r="AT301" s="237" t="s">
        <v>254</v>
      </c>
      <c r="AU301" s="237" t="s">
        <v>86</v>
      </c>
      <c r="AV301" s="13" t="s">
        <v>169</v>
      </c>
      <c r="AW301" s="13" t="s">
        <v>38</v>
      </c>
      <c r="AX301" s="13" t="s">
        <v>89</v>
      </c>
      <c r="AY301" s="237" t="s">
        <v>149</v>
      </c>
    </row>
    <row r="302" spans="2:63" s="11" customFormat="1" ht="22.9" customHeight="1">
      <c r="B302" s="181"/>
      <c r="C302" s="182"/>
      <c r="D302" s="183" t="s">
        <v>81</v>
      </c>
      <c r="E302" s="195" t="s">
        <v>199</v>
      </c>
      <c r="F302" s="195" t="s">
        <v>290</v>
      </c>
      <c r="G302" s="182"/>
      <c r="H302" s="182"/>
      <c r="I302" s="185"/>
      <c r="J302" s="196">
        <f>BK302</f>
        <v>0</v>
      </c>
      <c r="K302" s="182"/>
      <c r="L302" s="187"/>
      <c r="M302" s="188"/>
      <c r="N302" s="189"/>
      <c r="O302" s="189"/>
      <c r="P302" s="190">
        <f>SUM(P303:P354)</f>
        <v>0</v>
      </c>
      <c r="Q302" s="189"/>
      <c r="R302" s="190">
        <f>SUM(R303:R354)</f>
        <v>424.193194</v>
      </c>
      <c r="S302" s="189"/>
      <c r="T302" s="191">
        <f>SUM(T303:T354)</f>
        <v>0</v>
      </c>
      <c r="AR302" s="192" t="s">
        <v>89</v>
      </c>
      <c r="AT302" s="193" t="s">
        <v>81</v>
      </c>
      <c r="AU302" s="193" t="s">
        <v>89</v>
      </c>
      <c r="AY302" s="192" t="s">
        <v>149</v>
      </c>
      <c r="BK302" s="194">
        <f>SUM(BK303:BK354)</f>
        <v>0</v>
      </c>
    </row>
    <row r="303" spans="2:65" s="1" customFormat="1" ht="16.5" customHeight="1">
      <c r="B303" s="35"/>
      <c r="C303" s="197" t="s">
        <v>554</v>
      </c>
      <c r="D303" s="197" t="s">
        <v>152</v>
      </c>
      <c r="E303" s="198" t="s">
        <v>555</v>
      </c>
      <c r="F303" s="199" t="s">
        <v>556</v>
      </c>
      <c r="G303" s="200" t="s">
        <v>233</v>
      </c>
      <c r="H303" s="201">
        <v>1</v>
      </c>
      <c r="I303" s="202"/>
      <c r="J303" s="203">
        <f>ROUND(I303*H303,2)</f>
        <v>0</v>
      </c>
      <c r="K303" s="199" t="s">
        <v>271</v>
      </c>
      <c r="L303" s="39"/>
      <c r="M303" s="204" t="s">
        <v>1</v>
      </c>
      <c r="N303" s="205" t="s">
        <v>47</v>
      </c>
      <c r="O303" s="67"/>
      <c r="P303" s="206">
        <f>O303*H303</f>
        <v>0</v>
      </c>
      <c r="Q303" s="206">
        <v>0.0007</v>
      </c>
      <c r="R303" s="206">
        <f>Q303*H303</f>
        <v>0.0007</v>
      </c>
      <c r="S303" s="206">
        <v>0</v>
      </c>
      <c r="T303" s="207">
        <f>S303*H303</f>
        <v>0</v>
      </c>
      <c r="AR303" s="208" t="s">
        <v>169</v>
      </c>
      <c r="AT303" s="208" t="s">
        <v>152</v>
      </c>
      <c r="AU303" s="208" t="s">
        <v>86</v>
      </c>
      <c r="AY303" s="17" t="s">
        <v>149</v>
      </c>
      <c r="BE303" s="209">
        <f>IF(N303="základní",J303,0)</f>
        <v>0</v>
      </c>
      <c r="BF303" s="209">
        <f>IF(N303="snížená",J303,0)</f>
        <v>0</v>
      </c>
      <c r="BG303" s="209">
        <f>IF(N303="zákl. přenesená",J303,0)</f>
        <v>0</v>
      </c>
      <c r="BH303" s="209">
        <f>IF(N303="sníž. přenesená",J303,0)</f>
        <v>0</v>
      </c>
      <c r="BI303" s="209">
        <f>IF(N303="nulová",J303,0)</f>
        <v>0</v>
      </c>
      <c r="BJ303" s="17" t="s">
        <v>89</v>
      </c>
      <c r="BK303" s="209">
        <f>ROUND(I303*H303,2)</f>
        <v>0</v>
      </c>
      <c r="BL303" s="17" t="s">
        <v>169</v>
      </c>
      <c r="BM303" s="208" t="s">
        <v>557</v>
      </c>
    </row>
    <row r="304" spans="2:47" s="1" customFormat="1" ht="175.5">
      <c r="B304" s="35"/>
      <c r="C304" s="36"/>
      <c r="D304" s="210" t="s">
        <v>159</v>
      </c>
      <c r="E304" s="36"/>
      <c r="F304" s="211" t="s">
        <v>558</v>
      </c>
      <c r="G304" s="36"/>
      <c r="H304" s="36"/>
      <c r="I304" s="118"/>
      <c r="J304" s="36"/>
      <c r="K304" s="36"/>
      <c r="L304" s="39"/>
      <c r="M304" s="212"/>
      <c r="N304" s="67"/>
      <c r="O304" s="67"/>
      <c r="P304" s="67"/>
      <c r="Q304" s="67"/>
      <c r="R304" s="67"/>
      <c r="S304" s="67"/>
      <c r="T304" s="68"/>
      <c r="AT304" s="17" t="s">
        <v>159</v>
      </c>
      <c r="AU304" s="17" t="s">
        <v>86</v>
      </c>
    </row>
    <row r="305" spans="2:65" s="1" customFormat="1" ht="16.5" customHeight="1">
      <c r="B305" s="35"/>
      <c r="C305" s="197" t="s">
        <v>559</v>
      </c>
      <c r="D305" s="197" t="s">
        <v>152</v>
      </c>
      <c r="E305" s="198" t="s">
        <v>560</v>
      </c>
      <c r="F305" s="199" t="s">
        <v>561</v>
      </c>
      <c r="G305" s="200" t="s">
        <v>233</v>
      </c>
      <c r="H305" s="201">
        <v>1</v>
      </c>
      <c r="I305" s="202"/>
      <c r="J305" s="203">
        <f>ROUND(I305*H305,2)</f>
        <v>0</v>
      </c>
      <c r="K305" s="199" t="s">
        <v>271</v>
      </c>
      <c r="L305" s="39"/>
      <c r="M305" s="204" t="s">
        <v>1</v>
      </c>
      <c r="N305" s="205" t="s">
        <v>47</v>
      </c>
      <c r="O305" s="67"/>
      <c r="P305" s="206">
        <f>O305*H305</f>
        <v>0</v>
      </c>
      <c r="Q305" s="206">
        <v>0.0007</v>
      </c>
      <c r="R305" s="206">
        <f>Q305*H305</f>
        <v>0.0007</v>
      </c>
      <c r="S305" s="206">
        <v>0</v>
      </c>
      <c r="T305" s="207">
        <f>S305*H305</f>
        <v>0</v>
      </c>
      <c r="AR305" s="208" t="s">
        <v>169</v>
      </c>
      <c r="AT305" s="208" t="s">
        <v>152</v>
      </c>
      <c r="AU305" s="208" t="s">
        <v>86</v>
      </c>
      <c r="AY305" s="17" t="s">
        <v>149</v>
      </c>
      <c r="BE305" s="209">
        <f>IF(N305="základní",J305,0)</f>
        <v>0</v>
      </c>
      <c r="BF305" s="209">
        <f>IF(N305="snížená",J305,0)</f>
        <v>0</v>
      </c>
      <c r="BG305" s="209">
        <f>IF(N305="zákl. přenesená",J305,0)</f>
        <v>0</v>
      </c>
      <c r="BH305" s="209">
        <f>IF(N305="sníž. přenesená",J305,0)</f>
        <v>0</v>
      </c>
      <c r="BI305" s="209">
        <f>IF(N305="nulová",J305,0)</f>
        <v>0</v>
      </c>
      <c r="BJ305" s="17" t="s">
        <v>89</v>
      </c>
      <c r="BK305" s="209">
        <f>ROUND(I305*H305,2)</f>
        <v>0</v>
      </c>
      <c r="BL305" s="17" t="s">
        <v>169</v>
      </c>
      <c r="BM305" s="208" t="s">
        <v>562</v>
      </c>
    </row>
    <row r="306" spans="2:47" s="1" customFormat="1" ht="175.5">
      <c r="B306" s="35"/>
      <c r="C306" s="36"/>
      <c r="D306" s="210" t="s">
        <v>159</v>
      </c>
      <c r="E306" s="36"/>
      <c r="F306" s="211" t="s">
        <v>558</v>
      </c>
      <c r="G306" s="36"/>
      <c r="H306" s="36"/>
      <c r="I306" s="118"/>
      <c r="J306" s="36"/>
      <c r="K306" s="36"/>
      <c r="L306" s="39"/>
      <c r="M306" s="212"/>
      <c r="N306" s="67"/>
      <c r="O306" s="67"/>
      <c r="P306" s="67"/>
      <c r="Q306" s="67"/>
      <c r="R306" s="67"/>
      <c r="S306" s="67"/>
      <c r="T306" s="68"/>
      <c r="AT306" s="17" t="s">
        <v>159</v>
      </c>
      <c r="AU306" s="17" t="s">
        <v>86</v>
      </c>
    </row>
    <row r="307" spans="2:65" s="1" customFormat="1" ht="16.5" customHeight="1">
      <c r="B307" s="35"/>
      <c r="C307" s="197" t="s">
        <v>563</v>
      </c>
      <c r="D307" s="197" t="s">
        <v>152</v>
      </c>
      <c r="E307" s="198" t="s">
        <v>564</v>
      </c>
      <c r="F307" s="199" t="s">
        <v>565</v>
      </c>
      <c r="G307" s="200" t="s">
        <v>233</v>
      </c>
      <c r="H307" s="201">
        <v>1</v>
      </c>
      <c r="I307" s="202"/>
      <c r="J307" s="203">
        <f>ROUND(I307*H307,2)</f>
        <v>0</v>
      </c>
      <c r="K307" s="199" t="s">
        <v>271</v>
      </c>
      <c r="L307" s="39"/>
      <c r="M307" s="204" t="s">
        <v>1</v>
      </c>
      <c r="N307" s="205" t="s">
        <v>47</v>
      </c>
      <c r="O307" s="67"/>
      <c r="P307" s="206">
        <f>O307*H307</f>
        <v>0</v>
      </c>
      <c r="Q307" s="206">
        <v>0.0007</v>
      </c>
      <c r="R307" s="206">
        <f>Q307*H307</f>
        <v>0.0007</v>
      </c>
      <c r="S307" s="206">
        <v>0</v>
      </c>
      <c r="T307" s="207">
        <f>S307*H307</f>
        <v>0</v>
      </c>
      <c r="AR307" s="208" t="s">
        <v>169</v>
      </c>
      <c r="AT307" s="208" t="s">
        <v>152</v>
      </c>
      <c r="AU307" s="208" t="s">
        <v>86</v>
      </c>
      <c r="AY307" s="17" t="s">
        <v>149</v>
      </c>
      <c r="BE307" s="209">
        <f>IF(N307="základní",J307,0)</f>
        <v>0</v>
      </c>
      <c r="BF307" s="209">
        <f>IF(N307="snížená",J307,0)</f>
        <v>0</v>
      </c>
      <c r="BG307" s="209">
        <f>IF(N307="zákl. přenesená",J307,0)</f>
        <v>0</v>
      </c>
      <c r="BH307" s="209">
        <f>IF(N307="sníž. přenesená",J307,0)</f>
        <v>0</v>
      </c>
      <c r="BI307" s="209">
        <f>IF(N307="nulová",J307,0)</f>
        <v>0</v>
      </c>
      <c r="BJ307" s="17" t="s">
        <v>89</v>
      </c>
      <c r="BK307" s="209">
        <f>ROUND(I307*H307,2)</f>
        <v>0</v>
      </c>
      <c r="BL307" s="17" t="s">
        <v>169</v>
      </c>
      <c r="BM307" s="208" t="s">
        <v>566</v>
      </c>
    </row>
    <row r="308" spans="2:47" s="1" customFormat="1" ht="175.5">
      <c r="B308" s="35"/>
      <c r="C308" s="36"/>
      <c r="D308" s="210" t="s">
        <v>159</v>
      </c>
      <c r="E308" s="36"/>
      <c r="F308" s="211" t="s">
        <v>558</v>
      </c>
      <c r="G308" s="36"/>
      <c r="H308" s="36"/>
      <c r="I308" s="118"/>
      <c r="J308" s="36"/>
      <c r="K308" s="36"/>
      <c r="L308" s="39"/>
      <c r="M308" s="212"/>
      <c r="N308" s="67"/>
      <c r="O308" s="67"/>
      <c r="P308" s="67"/>
      <c r="Q308" s="67"/>
      <c r="R308" s="67"/>
      <c r="S308" s="67"/>
      <c r="T308" s="68"/>
      <c r="AT308" s="17" t="s">
        <v>159</v>
      </c>
      <c r="AU308" s="17" t="s">
        <v>86</v>
      </c>
    </row>
    <row r="309" spans="2:65" s="1" customFormat="1" ht="16.5" customHeight="1">
      <c r="B309" s="35"/>
      <c r="C309" s="197" t="s">
        <v>567</v>
      </c>
      <c r="D309" s="197" t="s">
        <v>152</v>
      </c>
      <c r="E309" s="198" t="s">
        <v>568</v>
      </c>
      <c r="F309" s="199" t="s">
        <v>569</v>
      </c>
      <c r="G309" s="200" t="s">
        <v>233</v>
      </c>
      <c r="H309" s="201">
        <v>1</v>
      </c>
      <c r="I309" s="202"/>
      <c r="J309" s="203">
        <f>ROUND(I309*H309,2)</f>
        <v>0</v>
      </c>
      <c r="K309" s="199" t="s">
        <v>271</v>
      </c>
      <c r="L309" s="39"/>
      <c r="M309" s="204" t="s">
        <v>1</v>
      </c>
      <c r="N309" s="205" t="s">
        <v>47</v>
      </c>
      <c r="O309" s="67"/>
      <c r="P309" s="206">
        <f>O309*H309</f>
        <v>0</v>
      </c>
      <c r="Q309" s="206">
        <v>0.0007</v>
      </c>
      <c r="R309" s="206">
        <f>Q309*H309</f>
        <v>0.0007</v>
      </c>
      <c r="S309" s="206">
        <v>0</v>
      </c>
      <c r="T309" s="207">
        <f>S309*H309</f>
        <v>0</v>
      </c>
      <c r="AR309" s="208" t="s">
        <v>169</v>
      </c>
      <c r="AT309" s="208" t="s">
        <v>152</v>
      </c>
      <c r="AU309" s="208" t="s">
        <v>86</v>
      </c>
      <c r="AY309" s="17" t="s">
        <v>149</v>
      </c>
      <c r="BE309" s="209">
        <f>IF(N309="základní",J309,0)</f>
        <v>0</v>
      </c>
      <c r="BF309" s="209">
        <f>IF(N309="snížená",J309,0)</f>
        <v>0</v>
      </c>
      <c r="BG309" s="209">
        <f>IF(N309="zákl. přenesená",J309,0)</f>
        <v>0</v>
      </c>
      <c r="BH309" s="209">
        <f>IF(N309="sníž. přenesená",J309,0)</f>
        <v>0</v>
      </c>
      <c r="BI309" s="209">
        <f>IF(N309="nulová",J309,0)</f>
        <v>0</v>
      </c>
      <c r="BJ309" s="17" t="s">
        <v>89</v>
      </c>
      <c r="BK309" s="209">
        <f>ROUND(I309*H309,2)</f>
        <v>0</v>
      </c>
      <c r="BL309" s="17" t="s">
        <v>169</v>
      </c>
      <c r="BM309" s="208" t="s">
        <v>570</v>
      </c>
    </row>
    <row r="310" spans="2:47" s="1" customFormat="1" ht="175.5">
      <c r="B310" s="35"/>
      <c r="C310" s="36"/>
      <c r="D310" s="210" t="s">
        <v>159</v>
      </c>
      <c r="E310" s="36"/>
      <c r="F310" s="211" t="s">
        <v>558</v>
      </c>
      <c r="G310" s="36"/>
      <c r="H310" s="36"/>
      <c r="I310" s="118"/>
      <c r="J310" s="36"/>
      <c r="K310" s="36"/>
      <c r="L310" s="39"/>
      <c r="M310" s="212"/>
      <c r="N310" s="67"/>
      <c r="O310" s="67"/>
      <c r="P310" s="67"/>
      <c r="Q310" s="67"/>
      <c r="R310" s="67"/>
      <c r="S310" s="67"/>
      <c r="T310" s="68"/>
      <c r="AT310" s="17" t="s">
        <v>159</v>
      </c>
      <c r="AU310" s="17" t="s">
        <v>86</v>
      </c>
    </row>
    <row r="311" spans="2:65" s="1" customFormat="1" ht="16.5" customHeight="1">
      <c r="B311" s="35"/>
      <c r="C311" s="197" t="s">
        <v>571</v>
      </c>
      <c r="D311" s="197" t="s">
        <v>152</v>
      </c>
      <c r="E311" s="198" t="s">
        <v>572</v>
      </c>
      <c r="F311" s="199" t="s">
        <v>573</v>
      </c>
      <c r="G311" s="200" t="s">
        <v>233</v>
      </c>
      <c r="H311" s="201">
        <v>1</v>
      </c>
      <c r="I311" s="202"/>
      <c r="J311" s="203">
        <f>ROUND(I311*H311,2)</f>
        <v>0</v>
      </c>
      <c r="K311" s="199" t="s">
        <v>271</v>
      </c>
      <c r="L311" s="39"/>
      <c r="M311" s="204" t="s">
        <v>1</v>
      </c>
      <c r="N311" s="205" t="s">
        <v>47</v>
      </c>
      <c r="O311" s="67"/>
      <c r="P311" s="206">
        <f>O311*H311</f>
        <v>0</v>
      </c>
      <c r="Q311" s="206">
        <v>0.0007</v>
      </c>
      <c r="R311" s="206">
        <f>Q311*H311</f>
        <v>0.0007</v>
      </c>
      <c r="S311" s="206">
        <v>0</v>
      </c>
      <c r="T311" s="207">
        <f>S311*H311</f>
        <v>0</v>
      </c>
      <c r="AR311" s="208" t="s">
        <v>169</v>
      </c>
      <c r="AT311" s="208" t="s">
        <v>152</v>
      </c>
      <c r="AU311" s="208" t="s">
        <v>86</v>
      </c>
      <c r="AY311" s="17" t="s">
        <v>149</v>
      </c>
      <c r="BE311" s="209">
        <f>IF(N311="základní",J311,0)</f>
        <v>0</v>
      </c>
      <c r="BF311" s="209">
        <f>IF(N311="snížená",J311,0)</f>
        <v>0</v>
      </c>
      <c r="BG311" s="209">
        <f>IF(N311="zákl. přenesená",J311,0)</f>
        <v>0</v>
      </c>
      <c r="BH311" s="209">
        <f>IF(N311="sníž. přenesená",J311,0)</f>
        <v>0</v>
      </c>
      <c r="BI311" s="209">
        <f>IF(N311="nulová",J311,0)</f>
        <v>0</v>
      </c>
      <c r="BJ311" s="17" t="s">
        <v>89</v>
      </c>
      <c r="BK311" s="209">
        <f>ROUND(I311*H311,2)</f>
        <v>0</v>
      </c>
      <c r="BL311" s="17" t="s">
        <v>169</v>
      </c>
      <c r="BM311" s="208" t="s">
        <v>574</v>
      </c>
    </row>
    <row r="312" spans="2:47" s="1" customFormat="1" ht="204.75">
      <c r="B312" s="35"/>
      <c r="C312" s="36"/>
      <c r="D312" s="210" t="s">
        <v>159</v>
      </c>
      <c r="E312" s="36"/>
      <c r="F312" s="211" t="s">
        <v>575</v>
      </c>
      <c r="G312" s="36"/>
      <c r="H312" s="36"/>
      <c r="I312" s="118"/>
      <c r="J312" s="36"/>
      <c r="K312" s="36"/>
      <c r="L312" s="39"/>
      <c r="M312" s="212"/>
      <c r="N312" s="67"/>
      <c r="O312" s="67"/>
      <c r="P312" s="67"/>
      <c r="Q312" s="67"/>
      <c r="R312" s="67"/>
      <c r="S312" s="67"/>
      <c r="T312" s="68"/>
      <c r="AT312" s="17" t="s">
        <v>159</v>
      </c>
      <c r="AU312" s="17" t="s">
        <v>86</v>
      </c>
    </row>
    <row r="313" spans="2:65" s="1" customFormat="1" ht="16.5" customHeight="1">
      <c r="B313" s="35"/>
      <c r="C313" s="197" t="s">
        <v>576</v>
      </c>
      <c r="D313" s="197" t="s">
        <v>152</v>
      </c>
      <c r="E313" s="198" t="s">
        <v>577</v>
      </c>
      <c r="F313" s="199" t="s">
        <v>578</v>
      </c>
      <c r="G313" s="200" t="s">
        <v>322</v>
      </c>
      <c r="H313" s="201">
        <v>337</v>
      </c>
      <c r="I313" s="202"/>
      <c r="J313" s="203">
        <f>ROUND(I313*H313,2)</f>
        <v>0</v>
      </c>
      <c r="K313" s="199" t="s">
        <v>271</v>
      </c>
      <c r="L313" s="39"/>
      <c r="M313" s="204" t="s">
        <v>1</v>
      </c>
      <c r="N313" s="205" t="s">
        <v>47</v>
      </c>
      <c r="O313" s="67"/>
      <c r="P313" s="206">
        <f>O313*H313</f>
        <v>0</v>
      </c>
      <c r="Q313" s="206">
        <v>0.0007</v>
      </c>
      <c r="R313" s="206">
        <f>Q313*H313</f>
        <v>0.2359</v>
      </c>
      <c r="S313" s="206">
        <v>0</v>
      </c>
      <c r="T313" s="207">
        <f>S313*H313</f>
        <v>0</v>
      </c>
      <c r="AR313" s="208" t="s">
        <v>169</v>
      </c>
      <c r="AT313" s="208" t="s">
        <v>152</v>
      </c>
      <c r="AU313" s="208" t="s">
        <v>86</v>
      </c>
      <c r="AY313" s="17" t="s">
        <v>149</v>
      </c>
      <c r="BE313" s="209">
        <f>IF(N313="základní",J313,0)</f>
        <v>0</v>
      </c>
      <c r="BF313" s="209">
        <f>IF(N313="snížená",J313,0)</f>
        <v>0</v>
      </c>
      <c r="BG313" s="209">
        <f>IF(N313="zákl. přenesená",J313,0)</f>
        <v>0</v>
      </c>
      <c r="BH313" s="209">
        <f>IF(N313="sníž. přenesená",J313,0)</f>
        <v>0</v>
      </c>
      <c r="BI313" s="209">
        <f>IF(N313="nulová",J313,0)</f>
        <v>0</v>
      </c>
      <c r="BJ313" s="17" t="s">
        <v>89</v>
      </c>
      <c r="BK313" s="209">
        <f>ROUND(I313*H313,2)</f>
        <v>0</v>
      </c>
      <c r="BL313" s="17" t="s">
        <v>169</v>
      </c>
      <c r="BM313" s="208" t="s">
        <v>579</v>
      </c>
    </row>
    <row r="314" spans="2:47" s="1" customFormat="1" ht="97.5">
      <c r="B314" s="35"/>
      <c r="C314" s="36"/>
      <c r="D314" s="210" t="s">
        <v>159</v>
      </c>
      <c r="E314" s="36"/>
      <c r="F314" s="211" t="s">
        <v>580</v>
      </c>
      <c r="G314" s="36"/>
      <c r="H314" s="36"/>
      <c r="I314" s="118"/>
      <c r="J314" s="36"/>
      <c r="K314" s="36"/>
      <c r="L314" s="39"/>
      <c r="M314" s="212"/>
      <c r="N314" s="67"/>
      <c r="O314" s="67"/>
      <c r="P314" s="67"/>
      <c r="Q314" s="67"/>
      <c r="R314" s="67"/>
      <c r="S314" s="67"/>
      <c r="T314" s="68"/>
      <c r="AT314" s="17" t="s">
        <v>159</v>
      </c>
      <c r="AU314" s="17" t="s">
        <v>86</v>
      </c>
    </row>
    <row r="315" spans="2:51" s="12" customFormat="1" ht="11.25">
      <c r="B315" s="216"/>
      <c r="C315" s="217"/>
      <c r="D315" s="210" t="s">
        <v>254</v>
      </c>
      <c r="E315" s="218" t="s">
        <v>1</v>
      </c>
      <c r="F315" s="219" t="s">
        <v>581</v>
      </c>
      <c r="G315" s="217"/>
      <c r="H315" s="220">
        <v>337</v>
      </c>
      <c r="I315" s="221"/>
      <c r="J315" s="217"/>
      <c r="K315" s="217"/>
      <c r="L315" s="222"/>
      <c r="M315" s="223"/>
      <c r="N315" s="224"/>
      <c r="O315" s="224"/>
      <c r="P315" s="224"/>
      <c r="Q315" s="224"/>
      <c r="R315" s="224"/>
      <c r="S315" s="224"/>
      <c r="T315" s="225"/>
      <c r="AT315" s="226" t="s">
        <v>254</v>
      </c>
      <c r="AU315" s="226" t="s">
        <v>86</v>
      </c>
      <c r="AV315" s="12" t="s">
        <v>86</v>
      </c>
      <c r="AW315" s="12" t="s">
        <v>38</v>
      </c>
      <c r="AX315" s="12" t="s">
        <v>82</v>
      </c>
      <c r="AY315" s="226" t="s">
        <v>149</v>
      </c>
    </row>
    <row r="316" spans="2:51" s="13" customFormat="1" ht="11.25">
      <c r="B316" s="227"/>
      <c r="C316" s="228"/>
      <c r="D316" s="210" t="s">
        <v>254</v>
      </c>
      <c r="E316" s="229" t="s">
        <v>1</v>
      </c>
      <c r="F316" s="230" t="s">
        <v>256</v>
      </c>
      <c r="G316" s="228"/>
      <c r="H316" s="231">
        <v>337</v>
      </c>
      <c r="I316" s="232"/>
      <c r="J316" s="228"/>
      <c r="K316" s="228"/>
      <c r="L316" s="233"/>
      <c r="M316" s="234"/>
      <c r="N316" s="235"/>
      <c r="O316" s="235"/>
      <c r="P316" s="235"/>
      <c r="Q316" s="235"/>
      <c r="R316" s="235"/>
      <c r="S316" s="235"/>
      <c r="T316" s="236"/>
      <c r="AT316" s="237" t="s">
        <v>254</v>
      </c>
      <c r="AU316" s="237" t="s">
        <v>86</v>
      </c>
      <c r="AV316" s="13" t="s">
        <v>169</v>
      </c>
      <c r="AW316" s="13" t="s">
        <v>38</v>
      </c>
      <c r="AX316" s="13" t="s">
        <v>89</v>
      </c>
      <c r="AY316" s="237" t="s">
        <v>149</v>
      </c>
    </row>
    <row r="317" spans="2:65" s="1" customFormat="1" ht="16.5" customHeight="1">
      <c r="B317" s="35"/>
      <c r="C317" s="197" t="s">
        <v>582</v>
      </c>
      <c r="D317" s="197" t="s">
        <v>152</v>
      </c>
      <c r="E317" s="198" t="s">
        <v>583</v>
      </c>
      <c r="F317" s="199" t="s">
        <v>584</v>
      </c>
      <c r="G317" s="200" t="s">
        <v>233</v>
      </c>
      <c r="H317" s="201">
        <v>8</v>
      </c>
      <c r="I317" s="202"/>
      <c r="J317" s="203">
        <f>ROUND(I317*H317,2)</f>
        <v>0</v>
      </c>
      <c r="K317" s="199" t="s">
        <v>271</v>
      </c>
      <c r="L317" s="39"/>
      <c r="M317" s="204" t="s">
        <v>1</v>
      </c>
      <c r="N317" s="205" t="s">
        <v>47</v>
      </c>
      <c r="O317" s="67"/>
      <c r="P317" s="206">
        <f>O317*H317</f>
        <v>0</v>
      </c>
      <c r="Q317" s="206">
        <v>0.0007</v>
      </c>
      <c r="R317" s="206">
        <f>Q317*H317</f>
        <v>0.0056</v>
      </c>
      <c r="S317" s="206">
        <v>0</v>
      </c>
      <c r="T317" s="207">
        <f>S317*H317</f>
        <v>0</v>
      </c>
      <c r="AR317" s="208" t="s">
        <v>169</v>
      </c>
      <c r="AT317" s="208" t="s">
        <v>152</v>
      </c>
      <c r="AU317" s="208" t="s">
        <v>86</v>
      </c>
      <c r="AY317" s="17" t="s">
        <v>149</v>
      </c>
      <c r="BE317" s="209">
        <f>IF(N317="základní",J317,0)</f>
        <v>0</v>
      </c>
      <c r="BF317" s="209">
        <f>IF(N317="snížená",J317,0)</f>
        <v>0</v>
      </c>
      <c r="BG317" s="209">
        <f>IF(N317="zákl. přenesená",J317,0)</f>
        <v>0</v>
      </c>
      <c r="BH317" s="209">
        <f>IF(N317="sníž. přenesená",J317,0)</f>
        <v>0</v>
      </c>
      <c r="BI317" s="209">
        <f>IF(N317="nulová",J317,0)</f>
        <v>0</v>
      </c>
      <c r="BJ317" s="17" t="s">
        <v>89</v>
      </c>
      <c r="BK317" s="209">
        <f>ROUND(I317*H317,2)</f>
        <v>0</v>
      </c>
      <c r="BL317" s="17" t="s">
        <v>169</v>
      </c>
      <c r="BM317" s="208" t="s">
        <v>585</v>
      </c>
    </row>
    <row r="318" spans="2:47" s="1" customFormat="1" ht="97.5">
      <c r="B318" s="35"/>
      <c r="C318" s="36"/>
      <c r="D318" s="210" t="s">
        <v>159</v>
      </c>
      <c r="E318" s="36"/>
      <c r="F318" s="211" t="s">
        <v>580</v>
      </c>
      <c r="G318" s="36"/>
      <c r="H318" s="36"/>
      <c r="I318" s="118"/>
      <c r="J318" s="36"/>
      <c r="K318" s="36"/>
      <c r="L318" s="39"/>
      <c r="M318" s="212"/>
      <c r="N318" s="67"/>
      <c r="O318" s="67"/>
      <c r="P318" s="67"/>
      <c r="Q318" s="67"/>
      <c r="R318" s="67"/>
      <c r="S318" s="67"/>
      <c r="T318" s="68"/>
      <c r="AT318" s="17" t="s">
        <v>159</v>
      </c>
      <c r="AU318" s="17" t="s">
        <v>86</v>
      </c>
    </row>
    <row r="319" spans="2:65" s="1" customFormat="1" ht="16.5" customHeight="1">
      <c r="B319" s="35"/>
      <c r="C319" s="197" t="s">
        <v>586</v>
      </c>
      <c r="D319" s="197" t="s">
        <v>152</v>
      </c>
      <c r="E319" s="198" t="s">
        <v>587</v>
      </c>
      <c r="F319" s="199" t="s">
        <v>588</v>
      </c>
      <c r="G319" s="200" t="s">
        <v>322</v>
      </c>
      <c r="H319" s="201">
        <v>63</v>
      </c>
      <c r="I319" s="202"/>
      <c r="J319" s="203">
        <f>ROUND(I319*H319,2)</f>
        <v>0</v>
      </c>
      <c r="K319" s="199" t="s">
        <v>271</v>
      </c>
      <c r="L319" s="39"/>
      <c r="M319" s="204" t="s">
        <v>1</v>
      </c>
      <c r="N319" s="205" t="s">
        <v>47</v>
      </c>
      <c r="O319" s="67"/>
      <c r="P319" s="206">
        <f>O319*H319</f>
        <v>0</v>
      </c>
      <c r="Q319" s="206">
        <v>0.0007</v>
      </c>
      <c r="R319" s="206">
        <f>Q319*H319</f>
        <v>0.0441</v>
      </c>
      <c r="S319" s="206">
        <v>0</v>
      </c>
      <c r="T319" s="207">
        <f>S319*H319</f>
        <v>0</v>
      </c>
      <c r="AR319" s="208" t="s">
        <v>169</v>
      </c>
      <c r="AT319" s="208" t="s">
        <v>152</v>
      </c>
      <c r="AU319" s="208" t="s">
        <v>86</v>
      </c>
      <c r="AY319" s="17" t="s">
        <v>149</v>
      </c>
      <c r="BE319" s="209">
        <f>IF(N319="základní",J319,0)</f>
        <v>0</v>
      </c>
      <c r="BF319" s="209">
        <f>IF(N319="snížená",J319,0)</f>
        <v>0</v>
      </c>
      <c r="BG319" s="209">
        <f>IF(N319="zákl. přenesená",J319,0)</f>
        <v>0</v>
      </c>
      <c r="BH319" s="209">
        <f>IF(N319="sníž. přenesená",J319,0)</f>
        <v>0</v>
      </c>
      <c r="BI319" s="209">
        <f>IF(N319="nulová",J319,0)</f>
        <v>0</v>
      </c>
      <c r="BJ319" s="17" t="s">
        <v>89</v>
      </c>
      <c r="BK319" s="209">
        <f>ROUND(I319*H319,2)</f>
        <v>0</v>
      </c>
      <c r="BL319" s="17" t="s">
        <v>169</v>
      </c>
      <c r="BM319" s="208" t="s">
        <v>589</v>
      </c>
    </row>
    <row r="320" spans="2:47" s="1" customFormat="1" ht="97.5">
      <c r="B320" s="35"/>
      <c r="C320" s="36"/>
      <c r="D320" s="210" t="s">
        <v>159</v>
      </c>
      <c r="E320" s="36"/>
      <c r="F320" s="211" t="s">
        <v>580</v>
      </c>
      <c r="G320" s="36"/>
      <c r="H320" s="36"/>
      <c r="I320" s="118"/>
      <c r="J320" s="36"/>
      <c r="K320" s="36"/>
      <c r="L320" s="39"/>
      <c r="M320" s="212"/>
      <c r="N320" s="67"/>
      <c r="O320" s="67"/>
      <c r="P320" s="67"/>
      <c r="Q320" s="67"/>
      <c r="R320" s="67"/>
      <c r="S320" s="67"/>
      <c r="T320" s="68"/>
      <c r="AT320" s="17" t="s">
        <v>159</v>
      </c>
      <c r="AU320" s="17" t="s">
        <v>86</v>
      </c>
    </row>
    <row r="321" spans="2:65" s="1" customFormat="1" ht="16.5" customHeight="1">
      <c r="B321" s="35"/>
      <c r="C321" s="197" t="s">
        <v>590</v>
      </c>
      <c r="D321" s="197" t="s">
        <v>152</v>
      </c>
      <c r="E321" s="198" t="s">
        <v>591</v>
      </c>
      <c r="F321" s="199" t="s">
        <v>592</v>
      </c>
      <c r="G321" s="200" t="s">
        <v>233</v>
      </c>
      <c r="H321" s="201">
        <v>5</v>
      </c>
      <c r="I321" s="202"/>
      <c r="J321" s="203">
        <f>ROUND(I321*H321,2)</f>
        <v>0</v>
      </c>
      <c r="K321" s="199" t="s">
        <v>271</v>
      </c>
      <c r="L321" s="39"/>
      <c r="M321" s="204" t="s">
        <v>1</v>
      </c>
      <c r="N321" s="205" t="s">
        <v>47</v>
      </c>
      <c r="O321" s="67"/>
      <c r="P321" s="206">
        <f>O321*H321</f>
        <v>0</v>
      </c>
      <c r="Q321" s="206">
        <v>0.0007</v>
      </c>
      <c r="R321" s="206">
        <f>Q321*H321</f>
        <v>0.0035</v>
      </c>
      <c r="S321" s="206">
        <v>0</v>
      </c>
      <c r="T321" s="207">
        <f>S321*H321</f>
        <v>0</v>
      </c>
      <c r="AR321" s="208" t="s">
        <v>169</v>
      </c>
      <c r="AT321" s="208" t="s">
        <v>152</v>
      </c>
      <c r="AU321" s="208" t="s">
        <v>86</v>
      </c>
      <c r="AY321" s="17" t="s">
        <v>149</v>
      </c>
      <c r="BE321" s="209">
        <f>IF(N321="základní",J321,0)</f>
        <v>0</v>
      </c>
      <c r="BF321" s="209">
        <f>IF(N321="snížená",J321,0)</f>
        <v>0</v>
      </c>
      <c r="BG321" s="209">
        <f>IF(N321="zákl. přenesená",J321,0)</f>
        <v>0</v>
      </c>
      <c r="BH321" s="209">
        <f>IF(N321="sníž. přenesená",J321,0)</f>
        <v>0</v>
      </c>
      <c r="BI321" s="209">
        <f>IF(N321="nulová",J321,0)</f>
        <v>0</v>
      </c>
      <c r="BJ321" s="17" t="s">
        <v>89</v>
      </c>
      <c r="BK321" s="209">
        <f>ROUND(I321*H321,2)</f>
        <v>0</v>
      </c>
      <c r="BL321" s="17" t="s">
        <v>169</v>
      </c>
      <c r="BM321" s="208" t="s">
        <v>593</v>
      </c>
    </row>
    <row r="322" spans="2:47" s="1" customFormat="1" ht="97.5">
      <c r="B322" s="35"/>
      <c r="C322" s="36"/>
      <c r="D322" s="210" t="s">
        <v>159</v>
      </c>
      <c r="E322" s="36"/>
      <c r="F322" s="211" t="s">
        <v>580</v>
      </c>
      <c r="G322" s="36"/>
      <c r="H322" s="36"/>
      <c r="I322" s="118"/>
      <c r="J322" s="36"/>
      <c r="K322" s="36"/>
      <c r="L322" s="39"/>
      <c r="M322" s="212"/>
      <c r="N322" s="67"/>
      <c r="O322" s="67"/>
      <c r="P322" s="67"/>
      <c r="Q322" s="67"/>
      <c r="R322" s="67"/>
      <c r="S322" s="67"/>
      <c r="T322" s="68"/>
      <c r="AT322" s="17" t="s">
        <v>159</v>
      </c>
      <c r="AU322" s="17" t="s">
        <v>86</v>
      </c>
    </row>
    <row r="323" spans="2:65" s="1" customFormat="1" ht="16.5" customHeight="1">
      <c r="B323" s="35"/>
      <c r="C323" s="197" t="s">
        <v>594</v>
      </c>
      <c r="D323" s="197" t="s">
        <v>152</v>
      </c>
      <c r="E323" s="198" t="s">
        <v>595</v>
      </c>
      <c r="F323" s="199" t="s">
        <v>596</v>
      </c>
      <c r="G323" s="200" t="s">
        <v>322</v>
      </c>
      <c r="H323" s="201">
        <v>18</v>
      </c>
      <c r="I323" s="202"/>
      <c r="J323" s="203">
        <f>ROUND(I323*H323,2)</f>
        <v>0</v>
      </c>
      <c r="K323" s="199" t="s">
        <v>271</v>
      </c>
      <c r="L323" s="39"/>
      <c r="M323" s="204" t="s">
        <v>1</v>
      </c>
      <c r="N323" s="205" t="s">
        <v>47</v>
      </c>
      <c r="O323" s="67"/>
      <c r="P323" s="206">
        <f>O323*H323</f>
        <v>0</v>
      </c>
      <c r="Q323" s="206">
        <v>0.0007</v>
      </c>
      <c r="R323" s="206">
        <f>Q323*H323</f>
        <v>0.0126</v>
      </c>
      <c r="S323" s="206">
        <v>0</v>
      </c>
      <c r="T323" s="207">
        <f>S323*H323</f>
        <v>0</v>
      </c>
      <c r="AR323" s="208" t="s">
        <v>169</v>
      </c>
      <c r="AT323" s="208" t="s">
        <v>152</v>
      </c>
      <c r="AU323" s="208" t="s">
        <v>86</v>
      </c>
      <c r="AY323" s="17" t="s">
        <v>149</v>
      </c>
      <c r="BE323" s="209">
        <f>IF(N323="základní",J323,0)</f>
        <v>0</v>
      </c>
      <c r="BF323" s="209">
        <f>IF(N323="snížená",J323,0)</f>
        <v>0</v>
      </c>
      <c r="BG323" s="209">
        <f>IF(N323="zákl. přenesená",J323,0)</f>
        <v>0</v>
      </c>
      <c r="BH323" s="209">
        <f>IF(N323="sníž. přenesená",J323,0)</f>
        <v>0</v>
      </c>
      <c r="BI323" s="209">
        <f>IF(N323="nulová",J323,0)</f>
        <v>0</v>
      </c>
      <c r="BJ323" s="17" t="s">
        <v>89</v>
      </c>
      <c r="BK323" s="209">
        <f>ROUND(I323*H323,2)</f>
        <v>0</v>
      </c>
      <c r="BL323" s="17" t="s">
        <v>169</v>
      </c>
      <c r="BM323" s="208" t="s">
        <v>597</v>
      </c>
    </row>
    <row r="324" spans="2:47" s="1" customFormat="1" ht="97.5">
      <c r="B324" s="35"/>
      <c r="C324" s="36"/>
      <c r="D324" s="210" t="s">
        <v>159</v>
      </c>
      <c r="E324" s="36"/>
      <c r="F324" s="211" t="s">
        <v>580</v>
      </c>
      <c r="G324" s="36"/>
      <c r="H324" s="36"/>
      <c r="I324" s="118"/>
      <c r="J324" s="36"/>
      <c r="K324" s="36"/>
      <c r="L324" s="39"/>
      <c r="M324" s="212"/>
      <c r="N324" s="67"/>
      <c r="O324" s="67"/>
      <c r="P324" s="67"/>
      <c r="Q324" s="67"/>
      <c r="R324" s="67"/>
      <c r="S324" s="67"/>
      <c r="T324" s="68"/>
      <c r="AT324" s="17" t="s">
        <v>159</v>
      </c>
      <c r="AU324" s="17" t="s">
        <v>86</v>
      </c>
    </row>
    <row r="325" spans="2:65" s="1" customFormat="1" ht="16.5" customHeight="1">
      <c r="B325" s="35"/>
      <c r="C325" s="197" t="s">
        <v>598</v>
      </c>
      <c r="D325" s="197" t="s">
        <v>152</v>
      </c>
      <c r="E325" s="198" t="s">
        <v>599</v>
      </c>
      <c r="F325" s="199" t="s">
        <v>600</v>
      </c>
      <c r="G325" s="200" t="s">
        <v>322</v>
      </c>
      <c r="H325" s="201">
        <v>19</v>
      </c>
      <c r="I325" s="202"/>
      <c r="J325" s="203">
        <f>ROUND(I325*H325,2)</f>
        <v>0</v>
      </c>
      <c r="K325" s="199" t="s">
        <v>156</v>
      </c>
      <c r="L325" s="39"/>
      <c r="M325" s="204" t="s">
        <v>1</v>
      </c>
      <c r="N325" s="205" t="s">
        <v>47</v>
      </c>
      <c r="O325" s="67"/>
      <c r="P325" s="206">
        <f>O325*H325</f>
        <v>0</v>
      </c>
      <c r="Q325" s="206">
        <v>0.08978</v>
      </c>
      <c r="R325" s="206">
        <f>Q325*H325</f>
        <v>1.70582</v>
      </c>
      <c r="S325" s="206">
        <v>0</v>
      </c>
      <c r="T325" s="207">
        <f>S325*H325</f>
        <v>0</v>
      </c>
      <c r="AR325" s="208" t="s">
        <v>169</v>
      </c>
      <c r="AT325" s="208" t="s">
        <v>152</v>
      </c>
      <c r="AU325" s="208" t="s">
        <v>86</v>
      </c>
      <c r="AY325" s="17" t="s">
        <v>149</v>
      </c>
      <c r="BE325" s="209">
        <f>IF(N325="základní",J325,0)</f>
        <v>0</v>
      </c>
      <c r="BF325" s="209">
        <f>IF(N325="snížená",J325,0)</f>
        <v>0</v>
      </c>
      <c r="BG325" s="209">
        <f>IF(N325="zákl. přenesená",J325,0)</f>
        <v>0</v>
      </c>
      <c r="BH325" s="209">
        <f>IF(N325="sníž. přenesená",J325,0)</f>
        <v>0</v>
      </c>
      <c r="BI325" s="209">
        <f>IF(N325="nulová",J325,0)</f>
        <v>0</v>
      </c>
      <c r="BJ325" s="17" t="s">
        <v>89</v>
      </c>
      <c r="BK325" s="209">
        <f>ROUND(I325*H325,2)</f>
        <v>0</v>
      </c>
      <c r="BL325" s="17" t="s">
        <v>169</v>
      </c>
      <c r="BM325" s="208" t="s">
        <v>601</v>
      </c>
    </row>
    <row r="326" spans="2:51" s="12" customFormat="1" ht="11.25">
      <c r="B326" s="216"/>
      <c r="C326" s="217"/>
      <c r="D326" s="210" t="s">
        <v>254</v>
      </c>
      <c r="E326" s="218" t="s">
        <v>1</v>
      </c>
      <c r="F326" s="219" t="s">
        <v>602</v>
      </c>
      <c r="G326" s="217"/>
      <c r="H326" s="220">
        <v>19</v>
      </c>
      <c r="I326" s="221"/>
      <c r="J326" s="217"/>
      <c r="K326" s="217"/>
      <c r="L326" s="222"/>
      <c r="M326" s="223"/>
      <c r="N326" s="224"/>
      <c r="O326" s="224"/>
      <c r="P326" s="224"/>
      <c r="Q326" s="224"/>
      <c r="R326" s="224"/>
      <c r="S326" s="224"/>
      <c r="T326" s="225"/>
      <c r="AT326" s="226" t="s">
        <v>254</v>
      </c>
      <c r="AU326" s="226" t="s">
        <v>86</v>
      </c>
      <c r="AV326" s="12" t="s">
        <v>86</v>
      </c>
      <c r="AW326" s="12" t="s">
        <v>38</v>
      </c>
      <c r="AX326" s="12" t="s">
        <v>82</v>
      </c>
      <c r="AY326" s="226" t="s">
        <v>149</v>
      </c>
    </row>
    <row r="327" spans="2:51" s="13" customFormat="1" ht="11.25">
      <c r="B327" s="227"/>
      <c r="C327" s="228"/>
      <c r="D327" s="210" t="s">
        <v>254</v>
      </c>
      <c r="E327" s="229" t="s">
        <v>1</v>
      </c>
      <c r="F327" s="230" t="s">
        <v>256</v>
      </c>
      <c r="G327" s="228"/>
      <c r="H327" s="231">
        <v>19</v>
      </c>
      <c r="I327" s="232"/>
      <c r="J327" s="228"/>
      <c r="K327" s="228"/>
      <c r="L327" s="233"/>
      <c r="M327" s="234"/>
      <c r="N327" s="235"/>
      <c r="O327" s="235"/>
      <c r="P327" s="235"/>
      <c r="Q327" s="235"/>
      <c r="R327" s="235"/>
      <c r="S327" s="235"/>
      <c r="T327" s="236"/>
      <c r="AT327" s="237" t="s">
        <v>254</v>
      </c>
      <c r="AU327" s="237" t="s">
        <v>86</v>
      </c>
      <c r="AV327" s="13" t="s">
        <v>169</v>
      </c>
      <c r="AW327" s="13" t="s">
        <v>38</v>
      </c>
      <c r="AX327" s="13" t="s">
        <v>89</v>
      </c>
      <c r="AY327" s="237" t="s">
        <v>149</v>
      </c>
    </row>
    <row r="328" spans="2:65" s="1" customFormat="1" ht="16.5" customHeight="1">
      <c r="B328" s="35"/>
      <c r="C328" s="251" t="s">
        <v>603</v>
      </c>
      <c r="D328" s="251" t="s">
        <v>383</v>
      </c>
      <c r="E328" s="252" t="s">
        <v>604</v>
      </c>
      <c r="F328" s="253" t="s">
        <v>605</v>
      </c>
      <c r="G328" s="254" t="s">
        <v>252</v>
      </c>
      <c r="H328" s="255">
        <v>2.09</v>
      </c>
      <c r="I328" s="256"/>
      <c r="J328" s="257">
        <f>ROUND(I328*H328,2)</f>
        <v>0</v>
      </c>
      <c r="K328" s="253" t="s">
        <v>156</v>
      </c>
      <c r="L328" s="258"/>
      <c r="M328" s="259" t="s">
        <v>1</v>
      </c>
      <c r="N328" s="260" t="s">
        <v>47</v>
      </c>
      <c r="O328" s="67"/>
      <c r="P328" s="206">
        <f>O328*H328</f>
        <v>0</v>
      </c>
      <c r="Q328" s="206">
        <v>0.222</v>
      </c>
      <c r="R328" s="206">
        <f>Q328*H328</f>
        <v>0.46397999999999995</v>
      </c>
      <c r="S328" s="206">
        <v>0</v>
      </c>
      <c r="T328" s="207">
        <f>S328*H328</f>
        <v>0</v>
      </c>
      <c r="AR328" s="208" t="s">
        <v>192</v>
      </c>
      <c r="AT328" s="208" t="s">
        <v>383</v>
      </c>
      <c r="AU328" s="208" t="s">
        <v>86</v>
      </c>
      <c r="AY328" s="17" t="s">
        <v>149</v>
      </c>
      <c r="BE328" s="209">
        <f>IF(N328="základní",J328,0)</f>
        <v>0</v>
      </c>
      <c r="BF328" s="209">
        <f>IF(N328="snížená",J328,0)</f>
        <v>0</v>
      </c>
      <c r="BG328" s="209">
        <f>IF(N328="zákl. přenesená",J328,0)</f>
        <v>0</v>
      </c>
      <c r="BH328" s="209">
        <f>IF(N328="sníž. přenesená",J328,0)</f>
        <v>0</v>
      </c>
      <c r="BI328" s="209">
        <f>IF(N328="nulová",J328,0)</f>
        <v>0</v>
      </c>
      <c r="BJ328" s="17" t="s">
        <v>89</v>
      </c>
      <c r="BK328" s="209">
        <f>ROUND(I328*H328,2)</f>
        <v>0</v>
      </c>
      <c r="BL328" s="17" t="s">
        <v>169</v>
      </c>
      <c r="BM328" s="208" t="s">
        <v>606</v>
      </c>
    </row>
    <row r="329" spans="2:51" s="12" customFormat="1" ht="11.25">
      <c r="B329" s="216"/>
      <c r="C329" s="217"/>
      <c r="D329" s="210" t="s">
        <v>254</v>
      </c>
      <c r="E329" s="217"/>
      <c r="F329" s="219" t="s">
        <v>607</v>
      </c>
      <c r="G329" s="217"/>
      <c r="H329" s="220">
        <v>2.09</v>
      </c>
      <c r="I329" s="221"/>
      <c r="J329" s="217"/>
      <c r="K329" s="217"/>
      <c r="L329" s="222"/>
      <c r="M329" s="223"/>
      <c r="N329" s="224"/>
      <c r="O329" s="224"/>
      <c r="P329" s="224"/>
      <c r="Q329" s="224"/>
      <c r="R329" s="224"/>
      <c r="S329" s="224"/>
      <c r="T329" s="225"/>
      <c r="AT329" s="226" t="s">
        <v>254</v>
      </c>
      <c r="AU329" s="226" t="s">
        <v>86</v>
      </c>
      <c r="AV329" s="12" t="s">
        <v>86</v>
      </c>
      <c r="AW329" s="12" t="s">
        <v>4</v>
      </c>
      <c r="AX329" s="12" t="s">
        <v>89</v>
      </c>
      <c r="AY329" s="226" t="s">
        <v>149</v>
      </c>
    </row>
    <row r="330" spans="2:65" s="1" customFormat="1" ht="16.5" customHeight="1">
      <c r="B330" s="35"/>
      <c r="C330" s="197" t="s">
        <v>608</v>
      </c>
      <c r="D330" s="197" t="s">
        <v>152</v>
      </c>
      <c r="E330" s="198" t="s">
        <v>609</v>
      </c>
      <c r="F330" s="199" t="s">
        <v>610</v>
      </c>
      <c r="G330" s="200" t="s">
        <v>322</v>
      </c>
      <c r="H330" s="201">
        <v>1136</v>
      </c>
      <c r="I330" s="202"/>
      <c r="J330" s="203">
        <f>ROUND(I330*H330,2)</f>
        <v>0</v>
      </c>
      <c r="K330" s="199" t="s">
        <v>156</v>
      </c>
      <c r="L330" s="39"/>
      <c r="M330" s="204" t="s">
        <v>1</v>
      </c>
      <c r="N330" s="205" t="s">
        <v>47</v>
      </c>
      <c r="O330" s="67"/>
      <c r="P330" s="206">
        <f>O330*H330</f>
        <v>0</v>
      </c>
      <c r="Q330" s="206">
        <v>0.1295</v>
      </c>
      <c r="R330" s="206">
        <f>Q330*H330</f>
        <v>147.112</v>
      </c>
      <c r="S330" s="206">
        <v>0</v>
      </c>
      <c r="T330" s="207">
        <f>S330*H330</f>
        <v>0</v>
      </c>
      <c r="AR330" s="208" t="s">
        <v>169</v>
      </c>
      <c r="AT330" s="208" t="s">
        <v>152</v>
      </c>
      <c r="AU330" s="208" t="s">
        <v>86</v>
      </c>
      <c r="AY330" s="17" t="s">
        <v>149</v>
      </c>
      <c r="BE330" s="209">
        <f>IF(N330="základní",J330,0)</f>
        <v>0</v>
      </c>
      <c r="BF330" s="209">
        <f>IF(N330="snížená",J330,0)</f>
        <v>0</v>
      </c>
      <c r="BG330" s="209">
        <f>IF(N330="zákl. přenesená",J330,0)</f>
        <v>0</v>
      </c>
      <c r="BH330" s="209">
        <f>IF(N330="sníž. přenesená",J330,0)</f>
        <v>0</v>
      </c>
      <c r="BI330" s="209">
        <f>IF(N330="nulová",J330,0)</f>
        <v>0</v>
      </c>
      <c r="BJ330" s="17" t="s">
        <v>89</v>
      </c>
      <c r="BK330" s="209">
        <f>ROUND(I330*H330,2)</f>
        <v>0</v>
      </c>
      <c r="BL330" s="17" t="s">
        <v>169</v>
      </c>
      <c r="BM330" s="208" t="s">
        <v>611</v>
      </c>
    </row>
    <row r="331" spans="2:65" s="1" customFormat="1" ht="16.5" customHeight="1">
      <c r="B331" s="35"/>
      <c r="C331" s="251" t="s">
        <v>612</v>
      </c>
      <c r="D331" s="251" t="s">
        <v>383</v>
      </c>
      <c r="E331" s="252" t="s">
        <v>613</v>
      </c>
      <c r="F331" s="253" t="s">
        <v>614</v>
      </c>
      <c r="G331" s="254" t="s">
        <v>322</v>
      </c>
      <c r="H331" s="255">
        <v>1249.6</v>
      </c>
      <c r="I331" s="256"/>
      <c r="J331" s="257">
        <f>ROUND(I331*H331,2)</f>
        <v>0</v>
      </c>
      <c r="K331" s="253" t="s">
        <v>156</v>
      </c>
      <c r="L331" s="258"/>
      <c r="M331" s="259" t="s">
        <v>1</v>
      </c>
      <c r="N331" s="260" t="s">
        <v>47</v>
      </c>
      <c r="O331" s="67"/>
      <c r="P331" s="206">
        <f>O331*H331</f>
        <v>0</v>
      </c>
      <c r="Q331" s="206">
        <v>0.046</v>
      </c>
      <c r="R331" s="206">
        <f>Q331*H331</f>
        <v>57.48159999999999</v>
      </c>
      <c r="S331" s="206">
        <v>0</v>
      </c>
      <c r="T331" s="207">
        <f>S331*H331</f>
        <v>0</v>
      </c>
      <c r="AR331" s="208" t="s">
        <v>192</v>
      </c>
      <c r="AT331" s="208" t="s">
        <v>383</v>
      </c>
      <c r="AU331" s="208" t="s">
        <v>86</v>
      </c>
      <c r="AY331" s="17" t="s">
        <v>149</v>
      </c>
      <c r="BE331" s="209">
        <f>IF(N331="základní",J331,0)</f>
        <v>0</v>
      </c>
      <c r="BF331" s="209">
        <f>IF(N331="snížená",J331,0)</f>
        <v>0</v>
      </c>
      <c r="BG331" s="209">
        <f>IF(N331="zákl. přenesená",J331,0)</f>
        <v>0</v>
      </c>
      <c r="BH331" s="209">
        <f>IF(N331="sníž. přenesená",J331,0)</f>
        <v>0</v>
      </c>
      <c r="BI331" s="209">
        <f>IF(N331="nulová",J331,0)</f>
        <v>0</v>
      </c>
      <c r="BJ331" s="17" t="s">
        <v>89</v>
      </c>
      <c r="BK331" s="209">
        <f>ROUND(I331*H331,2)</f>
        <v>0</v>
      </c>
      <c r="BL331" s="17" t="s">
        <v>169</v>
      </c>
      <c r="BM331" s="208" t="s">
        <v>615</v>
      </c>
    </row>
    <row r="332" spans="2:51" s="12" customFormat="1" ht="11.25">
      <c r="B332" s="216"/>
      <c r="C332" s="217"/>
      <c r="D332" s="210" t="s">
        <v>254</v>
      </c>
      <c r="E332" s="217"/>
      <c r="F332" s="219" t="s">
        <v>616</v>
      </c>
      <c r="G332" s="217"/>
      <c r="H332" s="220">
        <v>1249.6</v>
      </c>
      <c r="I332" s="221"/>
      <c r="J332" s="217"/>
      <c r="K332" s="217"/>
      <c r="L332" s="222"/>
      <c r="M332" s="223"/>
      <c r="N332" s="224"/>
      <c r="O332" s="224"/>
      <c r="P332" s="224"/>
      <c r="Q332" s="224"/>
      <c r="R332" s="224"/>
      <c r="S332" s="224"/>
      <c r="T332" s="225"/>
      <c r="AT332" s="226" t="s">
        <v>254</v>
      </c>
      <c r="AU332" s="226" t="s">
        <v>86</v>
      </c>
      <c r="AV332" s="12" t="s">
        <v>86</v>
      </c>
      <c r="AW332" s="12" t="s">
        <v>4</v>
      </c>
      <c r="AX332" s="12" t="s">
        <v>89</v>
      </c>
      <c r="AY332" s="226" t="s">
        <v>149</v>
      </c>
    </row>
    <row r="333" spans="2:65" s="1" customFormat="1" ht="16.5" customHeight="1">
      <c r="B333" s="35"/>
      <c r="C333" s="251" t="s">
        <v>416</v>
      </c>
      <c r="D333" s="251" t="s">
        <v>383</v>
      </c>
      <c r="E333" s="252" t="s">
        <v>617</v>
      </c>
      <c r="F333" s="253" t="s">
        <v>618</v>
      </c>
      <c r="G333" s="254" t="s">
        <v>275</v>
      </c>
      <c r="H333" s="255">
        <v>56.5</v>
      </c>
      <c r="I333" s="256"/>
      <c r="J333" s="257">
        <f>ROUND(I333*H333,2)</f>
        <v>0</v>
      </c>
      <c r="K333" s="253" t="s">
        <v>156</v>
      </c>
      <c r="L333" s="258"/>
      <c r="M333" s="259" t="s">
        <v>1</v>
      </c>
      <c r="N333" s="260" t="s">
        <v>47</v>
      </c>
      <c r="O333" s="67"/>
      <c r="P333" s="206">
        <f>O333*H333</f>
        <v>0</v>
      </c>
      <c r="Q333" s="206">
        <v>2.429</v>
      </c>
      <c r="R333" s="206">
        <f>Q333*H333</f>
        <v>137.2385</v>
      </c>
      <c r="S333" s="206">
        <v>0</v>
      </c>
      <c r="T333" s="207">
        <f>S333*H333</f>
        <v>0</v>
      </c>
      <c r="AR333" s="208" t="s">
        <v>192</v>
      </c>
      <c r="AT333" s="208" t="s">
        <v>383</v>
      </c>
      <c r="AU333" s="208" t="s">
        <v>86</v>
      </c>
      <c r="AY333" s="17" t="s">
        <v>149</v>
      </c>
      <c r="BE333" s="209">
        <f>IF(N333="základní",J333,0)</f>
        <v>0</v>
      </c>
      <c r="BF333" s="209">
        <f>IF(N333="snížená",J333,0)</f>
        <v>0</v>
      </c>
      <c r="BG333" s="209">
        <f>IF(N333="zákl. přenesená",J333,0)</f>
        <v>0</v>
      </c>
      <c r="BH333" s="209">
        <f>IF(N333="sníž. přenesená",J333,0)</f>
        <v>0</v>
      </c>
      <c r="BI333" s="209">
        <f>IF(N333="nulová",J333,0)</f>
        <v>0</v>
      </c>
      <c r="BJ333" s="17" t="s">
        <v>89</v>
      </c>
      <c r="BK333" s="209">
        <f>ROUND(I333*H333,2)</f>
        <v>0</v>
      </c>
      <c r="BL333" s="17" t="s">
        <v>169</v>
      </c>
      <c r="BM333" s="208" t="s">
        <v>619</v>
      </c>
    </row>
    <row r="334" spans="2:65" s="1" customFormat="1" ht="16.5" customHeight="1">
      <c r="B334" s="35"/>
      <c r="C334" s="197" t="s">
        <v>620</v>
      </c>
      <c r="D334" s="197" t="s">
        <v>152</v>
      </c>
      <c r="E334" s="198" t="s">
        <v>621</v>
      </c>
      <c r="F334" s="199" t="s">
        <v>622</v>
      </c>
      <c r="G334" s="200" t="s">
        <v>252</v>
      </c>
      <c r="H334" s="201">
        <v>3911</v>
      </c>
      <c r="I334" s="202"/>
      <c r="J334" s="203">
        <f>ROUND(I334*H334,2)</f>
        <v>0</v>
      </c>
      <c r="K334" s="199" t="s">
        <v>156</v>
      </c>
      <c r="L334" s="39"/>
      <c r="M334" s="204" t="s">
        <v>1</v>
      </c>
      <c r="N334" s="205" t="s">
        <v>47</v>
      </c>
      <c r="O334" s="67"/>
      <c r="P334" s="206">
        <f>O334*H334</f>
        <v>0</v>
      </c>
      <c r="Q334" s="206">
        <v>0.00047</v>
      </c>
      <c r="R334" s="206">
        <f>Q334*H334</f>
        <v>1.8381699999999999</v>
      </c>
      <c r="S334" s="206">
        <v>0</v>
      </c>
      <c r="T334" s="207">
        <f>S334*H334</f>
        <v>0</v>
      </c>
      <c r="AR334" s="208" t="s">
        <v>169</v>
      </c>
      <c r="AT334" s="208" t="s">
        <v>152</v>
      </c>
      <c r="AU334" s="208" t="s">
        <v>86</v>
      </c>
      <c r="AY334" s="17" t="s">
        <v>149</v>
      </c>
      <c r="BE334" s="209">
        <f>IF(N334="základní",J334,0)</f>
        <v>0</v>
      </c>
      <c r="BF334" s="209">
        <f>IF(N334="snížená",J334,0)</f>
        <v>0</v>
      </c>
      <c r="BG334" s="209">
        <f>IF(N334="zákl. přenesená",J334,0)</f>
        <v>0</v>
      </c>
      <c r="BH334" s="209">
        <f>IF(N334="sníž. přenesená",J334,0)</f>
        <v>0</v>
      </c>
      <c r="BI334" s="209">
        <f>IF(N334="nulová",J334,0)</f>
        <v>0</v>
      </c>
      <c r="BJ334" s="17" t="s">
        <v>89</v>
      </c>
      <c r="BK334" s="209">
        <f>ROUND(I334*H334,2)</f>
        <v>0</v>
      </c>
      <c r="BL334" s="17" t="s">
        <v>169</v>
      </c>
      <c r="BM334" s="208" t="s">
        <v>623</v>
      </c>
    </row>
    <row r="335" spans="2:51" s="14" customFormat="1" ht="11.25">
      <c r="B335" s="238"/>
      <c r="C335" s="239"/>
      <c r="D335" s="210" t="s">
        <v>254</v>
      </c>
      <c r="E335" s="240" t="s">
        <v>1</v>
      </c>
      <c r="F335" s="241" t="s">
        <v>359</v>
      </c>
      <c r="G335" s="239"/>
      <c r="H335" s="240" t="s">
        <v>1</v>
      </c>
      <c r="I335" s="242"/>
      <c r="J335" s="239"/>
      <c r="K335" s="239"/>
      <c r="L335" s="243"/>
      <c r="M335" s="244"/>
      <c r="N335" s="245"/>
      <c r="O335" s="245"/>
      <c r="P335" s="245"/>
      <c r="Q335" s="245"/>
      <c r="R335" s="245"/>
      <c r="S335" s="245"/>
      <c r="T335" s="246"/>
      <c r="AT335" s="247" t="s">
        <v>254</v>
      </c>
      <c r="AU335" s="247" t="s">
        <v>86</v>
      </c>
      <c r="AV335" s="14" t="s">
        <v>89</v>
      </c>
      <c r="AW335" s="14" t="s">
        <v>38</v>
      </c>
      <c r="AX335" s="14" t="s">
        <v>82</v>
      </c>
      <c r="AY335" s="247" t="s">
        <v>149</v>
      </c>
    </row>
    <row r="336" spans="2:51" s="12" customFormat="1" ht="11.25">
      <c r="B336" s="216"/>
      <c r="C336" s="217"/>
      <c r="D336" s="210" t="s">
        <v>254</v>
      </c>
      <c r="E336" s="218" t="s">
        <v>1</v>
      </c>
      <c r="F336" s="219" t="s">
        <v>624</v>
      </c>
      <c r="G336" s="217"/>
      <c r="H336" s="220">
        <v>3011</v>
      </c>
      <c r="I336" s="221"/>
      <c r="J336" s="217"/>
      <c r="K336" s="217"/>
      <c r="L336" s="222"/>
      <c r="M336" s="223"/>
      <c r="N336" s="224"/>
      <c r="O336" s="224"/>
      <c r="P336" s="224"/>
      <c r="Q336" s="224"/>
      <c r="R336" s="224"/>
      <c r="S336" s="224"/>
      <c r="T336" s="225"/>
      <c r="AT336" s="226" t="s">
        <v>254</v>
      </c>
      <c r="AU336" s="226" t="s">
        <v>86</v>
      </c>
      <c r="AV336" s="12" t="s">
        <v>86</v>
      </c>
      <c r="AW336" s="12" t="s">
        <v>38</v>
      </c>
      <c r="AX336" s="12" t="s">
        <v>82</v>
      </c>
      <c r="AY336" s="226" t="s">
        <v>149</v>
      </c>
    </row>
    <row r="337" spans="2:51" s="12" customFormat="1" ht="11.25">
      <c r="B337" s="216"/>
      <c r="C337" s="217"/>
      <c r="D337" s="210" t="s">
        <v>254</v>
      </c>
      <c r="E337" s="218" t="s">
        <v>1</v>
      </c>
      <c r="F337" s="219" t="s">
        <v>625</v>
      </c>
      <c r="G337" s="217"/>
      <c r="H337" s="220">
        <v>900</v>
      </c>
      <c r="I337" s="221"/>
      <c r="J337" s="217"/>
      <c r="K337" s="217"/>
      <c r="L337" s="222"/>
      <c r="M337" s="223"/>
      <c r="N337" s="224"/>
      <c r="O337" s="224"/>
      <c r="P337" s="224"/>
      <c r="Q337" s="224"/>
      <c r="R337" s="224"/>
      <c r="S337" s="224"/>
      <c r="T337" s="225"/>
      <c r="AT337" s="226" t="s">
        <v>254</v>
      </c>
      <c r="AU337" s="226" t="s">
        <v>86</v>
      </c>
      <c r="AV337" s="12" t="s">
        <v>86</v>
      </c>
      <c r="AW337" s="12" t="s">
        <v>38</v>
      </c>
      <c r="AX337" s="12" t="s">
        <v>82</v>
      </c>
      <c r="AY337" s="226" t="s">
        <v>149</v>
      </c>
    </row>
    <row r="338" spans="2:51" s="13" customFormat="1" ht="11.25">
      <c r="B338" s="227"/>
      <c r="C338" s="228"/>
      <c r="D338" s="210" t="s">
        <v>254</v>
      </c>
      <c r="E338" s="229" t="s">
        <v>1</v>
      </c>
      <c r="F338" s="230" t="s">
        <v>256</v>
      </c>
      <c r="G338" s="228"/>
      <c r="H338" s="231">
        <v>3911</v>
      </c>
      <c r="I338" s="232"/>
      <c r="J338" s="228"/>
      <c r="K338" s="228"/>
      <c r="L338" s="233"/>
      <c r="M338" s="234"/>
      <c r="N338" s="235"/>
      <c r="O338" s="235"/>
      <c r="P338" s="235"/>
      <c r="Q338" s="235"/>
      <c r="R338" s="235"/>
      <c r="S338" s="235"/>
      <c r="T338" s="236"/>
      <c r="AT338" s="237" t="s">
        <v>254</v>
      </c>
      <c r="AU338" s="237" t="s">
        <v>86</v>
      </c>
      <c r="AV338" s="13" t="s">
        <v>169</v>
      </c>
      <c r="AW338" s="13" t="s">
        <v>38</v>
      </c>
      <c r="AX338" s="13" t="s">
        <v>89</v>
      </c>
      <c r="AY338" s="237" t="s">
        <v>149</v>
      </c>
    </row>
    <row r="339" spans="2:65" s="1" customFormat="1" ht="16.5" customHeight="1">
      <c r="B339" s="35"/>
      <c r="C339" s="197" t="s">
        <v>626</v>
      </c>
      <c r="D339" s="197" t="s">
        <v>152</v>
      </c>
      <c r="E339" s="198" t="s">
        <v>627</v>
      </c>
      <c r="F339" s="199" t="s">
        <v>628</v>
      </c>
      <c r="G339" s="200" t="s">
        <v>322</v>
      </c>
      <c r="H339" s="201">
        <v>73</v>
      </c>
      <c r="I339" s="202"/>
      <c r="J339" s="203">
        <f>ROUND(I339*H339,2)</f>
        <v>0</v>
      </c>
      <c r="K339" s="199" t="s">
        <v>156</v>
      </c>
      <c r="L339" s="39"/>
      <c r="M339" s="204" t="s">
        <v>1</v>
      </c>
      <c r="N339" s="205" t="s">
        <v>47</v>
      </c>
      <c r="O339" s="67"/>
      <c r="P339" s="206">
        <f>O339*H339</f>
        <v>0</v>
      </c>
      <c r="Q339" s="206">
        <v>0</v>
      </c>
      <c r="R339" s="206">
        <f>Q339*H339</f>
        <v>0</v>
      </c>
      <c r="S339" s="206">
        <v>0</v>
      </c>
      <c r="T339" s="207">
        <f>S339*H339</f>
        <v>0</v>
      </c>
      <c r="AR339" s="208" t="s">
        <v>169</v>
      </c>
      <c r="AT339" s="208" t="s">
        <v>152</v>
      </c>
      <c r="AU339" s="208" t="s">
        <v>86</v>
      </c>
      <c r="AY339" s="17" t="s">
        <v>149</v>
      </c>
      <c r="BE339" s="209">
        <f>IF(N339="základní",J339,0)</f>
        <v>0</v>
      </c>
      <c r="BF339" s="209">
        <f>IF(N339="snížená",J339,0)</f>
        <v>0</v>
      </c>
      <c r="BG339" s="209">
        <f>IF(N339="zákl. přenesená",J339,0)</f>
        <v>0</v>
      </c>
      <c r="BH339" s="209">
        <f>IF(N339="sníž. přenesená",J339,0)</f>
        <v>0</v>
      </c>
      <c r="BI339" s="209">
        <f>IF(N339="nulová",J339,0)</f>
        <v>0</v>
      </c>
      <c r="BJ339" s="17" t="s">
        <v>89</v>
      </c>
      <c r="BK339" s="209">
        <f>ROUND(I339*H339,2)</f>
        <v>0</v>
      </c>
      <c r="BL339" s="17" t="s">
        <v>169</v>
      </c>
      <c r="BM339" s="208" t="s">
        <v>629</v>
      </c>
    </row>
    <row r="340" spans="2:51" s="14" customFormat="1" ht="11.25">
      <c r="B340" s="238"/>
      <c r="C340" s="239"/>
      <c r="D340" s="210" t="s">
        <v>254</v>
      </c>
      <c r="E340" s="240" t="s">
        <v>1</v>
      </c>
      <c r="F340" s="241" t="s">
        <v>346</v>
      </c>
      <c r="G340" s="239"/>
      <c r="H340" s="240" t="s">
        <v>1</v>
      </c>
      <c r="I340" s="242"/>
      <c r="J340" s="239"/>
      <c r="K340" s="239"/>
      <c r="L340" s="243"/>
      <c r="M340" s="244"/>
      <c r="N340" s="245"/>
      <c r="O340" s="245"/>
      <c r="P340" s="245"/>
      <c r="Q340" s="245"/>
      <c r="R340" s="245"/>
      <c r="S340" s="245"/>
      <c r="T340" s="246"/>
      <c r="AT340" s="247" t="s">
        <v>254</v>
      </c>
      <c r="AU340" s="247" t="s">
        <v>86</v>
      </c>
      <c r="AV340" s="14" t="s">
        <v>89</v>
      </c>
      <c r="AW340" s="14" t="s">
        <v>38</v>
      </c>
      <c r="AX340" s="14" t="s">
        <v>82</v>
      </c>
      <c r="AY340" s="247" t="s">
        <v>149</v>
      </c>
    </row>
    <row r="341" spans="2:51" s="12" customFormat="1" ht="11.25">
      <c r="B341" s="216"/>
      <c r="C341" s="217"/>
      <c r="D341" s="210" t="s">
        <v>254</v>
      </c>
      <c r="E341" s="218" t="s">
        <v>1</v>
      </c>
      <c r="F341" s="219" t="s">
        <v>630</v>
      </c>
      <c r="G341" s="217"/>
      <c r="H341" s="220">
        <v>73</v>
      </c>
      <c r="I341" s="221"/>
      <c r="J341" s="217"/>
      <c r="K341" s="217"/>
      <c r="L341" s="222"/>
      <c r="M341" s="223"/>
      <c r="N341" s="224"/>
      <c r="O341" s="224"/>
      <c r="P341" s="224"/>
      <c r="Q341" s="224"/>
      <c r="R341" s="224"/>
      <c r="S341" s="224"/>
      <c r="T341" s="225"/>
      <c r="AT341" s="226" t="s">
        <v>254</v>
      </c>
      <c r="AU341" s="226" t="s">
        <v>86</v>
      </c>
      <c r="AV341" s="12" t="s">
        <v>86</v>
      </c>
      <c r="AW341" s="12" t="s">
        <v>38</v>
      </c>
      <c r="AX341" s="12" t="s">
        <v>82</v>
      </c>
      <c r="AY341" s="226" t="s">
        <v>149</v>
      </c>
    </row>
    <row r="342" spans="2:51" s="13" customFormat="1" ht="11.25">
      <c r="B342" s="227"/>
      <c r="C342" s="228"/>
      <c r="D342" s="210" t="s">
        <v>254</v>
      </c>
      <c r="E342" s="229" t="s">
        <v>1</v>
      </c>
      <c r="F342" s="230" t="s">
        <v>256</v>
      </c>
      <c r="G342" s="228"/>
      <c r="H342" s="231">
        <v>73</v>
      </c>
      <c r="I342" s="232"/>
      <c r="J342" s="228"/>
      <c r="K342" s="228"/>
      <c r="L342" s="233"/>
      <c r="M342" s="234"/>
      <c r="N342" s="235"/>
      <c r="O342" s="235"/>
      <c r="P342" s="235"/>
      <c r="Q342" s="235"/>
      <c r="R342" s="235"/>
      <c r="S342" s="235"/>
      <c r="T342" s="236"/>
      <c r="AT342" s="237" t="s">
        <v>254</v>
      </c>
      <c r="AU342" s="237" t="s">
        <v>86</v>
      </c>
      <c r="AV342" s="13" t="s">
        <v>169</v>
      </c>
      <c r="AW342" s="13" t="s">
        <v>38</v>
      </c>
      <c r="AX342" s="13" t="s">
        <v>89</v>
      </c>
      <c r="AY342" s="237" t="s">
        <v>149</v>
      </c>
    </row>
    <row r="343" spans="2:65" s="1" customFormat="1" ht="24" customHeight="1">
      <c r="B343" s="35"/>
      <c r="C343" s="197" t="s">
        <v>631</v>
      </c>
      <c r="D343" s="197" t="s">
        <v>152</v>
      </c>
      <c r="E343" s="198" t="s">
        <v>632</v>
      </c>
      <c r="F343" s="199" t="s">
        <v>633</v>
      </c>
      <c r="G343" s="200" t="s">
        <v>322</v>
      </c>
      <c r="H343" s="201">
        <v>17.2</v>
      </c>
      <c r="I343" s="202"/>
      <c r="J343" s="203">
        <f>ROUND(I343*H343,2)</f>
        <v>0</v>
      </c>
      <c r="K343" s="199" t="s">
        <v>271</v>
      </c>
      <c r="L343" s="39"/>
      <c r="M343" s="204" t="s">
        <v>1</v>
      </c>
      <c r="N343" s="205" t="s">
        <v>47</v>
      </c>
      <c r="O343" s="67"/>
      <c r="P343" s="206">
        <f>O343*H343</f>
        <v>0</v>
      </c>
      <c r="Q343" s="206">
        <v>0.26532</v>
      </c>
      <c r="R343" s="206">
        <f>Q343*H343</f>
        <v>4.563504</v>
      </c>
      <c r="S343" s="206">
        <v>0</v>
      </c>
      <c r="T343" s="207">
        <f>S343*H343</f>
        <v>0</v>
      </c>
      <c r="AR343" s="208" t="s">
        <v>169</v>
      </c>
      <c r="AT343" s="208" t="s">
        <v>152</v>
      </c>
      <c r="AU343" s="208" t="s">
        <v>86</v>
      </c>
      <c r="AY343" s="17" t="s">
        <v>149</v>
      </c>
      <c r="BE343" s="209">
        <f>IF(N343="základní",J343,0)</f>
        <v>0</v>
      </c>
      <c r="BF343" s="209">
        <f>IF(N343="snížená",J343,0)</f>
        <v>0</v>
      </c>
      <c r="BG343" s="209">
        <f>IF(N343="zákl. přenesená",J343,0)</f>
        <v>0</v>
      </c>
      <c r="BH343" s="209">
        <f>IF(N343="sníž. přenesená",J343,0)</f>
        <v>0</v>
      </c>
      <c r="BI343" s="209">
        <f>IF(N343="nulová",J343,0)</f>
        <v>0</v>
      </c>
      <c r="BJ343" s="17" t="s">
        <v>89</v>
      </c>
      <c r="BK343" s="209">
        <f>ROUND(I343*H343,2)</f>
        <v>0</v>
      </c>
      <c r="BL343" s="17" t="s">
        <v>169</v>
      </c>
      <c r="BM343" s="208" t="s">
        <v>634</v>
      </c>
    </row>
    <row r="344" spans="2:47" s="1" customFormat="1" ht="126.75">
      <c r="B344" s="35"/>
      <c r="C344" s="36"/>
      <c r="D344" s="210" t="s">
        <v>159</v>
      </c>
      <c r="E344" s="36"/>
      <c r="F344" s="211" t="s">
        <v>635</v>
      </c>
      <c r="G344" s="36"/>
      <c r="H344" s="36"/>
      <c r="I344" s="118"/>
      <c r="J344" s="36"/>
      <c r="K344" s="36"/>
      <c r="L344" s="39"/>
      <c r="M344" s="212"/>
      <c r="N344" s="67"/>
      <c r="O344" s="67"/>
      <c r="P344" s="67"/>
      <c r="Q344" s="67"/>
      <c r="R344" s="67"/>
      <c r="S344" s="67"/>
      <c r="T344" s="68"/>
      <c r="AT344" s="17" t="s">
        <v>159</v>
      </c>
      <c r="AU344" s="17" t="s">
        <v>86</v>
      </c>
    </row>
    <row r="345" spans="2:51" s="12" customFormat="1" ht="11.25">
      <c r="B345" s="216"/>
      <c r="C345" s="217"/>
      <c r="D345" s="210" t="s">
        <v>254</v>
      </c>
      <c r="E345" s="218" t="s">
        <v>1</v>
      </c>
      <c r="F345" s="219" t="s">
        <v>636</v>
      </c>
      <c r="G345" s="217"/>
      <c r="H345" s="220">
        <v>17.2</v>
      </c>
      <c r="I345" s="221"/>
      <c r="J345" s="217"/>
      <c r="K345" s="217"/>
      <c r="L345" s="222"/>
      <c r="M345" s="223"/>
      <c r="N345" s="224"/>
      <c r="O345" s="224"/>
      <c r="P345" s="224"/>
      <c r="Q345" s="224"/>
      <c r="R345" s="224"/>
      <c r="S345" s="224"/>
      <c r="T345" s="225"/>
      <c r="AT345" s="226" t="s">
        <v>254</v>
      </c>
      <c r="AU345" s="226" t="s">
        <v>86</v>
      </c>
      <c r="AV345" s="12" t="s">
        <v>86</v>
      </c>
      <c r="AW345" s="12" t="s">
        <v>38</v>
      </c>
      <c r="AX345" s="12" t="s">
        <v>82</v>
      </c>
      <c r="AY345" s="226" t="s">
        <v>149</v>
      </c>
    </row>
    <row r="346" spans="2:51" s="13" customFormat="1" ht="11.25">
      <c r="B346" s="227"/>
      <c r="C346" s="228"/>
      <c r="D346" s="210" t="s">
        <v>254</v>
      </c>
      <c r="E346" s="229" t="s">
        <v>1</v>
      </c>
      <c r="F346" s="230" t="s">
        <v>256</v>
      </c>
      <c r="G346" s="228"/>
      <c r="H346" s="231">
        <v>17.2</v>
      </c>
      <c r="I346" s="232"/>
      <c r="J346" s="228"/>
      <c r="K346" s="228"/>
      <c r="L346" s="233"/>
      <c r="M346" s="234"/>
      <c r="N346" s="235"/>
      <c r="O346" s="235"/>
      <c r="P346" s="235"/>
      <c r="Q346" s="235"/>
      <c r="R346" s="235"/>
      <c r="S346" s="235"/>
      <c r="T346" s="236"/>
      <c r="AT346" s="237" t="s">
        <v>254</v>
      </c>
      <c r="AU346" s="237" t="s">
        <v>86</v>
      </c>
      <c r="AV346" s="13" t="s">
        <v>169</v>
      </c>
      <c r="AW346" s="13" t="s">
        <v>38</v>
      </c>
      <c r="AX346" s="13" t="s">
        <v>89</v>
      </c>
      <c r="AY346" s="237" t="s">
        <v>149</v>
      </c>
    </row>
    <row r="347" spans="2:65" s="1" customFormat="1" ht="16.5" customHeight="1">
      <c r="B347" s="35"/>
      <c r="C347" s="197" t="s">
        <v>637</v>
      </c>
      <c r="D347" s="197" t="s">
        <v>152</v>
      </c>
      <c r="E347" s="198" t="s">
        <v>638</v>
      </c>
      <c r="F347" s="199" t="s">
        <v>639</v>
      </c>
      <c r="G347" s="200" t="s">
        <v>233</v>
      </c>
      <c r="H347" s="201">
        <v>16</v>
      </c>
      <c r="I347" s="202"/>
      <c r="J347" s="203">
        <f>ROUND(I347*H347,2)</f>
        <v>0</v>
      </c>
      <c r="K347" s="199" t="s">
        <v>271</v>
      </c>
      <c r="L347" s="39"/>
      <c r="M347" s="204" t="s">
        <v>1</v>
      </c>
      <c r="N347" s="205" t="s">
        <v>47</v>
      </c>
      <c r="O347" s="67"/>
      <c r="P347" s="206">
        <f>O347*H347</f>
        <v>0</v>
      </c>
      <c r="Q347" s="206">
        <v>0.26532</v>
      </c>
      <c r="R347" s="206">
        <f>Q347*H347</f>
        <v>4.24512</v>
      </c>
      <c r="S347" s="206">
        <v>0</v>
      </c>
      <c r="T347" s="207">
        <f>S347*H347</f>
        <v>0</v>
      </c>
      <c r="AR347" s="208" t="s">
        <v>169</v>
      </c>
      <c r="AT347" s="208" t="s">
        <v>152</v>
      </c>
      <c r="AU347" s="208" t="s">
        <v>86</v>
      </c>
      <c r="AY347" s="17" t="s">
        <v>149</v>
      </c>
      <c r="BE347" s="209">
        <f>IF(N347="základní",J347,0)</f>
        <v>0</v>
      </c>
      <c r="BF347" s="209">
        <f>IF(N347="snížená",J347,0)</f>
        <v>0</v>
      </c>
      <c r="BG347" s="209">
        <f>IF(N347="zákl. přenesená",J347,0)</f>
        <v>0</v>
      </c>
      <c r="BH347" s="209">
        <f>IF(N347="sníž. přenesená",J347,0)</f>
        <v>0</v>
      </c>
      <c r="BI347" s="209">
        <f>IF(N347="nulová",J347,0)</f>
        <v>0</v>
      </c>
      <c r="BJ347" s="17" t="s">
        <v>89</v>
      </c>
      <c r="BK347" s="209">
        <f>ROUND(I347*H347,2)</f>
        <v>0</v>
      </c>
      <c r="BL347" s="17" t="s">
        <v>169</v>
      </c>
      <c r="BM347" s="208" t="s">
        <v>640</v>
      </c>
    </row>
    <row r="348" spans="2:47" s="1" customFormat="1" ht="234">
      <c r="B348" s="35"/>
      <c r="C348" s="36"/>
      <c r="D348" s="210" t="s">
        <v>159</v>
      </c>
      <c r="E348" s="36"/>
      <c r="F348" s="211" t="s">
        <v>641</v>
      </c>
      <c r="G348" s="36"/>
      <c r="H348" s="36"/>
      <c r="I348" s="118"/>
      <c r="J348" s="36"/>
      <c r="K348" s="36"/>
      <c r="L348" s="39"/>
      <c r="M348" s="212"/>
      <c r="N348" s="67"/>
      <c r="O348" s="67"/>
      <c r="P348" s="67"/>
      <c r="Q348" s="67"/>
      <c r="R348" s="67"/>
      <c r="S348" s="67"/>
      <c r="T348" s="68"/>
      <c r="AT348" s="17" t="s">
        <v>159</v>
      </c>
      <c r="AU348" s="17" t="s">
        <v>86</v>
      </c>
    </row>
    <row r="349" spans="2:51" s="12" customFormat="1" ht="11.25">
      <c r="B349" s="216"/>
      <c r="C349" s="217"/>
      <c r="D349" s="210" t="s">
        <v>254</v>
      </c>
      <c r="E349" s="218" t="s">
        <v>1</v>
      </c>
      <c r="F349" s="219" t="s">
        <v>642</v>
      </c>
      <c r="G349" s="217"/>
      <c r="H349" s="220">
        <v>16</v>
      </c>
      <c r="I349" s="221"/>
      <c r="J349" s="217"/>
      <c r="K349" s="217"/>
      <c r="L349" s="222"/>
      <c r="M349" s="223"/>
      <c r="N349" s="224"/>
      <c r="O349" s="224"/>
      <c r="P349" s="224"/>
      <c r="Q349" s="224"/>
      <c r="R349" s="224"/>
      <c r="S349" s="224"/>
      <c r="T349" s="225"/>
      <c r="AT349" s="226" t="s">
        <v>254</v>
      </c>
      <c r="AU349" s="226" t="s">
        <v>86</v>
      </c>
      <c r="AV349" s="12" t="s">
        <v>86</v>
      </c>
      <c r="AW349" s="12" t="s">
        <v>38</v>
      </c>
      <c r="AX349" s="12" t="s">
        <v>82</v>
      </c>
      <c r="AY349" s="226" t="s">
        <v>149</v>
      </c>
    </row>
    <row r="350" spans="2:51" s="13" customFormat="1" ht="11.25">
      <c r="B350" s="227"/>
      <c r="C350" s="228"/>
      <c r="D350" s="210" t="s">
        <v>254</v>
      </c>
      <c r="E350" s="229" t="s">
        <v>1</v>
      </c>
      <c r="F350" s="230" t="s">
        <v>256</v>
      </c>
      <c r="G350" s="228"/>
      <c r="H350" s="231">
        <v>16</v>
      </c>
      <c r="I350" s="232"/>
      <c r="J350" s="228"/>
      <c r="K350" s="228"/>
      <c r="L350" s="233"/>
      <c r="M350" s="234"/>
      <c r="N350" s="235"/>
      <c r="O350" s="235"/>
      <c r="P350" s="235"/>
      <c r="Q350" s="235"/>
      <c r="R350" s="235"/>
      <c r="S350" s="235"/>
      <c r="T350" s="236"/>
      <c r="AT350" s="237" t="s">
        <v>254</v>
      </c>
      <c r="AU350" s="237" t="s">
        <v>86</v>
      </c>
      <c r="AV350" s="13" t="s">
        <v>169</v>
      </c>
      <c r="AW350" s="13" t="s">
        <v>38</v>
      </c>
      <c r="AX350" s="13" t="s">
        <v>89</v>
      </c>
      <c r="AY350" s="237" t="s">
        <v>149</v>
      </c>
    </row>
    <row r="351" spans="2:65" s="1" customFormat="1" ht="16.5" customHeight="1">
      <c r="B351" s="35"/>
      <c r="C351" s="197" t="s">
        <v>643</v>
      </c>
      <c r="D351" s="197" t="s">
        <v>152</v>
      </c>
      <c r="E351" s="198" t="s">
        <v>644</v>
      </c>
      <c r="F351" s="199" t="s">
        <v>645</v>
      </c>
      <c r="G351" s="200" t="s">
        <v>322</v>
      </c>
      <c r="H351" s="201">
        <v>221</v>
      </c>
      <c r="I351" s="202"/>
      <c r="J351" s="203">
        <f>ROUND(I351*H351,2)</f>
        <v>0</v>
      </c>
      <c r="K351" s="199" t="s">
        <v>271</v>
      </c>
      <c r="L351" s="39"/>
      <c r="M351" s="204" t="s">
        <v>1</v>
      </c>
      <c r="N351" s="205" t="s">
        <v>47</v>
      </c>
      <c r="O351" s="67"/>
      <c r="P351" s="206">
        <f>O351*H351</f>
        <v>0</v>
      </c>
      <c r="Q351" s="206">
        <v>0.3133</v>
      </c>
      <c r="R351" s="206">
        <f>Q351*H351</f>
        <v>69.2393</v>
      </c>
      <c r="S351" s="206">
        <v>0</v>
      </c>
      <c r="T351" s="207">
        <f>S351*H351</f>
        <v>0</v>
      </c>
      <c r="AR351" s="208" t="s">
        <v>169</v>
      </c>
      <c r="AT351" s="208" t="s">
        <v>152</v>
      </c>
      <c r="AU351" s="208" t="s">
        <v>86</v>
      </c>
      <c r="AY351" s="17" t="s">
        <v>149</v>
      </c>
      <c r="BE351" s="209">
        <f>IF(N351="základní",J351,0)</f>
        <v>0</v>
      </c>
      <c r="BF351" s="209">
        <f>IF(N351="snížená",J351,0)</f>
        <v>0</v>
      </c>
      <c r="BG351" s="209">
        <f>IF(N351="zákl. přenesená",J351,0)</f>
        <v>0</v>
      </c>
      <c r="BH351" s="209">
        <f>IF(N351="sníž. přenesená",J351,0)</f>
        <v>0</v>
      </c>
      <c r="BI351" s="209">
        <f>IF(N351="nulová",J351,0)</f>
        <v>0</v>
      </c>
      <c r="BJ351" s="17" t="s">
        <v>89</v>
      </c>
      <c r="BK351" s="209">
        <f>ROUND(I351*H351,2)</f>
        <v>0</v>
      </c>
      <c r="BL351" s="17" t="s">
        <v>169</v>
      </c>
      <c r="BM351" s="208" t="s">
        <v>646</v>
      </c>
    </row>
    <row r="352" spans="2:47" s="1" customFormat="1" ht="29.25">
      <c r="B352" s="35"/>
      <c r="C352" s="36"/>
      <c r="D352" s="210" t="s">
        <v>159</v>
      </c>
      <c r="E352" s="36"/>
      <c r="F352" s="211" t="s">
        <v>647</v>
      </c>
      <c r="G352" s="36"/>
      <c r="H352" s="36"/>
      <c r="I352" s="118"/>
      <c r="J352" s="36"/>
      <c r="K352" s="36"/>
      <c r="L352" s="39"/>
      <c r="M352" s="212"/>
      <c r="N352" s="67"/>
      <c r="O352" s="67"/>
      <c r="P352" s="67"/>
      <c r="Q352" s="67"/>
      <c r="R352" s="67"/>
      <c r="S352" s="67"/>
      <c r="T352" s="68"/>
      <c r="AT352" s="17" t="s">
        <v>159</v>
      </c>
      <c r="AU352" s="17" t="s">
        <v>86</v>
      </c>
    </row>
    <row r="353" spans="2:51" s="12" customFormat="1" ht="11.25">
      <c r="B353" s="216"/>
      <c r="C353" s="217"/>
      <c r="D353" s="210" t="s">
        <v>254</v>
      </c>
      <c r="E353" s="218" t="s">
        <v>1</v>
      </c>
      <c r="F353" s="219" t="s">
        <v>648</v>
      </c>
      <c r="G353" s="217"/>
      <c r="H353" s="220">
        <v>221</v>
      </c>
      <c r="I353" s="221"/>
      <c r="J353" s="217"/>
      <c r="K353" s="217"/>
      <c r="L353" s="222"/>
      <c r="M353" s="223"/>
      <c r="N353" s="224"/>
      <c r="O353" s="224"/>
      <c r="P353" s="224"/>
      <c r="Q353" s="224"/>
      <c r="R353" s="224"/>
      <c r="S353" s="224"/>
      <c r="T353" s="225"/>
      <c r="AT353" s="226" t="s">
        <v>254</v>
      </c>
      <c r="AU353" s="226" t="s">
        <v>86</v>
      </c>
      <c r="AV353" s="12" t="s">
        <v>86</v>
      </c>
      <c r="AW353" s="12" t="s">
        <v>38</v>
      </c>
      <c r="AX353" s="12" t="s">
        <v>82</v>
      </c>
      <c r="AY353" s="226" t="s">
        <v>149</v>
      </c>
    </row>
    <row r="354" spans="2:51" s="13" customFormat="1" ht="11.25">
      <c r="B354" s="227"/>
      <c r="C354" s="228"/>
      <c r="D354" s="210" t="s">
        <v>254</v>
      </c>
      <c r="E354" s="229" t="s">
        <v>1</v>
      </c>
      <c r="F354" s="230" t="s">
        <v>256</v>
      </c>
      <c r="G354" s="228"/>
      <c r="H354" s="231">
        <v>221</v>
      </c>
      <c r="I354" s="232"/>
      <c r="J354" s="228"/>
      <c r="K354" s="228"/>
      <c r="L354" s="233"/>
      <c r="M354" s="234"/>
      <c r="N354" s="235"/>
      <c r="O354" s="235"/>
      <c r="P354" s="235"/>
      <c r="Q354" s="235"/>
      <c r="R354" s="235"/>
      <c r="S354" s="235"/>
      <c r="T354" s="236"/>
      <c r="AT354" s="237" t="s">
        <v>254</v>
      </c>
      <c r="AU354" s="237" t="s">
        <v>86</v>
      </c>
      <c r="AV354" s="13" t="s">
        <v>169</v>
      </c>
      <c r="AW354" s="13" t="s">
        <v>38</v>
      </c>
      <c r="AX354" s="13" t="s">
        <v>89</v>
      </c>
      <c r="AY354" s="237" t="s">
        <v>149</v>
      </c>
    </row>
    <row r="355" spans="2:63" s="11" customFormat="1" ht="22.9" customHeight="1">
      <c r="B355" s="181"/>
      <c r="C355" s="182"/>
      <c r="D355" s="183" t="s">
        <v>81</v>
      </c>
      <c r="E355" s="195" t="s">
        <v>649</v>
      </c>
      <c r="F355" s="195" t="s">
        <v>650</v>
      </c>
      <c r="G355" s="182"/>
      <c r="H355" s="182"/>
      <c r="I355" s="185"/>
      <c r="J355" s="196">
        <f>BK355</f>
        <v>0</v>
      </c>
      <c r="K355" s="182"/>
      <c r="L355" s="187"/>
      <c r="M355" s="188"/>
      <c r="N355" s="189"/>
      <c r="O355" s="189"/>
      <c r="P355" s="190">
        <f>P356</f>
        <v>0</v>
      </c>
      <c r="Q355" s="189"/>
      <c r="R355" s="190">
        <f>R356</f>
        <v>0</v>
      </c>
      <c r="S355" s="189"/>
      <c r="T355" s="191">
        <f>T356</f>
        <v>0</v>
      </c>
      <c r="AR355" s="192" t="s">
        <v>89</v>
      </c>
      <c r="AT355" s="193" t="s">
        <v>81</v>
      </c>
      <c r="AU355" s="193" t="s">
        <v>89</v>
      </c>
      <c r="AY355" s="192" t="s">
        <v>149</v>
      </c>
      <c r="BK355" s="194">
        <f>BK356</f>
        <v>0</v>
      </c>
    </row>
    <row r="356" spans="2:65" s="1" customFormat="1" ht="16.5" customHeight="1">
      <c r="B356" s="35"/>
      <c r="C356" s="197" t="s">
        <v>651</v>
      </c>
      <c r="D356" s="197" t="s">
        <v>152</v>
      </c>
      <c r="E356" s="198" t="s">
        <v>652</v>
      </c>
      <c r="F356" s="199" t="s">
        <v>653</v>
      </c>
      <c r="G356" s="200" t="s">
        <v>300</v>
      </c>
      <c r="H356" s="201">
        <v>4936.801</v>
      </c>
      <c r="I356" s="202"/>
      <c r="J356" s="203">
        <f>ROUND(I356*H356,2)</f>
        <v>0</v>
      </c>
      <c r="K356" s="199" t="s">
        <v>156</v>
      </c>
      <c r="L356" s="39"/>
      <c r="M356" s="204" t="s">
        <v>1</v>
      </c>
      <c r="N356" s="205" t="s">
        <v>47</v>
      </c>
      <c r="O356" s="67"/>
      <c r="P356" s="206">
        <f>O356*H356</f>
        <v>0</v>
      </c>
      <c r="Q356" s="206">
        <v>0</v>
      </c>
      <c r="R356" s="206">
        <f>Q356*H356</f>
        <v>0</v>
      </c>
      <c r="S356" s="206">
        <v>0</v>
      </c>
      <c r="T356" s="207">
        <f>S356*H356</f>
        <v>0</v>
      </c>
      <c r="AR356" s="208" t="s">
        <v>169</v>
      </c>
      <c r="AT356" s="208" t="s">
        <v>152</v>
      </c>
      <c r="AU356" s="208" t="s">
        <v>86</v>
      </c>
      <c r="AY356" s="17" t="s">
        <v>149</v>
      </c>
      <c r="BE356" s="209">
        <f>IF(N356="základní",J356,0)</f>
        <v>0</v>
      </c>
      <c r="BF356" s="209">
        <f>IF(N356="snížená",J356,0)</f>
        <v>0</v>
      </c>
      <c r="BG356" s="209">
        <f>IF(N356="zákl. přenesená",J356,0)</f>
        <v>0</v>
      </c>
      <c r="BH356" s="209">
        <f>IF(N356="sníž. přenesená",J356,0)</f>
        <v>0</v>
      </c>
      <c r="BI356" s="209">
        <f>IF(N356="nulová",J356,0)</f>
        <v>0</v>
      </c>
      <c r="BJ356" s="17" t="s">
        <v>89</v>
      </c>
      <c r="BK356" s="209">
        <f>ROUND(I356*H356,2)</f>
        <v>0</v>
      </c>
      <c r="BL356" s="17" t="s">
        <v>169</v>
      </c>
      <c r="BM356" s="208" t="s">
        <v>654</v>
      </c>
    </row>
    <row r="357" spans="2:63" s="11" customFormat="1" ht="25.9" customHeight="1">
      <c r="B357" s="181"/>
      <c r="C357" s="182"/>
      <c r="D357" s="183" t="s">
        <v>81</v>
      </c>
      <c r="E357" s="184" t="s">
        <v>316</v>
      </c>
      <c r="F357" s="184" t="s">
        <v>316</v>
      </c>
      <c r="G357" s="182"/>
      <c r="H357" s="182"/>
      <c r="I357" s="185"/>
      <c r="J357" s="186">
        <f>BK357</f>
        <v>0</v>
      </c>
      <c r="K357" s="182"/>
      <c r="L357" s="187"/>
      <c r="M357" s="188"/>
      <c r="N357" s="189"/>
      <c r="O357" s="189"/>
      <c r="P357" s="190">
        <f>P358</f>
        <v>0</v>
      </c>
      <c r="Q357" s="189"/>
      <c r="R357" s="190">
        <f>R358</f>
        <v>0</v>
      </c>
      <c r="S357" s="189"/>
      <c r="T357" s="191">
        <f>T358</f>
        <v>0</v>
      </c>
      <c r="AR357" s="192" t="s">
        <v>169</v>
      </c>
      <c r="AT357" s="193" t="s">
        <v>81</v>
      </c>
      <c r="AU357" s="193" t="s">
        <v>82</v>
      </c>
      <c r="AY357" s="192" t="s">
        <v>149</v>
      </c>
      <c r="BK357" s="194">
        <f>BK358</f>
        <v>0</v>
      </c>
    </row>
    <row r="358" spans="2:63" s="11" customFormat="1" ht="22.9" customHeight="1">
      <c r="B358" s="181"/>
      <c r="C358" s="182"/>
      <c r="D358" s="183" t="s">
        <v>81</v>
      </c>
      <c r="E358" s="195" t="s">
        <v>317</v>
      </c>
      <c r="F358" s="195" t="s">
        <v>655</v>
      </c>
      <c r="G358" s="182"/>
      <c r="H358" s="182"/>
      <c r="I358" s="185"/>
      <c r="J358" s="196">
        <f>BK358</f>
        <v>0</v>
      </c>
      <c r="K358" s="182"/>
      <c r="L358" s="187"/>
      <c r="M358" s="188"/>
      <c r="N358" s="189"/>
      <c r="O358" s="189"/>
      <c r="P358" s="190">
        <f>SUM(P359:P366)</f>
        <v>0</v>
      </c>
      <c r="Q358" s="189"/>
      <c r="R358" s="190">
        <f>SUM(R359:R366)</f>
        <v>0</v>
      </c>
      <c r="S358" s="189"/>
      <c r="T358" s="191">
        <f>SUM(T359:T366)</f>
        <v>0</v>
      </c>
      <c r="AR358" s="192" t="s">
        <v>169</v>
      </c>
      <c r="AT358" s="193" t="s">
        <v>81</v>
      </c>
      <c r="AU358" s="193" t="s">
        <v>89</v>
      </c>
      <c r="AY358" s="192" t="s">
        <v>149</v>
      </c>
      <c r="BK358" s="194">
        <f>SUM(BK359:BK366)</f>
        <v>0</v>
      </c>
    </row>
    <row r="359" spans="2:65" s="1" customFormat="1" ht="16.5" customHeight="1">
      <c r="B359" s="35"/>
      <c r="C359" s="197" t="s">
        <v>656</v>
      </c>
      <c r="D359" s="197" t="s">
        <v>152</v>
      </c>
      <c r="E359" s="198" t="s">
        <v>657</v>
      </c>
      <c r="F359" s="199" t="s">
        <v>658</v>
      </c>
      <c r="G359" s="200" t="s">
        <v>322</v>
      </c>
      <c r="H359" s="201">
        <v>19</v>
      </c>
      <c r="I359" s="202"/>
      <c r="J359" s="203">
        <f>ROUND(I359*H359,2)</f>
        <v>0</v>
      </c>
      <c r="K359" s="199" t="s">
        <v>271</v>
      </c>
      <c r="L359" s="39"/>
      <c r="M359" s="204" t="s">
        <v>1</v>
      </c>
      <c r="N359" s="205" t="s">
        <v>47</v>
      </c>
      <c r="O359" s="67"/>
      <c r="P359" s="206">
        <f>O359*H359</f>
        <v>0</v>
      </c>
      <c r="Q359" s="206">
        <v>0</v>
      </c>
      <c r="R359" s="206">
        <f>Q359*H359</f>
        <v>0</v>
      </c>
      <c r="S359" s="206">
        <v>0</v>
      </c>
      <c r="T359" s="207">
        <f>S359*H359</f>
        <v>0</v>
      </c>
      <c r="AR359" s="208" t="s">
        <v>323</v>
      </c>
      <c r="AT359" s="208" t="s">
        <v>152</v>
      </c>
      <c r="AU359" s="208" t="s">
        <v>86</v>
      </c>
      <c r="AY359" s="17" t="s">
        <v>149</v>
      </c>
      <c r="BE359" s="209">
        <f>IF(N359="základní",J359,0)</f>
        <v>0</v>
      </c>
      <c r="BF359" s="209">
        <f>IF(N359="snížená",J359,0)</f>
        <v>0</v>
      </c>
      <c r="BG359" s="209">
        <f>IF(N359="zákl. přenesená",J359,0)</f>
        <v>0</v>
      </c>
      <c r="BH359" s="209">
        <f>IF(N359="sníž. přenesená",J359,0)</f>
        <v>0</v>
      </c>
      <c r="BI359" s="209">
        <f>IF(N359="nulová",J359,0)</f>
        <v>0</v>
      </c>
      <c r="BJ359" s="17" t="s">
        <v>89</v>
      </c>
      <c r="BK359" s="209">
        <f>ROUND(I359*H359,2)</f>
        <v>0</v>
      </c>
      <c r="BL359" s="17" t="s">
        <v>323</v>
      </c>
      <c r="BM359" s="208" t="s">
        <v>659</v>
      </c>
    </row>
    <row r="360" spans="2:47" s="1" customFormat="1" ht="68.25">
      <c r="B360" s="35"/>
      <c r="C360" s="36"/>
      <c r="D360" s="210" t="s">
        <v>159</v>
      </c>
      <c r="E360" s="36"/>
      <c r="F360" s="211" t="s">
        <v>660</v>
      </c>
      <c r="G360" s="36"/>
      <c r="H360" s="36"/>
      <c r="I360" s="118"/>
      <c r="J360" s="36"/>
      <c r="K360" s="36"/>
      <c r="L360" s="39"/>
      <c r="M360" s="212"/>
      <c r="N360" s="67"/>
      <c r="O360" s="67"/>
      <c r="P360" s="67"/>
      <c r="Q360" s="67"/>
      <c r="R360" s="67"/>
      <c r="S360" s="67"/>
      <c r="T360" s="68"/>
      <c r="AT360" s="17" t="s">
        <v>159</v>
      </c>
      <c r="AU360" s="17" t="s">
        <v>86</v>
      </c>
    </row>
    <row r="361" spans="2:51" s="12" customFormat="1" ht="11.25">
      <c r="B361" s="216"/>
      <c r="C361" s="217"/>
      <c r="D361" s="210" t="s">
        <v>254</v>
      </c>
      <c r="E361" s="218" t="s">
        <v>1</v>
      </c>
      <c r="F361" s="219" t="s">
        <v>602</v>
      </c>
      <c r="G361" s="217"/>
      <c r="H361" s="220">
        <v>19</v>
      </c>
      <c r="I361" s="221"/>
      <c r="J361" s="217"/>
      <c r="K361" s="217"/>
      <c r="L361" s="222"/>
      <c r="M361" s="223"/>
      <c r="N361" s="224"/>
      <c r="O361" s="224"/>
      <c r="P361" s="224"/>
      <c r="Q361" s="224"/>
      <c r="R361" s="224"/>
      <c r="S361" s="224"/>
      <c r="T361" s="225"/>
      <c r="AT361" s="226" t="s">
        <v>254</v>
      </c>
      <c r="AU361" s="226" t="s">
        <v>86</v>
      </c>
      <c r="AV361" s="12" t="s">
        <v>86</v>
      </c>
      <c r="AW361" s="12" t="s">
        <v>38</v>
      </c>
      <c r="AX361" s="12" t="s">
        <v>82</v>
      </c>
      <c r="AY361" s="226" t="s">
        <v>149</v>
      </c>
    </row>
    <row r="362" spans="2:51" s="13" customFormat="1" ht="11.25">
      <c r="B362" s="227"/>
      <c r="C362" s="228"/>
      <c r="D362" s="210" t="s">
        <v>254</v>
      </c>
      <c r="E362" s="229" t="s">
        <v>1</v>
      </c>
      <c r="F362" s="230" t="s">
        <v>256</v>
      </c>
      <c r="G362" s="228"/>
      <c r="H362" s="231">
        <v>19</v>
      </c>
      <c r="I362" s="232"/>
      <c r="J362" s="228"/>
      <c r="K362" s="228"/>
      <c r="L362" s="233"/>
      <c r="M362" s="234"/>
      <c r="N362" s="235"/>
      <c r="O362" s="235"/>
      <c r="P362" s="235"/>
      <c r="Q362" s="235"/>
      <c r="R362" s="235"/>
      <c r="S362" s="235"/>
      <c r="T362" s="236"/>
      <c r="AT362" s="237" t="s">
        <v>254</v>
      </c>
      <c r="AU362" s="237" t="s">
        <v>86</v>
      </c>
      <c r="AV362" s="13" t="s">
        <v>169</v>
      </c>
      <c r="AW362" s="13" t="s">
        <v>38</v>
      </c>
      <c r="AX362" s="13" t="s">
        <v>89</v>
      </c>
      <c r="AY362" s="237" t="s">
        <v>149</v>
      </c>
    </row>
    <row r="363" spans="2:65" s="1" customFormat="1" ht="16.5" customHeight="1">
      <c r="B363" s="35"/>
      <c r="C363" s="197" t="s">
        <v>661</v>
      </c>
      <c r="D363" s="197" t="s">
        <v>152</v>
      </c>
      <c r="E363" s="198" t="s">
        <v>662</v>
      </c>
      <c r="F363" s="199" t="s">
        <v>663</v>
      </c>
      <c r="G363" s="200" t="s">
        <v>322</v>
      </c>
      <c r="H363" s="201">
        <v>35</v>
      </c>
      <c r="I363" s="202"/>
      <c r="J363" s="203">
        <f>ROUND(I363*H363,2)</f>
        <v>0</v>
      </c>
      <c r="K363" s="199" t="s">
        <v>271</v>
      </c>
      <c r="L363" s="39"/>
      <c r="M363" s="204" t="s">
        <v>1</v>
      </c>
      <c r="N363" s="205" t="s">
        <v>47</v>
      </c>
      <c r="O363" s="67"/>
      <c r="P363" s="206">
        <f>O363*H363</f>
        <v>0</v>
      </c>
      <c r="Q363" s="206">
        <v>0</v>
      </c>
      <c r="R363" s="206">
        <f>Q363*H363</f>
        <v>0</v>
      </c>
      <c r="S363" s="206">
        <v>0</v>
      </c>
      <c r="T363" s="207">
        <f>S363*H363</f>
        <v>0</v>
      </c>
      <c r="AR363" s="208" t="s">
        <v>323</v>
      </c>
      <c r="AT363" s="208" t="s">
        <v>152</v>
      </c>
      <c r="AU363" s="208" t="s">
        <v>86</v>
      </c>
      <c r="AY363" s="17" t="s">
        <v>149</v>
      </c>
      <c r="BE363" s="209">
        <f>IF(N363="základní",J363,0)</f>
        <v>0</v>
      </c>
      <c r="BF363" s="209">
        <f>IF(N363="snížená",J363,0)</f>
        <v>0</v>
      </c>
      <c r="BG363" s="209">
        <f>IF(N363="zákl. přenesená",J363,0)</f>
        <v>0</v>
      </c>
      <c r="BH363" s="209">
        <f>IF(N363="sníž. přenesená",J363,0)</f>
        <v>0</v>
      </c>
      <c r="BI363" s="209">
        <f>IF(N363="nulová",J363,0)</f>
        <v>0</v>
      </c>
      <c r="BJ363" s="17" t="s">
        <v>89</v>
      </c>
      <c r="BK363" s="209">
        <f>ROUND(I363*H363,2)</f>
        <v>0</v>
      </c>
      <c r="BL363" s="17" t="s">
        <v>323</v>
      </c>
      <c r="BM363" s="208" t="s">
        <v>664</v>
      </c>
    </row>
    <row r="364" spans="2:47" s="1" customFormat="1" ht="68.25">
      <c r="B364" s="35"/>
      <c r="C364" s="36"/>
      <c r="D364" s="210" t="s">
        <v>159</v>
      </c>
      <c r="E364" s="36"/>
      <c r="F364" s="211" t="s">
        <v>665</v>
      </c>
      <c r="G364" s="36"/>
      <c r="H364" s="36"/>
      <c r="I364" s="118"/>
      <c r="J364" s="36"/>
      <c r="K364" s="36"/>
      <c r="L364" s="39"/>
      <c r="M364" s="212"/>
      <c r="N364" s="67"/>
      <c r="O364" s="67"/>
      <c r="P364" s="67"/>
      <c r="Q364" s="67"/>
      <c r="R364" s="67"/>
      <c r="S364" s="67"/>
      <c r="T364" s="68"/>
      <c r="AT364" s="17" t="s">
        <v>159</v>
      </c>
      <c r="AU364" s="17" t="s">
        <v>86</v>
      </c>
    </row>
    <row r="365" spans="2:51" s="12" customFormat="1" ht="11.25">
      <c r="B365" s="216"/>
      <c r="C365" s="217"/>
      <c r="D365" s="210" t="s">
        <v>254</v>
      </c>
      <c r="E365" s="218" t="s">
        <v>1</v>
      </c>
      <c r="F365" s="219" t="s">
        <v>666</v>
      </c>
      <c r="G365" s="217"/>
      <c r="H365" s="220">
        <v>35</v>
      </c>
      <c r="I365" s="221"/>
      <c r="J365" s="217"/>
      <c r="K365" s="217"/>
      <c r="L365" s="222"/>
      <c r="M365" s="223"/>
      <c r="N365" s="224"/>
      <c r="O365" s="224"/>
      <c r="P365" s="224"/>
      <c r="Q365" s="224"/>
      <c r="R365" s="224"/>
      <c r="S365" s="224"/>
      <c r="T365" s="225"/>
      <c r="AT365" s="226" t="s">
        <v>254</v>
      </c>
      <c r="AU365" s="226" t="s">
        <v>86</v>
      </c>
      <c r="AV365" s="12" t="s">
        <v>86</v>
      </c>
      <c r="AW365" s="12" t="s">
        <v>38</v>
      </c>
      <c r="AX365" s="12" t="s">
        <v>82</v>
      </c>
      <c r="AY365" s="226" t="s">
        <v>149</v>
      </c>
    </row>
    <row r="366" spans="2:51" s="13" customFormat="1" ht="11.25">
      <c r="B366" s="227"/>
      <c r="C366" s="228"/>
      <c r="D366" s="210" t="s">
        <v>254</v>
      </c>
      <c r="E366" s="229" t="s">
        <v>1</v>
      </c>
      <c r="F366" s="230" t="s">
        <v>256</v>
      </c>
      <c r="G366" s="228"/>
      <c r="H366" s="231">
        <v>35</v>
      </c>
      <c r="I366" s="232"/>
      <c r="J366" s="228"/>
      <c r="K366" s="228"/>
      <c r="L366" s="233"/>
      <c r="M366" s="248"/>
      <c r="N366" s="249"/>
      <c r="O366" s="249"/>
      <c r="P366" s="249"/>
      <c r="Q366" s="249"/>
      <c r="R366" s="249"/>
      <c r="S366" s="249"/>
      <c r="T366" s="250"/>
      <c r="AT366" s="237" t="s">
        <v>254</v>
      </c>
      <c r="AU366" s="237" t="s">
        <v>86</v>
      </c>
      <c r="AV366" s="13" t="s">
        <v>169</v>
      </c>
      <c r="AW366" s="13" t="s">
        <v>38</v>
      </c>
      <c r="AX366" s="13" t="s">
        <v>89</v>
      </c>
      <c r="AY366" s="237" t="s">
        <v>149</v>
      </c>
    </row>
    <row r="367" spans="2:12" s="1" customFormat="1" ht="6.95" customHeight="1">
      <c r="B367" s="50"/>
      <c r="C367" s="51"/>
      <c r="D367" s="51"/>
      <c r="E367" s="51"/>
      <c r="F367" s="51"/>
      <c r="G367" s="51"/>
      <c r="H367" s="51"/>
      <c r="I367" s="149"/>
      <c r="J367" s="51"/>
      <c r="K367" s="51"/>
      <c r="L367" s="39"/>
    </row>
  </sheetData>
  <sheetProtection algorithmName="SHA-512" hashValue="I8M+UttMBKIBa0py/Dz/WwncJnc96Put9PW0R8WdRo4O7ztUuWivqeBpYiQZop149qQCF4BbV8LViCIN+He4Lg==" saltValue="+SZUczwJo176cYLitoZD8Acdyt0XsccPCWKwTZqfVijJeOG6lTLKMal5kjA7L+53gvr3SI5WFU0ChZ6kGk1AfQ==" spinCount="100000" sheet="1" objects="1" scenarios="1" formatColumns="0" formatRows="0" autoFilter="0"/>
  <autoFilter ref="C129:K36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107</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75">
      <c r="B8" s="20"/>
      <c r="D8" s="117" t="s">
        <v>117</v>
      </c>
      <c r="L8" s="20"/>
    </row>
    <row r="9" spans="2:12" ht="16.5" customHeight="1">
      <c r="B9" s="20"/>
      <c r="E9" s="322" t="s">
        <v>118</v>
      </c>
      <c r="F9" s="287"/>
      <c r="G9" s="287"/>
      <c r="H9" s="287"/>
      <c r="L9" s="20"/>
    </row>
    <row r="10" spans="2:12" ht="12" customHeight="1">
      <c r="B10" s="20"/>
      <c r="D10" s="117" t="s">
        <v>119</v>
      </c>
      <c r="L10" s="20"/>
    </row>
    <row r="11" spans="2:12" s="1" customFormat="1" ht="16.5" customHeight="1">
      <c r="B11" s="39"/>
      <c r="E11" s="332" t="s">
        <v>667</v>
      </c>
      <c r="F11" s="324"/>
      <c r="G11" s="324"/>
      <c r="H11" s="324"/>
      <c r="I11" s="118"/>
      <c r="L11" s="39"/>
    </row>
    <row r="12" spans="2:12" s="1" customFormat="1" ht="12" customHeight="1">
      <c r="B12" s="39"/>
      <c r="D12" s="117" t="s">
        <v>668</v>
      </c>
      <c r="I12" s="118"/>
      <c r="L12" s="39"/>
    </row>
    <row r="13" spans="2:12" s="1" customFormat="1" ht="36.95" customHeight="1">
      <c r="B13" s="39"/>
      <c r="E13" s="325" t="s">
        <v>669</v>
      </c>
      <c r="F13" s="324"/>
      <c r="G13" s="324"/>
      <c r="H13" s="324"/>
      <c r="I13" s="118"/>
      <c r="L13" s="39"/>
    </row>
    <row r="14" spans="2:12" s="1" customFormat="1" ht="11.25">
      <c r="B14" s="39"/>
      <c r="I14" s="118"/>
      <c r="L14" s="39"/>
    </row>
    <row r="15" spans="2:12" s="1" customFormat="1" ht="12" customHeight="1">
      <c r="B15" s="39"/>
      <c r="D15" s="117" t="s">
        <v>18</v>
      </c>
      <c r="F15" s="106" t="s">
        <v>1</v>
      </c>
      <c r="I15" s="119" t="s">
        <v>20</v>
      </c>
      <c r="J15" s="106" t="s">
        <v>1</v>
      </c>
      <c r="L15" s="39"/>
    </row>
    <row r="16" spans="2:12" s="1" customFormat="1" ht="12" customHeight="1">
      <c r="B16" s="39"/>
      <c r="D16" s="117" t="s">
        <v>22</v>
      </c>
      <c r="F16" s="106" t="s">
        <v>121</v>
      </c>
      <c r="I16" s="119" t="s">
        <v>24</v>
      </c>
      <c r="J16" s="120" t="str">
        <f>'Rekapitulace stavby'!AN8</f>
        <v>7. 8. 2019</v>
      </c>
      <c r="L16" s="39"/>
    </row>
    <row r="17" spans="2:12" s="1" customFormat="1" ht="10.9" customHeight="1">
      <c r="B17" s="39"/>
      <c r="I17" s="118"/>
      <c r="L17" s="39"/>
    </row>
    <row r="18" spans="2:12" s="1" customFormat="1" ht="12" customHeight="1">
      <c r="B18" s="39"/>
      <c r="D18" s="117" t="s">
        <v>30</v>
      </c>
      <c r="I18" s="119" t="s">
        <v>31</v>
      </c>
      <c r="J18" s="106" t="s">
        <v>1</v>
      </c>
      <c r="L18" s="39"/>
    </row>
    <row r="19" spans="2:12" s="1" customFormat="1" ht="18" customHeight="1">
      <c r="B19" s="39"/>
      <c r="E19" s="106" t="s">
        <v>23</v>
      </c>
      <c r="I19" s="119" t="s">
        <v>33</v>
      </c>
      <c r="J19" s="106" t="s">
        <v>1</v>
      </c>
      <c r="L19" s="39"/>
    </row>
    <row r="20" spans="2:12" s="1" customFormat="1" ht="6.95" customHeight="1">
      <c r="B20" s="39"/>
      <c r="I20" s="118"/>
      <c r="L20" s="39"/>
    </row>
    <row r="21" spans="2:12" s="1" customFormat="1" ht="12" customHeight="1">
      <c r="B21" s="39"/>
      <c r="D21" s="117" t="s">
        <v>34</v>
      </c>
      <c r="I21" s="119" t="s">
        <v>31</v>
      </c>
      <c r="J21" s="30" t="str">
        <f>'Rekapitulace stavby'!AN13</f>
        <v>Vyplň údaj</v>
      </c>
      <c r="L21" s="39"/>
    </row>
    <row r="22" spans="2:12" s="1" customFormat="1" ht="18" customHeight="1">
      <c r="B22" s="39"/>
      <c r="E22" s="326" t="str">
        <f>'Rekapitulace stavby'!E14</f>
        <v>Vyplň údaj</v>
      </c>
      <c r="F22" s="327"/>
      <c r="G22" s="327"/>
      <c r="H22" s="327"/>
      <c r="I22" s="119" t="s">
        <v>33</v>
      </c>
      <c r="J22" s="30" t="str">
        <f>'Rekapitulace stavby'!AN14</f>
        <v>Vyplň údaj</v>
      </c>
      <c r="L22" s="39"/>
    </row>
    <row r="23" spans="2:12" s="1" customFormat="1" ht="6.95" customHeight="1">
      <c r="B23" s="39"/>
      <c r="I23" s="118"/>
      <c r="L23" s="39"/>
    </row>
    <row r="24" spans="2:12" s="1" customFormat="1" ht="12" customHeight="1">
      <c r="B24" s="39"/>
      <c r="D24" s="117" t="s">
        <v>36</v>
      </c>
      <c r="I24" s="119" t="s">
        <v>31</v>
      </c>
      <c r="J24" s="106" t="s">
        <v>1</v>
      </c>
      <c r="L24" s="39"/>
    </row>
    <row r="25" spans="2:12" s="1" customFormat="1" ht="18" customHeight="1">
      <c r="B25" s="39"/>
      <c r="E25" s="106" t="s">
        <v>670</v>
      </c>
      <c r="I25" s="119" t="s">
        <v>33</v>
      </c>
      <c r="J25" s="106" t="s">
        <v>1</v>
      </c>
      <c r="L25" s="39"/>
    </row>
    <row r="26" spans="2:12" s="1" customFormat="1" ht="6.95" customHeight="1">
      <c r="B26" s="39"/>
      <c r="I26" s="118"/>
      <c r="L26" s="39"/>
    </row>
    <row r="27" spans="2:12" s="1" customFormat="1" ht="12" customHeight="1">
      <c r="B27" s="39"/>
      <c r="D27" s="117" t="s">
        <v>39</v>
      </c>
      <c r="I27" s="119" t="s">
        <v>31</v>
      </c>
      <c r="J27" s="106" t="s">
        <v>1</v>
      </c>
      <c r="L27" s="39"/>
    </row>
    <row r="28" spans="2:12" s="1" customFormat="1" ht="18" customHeight="1">
      <c r="B28" s="39"/>
      <c r="E28" s="106" t="s">
        <v>671</v>
      </c>
      <c r="I28" s="119" t="s">
        <v>33</v>
      </c>
      <c r="J28" s="106" t="s">
        <v>1</v>
      </c>
      <c r="L28" s="39"/>
    </row>
    <row r="29" spans="2:12" s="1" customFormat="1" ht="6.95" customHeight="1">
      <c r="B29" s="39"/>
      <c r="I29" s="118"/>
      <c r="L29" s="39"/>
    </row>
    <row r="30" spans="2:12" s="1" customFormat="1" ht="12" customHeight="1">
      <c r="B30" s="39"/>
      <c r="D30" s="117" t="s">
        <v>40</v>
      </c>
      <c r="I30" s="118"/>
      <c r="L30" s="39"/>
    </row>
    <row r="31" spans="2:12" s="7" customFormat="1" ht="16.5" customHeight="1">
      <c r="B31" s="121"/>
      <c r="E31" s="328" t="s">
        <v>1</v>
      </c>
      <c r="F31" s="328"/>
      <c r="G31" s="328"/>
      <c r="H31" s="328"/>
      <c r="I31" s="122"/>
      <c r="L31" s="121"/>
    </row>
    <row r="32" spans="2:12" s="1" customFormat="1" ht="6.95" customHeight="1">
      <c r="B32" s="39"/>
      <c r="I32" s="118"/>
      <c r="L32" s="39"/>
    </row>
    <row r="33" spans="2:12" s="1" customFormat="1" ht="6.95" customHeight="1">
      <c r="B33" s="39"/>
      <c r="D33" s="63"/>
      <c r="E33" s="63"/>
      <c r="F33" s="63"/>
      <c r="G33" s="63"/>
      <c r="H33" s="63"/>
      <c r="I33" s="123"/>
      <c r="J33" s="63"/>
      <c r="K33" s="63"/>
      <c r="L33" s="39"/>
    </row>
    <row r="34" spans="2:12" s="1" customFormat="1" ht="25.35" customHeight="1">
      <c r="B34" s="39"/>
      <c r="D34" s="124" t="s">
        <v>42</v>
      </c>
      <c r="I34" s="118"/>
      <c r="J34" s="125">
        <f>ROUND(J135,2)</f>
        <v>0</v>
      </c>
      <c r="L34" s="39"/>
    </row>
    <row r="35" spans="2:12" s="1" customFormat="1" ht="6.95" customHeight="1">
      <c r="B35" s="39"/>
      <c r="D35" s="63"/>
      <c r="E35" s="63"/>
      <c r="F35" s="63"/>
      <c r="G35" s="63"/>
      <c r="H35" s="63"/>
      <c r="I35" s="123"/>
      <c r="J35" s="63"/>
      <c r="K35" s="63"/>
      <c r="L35" s="39"/>
    </row>
    <row r="36" spans="2:12" s="1" customFormat="1" ht="14.45" customHeight="1">
      <c r="B36" s="39"/>
      <c r="F36" s="126" t="s">
        <v>44</v>
      </c>
      <c r="I36" s="127" t="s">
        <v>43</v>
      </c>
      <c r="J36" s="126" t="s">
        <v>45</v>
      </c>
      <c r="L36" s="39"/>
    </row>
    <row r="37" spans="2:12" s="1" customFormat="1" ht="14.45" customHeight="1">
      <c r="B37" s="39"/>
      <c r="D37" s="128" t="s">
        <v>46</v>
      </c>
      <c r="E37" s="117" t="s">
        <v>47</v>
      </c>
      <c r="F37" s="129">
        <f>ROUND((SUM(BE135:BE489)),2)</f>
        <v>0</v>
      </c>
      <c r="I37" s="130">
        <v>0.21</v>
      </c>
      <c r="J37" s="129">
        <f>ROUND(((SUM(BE135:BE489))*I37),2)</f>
        <v>0</v>
      </c>
      <c r="L37" s="39"/>
    </row>
    <row r="38" spans="2:12" s="1" customFormat="1" ht="14.45" customHeight="1">
      <c r="B38" s="39"/>
      <c r="E38" s="117" t="s">
        <v>48</v>
      </c>
      <c r="F38" s="129">
        <f>ROUND((SUM(BF135:BF489)),2)</f>
        <v>0</v>
      </c>
      <c r="I38" s="130">
        <v>0.15</v>
      </c>
      <c r="J38" s="129">
        <f>ROUND(((SUM(BF135:BF489))*I38),2)</f>
        <v>0</v>
      </c>
      <c r="L38" s="39"/>
    </row>
    <row r="39" spans="2:12" s="1" customFormat="1" ht="14.45" customHeight="1" hidden="1">
      <c r="B39" s="39"/>
      <c r="E39" s="117" t="s">
        <v>49</v>
      </c>
      <c r="F39" s="129">
        <f>ROUND((SUM(BG135:BG489)),2)</f>
        <v>0</v>
      </c>
      <c r="I39" s="130">
        <v>0.21</v>
      </c>
      <c r="J39" s="129">
        <f>0</f>
        <v>0</v>
      </c>
      <c r="L39" s="39"/>
    </row>
    <row r="40" spans="2:12" s="1" customFormat="1" ht="14.45" customHeight="1" hidden="1">
      <c r="B40" s="39"/>
      <c r="E40" s="117" t="s">
        <v>50</v>
      </c>
      <c r="F40" s="129">
        <f>ROUND((SUM(BH135:BH489)),2)</f>
        <v>0</v>
      </c>
      <c r="I40" s="130">
        <v>0.15</v>
      </c>
      <c r="J40" s="129">
        <f>0</f>
        <v>0</v>
      </c>
      <c r="L40" s="39"/>
    </row>
    <row r="41" spans="2:12" s="1" customFormat="1" ht="14.45" customHeight="1" hidden="1">
      <c r="B41" s="39"/>
      <c r="E41" s="117" t="s">
        <v>51</v>
      </c>
      <c r="F41" s="129">
        <f>ROUND((SUM(BI135:BI489)),2)</f>
        <v>0</v>
      </c>
      <c r="I41" s="130">
        <v>0</v>
      </c>
      <c r="J41" s="129">
        <f>0</f>
        <v>0</v>
      </c>
      <c r="L41" s="39"/>
    </row>
    <row r="42" spans="2:12" s="1" customFormat="1" ht="6.95" customHeight="1">
      <c r="B42" s="39"/>
      <c r="I42" s="118"/>
      <c r="L42" s="39"/>
    </row>
    <row r="43" spans="2:12" s="1" customFormat="1" ht="25.35" customHeight="1">
      <c r="B43" s="39"/>
      <c r="C43" s="131"/>
      <c r="D43" s="132" t="s">
        <v>52</v>
      </c>
      <c r="E43" s="133"/>
      <c r="F43" s="133"/>
      <c r="G43" s="134" t="s">
        <v>53</v>
      </c>
      <c r="H43" s="135" t="s">
        <v>54</v>
      </c>
      <c r="I43" s="136"/>
      <c r="J43" s="137">
        <f>SUM(J34:J41)</f>
        <v>0</v>
      </c>
      <c r="K43" s="138"/>
      <c r="L43" s="39"/>
    </row>
    <row r="44" spans="2:12" s="1" customFormat="1" ht="14.45" customHeight="1">
      <c r="B44" s="39"/>
      <c r="I44" s="118"/>
      <c r="L44" s="39"/>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ht="16.5" customHeight="1">
      <c r="B87" s="21"/>
      <c r="C87" s="22"/>
      <c r="D87" s="22"/>
      <c r="E87" s="329" t="s">
        <v>118</v>
      </c>
      <c r="F87" s="300"/>
      <c r="G87" s="300"/>
      <c r="H87" s="300"/>
      <c r="J87" s="22"/>
      <c r="K87" s="22"/>
      <c r="L87" s="20"/>
    </row>
    <row r="88" spans="2:12" ht="12" customHeight="1">
      <c r="B88" s="21"/>
      <c r="C88" s="29" t="s">
        <v>119</v>
      </c>
      <c r="D88" s="22"/>
      <c r="E88" s="22"/>
      <c r="F88" s="22"/>
      <c r="G88" s="22"/>
      <c r="H88" s="22"/>
      <c r="J88" s="22"/>
      <c r="K88" s="22"/>
      <c r="L88" s="20"/>
    </row>
    <row r="89" spans="2:12" s="1" customFormat="1" ht="16.5" customHeight="1">
      <c r="B89" s="35"/>
      <c r="C89" s="36"/>
      <c r="D89" s="36"/>
      <c r="E89" s="333" t="s">
        <v>667</v>
      </c>
      <c r="F89" s="331"/>
      <c r="G89" s="331"/>
      <c r="H89" s="331"/>
      <c r="I89" s="118"/>
      <c r="J89" s="36"/>
      <c r="K89" s="36"/>
      <c r="L89" s="39"/>
    </row>
    <row r="90" spans="2:12" s="1" customFormat="1" ht="12" customHeight="1">
      <c r="B90" s="35"/>
      <c r="C90" s="29" t="s">
        <v>668</v>
      </c>
      <c r="D90" s="36"/>
      <c r="E90" s="36"/>
      <c r="F90" s="36"/>
      <c r="G90" s="36"/>
      <c r="H90" s="36"/>
      <c r="I90" s="118"/>
      <c r="J90" s="36"/>
      <c r="K90" s="36"/>
      <c r="L90" s="39"/>
    </row>
    <row r="91" spans="2:12" s="1" customFormat="1" ht="16.5" customHeight="1">
      <c r="B91" s="35"/>
      <c r="C91" s="36"/>
      <c r="D91" s="36"/>
      <c r="E91" s="296" t="str">
        <f>E13</f>
        <v>1 - Odvodnění parkovacích ploch</v>
      </c>
      <c r="F91" s="331"/>
      <c r="G91" s="331"/>
      <c r="H91" s="331"/>
      <c r="I91" s="118"/>
      <c r="J91" s="36"/>
      <c r="K91" s="36"/>
      <c r="L91" s="39"/>
    </row>
    <row r="92" spans="2:12" s="1" customFormat="1" ht="6.95" customHeight="1">
      <c r="B92" s="35"/>
      <c r="C92" s="36"/>
      <c r="D92" s="36"/>
      <c r="E92" s="36"/>
      <c r="F92" s="36"/>
      <c r="G92" s="36"/>
      <c r="H92" s="36"/>
      <c r="I92" s="118"/>
      <c r="J92" s="36"/>
      <c r="K92" s="36"/>
      <c r="L92" s="39"/>
    </row>
    <row r="93" spans="2:12" s="1" customFormat="1" ht="12" customHeight="1">
      <c r="B93" s="35"/>
      <c r="C93" s="29" t="s">
        <v>22</v>
      </c>
      <c r="D93" s="36"/>
      <c r="E93" s="36"/>
      <c r="F93" s="27" t="str">
        <f>F16</f>
        <v>UL. ČAJKOVSKÉHO V KARVINÉ MIZEROVĚ (ZUŠ)</v>
      </c>
      <c r="G93" s="36"/>
      <c r="H93" s="36"/>
      <c r="I93" s="119" t="s">
        <v>24</v>
      </c>
      <c r="J93" s="62" t="str">
        <f>IF(J16="","",J16)</f>
        <v>7. 8. 2019</v>
      </c>
      <c r="K93" s="36"/>
      <c r="L93" s="39"/>
    </row>
    <row r="94" spans="2:12" s="1" customFormat="1" ht="6.95" customHeight="1">
      <c r="B94" s="35"/>
      <c r="C94" s="36"/>
      <c r="D94" s="36"/>
      <c r="E94" s="36"/>
      <c r="F94" s="36"/>
      <c r="G94" s="36"/>
      <c r="H94" s="36"/>
      <c r="I94" s="118"/>
      <c r="J94" s="36"/>
      <c r="K94" s="36"/>
      <c r="L94" s="39"/>
    </row>
    <row r="95" spans="2:12" s="1" customFormat="1" ht="15.2" customHeight="1">
      <c r="B95" s="35"/>
      <c r="C95" s="29" t="s">
        <v>30</v>
      </c>
      <c r="D95" s="36"/>
      <c r="E95" s="36"/>
      <c r="F95" s="27" t="str">
        <f>E19</f>
        <v xml:space="preserve"> </v>
      </c>
      <c r="G95" s="36"/>
      <c r="H95" s="36"/>
      <c r="I95" s="119" t="s">
        <v>36</v>
      </c>
      <c r="J95" s="33" t="str">
        <f>E25</f>
        <v>Ing. Petr Kudlík</v>
      </c>
      <c r="K95" s="36"/>
      <c r="L95" s="39"/>
    </row>
    <row r="96" spans="2:12" s="1" customFormat="1" ht="15.2" customHeight="1">
      <c r="B96" s="35"/>
      <c r="C96" s="29" t="s">
        <v>34</v>
      </c>
      <c r="D96" s="36"/>
      <c r="E96" s="36"/>
      <c r="F96" s="27" t="str">
        <f>IF(E22="","",E22)</f>
        <v>Vyplň údaj</v>
      </c>
      <c r="G96" s="36"/>
      <c r="H96" s="36"/>
      <c r="I96" s="119" t="s">
        <v>39</v>
      </c>
      <c r="J96" s="33" t="str">
        <f>E28</f>
        <v>Lenka Jugová</v>
      </c>
      <c r="K96" s="36"/>
      <c r="L96" s="39"/>
    </row>
    <row r="97" spans="2:12" s="1" customFormat="1" ht="10.35" customHeight="1">
      <c r="B97" s="35"/>
      <c r="C97" s="36"/>
      <c r="D97" s="36"/>
      <c r="E97" s="36"/>
      <c r="F97" s="36"/>
      <c r="G97" s="36"/>
      <c r="H97" s="36"/>
      <c r="I97" s="118"/>
      <c r="J97" s="36"/>
      <c r="K97" s="36"/>
      <c r="L97" s="39"/>
    </row>
    <row r="98" spans="2:12" s="1" customFormat="1" ht="29.25" customHeight="1">
      <c r="B98" s="35"/>
      <c r="C98" s="153" t="s">
        <v>123</v>
      </c>
      <c r="D98" s="154"/>
      <c r="E98" s="154"/>
      <c r="F98" s="154"/>
      <c r="G98" s="154"/>
      <c r="H98" s="154"/>
      <c r="I98" s="155"/>
      <c r="J98" s="156" t="s">
        <v>124</v>
      </c>
      <c r="K98" s="154"/>
      <c r="L98" s="39"/>
    </row>
    <row r="99" spans="2:12" s="1" customFormat="1" ht="10.35" customHeight="1">
      <c r="B99" s="35"/>
      <c r="C99" s="36"/>
      <c r="D99" s="36"/>
      <c r="E99" s="36"/>
      <c r="F99" s="36"/>
      <c r="G99" s="36"/>
      <c r="H99" s="36"/>
      <c r="I99" s="118"/>
      <c r="J99" s="36"/>
      <c r="K99" s="36"/>
      <c r="L99" s="39"/>
    </row>
    <row r="100" spans="2:47" s="1" customFormat="1" ht="22.9" customHeight="1">
      <c r="B100" s="35"/>
      <c r="C100" s="157" t="s">
        <v>125</v>
      </c>
      <c r="D100" s="36"/>
      <c r="E100" s="36"/>
      <c r="F100" s="36"/>
      <c r="G100" s="36"/>
      <c r="H100" s="36"/>
      <c r="I100" s="118"/>
      <c r="J100" s="80">
        <f>J135</f>
        <v>0</v>
      </c>
      <c r="K100" s="36"/>
      <c r="L100" s="39"/>
      <c r="AU100" s="17" t="s">
        <v>126</v>
      </c>
    </row>
    <row r="101" spans="2:12" s="8" customFormat="1" ht="24.95" customHeight="1">
      <c r="B101" s="158"/>
      <c r="C101" s="159"/>
      <c r="D101" s="160" t="s">
        <v>222</v>
      </c>
      <c r="E101" s="161"/>
      <c r="F101" s="161"/>
      <c r="G101" s="161"/>
      <c r="H101" s="161"/>
      <c r="I101" s="162"/>
      <c r="J101" s="163">
        <f>J136</f>
        <v>0</v>
      </c>
      <c r="K101" s="159"/>
      <c r="L101" s="164"/>
    </row>
    <row r="102" spans="2:12" s="9" customFormat="1" ht="19.9" customHeight="1">
      <c r="B102" s="165"/>
      <c r="C102" s="100"/>
      <c r="D102" s="166" t="s">
        <v>223</v>
      </c>
      <c r="E102" s="167"/>
      <c r="F102" s="167"/>
      <c r="G102" s="167"/>
      <c r="H102" s="167"/>
      <c r="I102" s="168"/>
      <c r="J102" s="169">
        <f>J137</f>
        <v>0</v>
      </c>
      <c r="K102" s="100"/>
      <c r="L102" s="170"/>
    </row>
    <row r="103" spans="2:12" s="9" customFormat="1" ht="19.9" customHeight="1">
      <c r="B103" s="165"/>
      <c r="C103" s="100"/>
      <c r="D103" s="166" t="s">
        <v>329</v>
      </c>
      <c r="E103" s="167"/>
      <c r="F103" s="167"/>
      <c r="G103" s="167"/>
      <c r="H103" s="167"/>
      <c r="I103" s="168"/>
      <c r="J103" s="169">
        <f>J301</f>
        <v>0</v>
      </c>
      <c r="K103" s="100"/>
      <c r="L103" s="170"/>
    </row>
    <row r="104" spans="2:12" s="9" customFormat="1" ht="19.9" customHeight="1">
      <c r="B104" s="165"/>
      <c r="C104" s="100"/>
      <c r="D104" s="166" t="s">
        <v>672</v>
      </c>
      <c r="E104" s="167"/>
      <c r="F104" s="167"/>
      <c r="G104" s="167"/>
      <c r="H104" s="167"/>
      <c r="I104" s="168"/>
      <c r="J104" s="169">
        <f>J308</f>
        <v>0</v>
      </c>
      <c r="K104" s="100"/>
      <c r="L104" s="170"/>
    </row>
    <row r="105" spans="2:12" s="9" customFormat="1" ht="19.9" customHeight="1">
      <c r="B105" s="165"/>
      <c r="C105" s="100"/>
      <c r="D105" s="166" t="s">
        <v>673</v>
      </c>
      <c r="E105" s="167"/>
      <c r="F105" s="167"/>
      <c r="G105" s="167"/>
      <c r="H105" s="167"/>
      <c r="I105" s="168"/>
      <c r="J105" s="169">
        <f>J310</f>
        <v>0</v>
      </c>
      <c r="K105" s="100"/>
      <c r="L105" s="170"/>
    </row>
    <row r="106" spans="2:12" s="9" customFormat="1" ht="19.9" customHeight="1">
      <c r="B106" s="165"/>
      <c r="C106" s="100"/>
      <c r="D106" s="166" t="s">
        <v>330</v>
      </c>
      <c r="E106" s="167"/>
      <c r="F106" s="167"/>
      <c r="G106" s="167"/>
      <c r="H106" s="167"/>
      <c r="I106" s="168"/>
      <c r="J106" s="169">
        <f>J355</f>
        <v>0</v>
      </c>
      <c r="K106" s="100"/>
      <c r="L106" s="170"/>
    </row>
    <row r="107" spans="2:12" s="9" customFormat="1" ht="19.9" customHeight="1">
      <c r="B107" s="165"/>
      <c r="C107" s="100"/>
      <c r="D107" s="166" t="s">
        <v>331</v>
      </c>
      <c r="E107" s="167"/>
      <c r="F107" s="167"/>
      <c r="G107" s="167"/>
      <c r="H107" s="167"/>
      <c r="I107" s="168"/>
      <c r="J107" s="169">
        <f>J363</f>
        <v>0</v>
      </c>
      <c r="K107" s="100"/>
      <c r="L107" s="170"/>
    </row>
    <row r="108" spans="2:12" s="9" customFormat="1" ht="19.9" customHeight="1">
      <c r="B108" s="165"/>
      <c r="C108" s="100"/>
      <c r="D108" s="166" t="s">
        <v>224</v>
      </c>
      <c r="E108" s="167"/>
      <c r="F108" s="167"/>
      <c r="G108" s="167"/>
      <c r="H108" s="167"/>
      <c r="I108" s="168"/>
      <c r="J108" s="169">
        <f>J455</f>
        <v>0</v>
      </c>
      <c r="K108" s="100"/>
      <c r="L108" s="170"/>
    </row>
    <row r="109" spans="2:12" s="9" customFormat="1" ht="19.9" customHeight="1">
      <c r="B109" s="165"/>
      <c r="C109" s="100"/>
      <c r="D109" s="166" t="s">
        <v>332</v>
      </c>
      <c r="E109" s="167"/>
      <c r="F109" s="167"/>
      <c r="G109" s="167"/>
      <c r="H109" s="167"/>
      <c r="I109" s="168"/>
      <c r="J109" s="169">
        <f>J473</f>
        <v>0</v>
      </c>
      <c r="K109" s="100"/>
      <c r="L109" s="170"/>
    </row>
    <row r="110" spans="2:12" s="8" customFormat="1" ht="24.95" customHeight="1">
      <c r="B110" s="158"/>
      <c r="C110" s="159"/>
      <c r="D110" s="160" t="s">
        <v>674</v>
      </c>
      <c r="E110" s="161"/>
      <c r="F110" s="161"/>
      <c r="G110" s="161"/>
      <c r="H110" s="161"/>
      <c r="I110" s="162"/>
      <c r="J110" s="163">
        <f>J475</f>
        <v>0</v>
      </c>
      <c r="K110" s="159"/>
      <c r="L110" s="164"/>
    </row>
    <row r="111" spans="2:12" s="8" customFormat="1" ht="24.95" customHeight="1">
      <c r="B111" s="158"/>
      <c r="C111" s="159"/>
      <c r="D111" s="160" t="s">
        <v>675</v>
      </c>
      <c r="E111" s="161"/>
      <c r="F111" s="161"/>
      <c r="G111" s="161"/>
      <c r="H111" s="161"/>
      <c r="I111" s="162"/>
      <c r="J111" s="163">
        <f>J478</f>
        <v>0</v>
      </c>
      <c r="K111" s="159"/>
      <c r="L111" s="164"/>
    </row>
    <row r="112" spans="2:12" s="1" customFormat="1" ht="21.75" customHeight="1">
      <c r="B112" s="35"/>
      <c r="C112" s="36"/>
      <c r="D112" s="36"/>
      <c r="E112" s="36"/>
      <c r="F112" s="36"/>
      <c r="G112" s="36"/>
      <c r="H112" s="36"/>
      <c r="I112" s="118"/>
      <c r="J112" s="36"/>
      <c r="K112" s="36"/>
      <c r="L112" s="39"/>
    </row>
    <row r="113" spans="2:12" s="1" customFormat="1" ht="6.95" customHeight="1">
      <c r="B113" s="50"/>
      <c r="C113" s="51"/>
      <c r="D113" s="51"/>
      <c r="E113" s="51"/>
      <c r="F113" s="51"/>
      <c r="G113" s="51"/>
      <c r="H113" s="51"/>
      <c r="I113" s="149"/>
      <c r="J113" s="51"/>
      <c r="K113" s="51"/>
      <c r="L113" s="39"/>
    </row>
    <row r="117" spans="2:12" s="1" customFormat="1" ht="6.95" customHeight="1">
      <c r="B117" s="52"/>
      <c r="C117" s="53"/>
      <c r="D117" s="53"/>
      <c r="E117" s="53"/>
      <c r="F117" s="53"/>
      <c r="G117" s="53"/>
      <c r="H117" s="53"/>
      <c r="I117" s="152"/>
      <c r="J117" s="53"/>
      <c r="K117" s="53"/>
      <c r="L117" s="39"/>
    </row>
    <row r="118" spans="2:12" s="1" customFormat="1" ht="24.95" customHeight="1">
      <c r="B118" s="35"/>
      <c r="C118" s="23" t="s">
        <v>134</v>
      </c>
      <c r="D118" s="36"/>
      <c r="E118" s="36"/>
      <c r="F118" s="36"/>
      <c r="G118" s="36"/>
      <c r="H118" s="36"/>
      <c r="I118" s="118"/>
      <c r="J118" s="36"/>
      <c r="K118" s="36"/>
      <c r="L118" s="39"/>
    </row>
    <row r="119" spans="2:12" s="1" customFormat="1" ht="6.95" customHeight="1">
      <c r="B119" s="35"/>
      <c r="C119" s="36"/>
      <c r="D119" s="36"/>
      <c r="E119" s="36"/>
      <c r="F119" s="36"/>
      <c r="G119" s="36"/>
      <c r="H119" s="36"/>
      <c r="I119" s="118"/>
      <c r="J119" s="36"/>
      <c r="K119" s="36"/>
      <c r="L119" s="39"/>
    </row>
    <row r="120" spans="2:12" s="1" customFormat="1" ht="12" customHeight="1">
      <c r="B120" s="35"/>
      <c r="C120" s="29" t="s">
        <v>16</v>
      </c>
      <c r="D120" s="36"/>
      <c r="E120" s="36"/>
      <c r="F120" s="36"/>
      <c r="G120" s="36"/>
      <c r="H120" s="36"/>
      <c r="I120" s="118"/>
      <c r="J120" s="36"/>
      <c r="K120" s="36"/>
      <c r="L120" s="39"/>
    </row>
    <row r="121" spans="2:12" s="1" customFormat="1" ht="16.5" customHeight="1">
      <c r="B121" s="35"/>
      <c r="C121" s="36"/>
      <c r="D121" s="36"/>
      <c r="E121" s="329" t="str">
        <f>E7</f>
        <v>VÝSTAVBA PARKOVACÍCH PLOCH V KARVINÉ _ UL. ČAJKOVSKÉHO</v>
      </c>
      <c r="F121" s="330"/>
      <c r="G121" s="330"/>
      <c r="H121" s="330"/>
      <c r="I121" s="118"/>
      <c r="J121" s="36"/>
      <c r="K121" s="36"/>
      <c r="L121" s="39"/>
    </row>
    <row r="122" spans="2:12" ht="12" customHeight="1">
      <c r="B122" s="21"/>
      <c r="C122" s="29" t="s">
        <v>117</v>
      </c>
      <c r="D122" s="22"/>
      <c r="E122" s="22"/>
      <c r="F122" s="22"/>
      <c r="G122" s="22"/>
      <c r="H122" s="22"/>
      <c r="J122" s="22"/>
      <c r="K122" s="22"/>
      <c r="L122" s="20"/>
    </row>
    <row r="123" spans="2:12" ht="16.5" customHeight="1">
      <c r="B123" s="21"/>
      <c r="C123" s="22"/>
      <c r="D123" s="22"/>
      <c r="E123" s="329" t="s">
        <v>118</v>
      </c>
      <c r="F123" s="300"/>
      <c r="G123" s="300"/>
      <c r="H123" s="300"/>
      <c r="J123" s="22"/>
      <c r="K123" s="22"/>
      <c r="L123" s="20"/>
    </row>
    <row r="124" spans="2:12" ht="12" customHeight="1">
      <c r="B124" s="21"/>
      <c r="C124" s="29" t="s">
        <v>119</v>
      </c>
      <c r="D124" s="22"/>
      <c r="E124" s="22"/>
      <c r="F124" s="22"/>
      <c r="G124" s="22"/>
      <c r="H124" s="22"/>
      <c r="J124" s="22"/>
      <c r="K124" s="22"/>
      <c r="L124" s="20"/>
    </row>
    <row r="125" spans="2:12" s="1" customFormat="1" ht="16.5" customHeight="1">
      <c r="B125" s="35"/>
      <c r="C125" s="36"/>
      <c r="D125" s="36"/>
      <c r="E125" s="333" t="s">
        <v>667</v>
      </c>
      <c r="F125" s="331"/>
      <c r="G125" s="331"/>
      <c r="H125" s="331"/>
      <c r="I125" s="118"/>
      <c r="J125" s="36"/>
      <c r="K125" s="36"/>
      <c r="L125" s="39"/>
    </row>
    <row r="126" spans="2:12" s="1" customFormat="1" ht="12" customHeight="1">
      <c r="B126" s="35"/>
      <c r="C126" s="29" t="s">
        <v>668</v>
      </c>
      <c r="D126" s="36"/>
      <c r="E126" s="36"/>
      <c r="F126" s="36"/>
      <c r="G126" s="36"/>
      <c r="H126" s="36"/>
      <c r="I126" s="118"/>
      <c r="J126" s="36"/>
      <c r="K126" s="36"/>
      <c r="L126" s="39"/>
    </row>
    <row r="127" spans="2:12" s="1" customFormat="1" ht="16.5" customHeight="1">
      <c r="B127" s="35"/>
      <c r="C127" s="36"/>
      <c r="D127" s="36"/>
      <c r="E127" s="296" t="str">
        <f>E13</f>
        <v>1 - Odvodnění parkovacích ploch</v>
      </c>
      <c r="F127" s="331"/>
      <c r="G127" s="331"/>
      <c r="H127" s="331"/>
      <c r="I127" s="118"/>
      <c r="J127" s="36"/>
      <c r="K127" s="36"/>
      <c r="L127" s="39"/>
    </row>
    <row r="128" spans="2:12" s="1" customFormat="1" ht="6.95" customHeight="1">
      <c r="B128" s="35"/>
      <c r="C128" s="36"/>
      <c r="D128" s="36"/>
      <c r="E128" s="36"/>
      <c r="F128" s="36"/>
      <c r="G128" s="36"/>
      <c r="H128" s="36"/>
      <c r="I128" s="118"/>
      <c r="J128" s="36"/>
      <c r="K128" s="36"/>
      <c r="L128" s="39"/>
    </row>
    <row r="129" spans="2:12" s="1" customFormat="1" ht="12" customHeight="1">
      <c r="B129" s="35"/>
      <c r="C129" s="29" t="s">
        <v>22</v>
      </c>
      <c r="D129" s="36"/>
      <c r="E129" s="36"/>
      <c r="F129" s="27" t="str">
        <f>F16</f>
        <v>UL. ČAJKOVSKÉHO V KARVINÉ MIZEROVĚ (ZUŠ)</v>
      </c>
      <c r="G129" s="36"/>
      <c r="H129" s="36"/>
      <c r="I129" s="119" t="s">
        <v>24</v>
      </c>
      <c r="J129" s="62" t="str">
        <f>IF(J16="","",J16)</f>
        <v>7. 8. 2019</v>
      </c>
      <c r="K129" s="36"/>
      <c r="L129" s="39"/>
    </row>
    <row r="130" spans="2:12" s="1" customFormat="1" ht="6.95" customHeight="1">
      <c r="B130" s="35"/>
      <c r="C130" s="36"/>
      <c r="D130" s="36"/>
      <c r="E130" s="36"/>
      <c r="F130" s="36"/>
      <c r="G130" s="36"/>
      <c r="H130" s="36"/>
      <c r="I130" s="118"/>
      <c r="J130" s="36"/>
      <c r="K130" s="36"/>
      <c r="L130" s="39"/>
    </row>
    <row r="131" spans="2:12" s="1" customFormat="1" ht="15.2" customHeight="1">
      <c r="B131" s="35"/>
      <c r="C131" s="29" t="s">
        <v>30</v>
      </c>
      <c r="D131" s="36"/>
      <c r="E131" s="36"/>
      <c r="F131" s="27" t="str">
        <f>E19</f>
        <v xml:space="preserve"> </v>
      </c>
      <c r="G131" s="36"/>
      <c r="H131" s="36"/>
      <c r="I131" s="119" t="s">
        <v>36</v>
      </c>
      <c r="J131" s="33" t="str">
        <f>E25</f>
        <v>Ing. Petr Kudlík</v>
      </c>
      <c r="K131" s="36"/>
      <c r="L131" s="39"/>
    </row>
    <row r="132" spans="2:12" s="1" customFormat="1" ht="15.2" customHeight="1">
      <c r="B132" s="35"/>
      <c r="C132" s="29" t="s">
        <v>34</v>
      </c>
      <c r="D132" s="36"/>
      <c r="E132" s="36"/>
      <c r="F132" s="27" t="str">
        <f>IF(E22="","",E22)</f>
        <v>Vyplň údaj</v>
      </c>
      <c r="G132" s="36"/>
      <c r="H132" s="36"/>
      <c r="I132" s="119" t="s">
        <v>39</v>
      </c>
      <c r="J132" s="33" t="str">
        <f>E28</f>
        <v>Lenka Jugová</v>
      </c>
      <c r="K132" s="36"/>
      <c r="L132" s="39"/>
    </row>
    <row r="133" spans="2:12" s="1" customFormat="1" ht="10.35" customHeight="1">
      <c r="B133" s="35"/>
      <c r="C133" s="36"/>
      <c r="D133" s="36"/>
      <c r="E133" s="36"/>
      <c r="F133" s="36"/>
      <c r="G133" s="36"/>
      <c r="H133" s="36"/>
      <c r="I133" s="118"/>
      <c r="J133" s="36"/>
      <c r="K133" s="36"/>
      <c r="L133" s="39"/>
    </row>
    <row r="134" spans="2:20" s="10" customFormat="1" ht="29.25" customHeight="1">
      <c r="B134" s="171"/>
      <c r="C134" s="172" t="s">
        <v>135</v>
      </c>
      <c r="D134" s="173" t="s">
        <v>67</v>
      </c>
      <c r="E134" s="173" t="s">
        <v>63</v>
      </c>
      <c r="F134" s="173" t="s">
        <v>64</v>
      </c>
      <c r="G134" s="173" t="s">
        <v>136</v>
      </c>
      <c r="H134" s="173" t="s">
        <v>137</v>
      </c>
      <c r="I134" s="174" t="s">
        <v>138</v>
      </c>
      <c r="J134" s="173" t="s">
        <v>124</v>
      </c>
      <c r="K134" s="175" t="s">
        <v>139</v>
      </c>
      <c r="L134" s="176"/>
      <c r="M134" s="71" t="s">
        <v>1</v>
      </c>
      <c r="N134" s="72" t="s">
        <v>46</v>
      </c>
      <c r="O134" s="72" t="s">
        <v>140</v>
      </c>
      <c r="P134" s="72" t="s">
        <v>141</v>
      </c>
      <c r="Q134" s="72" t="s">
        <v>142</v>
      </c>
      <c r="R134" s="72" t="s">
        <v>143</v>
      </c>
      <c r="S134" s="72" t="s">
        <v>144</v>
      </c>
      <c r="T134" s="73" t="s">
        <v>145</v>
      </c>
    </row>
    <row r="135" spans="2:63" s="1" customFormat="1" ht="22.9" customHeight="1">
      <c r="B135" s="35"/>
      <c r="C135" s="78" t="s">
        <v>146</v>
      </c>
      <c r="D135" s="36"/>
      <c r="E135" s="36"/>
      <c r="F135" s="36"/>
      <c r="G135" s="36"/>
      <c r="H135" s="36"/>
      <c r="I135" s="118"/>
      <c r="J135" s="177">
        <f>BK135</f>
        <v>0</v>
      </c>
      <c r="K135" s="36"/>
      <c r="L135" s="39"/>
      <c r="M135" s="74"/>
      <c r="N135" s="75"/>
      <c r="O135" s="75"/>
      <c r="P135" s="178">
        <f>P136+P475+P478</f>
        <v>0</v>
      </c>
      <c r="Q135" s="75"/>
      <c r="R135" s="178">
        <f>R136+R475+R478</f>
        <v>31.363982</v>
      </c>
      <c r="S135" s="75"/>
      <c r="T135" s="179">
        <f>T136+T475+T478</f>
        <v>0</v>
      </c>
      <c r="AT135" s="17" t="s">
        <v>81</v>
      </c>
      <c r="AU135" s="17" t="s">
        <v>126</v>
      </c>
      <c r="BK135" s="180">
        <f>BK136+BK475+BK478</f>
        <v>0</v>
      </c>
    </row>
    <row r="136" spans="2:63" s="11" customFormat="1" ht="25.9" customHeight="1">
      <c r="B136" s="181"/>
      <c r="C136" s="182"/>
      <c r="D136" s="183" t="s">
        <v>81</v>
      </c>
      <c r="E136" s="184" t="s">
        <v>228</v>
      </c>
      <c r="F136" s="184" t="s">
        <v>229</v>
      </c>
      <c r="G136" s="182"/>
      <c r="H136" s="182"/>
      <c r="I136" s="185"/>
      <c r="J136" s="186">
        <f>BK136</f>
        <v>0</v>
      </c>
      <c r="K136" s="182"/>
      <c r="L136" s="187"/>
      <c r="M136" s="188"/>
      <c r="N136" s="189"/>
      <c r="O136" s="189"/>
      <c r="P136" s="190">
        <f>P137+P301+P308+P310+P355+P363+P455+P473</f>
        <v>0</v>
      </c>
      <c r="Q136" s="189"/>
      <c r="R136" s="190">
        <f>R137+R301+R308+R310+R355+R363+R455+R473</f>
        <v>31.363982</v>
      </c>
      <c r="S136" s="189"/>
      <c r="T136" s="191">
        <f>T137+T301+T308+T310+T355+T363+T455+T473</f>
        <v>0</v>
      </c>
      <c r="AR136" s="192" t="s">
        <v>89</v>
      </c>
      <c r="AT136" s="193" t="s">
        <v>81</v>
      </c>
      <c r="AU136" s="193" t="s">
        <v>82</v>
      </c>
      <c r="AY136" s="192" t="s">
        <v>149</v>
      </c>
      <c r="BK136" s="194">
        <f>BK137+BK301+BK308+BK310+BK355+BK363+BK455+BK473</f>
        <v>0</v>
      </c>
    </row>
    <row r="137" spans="2:63" s="11" customFormat="1" ht="22.9" customHeight="1">
      <c r="B137" s="181"/>
      <c r="C137" s="182"/>
      <c r="D137" s="183" t="s">
        <v>81</v>
      </c>
      <c r="E137" s="195" t="s">
        <v>89</v>
      </c>
      <c r="F137" s="195" t="s">
        <v>230</v>
      </c>
      <c r="G137" s="182"/>
      <c r="H137" s="182"/>
      <c r="I137" s="185"/>
      <c r="J137" s="196">
        <f>BK137</f>
        <v>0</v>
      </c>
      <c r="K137" s="182"/>
      <c r="L137" s="187"/>
      <c r="M137" s="188"/>
      <c r="N137" s="189"/>
      <c r="O137" s="189"/>
      <c r="P137" s="190">
        <f>SUM(P138:P300)</f>
        <v>0</v>
      </c>
      <c r="Q137" s="189"/>
      <c r="R137" s="190">
        <f>SUM(R138:R300)</f>
        <v>0.371364</v>
      </c>
      <c r="S137" s="189"/>
      <c r="T137" s="191">
        <f>SUM(T138:T300)</f>
        <v>0</v>
      </c>
      <c r="AR137" s="192" t="s">
        <v>89</v>
      </c>
      <c r="AT137" s="193" t="s">
        <v>81</v>
      </c>
      <c r="AU137" s="193" t="s">
        <v>89</v>
      </c>
      <c r="AY137" s="192" t="s">
        <v>149</v>
      </c>
      <c r="BK137" s="194">
        <f>SUM(BK138:BK300)</f>
        <v>0</v>
      </c>
    </row>
    <row r="138" spans="2:65" s="1" customFormat="1" ht="24" customHeight="1">
      <c r="B138" s="35"/>
      <c r="C138" s="197" t="s">
        <v>89</v>
      </c>
      <c r="D138" s="197" t="s">
        <v>152</v>
      </c>
      <c r="E138" s="198" t="s">
        <v>676</v>
      </c>
      <c r="F138" s="199" t="s">
        <v>677</v>
      </c>
      <c r="G138" s="200" t="s">
        <v>275</v>
      </c>
      <c r="H138" s="201">
        <v>149.36</v>
      </c>
      <c r="I138" s="202"/>
      <c r="J138" s="203">
        <f>ROUND(I138*H138,2)</f>
        <v>0</v>
      </c>
      <c r="K138" s="199" t="s">
        <v>156</v>
      </c>
      <c r="L138" s="39"/>
      <c r="M138" s="204" t="s">
        <v>1</v>
      </c>
      <c r="N138" s="205" t="s">
        <v>47</v>
      </c>
      <c r="O138" s="67"/>
      <c r="P138" s="206">
        <f>O138*H138</f>
        <v>0</v>
      </c>
      <c r="Q138" s="206">
        <v>0</v>
      </c>
      <c r="R138" s="206">
        <f>Q138*H138</f>
        <v>0</v>
      </c>
      <c r="S138" s="206">
        <v>0</v>
      </c>
      <c r="T138" s="207">
        <f>S138*H138</f>
        <v>0</v>
      </c>
      <c r="AR138" s="208" t="s">
        <v>169</v>
      </c>
      <c r="AT138" s="208" t="s">
        <v>152</v>
      </c>
      <c r="AU138" s="208" t="s">
        <v>86</v>
      </c>
      <c r="AY138" s="17" t="s">
        <v>149</v>
      </c>
      <c r="BE138" s="209">
        <f>IF(N138="základní",J138,0)</f>
        <v>0</v>
      </c>
      <c r="BF138" s="209">
        <f>IF(N138="snížená",J138,0)</f>
        <v>0</v>
      </c>
      <c r="BG138" s="209">
        <f>IF(N138="zákl. přenesená",J138,0)</f>
        <v>0</v>
      </c>
      <c r="BH138" s="209">
        <f>IF(N138="sníž. přenesená",J138,0)</f>
        <v>0</v>
      </c>
      <c r="BI138" s="209">
        <f>IF(N138="nulová",J138,0)</f>
        <v>0</v>
      </c>
      <c r="BJ138" s="17" t="s">
        <v>89</v>
      </c>
      <c r="BK138" s="209">
        <f>ROUND(I138*H138,2)</f>
        <v>0</v>
      </c>
      <c r="BL138" s="17" t="s">
        <v>169</v>
      </c>
      <c r="BM138" s="208" t="s">
        <v>678</v>
      </c>
    </row>
    <row r="139" spans="2:51" s="14" customFormat="1" ht="11.25">
      <c r="B139" s="238"/>
      <c r="C139" s="239"/>
      <c r="D139" s="210" t="s">
        <v>254</v>
      </c>
      <c r="E139" s="240" t="s">
        <v>1</v>
      </c>
      <c r="F139" s="241" t="s">
        <v>679</v>
      </c>
      <c r="G139" s="239"/>
      <c r="H139" s="240" t="s">
        <v>1</v>
      </c>
      <c r="I139" s="242"/>
      <c r="J139" s="239"/>
      <c r="K139" s="239"/>
      <c r="L139" s="243"/>
      <c r="M139" s="244"/>
      <c r="N139" s="245"/>
      <c r="O139" s="245"/>
      <c r="P139" s="245"/>
      <c r="Q139" s="245"/>
      <c r="R139" s="245"/>
      <c r="S139" s="245"/>
      <c r="T139" s="246"/>
      <c r="AT139" s="247" t="s">
        <v>254</v>
      </c>
      <c r="AU139" s="247" t="s">
        <v>86</v>
      </c>
      <c r="AV139" s="14" t="s">
        <v>89</v>
      </c>
      <c r="AW139" s="14" t="s">
        <v>38</v>
      </c>
      <c r="AX139" s="14" t="s">
        <v>82</v>
      </c>
      <c r="AY139" s="247" t="s">
        <v>149</v>
      </c>
    </row>
    <row r="140" spans="2:51" s="14" customFormat="1" ht="11.25">
      <c r="B140" s="238"/>
      <c r="C140" s="239"/>
      <c r="D140" s="210" t="s">
        <v>254</v>
      </c>
      <c r="E140" s="240" t="s">
        <v>1</v>
      </c>
      <c r="F140" s="241" t="s">
        <v>680</v>
      </c>
      <c r="G140" s="239"/>
      <c r="H140" s="240" t="s">
        <v>1</v>
      </c>
      <c r="I140" s="242"/>
      <c r="J140" s="239"/>
      <c r="K140" s="239"/>
      <c r="L140" s="243"/>
      <c r="M140" s="244"/>
      <c r="N140" s="245"/>
      <c r="O140" s="245"/>
      <c r="P140" s="245"/>
      <c r="Q140" s="245"/>
      <c r="R140" s="245"/>
      <c r="S140" s="245"/>
      <c r="T140" s="246"/>
      <c r="AT140" s="247" t="s">
        <v>254</v>
      </c>
      <c r="AU140" s="247" t="s">
        <v>86</v>
      </c>
      <c r="AV140" s="14" t="s">
        <v>89</v>
      </c>
      <c r="AW140" s="14" t="s">
        <v>38</v>
      </c>
      <c r="AX140" s="14" t="s">
        <v>82</v>
      </c>
      <c r="AY140" s="247" t="s">
        <v>149</v>
      </c>
    </row>
    <row r="141" spans="2:51" s="12" customFormat="1" ht="11.25">
      <c r="B141" s="216"/>
      <c r="C141" s="217"/>
      <c r="D141" s="210" t="s">
        <v>254</v>
      </c>
      <c r="E141" s="218" t="s">
        <v>1</v>
      </c>
      <c r="F141" s="219" t="s">
        <v>681</v>
      </c>
      <c r="G141" s="217"/>
      <c r="H141" s="220">
        <v>53.918</v>
      </c>
      <c r="I141" s="221"/>
      <c r="J141" s="217"/>
      <c r="K141" s="217"/>
      <c r="L141" s="222"/>
      <c r="M141" s="223"/>
      <c r="N141" s="224"/>
      <c r="O141" s="224"/>
      <c r="P141" s="224"/>
      <c r="Q141" s="224"/>
      <c r="R141" s="224"/>
      <c r="S141" s="224"/>
      <c r="T141" s="225"/>
      <c r="AT141" s="226" t="s">
        <v>254</v>
      </c>
      <c r="AU141" s="226" t="s">
        <v>86</v>
      </c>
      <c r="AV141" s="12" t="s">
        <v>86</v>
      </c>
      <c r="AW141" s="12" t="s">
        <v>38</v>
      </c>
      <c r="AX141" s="12" t="s">
        <v>82</v>
      </c>
      <c r="AY141" s="226" t="s">
        <v>149</v>
      </c>
    </row>
    <row r="142" spans="2:51" s="14" customFormat="1" ht="11.25">
      <c r="B142" s="238"/>
      <c r="C142" s="239"/>
      <c r="D142" s="210" t="s">
        <v>254</v>
      </c>
      <c r="E142" s="240" t="s">
        <v>1</v>
      </c>
      <c r="F142" s="241" t="s">
        <v>682</v>
      </c>
      <c r="G142" s="239"/>
      <c r="H142" s="240" t="s">
        <v>1</v>
      </c>
      <c r="I142" s="242"/>
      <c r="J142" s="239"/>
      <c r="K142" s="239"/>
      <c r="L142" s="243"/>
      <c r="M142" s="244"/>
      <c r="N142" s="245"/>
      <c r="O142" s="245"/>
      <c r="P142" s="245"/>
      <c r="Q142" s="245"/>
      <c r="R142" s="245"/>
      <c r="S142" s="245"/>
      <c r="T142" s="246"/>
      <c r="AT142" s="247" t="s">
        <v>254</v>
      </c>
      <c r="AU142" s="247" t="s">
        <v>86</v>
      </c>
      <c r="AV142" s="14" t="s">
        <v>89</v>
      </c>
      <c r="AW142" s="14" t="s">
        <v>38</v>
      </c>
      <c r="AX142" s="14" t="s">
        <v>82</v>
      </c>
      <c r="AY142" s="247" t="s">
        <v>149</v>
      </c>
    </row>
    <row r="143" spans="2:51" s="12" customFormat="1" ht="11.25">
      <c r="B143" s="216"/>
      <c r="C143" s="217"/>
      <c r="D143" s="210" t="s">
        <v>254</v>
      </c>
      <c r="E143" s="218" t="s">
        <v>1</v>
      </c>
      <c r="F143" s="219" t="s">
        <v>683</v>
      </c>
      <c r="G143" s="217"/>
      <c r="H143" s="220">
        <v>58.806</v>
      </c>
      <c r="I143" s="221"/>
      <c r="J143" s="217"/>
      <c r="K143" s="217"/>
      <c r="L143" s="222"/>
      <c r="M143" s="223"/>
      <c r="N143" s="224"/>
      <c r="O143" s="224"/>
      <c r="P143" s="224"/>
      <c r="Q143" s="224"/>
      <c r="R143" s="224"/>
      <c r="S143" s="224"/>
      <c r="T143" s="225"/>
      <c r="AT143" s="226" t="s">
        <v>254</v>
      </c>
      <c r="AU143" s="226" t="s">
        <v>86</v>
      </c>
      <c r="AV143" s="12" t="s">
        <v>86</v>
      </c>
      <c r="AW143" s="12" t="s">
        <v>38</v>
      </c>
      <c r="AX143" s="12" t="s">
        <v>82</v>
      </c>
      <c r="AY143" s="226" t="s">
        <v>149</v>
      </c>
    </row>
    <row r="144" spans="2:51" s="14" customFormat="1" ht="11.25">
      <c r="B144" s="238"/>
      <c r="C144" s="239"/>
      <c r="D144" s="210" t="s">
        <v>254</v>
      </c>
      <c r="E144" s="240" t="s">
        <v>1</v>
      </c>
      <c r="F144" s="241" t="s">
        <v>684</v>
      </c>
      <c r="G144" s="239"/>
      <c r="H144" s="240" t="s">
        <v>1</v>
      </c>
      <c r="I144" s="242"/>
      <c r="J144" s="239"/>
      <c r="K144" s="239"/>
      <c r="L144" s="243"/>
      <c r="M144" s="244"/>
      <c r="N144" s="245"/>
      <c r="O144" s="245"/>
      <c r="P144" s="245"/>
      <c r="Q144" s="245"/>
      <c r="R144" s="245"/>
      <c r="S144" s="245"/>
      <c r="T144" s="246"/>
      <c r="AT144" s="247" t="s">
        <v>254</v>
      </c>
      <c r="AU144" s="247" t="s">
        <v>86</v>
      </c>
      <c r="AV144" s="14" t="s">
        <v>89</v>
      </c>
      <c r="AW144" s="14" t="s">
        <v>38</v>
      </c>
      <c r="AX144" s="14" t="s">
        <v>82</v>
      </c>
      <c r="AY144" s="247" t="s">
        <v>149</v>
      </c>
    </row>
    <row r="145" spans="2:51" s="12" customFormat="1" ht="11.25">
      <c r="B145" s="216"/>
      <c r="C145" s="217"/>
      <c r="D145" s="210" t="s">
        <v>254</v>
      </c>
      <c r="E145" s="218" t="s">
        <v>1</v>
      </c>
      <c r="F145" s="219" t="s">
        <v>685</v>
      </c>
      <c r="G145" s="217"/>
      <c r="H145" s="220">
        <v>36.639</v>
      </c>
      <c r="I145" s="221"/>
      <c r="J145" s="217"/>
      <c r="K145" s="217"/>
      <c r="L145" s="222"/>
      <c r="M145" s="223"/>
      <c r="N145" s="224"/>
      <c r="O145" s="224"/>
      <c r="P145" s="224"/>
      <c r="Q145" s="224"/>
      <c r="R145" s="224"/>
      <c r="S145" s="224"/>
      <c r="T145" s="225"/>
      <c r="AT145" s="226" t="s">
        <v>254</v>
      </c>
      <c r="AU145" s="226" t="s">
        <v>86</v>
      </c>
      <c r="AV145" s="12" t="s">
        <v>86</v>
      </c>
      <c r="AW145" s="12" t="s">
        <v>38</v>
      </c>
      <c r="AX145" s="12" t="s">
        <v>82</v>
      </c>
      <c r="AY145" s="226" t="s">
        <v>149</v>
      </c>
    </row>
    <row r="146" spans="2:51" s="13" customFormat="1" ht="11.25">
      <c r="B146" s="227"/>
      <c r="C146" s="228"/>
      <c r="D146" s="210" t="s">
        <v>254</v>
      </c>
      <c r="E146" s="229" t="s">
        <v>1</v>
      </c>
      <c r="F146" s="230" t="s">
        <v>256</v>
      </c>
      <c r="G146" s="228"/>
      <c r="H146" s="231">
        <v>149.363</v>
      </c>
      <c r="I146" s="232"/>
      <c r="J146" s="228"/>
      <c r="K146" s="228"/>
      <c r="L146" s="233"/>
      <c r="M146" s="234"/>
      <c r="N146" s="235"/>
      <c r="O146" s="235"/>
      <c r="P146" s="235"/>
      <c r="Q146" s="235"/>
      <c r="R146" s="235"/>
      <c r="S146" s="235"/>
      <c r="T146" s="236"/>
      <c r="AT146" s="237" t="s">
        <v>254</v>
      </c>
      <c r="AU146" s="237" t="s">
        <v>86</v>
      </c>
      <c r="AV146" s="13" t="s">
        <v>169</v>
      </c>
      <c r="AW146" s="13" t="s">
        <v>38</v>
      </c>
      <c r="AX146" s="13" t="s">
        <v>82</v>
      </c>
      <c r="AY146" s="237" t="s">
        <v>149</v>
      </c>
    </row>
    <row r="147" spans="2:51" s="12" customFormat="1" ht="11.25">
      <c r="B147" s="216"/>
      <c r="C147" s="217"/>
      <c r="D147" s="210" t="s">
        <v>254</v>
      </c>
      <c r="E147" s="218" t="s">
        <v>1</v>
      </c>
      <c r="F147" s="219" t="s">
        <v>686</v>
      </c>
      <c r="G147" s="217"/>
      <c r="H147" s="220">
        <v>149.36</v>
      </c>
      <c r="I147" s="221"/>
      <c r="J147" s="217"/>
      <c r="K147" s="217"/>
      <c r="L147" s="222"/>
      <c r="M147" s="223"/>
      <c r="N147" s="224"/>
      <c r="O147" s="224"/>
      <c r="P147" s="224"/>
      <c r="Q147" s="224"/>
      <c r="R147" s="224"/>
      <c r="S147" s="224"/>
      <c r="T147" s="225"/>
      <c r="AT147" s="226" t="s">
        <v>254</v>
      </c>
      <c r="AU147" s="226" t="s">
        <v>86</v>
      </c>
      <c r="AV147" s="12" t="s">
        <v>86</v>
      </c>
      <c r="AW147" s="12" t="s">
        <v>38</v>
      </c>
      <c r="AX147" s="12" t="s">
        <v>82</v>
      </c>
      <c r="AY147" s="226" t="s">
        <v>149</v>
      </c>
    </row>
    <row r="148" spans="2:51" s="13" customFormat="1" ht="11.25">
      <c r="B148" s="227"/>
      <c r="C148" s="228"/>
      <c r="D148" s="210" t="s">
        <v>254</v>
      </c>
      <c r="E148" s="229" t="s">
        <v>1</v>
      </c>
      <c r="F148" s="230" t="s">
        <v>256</v>
      </c>
      <c r="G148" s="228"/>
      <c r="H148" s="231">
        <v>149.36</v>
      </c>
      <c r="I148" s="232"/>
      <c r="J148" s="228"/>
      <c r="K148" s="228"/>
      <c r="L148" s="233"/>
      <c r="M148" s="234"/>
      <c r="N148" s="235"/>
      <c r="O148" s="235"/>
      <c r="P148" s="235"/>
      <c r="Q148" s="235"/>
      <c r="R148" s="235"/>
      <c r="S148" s="235"/>
      <c r="T148" s="236"/>
      <c r="AT148" s="237" t="s">
        <v>254</v>
      </c>
      <c r="AU148" s="237" t="s">
        <v>86</v>
      </c>
      <c r="AV148" s="13" t="s">
        <v>169</v>
      </c>
      <c r="AW148" s="13" t="s">
        <v>38</v>
      </c>
      <c r="AX148" s="13" t="s">
        <v>89</v>
      </c>
      <c r="AY148" s="237" t="s">
        <v>149</v>
      </c>
    </row>
    <row r="149" spans="2:65" s="1" customFormat="1" ht="24" customHeight="1">
      <c r="B149" s="35"/>
      <c r="C149" s="197" t="s">
        <v>86</v>
      </c>
      <c r="D149" s="197" t="s">
        <v>152</v>
      </c>
      <c r="E149" s="198" t="s">
        <v>687</v>
      </c>
      <c r="F149" s="199" t="s">
        <v>688</v>
      </c>
      <c r="G149" s="200" t="s">
        <v>275</v>
      </c>
      <c r="H149" s="201">
        <v>149.36</v>
      </c>
      <c r="I149" s="202"/>
      <c r="J149" s="203">
        <f>ROUND(I149*H149,2)</f>
        <v>0</v>
      </c>
      <c r="K149" s="199" t="s">
        <v>156</v>
      </c>
      <c r="L149" s="39"/>
      <c r="M149" s="204" t="s">
        <v>1</v>
      </c>
      <c r="N149" s="205" t="s">
        <v>47</v>
      </c>
      <c r="O149" s="67"/>
      <c r="P149" s="206">
        <f>O149*H149</f>
        <v>0</v>
      </c>
      <c r="Q149" s="206">
        <v>0</v>
      </c>
      <c r="R149" s="206">
        <f>Q149*H149</f>
        <v>0</v>
      </c>
      <c r="S149" s="206">
        <v>0</v>
      </c>
      <c r="T149" s="207">
        <f>S149*H149</f>
        <v>0</v>
      </c>
      <c r="AR149" s="208" t="s">
        <v>169</v>
      </c>
      <c r="AT149" s="208" t="s">
        <v>152</v>
      </c>
      <c r="AU149" s="208" t="s">
        <v>86</v>
      </c>
      <c r="AY149" s="17" t="s">
        <v>149</v>
      </c>
      <c r="BE149" s="209">
        <f>IF(N149="základní",J149,0)</f>
        <v>0</v>
      </c>
      <c r="BF149" s="209">
        <f>IF(N149="snížená",J149,0)</f>
        <v>0</v>
      </c>
      <c r="BG149" s="209">
        <f>IF(N149="zákl. přenesená",J149,0)</f>
        <v>0</v>
      </c>
      <c r="BH149" s="209">
        <f>IF(N149="sníž. přenesená",J149,0)</f>
        <v>0</v>
      </c>
      <c r="BI149" s="209">
        <f>IF(N149="nulová",J149,0)</f>
        <v>0</v>
      </c>
      <c r="BJ149" s="17" t="s">
        <v>89</v>
      </c>
      <c r="BK149" s="209">
        <f>ROUND(I149*H149,2)</f>
        <v>0</v>
      </c>
      <c r="BL149" s="17" t="s">
        <v>169</v>
      </c>
      <c r="BM149" s="208" t="s">
        <v>689</v>
      </c>
    </row>
    <row r="150" spans="2:65" s="1" customFormat="1" ht="24" customHeight="1">
      <c r="B150" s="35"/>
      <c r="C150" s="197" t="s">
        <v>106</v>
      </c>
      <c r="D150" s="197" t="s">
        <v>152</v>
      </c>
      <c r="E150" s="198" t="s">
        <v>690</v>
      </c>
      <c r="F150" s="199" t="s">
        <v>691</v>
      </c>
      <c r="G150" s="200" t="s">
        <v>275</v>
      </c>
      <c r="H150" s="201">
        <v>78.34</v>
      </c>
      <c r="I150" s="202"/>
      <c r="J150" s="203">
        <f>ROUND(I150*H150,2)</f>
        <v>0</v>
      </c>
      <c r="K150" s="199" t="s">
        <v>156</v>
      </c>
      <c r="L150" s="39"/>
      <c r="M150" s="204" t="s">
        <v>1</v>
      </c>
      <c r="N150" s="205" t="s">
        <v>47</v>
      </c>
      <c r="O150" s="67"/>
      <c r="P150" s="206">
        <f>O150*H150</f>
        <v>0</v>
      </c>
      <c r="Q150" s="206">
        <v>0</v>
      </c>
      <c r="R150" s="206">
        <f>Q150*H150</f>
        <v>0</v>
      </c>
      <c r="S150" s="206">
        <v>0</v>
      </c>
      <c r="T150" s="207">
        <f>S150*H150</f>
        <v>0</v>
      </c>
      <c r="AR150" s="208" t="s">
        <v>169</v>
      </c>
      <c r="AT150" s="208" t="s">
        <v>152</v>
      </c>
      <c r="AU150" s="208" t="s">
        <v>86</v>
      </c>
      <c r="AY150" s="17" t="s">
        <v>149</v>
      </c>
      <c r="BE150" s="209">
        <f>IF(N150="základní",J150,0)</f>
        <v>0</v>
      </c>
      <c r="BF150" s="209">
        <f>IF(N150="snížená",J150,0)</f>
        <v>0</v>
      </c>
      <c r="BG150" s="209">
        <f>IF(N150="zákl. přenesená",J150,0)</f>
        <v>0</v>
      </c>
      <c r="BH150" s="209">
        <f>IF(N150="sníž. přenesená",J150,0)</f>
        <v>0</v>
      </c>
      <c r="BI150" s="209">
        <f>IF(N150="nulová",J150,0)</f>
        <v>0</v>
      </c>
      <c r="BJ150" s="17" t="s">
        <v>89</v>
      </c>
      <c r="BK150" s="209">
        <f>ROUND(I150*H150,2)</f>
        <v>0</v>
      </c>
      <c r="BL150" s="17" t="s">
        <v>169</v>
      </c>
      <c r="BM150" s="208" t="s">
        <v>692</v>
      </c>
    </row>
    <row r="151" spans="2:51" s="14" customFormat="1" ht="11.25">
      <c r="B151" s="238"/>
      <c r="C151" s="239"/>
      <c r="D151" s="210" t="s">
        <v>254</v>
      </c>
      <c r="E151" s="240" t="s">
        <v>1</v>
      </c>
      <c r="F151" s="241" t="s">
        <v>693</v>
      </c>
      <c r="G151" s="239"/>
      <c r="H151" s="240" t="s">
        <v>1</v>
      </c>
      <c r="I151" s="242"/>
      <c r="J151" s="239"/>
      <c r="K151" s="239"/>
      <c r="L151" s="243"/>
      <c r="M151" s="244"/>
      <c r="N151" s="245"/>
      <c r="O151" s="245"/>
      <c r="P151" s="245"/>
      <c r="Q151" s="245"/>
      <c r="R151" s="245"/>
      <c r="S151" s="245"/>
      <c r="T151" s="246"/>
      <c r="AT151" s="247" t="s">
        <v>254</v>
      </c>
      <c r="AU151" s="247" t="s">
        <v>86</v>
      </c>
      <c r="AV151" s="14" t="s">
        <v>89</v>
      </c>
      <c r="AW151" s="14" t="s">
        <v>38</v>
      </c>
      <c r="AX151" s="14" t="s">
        <v>82</v>
      </c>
      <c r="AY151" s="247" t="s">
        <v>149</v>
      </c>
    </row>
    <row r="152" spans="2:51" s="14" customFormat="1" ht="11.25">
      <c r="B152" s="238"/>
      <c r="C152" s="239"/>
      <c r="D152" s="210" t="s">
        <v>254</v>
      </c>
      <c r="E152" s="240" t="s">
        <v>1</v>
      </c>
      <c r="F152" s="241" t="s">
        <v>680</v>
      </c>
      <c r="G152" s="239"/>
      <c r="H152" s="240" t="s">
        <v>1</v>
      </c>
      <c r="I152" s="242"/>
      <c r="J152" s="239"/>
      <c r="K152" s="239"/>
      <c r="L152" s="243"/>
      <c r="M152" s="244"/>
      <c r="N152" s="245"/>
      <c r="O152" s="245"/>
      <c r="P152" s="245"/>
      <c r="Q152" s="245"/>
      <c r="R152" s="245"/>
      <c r="S152" s="245"/>
      <c r="T152" s="246"/>
      <c r="AT152" s="247" t="s">
        <v>254</v>
      </c>
      <c r="AU152" s="247" t="s">
        <v>86</v>
      </c>
      <c r="AV152" s="14" t="s">
        <v>89</v>
      </c>
      <c r="AW152" s="14" t="s">
        <v>38</v>
      </c>
      <c r="AX152" s="14" t="s">
        <v>82</v>
      </c>
      <c r="AY152" s="247" t="s">
        <v>149</v>
      </c>
    </row>
    <row r="153" spans="2:51" s="12" customFormat="1" ht="11.25">
      <c r="B153" s="216"/>
      <c r="C153" s="217"/>
      <c r="D153" s="210" t="s">
        <v>254</v>
      </c>
      <c r="E153" s="218" t="s">
        <v>1</v>
      </c>
      <c r="F153" s="219" t="s">
        <v>694</v>
      </c>
      <c r="G153" s="217"/>
      <c r="H153" s="220">
        <v>28.672</v>
      </c>
      <c r="I153" s="221"/>
      <c r="J153" s="217"/>
      <c r="K153" s="217"/>
      <c r="L153" s="222"/>
      <c r="M153" s="223"/>
      <c r="N153" s="224"/>
      <c r="O153" s="224"/>
      <c r="P153" s="224"/>
      <c r="Q153" s="224"/>
      <c r="R153" s="224"/>
      <c r="S153" s="224"/>
      <c r="T153" s="225"/>
      <c r="AT153" s="226" t="s">
        <v>254</v>
      </c>
      <c r="AU153" s="226" t="s">
        <v>86</v>
      </c>
      <c r="AV153" s="12" t="s">
        <v>86</v>
      </c>
      <c r="AW153" s="12" t="s">
        <v>38</v>
      </c>
      <c r="AX153" s="12" t="s">
        <v>82</v>
      </c>
      <c r="AY153" s="226" t="s">
        <v>149</v>
      </c>
    </row>
    <row r="154" spans="2:51" s="14" customFormat="1" ht="11.25">
      <c r="B154" s="238"/>
      <c r="C154" s="239"/>
      <c r="D154" s="210" t="s">
        <v>254</v>
      </c>
      <c r="E154" s="240" t="s">
        <v>1</v>
      </c>
      <c r="F154" s="241" t="s">
        <v>682</v>
      </c>
      <c r="G154" s="239"/>
      <c r="H154" s="240" t="s">
        <v>1</v>
      </c>
      <c r="I154" s="242"/>
      <c r="J154" s="239"/>
      <c r="K154" s="239"/>
      <c r="L154" s="243"/>
      <c r="M154" s="244"/>
      <c r="N154" s="245"/>
      <c r="O154" s="245"/>
      <c r="P154" s="245"/>
      <c r="Q154" s="245"/>
      <c r="R154" s="245"/>
      <c r="S154" s="245"/>
      <c r="T154" s="246"/>
      <c r="AT154" s="247" t="s">
        <v>254</v>
      </c>
      <c r="AU154" s="247" t="s">
        <v>86</v>
      </c>
      <c r="AV154" s="14" t="s">
        <v>89</v>
      </c>
      <c r="AW154" s="14" t="s">
        <v>38</v>
      </c>
      <c r="AX154" s="14" t="s">
        <v>82</v>
      </c>
      <c r="AY154" s="247" t="s">
        <v>149</v>
      </c>
    </row>
    <row r="155" spans="2:51" s="12" customFormat="1" ht="11.25">
      <c r="B155" s="216"/>
      <c r="C155" s="217"/>
      <c r="D155" s="210" t="s">
        <v>254</v>
      </c>
      <c r="E155" s="218" t="s">
        <v>1</v>
      </c>
      <c r="F155" s="219" t="s">
        <v>695</v>
      </c>
      <c r="G155" s="217"/>
      <c r="H155" s="220">
        <v>31.744</v>
      </c>
      <c r="I155" s="221"/>
      <c r="J155" s="217"/>
      <c r="K155" s="217"/>
      <c r="L155" s="222"/>
      <c r="M155" s="223"/>
      <c r="N155" s="224"/>
      <c r="O155" s="224"/>
      <c r="P155" s="224"/>
      <c r="Q155" s="224"/>
      <c r="R155" s="224"/>
      <c r="S155" s="224"/>
      <c r="T155" s="225"/>
      <c r="AT155" s="226" t="s">
        <v>254</v>
      </c>
      <c r="AU155" s="226" t="s">
        <v>86</v>
      </c>
      <c r="AV155" s="12" t="s">
        <v>86</v>
      </c>
      <c r="AW155" s="12" t="s">
        <v>38</v>
      </c>
      <c r="AX155" s="12" t="s">
        <v>82</v>
      </c>
      <c r="AY155" s="226" t="s">
        <v>149</v>
      </c>
    </row>
    <row r="156" spans="2:51" s="14" customFormat="1" ht="11.25">
      <c r="B156" s="238"/>
      <c r="C156" s="239"/>
      <c r="D156" s="210" t="s">
        <v>254</v>
      </c>
      <c r="E156" s="240" t="s">
        <v>1</v>
      </c>
      <c r="F156" s="241" t="s">
        <v>684</v>
      </c>
      <c r="G156" s="239"/>
      <c r="H156" s="240" t="s">
        <v>1</v>
      </c>
      <c r="I156" s="242"/>
      <c r="J156" s="239"/>
      <c r="K156" s="239"/>
      <c r="L156" s="243"/>
      <c r="M156" s="244"/>
      <c r="N156" s="245"/>
      <c r="O156" s="245"/>
      <c r="P156" s="245"/>
      <c r="Q156" s="245"/>
      <c r="R156" s="245"/>
      <c r="S156" s="245"/>
      <c r="T156" s="246"/>
      <c r="AT156" s="247" t="s">
        <v>254</v>
      </c>
      <c r="AU156" s="247" t="s">
        <v>86</v>
      </c>
      <c r="AV156" s="14" t="s">
        <v>89</v>
      </c>
      <c r="AW156" s="14" t="s">
        <v>38</v>
      </c>
      <c r="AX156" s="14" t="s">
        <v>82</v>
      </c>
      <c r="AY156" s="247" t="s">
        <v>149</v>
      </c>
    </row>
    <row r="157" spans="2:51" s="12" customFormat="1" ht="11.25">
      <c r="B157" s="216"/>
      <c r="C157" s="217"/>
      <c r="D157" s="210" t="s">
        <v>254</v>
      </c>
      <c r="E157" s="218" t="s">
        <v>1</v>
      </c>
      <c r="F157" s="219" t="s">
        <v>696</v>
      </c>
      <c r="G157" s="217"/>
      <c r="H157" s="220">
        <v>17.92</v>
      </c>
      <c r="I157" s="221"/>
      <c r="J157" s="217"/>
      <c r="K157" s="217"/>
      <c r="L157" s="222"/>
      <c r="M157" s="223"/>
      <c r="N157" s="224"/>
      <c r="O157" s="224"/>
      <c r="P157" s="224"/>
      <c r="Q157" s="224"/>
      <c r="R157" s="224"/>
      <c r="S157" s="224"/>
      <c r="T157" s="225"/>
      <c r="AT157" s="226" t="s">
        <v>254</v>
      </c>
      <c r="AU157" s="226" t="s">
        <v>86</v>
      </c>
      <c r="AV157" s="12" t="s">
        <v>86</v>
      </c>
      <c r="AW157" s="12" t="s">
        <v>38</v>
      </c>
      <c r="AX157" s="12" t="s">
        <v>82</v>
      </c>
      <c r="AY157" s="226" t="s">
        <v>149</v>
      </c>
    </row>
    <row r="158" spans="2:51" s="13" customFormat="1" ht="11.25">
      <c r="B158" s="227"/>
      <c r="C158" s="228"/>
      <c r="D158" s="210" t="s">
        <v>254</v>
      </c>
      <c r="E158" s="229" t="s">
        <v>1</v>
      </c>
      <c r="F158" s="230" t="s">
        <v>256</v>
      </c>
      <c r="G158" s="228"/>
      <c r="H158" s="231">
        <v>78.336</v>
      </c>
      <c r="I158" s="232"/>
      <c r="J158" s="228"/>
      <c r="K158" s="228"/>
      <c r="L158" s="233"/>
      <c r="M158" s="234"/>
      <c r="N158" s="235"/>
      <c r="O158" s="235"/>
      <c r="P158" s="235"/>
      <c r="Q158" s="235"/>
      <c r="R158" s="235"/>
      <c r="S158" s="235"/>
      <c r="T158" s="236"/>
      <c r="AT158" s="237" t="s">
        <v>254</v>
      </c>
      <c r="AU158" s="237" t="s">
        <v>86</v>
      </c>
      <c r="AV158" s="13" t="s">
        <v>169</v>
      </c>
      <c r="AW158" s="13" t="s">
        <v>38</v>
      </c>
      <c r="AX158" s="13" t="s">
        <v>82</v>
      </c>
      <c r="AY158" s="237" t="s">
        <v>149</v>
      </c>
    </row>
    <row r="159" spans="2:51" s="12" customFormat="1" ht="11.25">
      <c r="B159" s="216"/>
      <c r="C159" s="217"/>
      <c r="D159" s="210" t="s">
        <v>254</v>
      </c>
      <c r="E159" s="218" t="s">
        <v>1</v>
      </c>
      <c r="F159" s="219" t="s">
        <v>697</v>
      </c>
      <c r="G159" s="217"/>
      <c r="H159" s="220">
        <v>78.34</v>
      </c>
      <c r="I159" s="221"/>
      <c r="J159" s="217"/>
      <c r="K159" s="217"/>
      <c r="L159" s="222"/>
      <c r="M159" s="223"/>
      <c r="N159" s="224"/>
      <c r="O159" s="224"/>
      <c r="P159" s="224"/>
      <c r="Q159" s="224"/>
      <c r="R159" s="224"/>
      <c r="S159" s="224"/>
      <c r="T159" s="225"/>
      <c r="AT159" s="226" t="s">
        <v>254</v>
      </c>
      <c r="AU159" s="226" t="s">
        <v>86</v>
      </c>
      <c r="AV159" s="12" t="s">
        <v>86</v>
      </c>
      <c r="AW159" s="12" t="s">
        <v>38</v>
      </c>
      <c r="AX159" s="12" t="s">
        <v>82</v>
      </c>
      <c r="AY159" s="226" t="s">
        <v>149</v>
      </c>
    </row>
    <row r="160" spans="2:51" s="13" customFormat="1" ht="11.25">
      <c r="B160" s="227"/>
      <c r="C160" s="228"/>
      <c r="D160" s="210" t="s">
        <v>254</v>
      </c>
      <c r="E160" s="229" t="s">
        <v>1</v>
      </c>
      <c r="F160" s="230" t="s">
        <v>256</v>
      </c>
      <c r="G160" s="228"/>
      <c r="H160" s="231">
        <v>78.34</v>
      </c>
      <c r="I160" s="232"/>
      <c r="J160" s="228"/>
      <c r="K160" s="228"/>
      <c r="L160" s="233"/>
      <c r="M160" s="234"/>
      <c r="N160" s="235"/>
      <c r="O160" s="235"/>
      <c r="P160" s="235"/>
      <c r="Q160" s="235"/>
      <c r="R160" s="235"/>
      <c r="S160" s="235"/>
      <c r="T160" s="236"/>
      <c r="AT160" s="237" t="s">
        <v>254</v>
      </c>
      <c r="AU160" s="237" t="s">
        <v>86</v>
      </c>
      <c r="AV160" s="13" t="s">
        <v>169</v>
      </c>
      <c r="AW160" s="13" t="s">
        <v>38</v>
      </c>
      <c r="AX160" s="13" t="s">
        <v>89</v>
      </c>
      <c r="AY160" s="237" t="s">
        <v>149</v>
      </c>
    </row>
    <row r="161" spans="2:65" s="1" customFormat="1" ht="24" customHeight="1">
      <c r="B161" s="35"/>
      <c r="C161" s="197" t="s">
        <v>169</v>
      </c>
      <c r="D161" s="197" t="s">
        <v>152</v>
      </c>
      <c r="E161" s="198" t="s">
        <v>698</v>
      </c>
      <c r="F161" s="199" t="s">
        <v>699</v>
      </c>
      <c r="G161" s="200" t="s">
        <v>275</v>
      </c>
      <c r="H161" s="201">
        <v>78.34</v>
      </c>
      <c r="I161" s="202"/>
      <c r="J161" s="203">
        <f>ROUND(I161*H161,2)</f>
        <v>0</v>
      </c>
      <c r="K161" s="199" t="s">
        <v>156</v>
      </c>
      <c r="L161" s="39"/>
      <c r="M161" s="204" t="s">
        <v>1</v>
      </c>
      <c r="N161" s="205" t="s">
        <v>47</v>
      </c>
      <c r="O161" s="67"/>
      <c r="P161" s="206">
        <f>O161*H161</f>
        <v>0</v>
      </c>
      <c r="Q161" s="206">
        <v>0</v>
      </c>
      <c r="R161" s="206">
        <f>Q161*H161</f>
        <v>0</v>
      </c>
      <c r="S161" s="206">
        <v>0</v>
      </c>
      <c r="T161" s="207">
        <f>S161*H161</f>
        <v>0</v>
      </c>
      <c r="AR161" s="208" t="s">
        <v>169</v>
      </c>
      <c r="AT161" s="208" t="s">
        <v>152</v>
      </c>
      <c r="AU161" s="208" t="s">
        <v>86</v>
      </c>
      <c r="AY161" s="17" t="s">
        <v>149</v>
      </c>
      <c r="BE161" s="209">
        <f>IF(N161="základní",J161,0)</f>
        <v>0</v>
      </c>
      <c r="BF161" s="209">
        <f>IF(N161="snížená",J161,0)</f>
        <v>0</v>
      </c>
      <c r="BG161" s="209">
        <f>IF(N161="zákl. přenesená",J161,0)</f>
        <v>0</v>
      </c>
      <c r="BH161" s="209">
        <f>IF(N161="sníž. přenesená",J161,0)</f>
        <v>0</v>
      </c>
      <c r="BI161" s="209">
        <f>IF(N161="nulová",J161,0)</f>
        <v>0</v>
      </c>
      <c r="BJ161" s="17" t="s">
        <v>89</v>
      </c>
      <c r="BK161" s="209">
        <f>ROUND(I161*H161,2)</f>
        <v>0</v>
      </c>
      <c r="BL161" s="17" t="s">
        <v>169</v>
      </c>
      <c r="BM161" s="208" t="s">
        <v>700</v>
      </c>
    </row>
    <row r="162" spans="2:65" s="1" customFormat="1" ht="24" customHeight="1">
      <c r="B162" s="35"/>
      <c r="C162" s="197" t="s">
        <v>148</v>
      </c>
      <c r="D162" s="197" t="s">
        <v>152</v>
      </c>
      <c r="E162" s="198" t="s">
        <v>701</v>
      </c>
      <c r="F162" s="199" t="s">
        <v>702</v>
      </c>
      <c r="G162" s="200" t="s">
        <v>275</v>
      </c>
      <c r="H162" s="201">
        <v>6</v>
      </c>
      <c r="I162" s="202"/>
      <c r="J162" s="203">
        <f>ROUND(I162*H162,2)</f>
        <v>0</v>
      </c>
      <c r="K162" s="199" t="s">
        <v>156</v>
      </c>
      <c r="L162" s="39"/>
      <c r="M162" s="204" t="s">
        <v>1</v>
      </c>
      <c r="N162" s="205" t="s">
        <v>47</v>
      </c>
      <c r="O162" s="67"/>
      <c r="P162" s="206">
        <f>O162*H162</f>
        <v>0</v>
      </c>
      <c r="Q162" s="206">
        <v>0</v>
      </c>
      <c r="R162" s="206">
        <f>Q162*H162</f>
        <v>0</v>
      </c>
      <c r="S162" s="206">
        <v>0</v>
      </c>
      <c r="T162" s="207">
        <f>S162*H162</f>
        <v>0</v>
      </c>
      <c r="AR162" s="208" t="s">
        <v>169</v>
      </c>
      <c r="AT162" s="208" t="s">
        <v>152</v>
      </c>
      <c r="AU162" s="208" t="s">
        <v>86</v>
      </c>
      <c r="AY162" s="17" t="s">
        <v>149</v>
      </c>
      <c r="BE162" s="209">
        <f>IF(N162="základní",J162,0)</f>
        <v>0</v>
      </c>
      <c r="BF162" s="209">
        <f>IF(N162="snížená",J162,0)</f>
        <v>0</v>
      </c>
      <c r="BG162" s="209">
        <f>IF(N162="zákl. přenesená",J162,0)</f>
        <v>0</v>
      </c>
      <c r="BH162" s="209">
        <f>IF(N162="sníž. přenesená",J162,0)</f>
        <v>0</v>
      </c>
      <c r="BI162" s="209">
        <f>IF(N162="nulová",J162,0)</f>
        <v>0</v>
      </c>
      <c r="BJ162" s="17" t="s">
        <v>89</v>
      </c>
      <c r="BK162" s="209">
        <f>ROUND(I162*H162,2)</f>
        <v>0</v>
      </c>
      <c r="BL162" s="17" t="s">
        <v>169</v>
      </c>
      <c r="BM162" s="208" t="s">
        <v>703</v>
      </c>
    </row>
    <row r="163" spans="2:51" s="14" customFormat="1" ht="11.25">
      <c r="B163" s="238"/>
      <c r="C163" s="239"/>
      <c r="D163" s="210" t="s">
        <v>254</v>
      </c>
      <c r="E163" s="240" t="s">
        <v>1</v>
      </c>
      <c r="F163" s="241" t="s">
        <v>704</v>
      </c>
      <c r="G163" s="239"/>
      <c r="H163" s="240" t="s">
        <v>1</v>
      </c>
      <c r="I163" s="242"/>
      <c r="J163" s="239"/>
      <c r="K163" s="239"/>
      <c r="L163" s="243"/>
      <c r="M163" s="244"/>
      <c r="N163" s="245"/>
      <c r="O163" s="245"/>
      <c r="P163" s="245"/>
      <c r="Q163" s="245"/>
      <c r="R163" s="245"/>
      <c r="S163" s="245"/>
      <c r="T163" s="246"/>
      <c r="AT163" s="247" t="s">
        <v>254</v>
      </c>
      <c r="AU163" s="247" t="s">
        <v>86</v>
      </c>
      <c r="AV163" s="14" t="s">
        <v>89</v>
      </c>
      <c r="AW163" s="14" t="s">
        <v>38</v>
      </c>
      <c r="AX163" s="14" t="s">
        <v>82</v>
      </c>
      <c r="AY163" s="247" t="s">
        <v>149</v>
      </c>
    </row>
    <row r="164" spans="2:51" s="12" customFormat="1" ht="11.25">
      <c r="B164" s="216"/>
      <c r="C164" s="217"/>
      <c r="D164" s="210" t="s">
        <v>254</v>
      </c>
      <c r="E164" s="218" t="s">
        <v>1</v>
      </c>
      <c r="F164" s="219" t="s">
        <v>705</v>
      </c>
      <c r="G164" s="217"/>
      <c r="H164" s="220">
        <v>6</v>
      </c>
      <c r="I164" s="221"/>
      <c r="J164" s="217"/>
      <c r="K164" s="217"/>
      <c r="L164" s="222"/>
      <c r="M164" s="223"/>
      <c r="N164" s="224"/>
      <c r="O164" s="224"/>
      <c r="P164" s="224"/>
      <c r="Q164" s="224"/>
      <c r="R164" s="224"/>
      <c r="S164" s="224"/>
      <c r="T164" s="225"/>
      <c r="AT164" s="226" t="s">
        <v>254</v>
      </c>
      <c r="AU164" s="226" t="s">
        <v>86</v>
      </c>
      <c r="AV164" s="12" t="s">
        <v>86</v>
      </c>
      <c r="AW164" s="12" t="s">
        <v>38</v>
      </c>
      <c r="AX164" s="12" t="s">
        <v>89</v>
      </c>
      <c r="AY164" s="226" t="s">
        <v>149</v>
      </c>
    </row>
    <row r="165" spans="2:65" s="1" customFormat="1" ht="24" customHeight="1">
      <c r="B165" s="35"/>
      <c r="C165" s="197" t="s">
        <v>182</v>
      </c>
      <c r="D165" s="197" t="s">
        <v>152</v>
      </c>
      <c r="E165" s="198" t="s">
        <v>706</v>
      </c>
      <c r="F165" s="199" t="s">
        <v>707</v>
      </c>
      <c r="G165" s="200" t="s">
        <v>275</v>
      </c>
      <c r="H165" s="201">
        <v>172.08</v>
      </c>
      <c r="I165" s="202"/>
      <c r="J165" s="203">
        <f>ROUND(I165*H165,2)</f>
        <v>0</v>
      </c>
      <c r="K165" s="199" t="s">
        <v>156</v>
      </c>
      <c r="L165" s="39"/>
      <c r="M165" s="204" t="s">
        <v>1</v>
      </c>
      <c r="N165" s="205" t="s">
        <v>47</v>
      </c>
      <c r="O165" s="67"/>
      <c r="P165" s="206">
        <f>O165*H165</f>
        <v>0</v>
      </c>
      <c r="Q165" s="206">
        <v>0</v>
      </c>
      <c r="R165" s="206">
        <f>Q165*H165</f>
        <v>0</v>
      </c>
      <c r="S165" s="206">
        <v>0</v>
      </c>
      <c r="T165" s="207">
        <f>S165*H165</f>
        <v>0</v>
      </c>
      <c r="AR165" s="208" t="s">
        <v>169</v>
      </c>
      <c r="AT165" s="208" t="s">
        <v>152</v>
      </c>
      <c r="AU165" s="208" t="s">
        <v>86</v>
      </c>
      <c r="AY165" s="17" t="s">
        <v>149</v>
      </c>
      <c r="BE165" s="209">
        <f>IF(N165="základní",J165,0)</f>
        <v>0</v>
      </c>
      <c r="BF165" s="209">
        <f>IF(N165="snížená",J165,0)</f>
        <v>0</v>
      </c>
      <c r="BG165" s="209">
        <f>IF(N165="zákl. přenesená",J165,0)</f>
        <v>0</v>
      </c>
      <c r="BH165" s="209">
        <f>IF(N165="sníž. přenesená",J165,0)</f>
        <v>0</v>
      </c>
      <c r="BI165" s="209">
        <f>IF(N165="nulová",J165,0)</f>
        <v>0</v>
      </c>
      <c r="BJ165" s="17" t="s">
        <v>89</v>
      </c>
      <c r="BK165" s="209">
        <f>ROUND(I165*H165,2)</f>
        <v>0</v>
      </c>
      <c r="BL165" s="17" t="s">
        <v>169</v>
      </c>
      <c r="BM165" s="208" t="s">
        <v>708</v>
      </c>
    </row>
    <row r="166" spans="2:51" s="12" customFormat="1" ht="11.25">
      <c r="B166" s="216"/>
      <c r="C166" s="217"/>
      <c r="D166" s="210" t="s">
        <v>254</v>
      </c>
      <c r="E166" s="218" t="s">
        <v>1</v>
      </c>
      <c r="F166" s="219" t="s">
        <v>709</v>
      </c>
      <c r="G166" s="217"/>
      <c r="H166" s="220">
        <v>4.716</v>
      </c>
      <c r="I166" s="221"/>
      <c r="J166" s="217"/>
      <c r="K166" s="217"/>
      <c r="L166" s="222"/>
      <c r="M166" s="223"/>
      <c r="N166" s="224"/>
      <c r="O166" s="224"/>
      <c r="P166" s="224"/>
      <c r="Q166" s="224"/>
      <c r="R166" s="224"/>
      <c r="S166" s="224"/>
      <c r="T166" s="225"/>
      <c r="AT166" s="226" t="s">
        <v>254</v>
      </c>
      <c r="AU166" s="226" t="s">
        <v>86</v>
      </c>
      <c r="AV166" s="12" t="s">
        <v>86</v>
      </c>
      <c r="AW166" s="12" t="s">
        <v>38</v>
      </c>
      <c r="AX166" s="12" t="s">
        <v>82</v>
      </c>
      <c r="AY166" s="226" t="s">
        <v>149</v>
      </c>
    </row>
    <row r="167" spans="2:51" s="12" customFormat="1" ht="11.25">
      <c r="B167" s="216"/>
      <c r="C167" s="217"/>
      <c r="D167" s="210" t="s">
        <v>254</v>
      </c>
      <c r="E167" s="218" t="s">
        <v>1</v>
      </c>
      <c r="F167" s="219" t="s">
        <v>710</v>
      </c>
      <c r="G167" s="217"/>
      <c r="H167" s="220">
        <v>9.867</v>
      </c>
      <c r="I167" s="221"/>
      <c r="J167" s="217"/>
      <c r="K167" s="217"/>
      <c r="L167" s="222"/>
      <c r="M167" s="223"/>
      <c r="N167" s="224"/>
      <c r="O167" s="224"/>
      <c r="P167" s="224"/>
      <c r="Q167" s="224"/>
      <c r="R167" s="224"/>
      <c r="S167" s="224"/>
      <c r="T167" s="225"/>
      <c r="AT167" s="226" t="s">
        <v>254</v>
      </c>
      <c r="AU167" s="226" t="s">
        <v>86</v>
      </c>
      <c r="AV167" s="12" t="s">
        <v>86</v>
      </c>
      <c r="AW167" s="12" t="s">
        <v>38</v>
      </c>
      <c r="AX167" s="12" t="s">
        <v>82</v>
      </c>
      <c r="AY167" s="226" t="s">
        <v>149</v>
      </c>
    </row>
    <row r="168" spans="2:51" s="12" customFormat="1" ht="11.25">
      <c r="B168" s="216"/>
      <c r="C168" s="217"/>
      <c r="D168" s="210" t="s">
        <v>254</v>
      </c>
      <c r="E168" s="218" t="s">
        <v>1</v>
      </c>
      <c r="F168" s="219" t="s">
        <v>711</v>
      </c>
      <c r="G168" s="217"/>
      <c r="H168" s="220">
        <v>5.675</v>
      </c>
      <c r="I168" s="221"/>
      <c r="J168" s="217"/>
      <c r="K168" s="217"/>
      <c r="L168" s="222"/>
      <c r="M168" s="223"/>
      <c r="N168" s="224"/>
      <c r="O168" s="224"/>
      <c r="P168" s="224"/>
      <c r="Q168" s="224"/>
      <c r="R168" s="224"/>
      <c r="S168" s="224"/>
      <c r="T168" s="225"/>
      <c r="AT168" s="226" t="s">
        <v>254</v>
      </c>
      <c r="AU168" s="226" t="s">
        <v>86</v>
      </c>
      <c r="AV168" s="12" t="s">
        <v>86</v>
      </c>
      <c r="AW168" s="12" t="s">
        <v>38</v>
      </c>
      <c r="AX168" s="12" t="s">
        <v>82</v>
      </c>
      <c r="AY168" s="226" t="s">
        <v>149</v>
      </c>
    </row>
    <row r="169" spans="2:51" s="12" customFormat="1" ht="11.25">
      <c r="B169" s="216"/>
      <c r="C169" s="217"/>
      <c r="D169" s="210" t="s">
        <v>254</v>
      </c>
      <c r="E169" s="218" t="s">
        <v>1</v>
      </c>
      <c r="F169" s="219" t="s">
        <v>712</v>
      </c>
      <c r="G169" s="217"/>
      <c r="H169" s="220">
        <v>5.88</v>
      </c>
      <c r="I169" s="221"/>
      <c r="J169" s="217"/>
      <c r="K169" s="217"/>
      <c r="L169" s="222"/>
      <c r="M169" s="223"/>
      <c r="N169" s="224"/>
      <c r="O169" s="224"/>
      <c r="P169" s="224"/>
      <c r="Q169" s="224"/>
      <c r="R169" s="224"/>
      <c r="S169" s="224"/>
      <c r="T169" s="225"/>
      <c r="AT169" s="226" t="s">
        <v>254</v>
      </c>
      <c r="AU169" s="226" t="s">
        <v>86</v>
      </c>
      <c r="AV169" s="12" t="s">
        <v>86</v>
      </c>
      <c r="AW169" s="12" t="s">
        <v>38</v>
      </c>
      <c r="AX169" s="12" t="s">
        <v>82</v>
      </c>
      <c r="AY169" s="226" t="s">
        <v>149</v>
      </c>
    </row>
    <row r="170" spans="2:51" s="12" customFormat="1" ht="11.25">
      <c r="B170" s="216"/>
      <c r="C170" s="217"/>
      <c r="D170" s="210" t="s">
        <v>254</v>
      </c>
      <c r="E170" s="218" t="s">
        <v>1</v>
      </c>
      <c r="F170" s="219" t="s">
        <v>713</v>
      </c>
      <c r="G170" s="217"/>
      <c r="H170" s="220">
        <v>8.925</v>
      </c>
      <c r="I170" s="221"/>
      <c r="J170" s="217"/>
      <c r="K170" s="217"/>
      <c r="L170" s="222"/>
      <c r="M170" s="223"/>
      <c r="N170" s="224"/>
      <c r="O170" s="224"/>
      <c r="P170" s="224"/>
      <c r="Q170" s="224"/>
      <c r="R170" s="224"/>
      <c r="S170" s="224"/>
      <c r="T170" s="225"/>
      <c r="AT170" s="226" t="s">
        <v>254</v>
      </c>
      <c r="AU170" s="226" t="s">
        <v>86</v>
      </c>
      <c r="AV170" s="12" t="s">
        <v>86</v>
      </c>
      <c r="AW170" s="12" t="s">
        <v>38</v>
      </c>
      <c r="AX170" s="12" t="s">
        <v>82</v>
      </c>
      <c r="AY170" s="226" t="s">
        <v>149</v>
      </c>
    </row>
    <row r="171" spans="2:51" s="12" customFormat="1" ht="11.25">
      <c r="B171" s="216"/>
      <c r="C171" s="217"/>
      <c r="D171" s="210" t="s">
        <v>254</v>
      </c>
      <c r="E171" s="218" t="s">
        <v>1</v>
      </c>
      <c r="F171" s="219" t="s">
        <v>714</v>
      </c>
      <c r="G171" s="217"/>
      <c r="H171" s="220">
        <v>7.291</v>
      </c>
      <c r="I171" s="221"/>
      <c r="J171" s="217"/>
      <c r="K171" s="217"/>
      <c r="L171" s="222"/>
      <c r="M171" s="223"/>
      <c r="N171" s="224"/>
      <c r="O171" s="224"/>
      <c r="P171" s="224"/>
      <c r="Q171" s="224"/>
      <c r="R171" s="224"/>
      <c r="S171" s="224"/>
      <c r="T171" s="225"/>
      <c r="AT171" s="226" t="s">
        <v>254</v>
      </c>
      <c r="AU171" s="226" t="s">
        <v>86</v>
      </c>
      <c r="AV171" s="12" t="s">
        <v>86</v>
      </c>
      <c r="AW171" s="12" t="s">
        <v>38</v>
      </c>
      <c r="AX171" s="12" t="s">
        <v>82</v>
      </c>
      <c r="AY171" s="226" t="s">
        <v>149</v>
      </c>
    </row>
    <row r="172" spans="2:51" s="12" customFormat="1" ht="11.25">
      <c r="B172" s="216"/>
      <c r="C172" s="217"/>
      <c r="D172" s="210" t="s">
        <v>254</v>
      </c>
      <c r="E172" s="218" t="s">
        <v>1</v>
      </c>
      <c r="F172" s="219" t="s">
        <v>715</v>
      </c>
      <c r="G172" s="217"/>
      <c r="H172" s="220">
        <v>22.015</v>
      </c>
      <c r="I172" s="221"/>
      <c r="J172" s="217"/>
      <c r="K172" s="217"/>
      <c r="L172" s="222"/>
      <c r="M172" s="223"/>
      <c r="N172" s="224"/>
      <c r="O172" s="224"/>
      <c r="P172" s="224"/>
      <c r="Q172" s="224"/>
      <c r="R172" s="224"/>
      <c r="S172" s="224"/>
      <c r="T172" s="225"/>
      <c r="AT172" s="226" t="s">
        <v>254</v>
      </c>
      <c r="AU172" s="226" t="s">
        <v>86</v>
      </c>
      <c r="AV172" s="12" t="s">
        <v>86</v>
      </c>
      <c r="AW172" s="12" t="s">
        <v>38</v>
      </c>
      <c r="AX172" s="12" t="s">
        <v>82</v>
      </c>
      <c r="AY172" s="226" t="s">
        <v>149</v>
      </c>
    </row>
    <row r="173" spans="2:51" s="12" customFormat="1" ht="11.25">
      <c r="B173" s="216"/>
      <c r="C173" s="217"/>
      <c r="D173" s="210" t="s">
        <v>254</v>
      </c>
      <c r="E173" s="218" t="s">
        <v>1</v>
      </c>
      <c r="F173" s="219" t="s">
        <v>716</v>
      </c>
      <c r="G173" s="217"/>
      <c r="H173" s="220">
        <v>7.608</v>
      </c>
      <c r="I173" s="221"/>
      <c r="J173" s="217"/>
      <c r="K173" s="217"/>
      <c r="L173" s="222"/>
      <c r="M173" s="223"/>
      <c r="N173" s="224"/>
      <c r="O173" s="224"/>
      <c r="P173" s="224"/>
      <c r="Q173" s="224"/>
      <c r="R173" s="224"/>
      <c r="S173" s="224"/>
      <c r="T173" s="225"/>
      <c r="AT173" s="226" t="s">
        <v>254</v>
      </c>
      <c r="AU173" s="226" t="s">
        <v>86</v>
      </c>
      <c r="AV173" s="12" t="s">
        <v>86</v>
      </c>
      <c r="AW173" s="12" t="s">
        <v>38</v>
      </c>
      <c r="AX173" s="12" t="s">
        <v>82</v>
      </c>
      <c r="AY173" s="226" t="s">
        <v>149</v>
      </c>
    </row>
    <row r="174" spans="2:51" s="12" customFormat="1" ht="11.25">
      <c r="B174" s="216"/>
      <c r="C174" s="217"/>
      <c r="D174" s="210" t="s">
        <v>254</v>
      </c>
      <c r="E174" s="218" t="s">
        <v>1</v>
      </c>
      <c r="F174" s="219" t="s">
        <v>717</v>
      </c>
      <c r="G174" s="217"/>
      <c r="H174" s="220">
        <v>29.859</v>
      </c>
      <c r="I174" s="221"/>
      <c r="J174" s="217"/>
      <c r="K174" s="217"/>
      <c r="L174" s="222"/>
      <c r="M174" s="223"/>
      <c r="N174" s="224"/>
      <c r="O174" s="224"/>
      <c r="P174" s="224"/>
      <c r="Q174" s="224"/>
      <c r="R174" s="224"/>
      <c r="S174" s="224"/>
      <c r="T174" s="225"/>
      <c r="AT174" s="226" t="s">
        <v>254</v>
      </c>
      <c r="AU174" s="226" t="s">
        <v>86</v>
      </c>
      <c r="AV174" s="12" t="s">
        <v>86</v>
      </c>
      <c r="AW174" s="12" t="s">
        <v>38</v>
      </c>
      <c r="AX174" s="12" t="s">
        <v>82</v>
      </c>
      <c r="AY174" s="226" t="s">
        <v>149</v>
      </c>
    </row>
    <row r="175" spans="2:51" s="12" customFormat="1" ht="11.25">
      <c r="B175" s="216"/>
      <c r="C175" s="217"/>
      <c r="D175" s="210" t="s">
        <v>254</v>
      </c>
      <c r="E175" s="218" t="s">
        <v>1</v>
      </c>
      <c r="F175" s="219" t="s">
        <v>718</v>
      </c>
      <c r="G175" s="217"/>
      <c r="H175" s="220">
        <v>9.333</v>
      </c>
      <c r="I175" s="221"/>
      <c r="J175" s="217"/>
      <c r="K175" s="217"/>
      <c r="L175" s="222"/>
      <c r="M175" s="223"/>
      <c r="N175" s="224"/>
      <c r="O175" s="224"/>
      <c r="P175" s="224"/>
      <c r="Q175" s="224"/>
      <c r="R175" s="224"/>
      <c r="S175" s="224"/>
      <c r="T175" s="225"/>
      <c r="AT175" s="226" t="s">
        <v>254</v>
      </c>
      <c r="AU175" s="226" t="s">
        <v>86</v>
      </c>
      <c r="AV175" s="12" t="s">
        <v>86</v>
      </c>
      <c r="AW175" s="12" t="s">
        <v>38</v>
      </c>
      <c r="AX175" s="12" t="s">
        <v>82</v>
      </c>
      <c r="AY175" s="226" t="s">
        <v>149</v>
      </c>
    </row>
    <row r="176" spans="2:51" s="12" customFormat="1" ht="11.25">
      <c r="B176" s="216"/>
      <c r="C176" s="217"/>
      <c r="D176" s="210" t="s">
        <v>254</v>
      </c>
      <c r="E176" s="218" t="s">
        <v>1</v>
      </c>
      <c r="F176" s="219" t="s">
        <v>719</v>
      </c>
      <c r="G176" s="217"/>
      <c r="H176" s="220">
        <v>28.322</v>
      </c>
      <c r="I176" s="221"/>
      <c r="J176" s="217"/>
      <c r="K176" s="217"/>
      <c r="L176" s="222"/>
      <c r="M176" s="223"/>
      <c r="N176" s="224"/>
      <c r="O176" s="224"/>
      <c r="P176" s="224"/>
      <c r="Q176" s="224"/>
      <c r="R176" s="224"/>
      <c r="S176" s="224"/>
      <c r="T176" s="225"/>
      <c r="AT176" s="226" t="s">
        <v>254</v>
      </c>
      <c r="AU176" s="226" t="s">
        <v>86</v>
      </c>
      <c r="AV176" s="12" t="s">
        <v>86</v>
      </c>
      <c r="AW176" s="12" t="s">
        <v>38</v>
      </c>
      <c r="AX176" s="12" t="s">
        <v>82</v>
      </c>
      <c r="AY176" s="226" t="s">
        <v>149</v>
      </c>
    </row>
    <row r="177" spans="2:51" s="12" customFormat="1" ht="11.25">
      <c r="B177" s="216"/>
      <c r="C177" s="217"/>
      <c r="D177" s="210" t="s">
        <v>254</v>
      </c>
      <c r="E177" s="218" t="s">
        <v>1</v>
      </c>
      <c r="F177" s="219" t="s">
        <v>720</v>
      </c>
      <c r="G177" s="217"/>
      <c r="H177" s="220">
        <v>7.269</v>
      </c>
      <c r="I177" s="221"/>
      <c r="J177" s="217"/>
      <c r="K177" s="217"/>
      <c r="L177" s="222"/>
      <c r="M177" s="223"/>
      <c r="N177" s="224"/>
      <c r="O177" s="224"/>
      <c r="P177" s="224"/>
      <c r="Q177" s="224"/>
      <c r="R177" s="224"/>
      <c r="S177" s="224"/>
      <c r="T177" s="225"/>
      <c r="AT177" s="226" t="s">
        <v>254</v>
      </c>
      <c r="AU177" s="226" t="s">
        <v>86</v>
      </c>
      <c r="AV177" s="12" t="s">
        <v>86</v>
      </c>
      <c r="AW177" s="12" t="s">
        <v>38</v>
      </c>
      <c r="AX177" s="12" t="s">
        <v>82</v>
      </c>
      <c r="AY177" s="226" t="s">
        <v>149</v>
      </c>
    </row>
    <row r="178" spans="2:51" s="12" customFormat="1" ht="11.25">
      <c r="B178" s="216"/>
      <c r="C178" s="217"/>
      <c r="D178" s="210" t="s">
        <v>254</v>
      </c>
      <c r="E178" s="218" t="s">
        <v>1</v>
      </c>
      <c r="F178" s="219" t="s">
        <v>721</v>
      </c>
      <c r="G178" s="217"/>
      <c r="H178" s="220">
        <v>25.324</v>
      </c>
      <c r="I178" s="221"/>
      <c r="J178" s="217"/>
      <c r="K178" s="217"/>
      <c r="L178" s="222"/>
      <c r="M178" s="223"/>
      <c r="N178" s="224"/>
      <c r="O178" s="224"/>
      <c r="P178" s="224"/>
      <c r="Q178" s="224"/>
      <c r="R178" s="224"/>
      <c r="S178" s="224"/>
      <c r="T178" s="225"/>
      <c r="AT178" s="226" t="s">
        <v>254</v>
      </c>
      <c r="AU178" s="226" t="s">
        <v>86</v>
      </c>
      <c r="AV178" s="12" t="s">
        <v>86</v>
      </c>
      <c r="AW178" s="12" t="s">
        <v>38</v>
      </c>
      <c r="AX178" s="12" t="s">
        <v>82</v>
      </c>
      <c r="AY178" s="226" t="s">
        <v>149</v>
      </c>
    </row>
    <row r="179" spans="2:51" s="13" customFormat="1" ht="11.25">
      <c r="B179" s="227"/>
      <c r="C179" s="228"/>
      <c r="D179" s="210" t="s">
        <v>254</v>
      </c>
      <c r="E179" s="229" t="s">
        <v>1</v>
      </c>
      <c r="F179" s="230" t="s">
        <v>256</v>
      </c>
      <c r="G179" s="228"/>
      <c r="H179" s="231">
        <v>172.08400000000003</v>
      </c>
      <c r="I179" s="232"/>
      <c r="J179" s="228"/>
      <c r="K179" s="228"/>
      <c r="L179" s="233"/>
      <c r="M179" s="234"/>
      <c r="N179" s="235"/>
      <c r="O179" s="235"/>
      <c r="P179" s="235"/>
      <c r="Q179" s="235"/>
      <c r="R179" s="235"/>
      <c r="S179" s="235"/>
      <c r="T179" s="236"/>
      <c r="AT179" s="237" t="s">
        <v>254</v>
      </c>
      <c r="AU179" s="237" t="s">
        <v>86</v>
      </c>
      <c r="AV179" s="13" t="s">
        <v>169</v>
      </c>
      <c r="AW179" s="13" t="s">
        <v>38</v>
      </c>
      <c r="AX179" s="13" t="s">
        <v>82</v>
      </c>
      <c r="AY179" s="237" t="s">
        <v>149</v>
      </c>
    </row>
    <row r="180" spans="2:51" s="12" customFormat="1" ht="11.25">
      <c r="B180" s="216"/>
      <c r="C180" s="217"/>
      <c r="D180" s="210" t="s">
        <v>254</v>
      </c>
      <c r="E180" s="218" t="s">
        <v>1</v>
      </c>
      <c r="F180" s="219" t="s">
        <v>722</v>
      </c>
      <c r="G180" s="217"/>
      <c r="H180" s="220">
        <v>172.08</v>
      </c>
      <c r="I180" s="221"/>
      <c r="J180" s="217"/>
      <c r="K180" s="217"/>
      <c r="L180" s="222"/>
      <c r="M180" s="223"/>
      <c r="N180" s="224"/>
      <c r="O180" s="224"/>
      <c r="P180" s="224"/>
      <c r="Q180" s="224"/>
      <c r="R180" s="224"/>
      <c r="S180" s="224"/>
      <c r="T180" s="225"/>
      <c r="AT180" s="226" t="s">
        <v>254</v>
      </c>
      <c r="AU180" s="226" t="s">
        <v>86</v>
      </c>
      <c r="AV180" s="12" t="s">
        <v>86</v>
      </c>
      <c r="AW180" s="12" t="s">
        <v>38</v>
      </c>
      <c r="AX180" s="12" t="s">
        <v>82</v>
      </c>
      <c r="AY180" s="226" t="s">
        <v>149</v>
      </c>
    </row>
    <row r="181" spans="2:51" s="13" customFormat="1" ht="11.25">
      <c r="B181" s="227"/>
      <c r="C181" s="228"/>
      <c r="D181" s="210" t="s">
        <v>254</v>
      </c>
      <c r="E181" s="229" t="s">
        <v>1</v>
      </c>
      <c r="F181" s="230" t="s">
        <v>256</v>
      </c>
      <c r="G181" s="228"/>
      <c r="H181" s="231">
        <v>172.08</v>
      </c>
      <c r="I181" s="232"/>
      <c r="J181" s="228"/>
      <c r="K181" s="228"/>
      <c r="L181" s="233"/>
      <c r="M181" s="234"/>
      <c r="N181" s="235"/>
      <c r="O181" s="235"/>
      <c r="P181" s="235"/>
      <c r="Q181" s="235"/>
      <c r="R181" s="235"/>
      <c r="S181" s="235"/>
      <c r="T181" s="236"/>
      <c r="AT181" s="237" t="s">
        <v>254</v>
      </c>
      <c r="AU181" s="237" t="s">
        <v>86</v>
      </c>
      <c r="AV181" s="13" t="s">
        <v>169</v>
      </c>
      <c r="AW181" s="13" t="s">
        <v>38</v>
      </c>
      <c r="AX181" s="13" t="s">
        <v>89</v>
      </c>
      <c r="AY181" s="237" t="s">
        <v>149</v>
      </c>
    </row>
    <row r="182" spans="2:65" s="1" customFormat="1" ht="24" customHeight="1">
      <c r="B182" s="35"/>
      <c r="C182" s="197" t="s">
        <v>187</v>
      </c>
      <c r="D182" s="197" t="s">
        <v>152</v>
      </c>
      <c r="E182" s="198" t="s">
        <v>723</v>
      </c>
      <c r="F182" s="199" t="s">
        <v>724</v>
      </c>
      <c r="G182" s="200" t="s">
        <v>275</v>
      </c>
      <c r="H182" s="201">
        <v>172.08</v>
      </c>
      <c r="I182" s="202"/>
      <c r="J182" s="203">
        <f>ROUND(I182*H182,2)</f>
        <v>0</v>
      </c>
      <c r="K182" s="199" t="s">
        <v>156</v>
      </c>
      <c r="L182" s="39"/>
      <c r="M182" s="204" t="s">
        <v>1</v>
      </c>
      <c r="N182" s="205" t="s">
        <v>47</v>
      </c>
      <c r="O182" s="67"/>
      <c r="P182" s="206">
        <f>O182*H182</f>
        <v>0</v>
      </c>
      <c r="Q182" s="206">
        <v>0</v>
      </c>
      <c r="R182" s="206">
        <f>Q182*H182</f>
        <v>0</v>
      </c>
      <c r="S182" s="206">
        <v>0</v>
      </c>
      <c r="T182" s="207">
        <f>S182*H182</f>
        <v>0</v>
      </c>
      <c r="AR182" s="208" t="s">
        <v>169</v>
      </c>
      <c r="AT182" s="208" t="s">
        <v>152</v>
      </c>
      <c r="AU182" s="208" t="s">
        <v>86</v>
      </c>
      <c r="AY182" s="17" t="s">
        <v>149</v>
      </c>
      <c r="BE182" s="209">
        <f>IF(N182="základní",J182,0)</f>
        <v>0</v>
      </c>
      <c r="BF182" s="209">
        <f>IF(N182="snížená",J182,0)</f>
        <v>0</v>
      </c>
      <c r="BG182" s="209">
        <f>IF(N182="zákl. přenesená",J182,0)</f>
        <v>0</v>
      </c>
      <c r="BH182" s="209">
        <f>IF(N182="sníž. přenesená",J182,0)</f>
        <v>0</v>
      </c>
      <c r="BI182" s="209">
        <f>IF(N182="nulová",J182,0)</f>
        <v>0</v>
      </c>
      <c r="BJ182" s="17" t="s">
        <v>89</v>
      </c>
      <c r="BK182" s="209">
        <f>ROUND(I182*H182,2)</f>
        <v>0</v>
      </c>
      <c r="BL182" s="17" t="s">
        <v>169</v>
      </c>
      <c r="BM182" s="208" t="s">
        <v>725</v>
      </c>
    </row>
    <row r="183" spans="2:65" s="1" customFormat="1" ht="24" customHeight="1">
      <c r="B183" s="35"/>
      <c r="C183" s="197" t="s">
        <v>192</v>
      </c>
      <c r="D183" s="197" t="s">
        <v>152</v>
      </c>
      <c r="E183" s="198" t="s">
        <v>726</v>
      </c>
      <c r="F183" s="199" t="s">
        <v>727</v>
      </c>
      <c r="G183" s="200" t="s">
        <v>275</v>
      </c>
      <c r="H183" s="201">
        <v>80.73</v>
      </c>
      <c r="I183" s="202"/>
      <c r="J183" s="203">
        <f>ROUND(I183*H183,2)</f>
        <v>0</v>
      </c>
      <c r="K183" s="199" t="s">
        <v>156</v>
      </c>
      <c r="L183" s="39"/>
      <c r="M183" s="204" t="s">
        <v>1</v>
      </c>
      <c r="N183" s="205" t="s">
        <v>47</v>
      </c>
      <c r="O183" s="67"/>
      <c r="P183" s="206">
        <f>O183*H183</f>
        <v>0</v>
      </c>
      <c r="Q183" s="206">
        <v>0</v>
      </c>
      <c r="R183" s="206">
        <f>Q183*H183</f>
        <v>0</v>
      </c>
      <c r="S183" s="206">
        <v>0</v>
      </c>
      <c r="T183" s="207">
        <f>S183*H183</f>
        <v>0</v>
      </c>
      <c r="AR183" s="208" t="s">
        <v>169</v>
      </c>
      <c r="AT183" s="208" t="s">
        <v>152</v>
      </c>
      <c r="AU183" s="208" t="s">
        <v>86</v>
      </c>
      <c r="AY183" s="17" t="s">
        <v>149</v>
      </c>
      <c r="BE183" s="209">
        <f>IF(N183="základní",J183,0)</f>
        <v>0</v>
      </c>
      <c r="BF183" s="209">
        <f>IF(N183="snížená",J183,0)</f>
        <v>0</v>
      </c>
      <c r="BG183" s="209">
        <f>IF(N183="zákl. přenesená",J183,0)</f>
        <v>0</v>
      </c>
      <c r="BH183" s="209">
        <f>IF(N183="sníž. přenesená",J183,0)</f>
        <v>0</v>
      </c>
      <c r="BI183" s="209">
        <f>IF(N183="nulová",J183,0)</f>
        <v>0</v>
      </c>
      <c r="BJ183" s="17" t="s">
        <v>89</v>
      </c>
      <c r="BK183" s="209">
        <f>ROUND(I183*H183,2)</f>
        <v>0</v>
      </c>
      <c r="BL183" s="17" t="s">
        <v>169</v>
      </c>
      <c r="BM183" s="208" t="s">
        <v>728</v>
      </c>
    </row>
    <row r="184" spans="2:51" s="14" customFormat="1" ht="11.25">
      <c r="B184" s="238"/>
      <c r="C184" s="239"/>
      <c r="D184" s="210" t="s">
        <v>254</v>
      </c>
      <c r="E184" s="240" t="s">
        <v>1</v>
      </c>
      <c r="F184" s="241" t="s">
        <v>729</v>
      </c>
      <c r="G184" s="239"/>
      <c r="H184" s="240" t="s">
        <v>1</v>
      </c>
      <c r="I184" s="242"/>
      <c r="J184" s="239"/>
      <c r="K184" s="239"/>
      <c r="L184" s="243"/>
      <c r="M184" s="244"/>
      <c r="N184" s="245"/>
      <c r="O184" s="245"/>
      <c r="P184" s="245"/>
      <c r="Q184" s="245"/>
      <c r="R184" s="245"/>
      <c r="S184" s="245"/>
      <c r="T184" s="246"/>
      <c r="AT184" s="247" t="s">
        <v>254</v>
      </c>
      <c r="AU184" s="247" t="s">
        <v>86</v>
      </c>
      <c r="AV184" s="14" t="s">
        <v>89</v>
      </c>
      <c r="AW184" s="14" t="s">
        <v>38</v>
      </c>
      <c r="AX184" s="14" t="s">
        <v>82</v>
      </c>
      <c r="AY184" s="247" t="s">
        <v>149</v>
      </c>
    </row>
    <row r="185" spans="2:51" s="12" customFormat="1" ht="11.25">
      <c r="B185" s="216"/>
      <c r="C185" s="217"/>
      <c r="D185" s="210" t="s">
        <v>254</v>
      </c>
      <c r="E185" s="218" t="s">
        <v>1</v>
      </c>
      <c r="F185" s="219" t="s">
        <v>730</v>
      </c>
      <c r="G185" s="217"/>
      <c r="H185" s="220">
        <v>44.618</v>
      </c>
      <c r="I185" s="221"/>
      <c r="J185" s="217"/>
      <c r="K185" s="217"/>
      <c r="L185" s="222"/>
      <c r="M185" s="223"/>
      <c r="N185" s="224"/>
      <c r="O185" s="224"/>
      <c r="P185" s="224"/>
      <c r="Q185" s="224"/>
      <c r="R185" s="224"/>
      <c r="S185" s="224"/>
      <c r="T185" s="225"/>
      <c r="AT185" s="226" t="s">
        <v>254</v>
      </c>
      <c r="AU185" s="226" t="s">
        <v>86</v>
      </c>
      <c r="AV185" s="12" t="s">
        <v>86</v>
      </c>
      <c r="AW185" s="12" t="s">
        <v>38</v>
      </c>
      <c r="AX185" s="12" t="s">
        <v>82</v>
      </c>
      <c r="AY185" s="226" t="s">
        <v>149</v>
      </c>
    </row>
    <row r="186" spans="2:51" s="15" customFormat="1" ht="11.25">
      <c r="B186" s="261"/>
      <c r="C186" s="262"/>
      <c r="D186" s="210" t="s">
        <v>254</v>
      </c>
      <c r="E186" s="263" t="s">
        <v>1</v>
      </c>
      <c r="F186" s="264" t="s">
        <v>731</v>
      </c>
      <c r="G186" s="262"/>
      <c r="H186" s="265">
        <v>44.618</v>
      </c>
      <c r="I186" s="266"/>
      <c r="J186" s="262"/>
      <c r="K186" s="262"/>
      <c r="L186" s="267"/>
      <c r="M186" s="268"/>
      <c r="N186" s="269"/>
      <c r="O186" s="269"/>
      <c r="P186" s="269"/>
      <c r="Q186" s="269"/>
      <c r="R186" s="269"/>
      <c r="S186" s="269"/>
      <c r="T186" s="270"/>
      <c r="AT186" s="271" t="s">
        <v>254</v>
      </c>
      <c r="AU186" s="271" t="s">
        <v>86</v>
      </c>
      <c r="AV186" s="15" t="s">
        <v>106</v>
      </c>
      <c r="AW186" s="15" t="s">
        <v>38</v>
      </c>
      <c r="AX186" s="15" t="s">
        <v>82</v>
      </c>
      <c r="AY186" s="271" t="s">
        <v>149</v>
      </c>
    </row>
    <row r="187" spans="2:51" s="14" customFormat="1" ht="11.25">
      <c r="B187" s="238"/>
      <c r="C187" s="239"/>
      <c r="D187" s="210" t="s">
        <v>254</v>
      </c>
      <c r="E187" s="240" t="s">
        <v>1</v>
      </c>
      <c r="F187" s="241" t="s">
        <v>732</v>
      </c>
      <c r="G187" s="239"/>
      <c r="H187" s="240" t="s">
        <v>1</v>
      </c>
      <c r="I187" s="242"/>
      <c r="J187" s="239"/>
      <c r="K187" s="239"/>
      <c r="L187" s="243"/>
      <c r="M187" s="244"/>
      <c r="N187" s="245"/>
      <c r="O187" s="245"/>
      <c r="P187" s="245"/>
      <c r="Q187" s="245"/>
      <c r="R187" s="245"/>
      <c r="S187" s="245"/>
      <c r="T187" s="246"/>
      <c r="AT187" s="247" t="s">
        <v>254</v>
      </c>
      <c r="AU187" s="247" t="s">
        <v>86</v>
      </c>
      <c r="AV187" s="14" t="s">
        <v>89</v>
      </c>
      <c r="AW187" s="14" t="s">
        <v>38</v>
      </c>
      <c r="AX187" s="14" t="s">
        <v>82</v>
      </c>
      <c r="AY187" s="247" t="s">
        <v>149</v>
      </c>
    </row>
    <row r="188" spans="2:51" s="12" customFormat="1" ht="11.25">
      <c r="B188" s="216"/>
      <c r="C188" s="217"/>
      <c r="D188" s="210" t="s">
        <v>254</v>
      </c>
      <c r="E188" s="218" t="s">
        <v>1</v>
      </c>
      <c r="F188" s="219" t="s">
        <v>733</v>
      </c>
      <c r="G188" s="217"/>
      <c r="H188" s="220">
        <v>36.116</v>
      </c>
      <c r="I188" s="221"/>
      <c r="J188" s="217"/>
      <c r="K188" s="217"/>
      <c r="L188" s="222"/>
      <c r="M188" s="223"/>
      <c r="N188" s="224"/>
      <c r="O188" s="224"/>
      <c r="P188" s="224"/>
      <c r="Q188" s="224"/>
      <c r="R188" s="224"/>
      <c r="S188" s="224"/>
      <c r="T188" s="225"/>
      <c r="AT188" s="226" t="s">
        <v>254</v>
      </c>
      <c r="AU188" s="226" t="s">
        <v>86</v>
      </c>
      <c r="AV188" s="12" t="s">
        <v>86</v>
      </c>
      <c r="AW188" s="12" t="s">
        <v>38</v>
      </c>
      <c r="AX188" s="12" t="s">
        <v>82</v>
      </c>
      <c r="AY188" s="226" t="s">
        <v>149</v>
      </c>
    </row>
    <row r="189" spans="2:51" s="15" customFormat="1" ht="11.25">
      <c r="B189" s="261"/>
      <c r="C189" s="262"/>
      <c r="D189" s="210" t="s">
        <v>254</v>
      </c>
      <c r="E189" s="263" t="s">
        <v>1</v>
      </c>
      <c r="F189" s="264" t="s">
        <v>731</v>
      </c>
      <c r="G189" s="262"/>
      <c r="H189" s="265">
        <v>36.116</v>
      </c>
      <c r="I189" s="266"/>
      <c r="J189" s="262"/>
      <c r="K189" s="262"/>
      <c r="L189" s="267"/>
      <c r="M189" s="268"/>
      <c r="N189" s="269"/>
      <c r="O189" s="269"/>
      <c r="P189" s="269"/>
      <c r="Q189" s="269"/>
      <c r="R189" s="269"/>
      <c r="S189" s="269"/>
      <c r="T189" s="270"/>
      <c r="AT189" s="271" t="s">
        <v>254</v>
      </c>
      <c r="AU189" s="271" t="s">
        <v>86</v>
      </c>
      <c r="AV189" s="15" t="s">
        <v>106</v>
      </c>
      <c r="AW189" s="15" t="s">
        <v>38</v>
      </c>
      <c r="AX189" s="15" t="s">
        <v>82</v>
      </c>
      <c r="AY189" s="271" t="s">
        <v>149</v>
      </c>
    </row>
    <row r="190" spans="2:51" s="13" customFormat="1" ht="11.25">
      <c r="B190" s="227"/>
      <c r="C190" s="228"/>
      <c r="D190" s="210" t="s">
        <v>254</v>
      </c>
      <c r="E190" s="229" t="s">
        <v>1</v>
      </c>
      <c r="F190" s="230" t="s">
        <v>256</v>
      </c>
      <c r="G190" s="228"/>
      <c r="H190" s="231">
        <v>80.73400000000001</v>
      </c>
      <c r="I190" s="232"/>
      <c r="J190" s="228"/>
      <c r="K190" s="228"/>
      <c r="L190" s="233"/>
      <c r="M190" s="234"/>
      <c r="N190" s="235"/>
      <c r="O190" s="235"/>
      <c r="P190" s="235"/>
      <c r="Q190" s="235"/>
      <c r="R190" s="235"/>
      <c r="S190" s="235"/>
      <c r="T190" s="236"/>
      <c r="AT190" s="237" t="s">
        <v>254</v>
      </c>
      <c r="AU190" s="237" t="s">
        <v>86</v>
      </c>
      <c r="AV190" s="13" t="s">
        <v>169</v>
      </c>
      <c r="AW190" s="13" t="s">
        <v>38</v>
      </c>
      <c r="AX190" s="13" t="s">
        <v>82</v>
      </c>
      <c r="AY190" s="237" t="s">
        <v>149</v>
      </c>
    </row>
    <row r="191" spans="2:51" s="12" customFormat="1" ht="11.25">
      <c r="B191" s="216"/>
      <c r="C191" s="217"/>
      <c r="D191" s="210" t="s">
        <v>254</v>
      </c>
      <c r="E191" s="218" t="s">
        <v>1</v>
      </c>
      <c r="F191" s="219" t="s">
        <v>734</v>
      </c>
      <c r="G191" s="217"/>
      <c r="H191" s="220">
        <v>80.73</v>
      </c>
      <c r="I191" s="221"/>
      <c r="J191" s="217"/>
      <c r="K191" s="217"/>
      <c r="L191" s="222"/>
      <c r="M191" s="223"/>
      <c r="N191" s="224"/>
      <c r="O191" s="224"/>
      <c r="P191" s="224"/>
      <c r="Q191" s="224"/>
      <c r="R191" s="224"/>
      <c r="S191" s="224"/>
      <c r="T191" s="225"/>
      <c r="AT191" s="226" t="s">
        <v>254</v>
      </c>
      <c r="AU191" s="226" t="s">
        <v>86</v>
      </c>
      <c r="AV191" s="12" t="s">
        <v>86</v>
      </c>
      <c r="AW191" s="12" t="s">
        <v>38</v>
      </c>
      <c r="AX191" s="12" t="s">
        <v>82</v>
      </c>
      <c r="AY191" s="226" t="s">
        <v>149</v>
      </c>
    </row>
    <row r="192" spans="2:51" s="13" customFormat="1" ht="11.25">
      <c r="B192" s="227"/>
      <c r="C192" s="228"/>
      <c r="D192" s="210" t="s">
        <v>254</v>
      </c>
      <c r="E192" s="229" t="s">
        <v>1</v>
      </c>
      <c r="F192" s="230" t="s">
        <v>256</v>
      </c>
      <c r="G192" s="228"/>
      <c r="H192" s="231">
        <v>80.73</v>
      </c>
      <c r="I192" s="232"/>
      <c r="J192" s="228"/>
      <c r="K192" s="228"/>
      <c r="L192" s="233"/>
      <c r="M192" s="234"/>
      <c r="N192" s="235"/>
      <c r="O192" s="235"/>
      <c r="P192" s="235"/>
      <c r="Q192" s="235"/>
      <c r="R192" s="235"/>
      <c r="S192" s="235"/>
      <c r="T192" s="236"/>
      <c r="AT192" s="237" t="s">
        <v>254</v>
      </c>
      <c r="AU192" s="237" t="s">
        <v>86</v>
      </c>
      <c r="AV192" s="13" t="s">
        <v>169</v>
      </c>
      <c r="AW192" s="13" t="s">
        <v>38</v>
      </c>
      <c r="AX192" s="13" t="s">
        <v>89</v>
      </c>
      <c r="AY192" s="237" t="s">
        <v>149</v>
      </c>
    </row>
    <row r="193" spans="2:65" s="1" customFormat="1" ht="24" customHeight="1">
      <c r="B193" s="35"/>
      <c r="C193" s="197" t="s">
        <v>199</v>
      </c>
      <c r="D193" s="197" t="s">
        <v>152</v>
      </c>
      <c r="E193" s="198" t="s">
        <v>735</v>
      </c>
      <c r="F193" s="199" t="s">
        <v>736</v>
      </c>
      <c r="G193" s="200" t="s">
        <v>275</v>
      </c>
      <c r="H193" s="201">
        <v>80.73</v>
      </c>
      <c r="I193" s="202"/>
      <c r="J193" s="203">
        <f>ROUND(I193*H193,2)</f>
        <v>0</v>
      </c>
      <c r="K193" s="199" t="s">
        <v>156</v>
      </c>
      <c r="L193" s="39"/>
      <c r="M193" s="204" t="s">
        <v>1</v>
      </c>
      <c r="N193" s="205" t="s">
        <v>47</v>
      </c>
      <c r="O193" s="67"/>
      <c r="P193" s="206">
        <f>O193*H193</f>
        <v>0</v>
      </c>
      <c r="Q193" s="206">
        <v>0</v>
      </c>
      <c r="R193" s="206">
        <f>Q193*H193</f>
        <v>0</v>
      </c>
      <c r="S193" s="206">
        <v>0</v>
      </c>
      <c r="T193" s="207">
        <f>S193*H193</f>
        <v>0</v>
      </c>
      <c r="AR193" s="208" t="s">
        <v>169</v>
      </c>
      <c r="AT193" s="208" t="s">
        <v>152</v>
      </c>
      <c r="AU193" s="208" t="s">
        <v>86</v>
      </c>
      <c r="AY193" s="17" t="s">
        <v>149</v>
      </c>
      <c r="BE193" s="209">
        <f>IF(N193="základní",J193,0)</f>
        <v>0</v>
      </c>
      <c r="BF193" s="209">
        <f>IF(N193="snížená",J193,0)</f>
        <v>0</v>
      </c>
      <c r="BG193" s="209">
        <f>IF(N193="zákl. přenesená",J193,0)</f>
        <v>0</v>
      </c>
      <c r="BH193" s="209">
        <f>IF(N193="sníž. přenesená",J193,0)</f>
        <v>0</v>
      </c>
      <c r="BI193" s="209">
        <f>IF(N193="nulová",J193,0)</f>
        <v>0</v>
      </c>
      <c r="BJ193" s="17" t="s">
        <v>89</v>
      </c>
      <c r="BK193" s="209">
        <f>ROUND(I193*H193,2)</f>
        <v>0</v>
      </c>
      <c r="BL193" s="17" t="s">
        <v>169</v>
      </c>
      <c r="BM193" s="208" t="s">
        <v>737</v>
      </c>
    </row>
    <row r="194" spans="2:65" s="1" customFormat="1" ht="24" customHeight="1">
      <c r="B194" s="35"/>
      <c r="C194" s="197" t="s">
        <v>204</v>
      </c>
      <c r="D194" s="197" t="s">
        <v>152</v>
      </c>
      <c r="E194" s="198" t="s">
        <v>738</v>
      </c>
      <c r="F194" s="199" t="s">
        <v>739</v>
      </c>
      <c r="G194" s="200" t="s">
        <v>252</v>
      </c>
      <c r="H194" s="201">
        <v>442.1</v>
      </c>
      <c r="I194" s="202"/>
      <c r="J194" s="203">
        <f>ROUND(I194*H194,2)</f>
        <v>0</v>
      </c>
      <c r="K194" s="199" t="s">
        <v>156</v>
      </c>
      <c r="L194" s="39"/>
      <c r="M194" s="204" t="s">
        <v>1</v>
      </c>
      <c r="N194" s="205" t="s">
        <v>47</v>
      </c>
      <c r="O194" s="67"/>
      <c r="P194" s="206">
        <f>O194*H194</f>
        <v>0</v>
      </c>
      <c r="Q194" s="206">
        <v>0.00084</v>
      </c>
      <c r="R194" s="206">
        <f>Q194*H194</f>
        <v>0.371364</v>
      </c>
      <c r="S194" s="206">
        <v>0</v>
      </c>
      <c r="T194" s="207">
        <f>S194*H194</f>
        <v>0</v>
      </c>
      <c r="AR194" s="208" t="s">
        <v>169</v>
      </c>
      <c r="AT194" s="208" t="s">
        <v>152</v>
      </c>
      <c r="AU194" s="208" t="s">
        <v>86</v>
      </c>
      <c r="AY194" s="17" t="s">
        <v>149</v>
      </c>
      <c r="BE194" s="209">
        <f>IF(N194="základní",J194,0)</f>
        <v>0</v>
      </c>
      <c r="BF194" s="209">
        <f>IF(N194="snížená",J194,0)</f>
        <v>0</v>
      </c>
      <c r="BG194" s="209">
        <f>IF(N194="zákl. přenesená",J194,0)</f>
        <v>0</v>
      </c>
      <c r="BH194" s="209">
        <f>IF(N194="sníž. přenesená",J194,0)</f>
        <v>0</v>
      </c>
      <c r="BI194" s="209">
        <f>IF(N194="nulová",J194,0)</f>
        <v>0</v>
      </c>
      <c r="BJ194" s="17" t="s">
        <v>89</v>
      </c>
      <c r="BK194" s="209">
        <f>ROUND(I194*H194,2)</f>
        <v>0</v>
      </c>
      <c r="BL194" s="17" t="s">
        <v>169</v>
      </c>
      <c r="BM194" s="208" t="s">
        <v>740</v>
      </c>
    </row>
    <row r="195" spans="2:51" s="12" customFormat="1" ht="11.25">
      <c r="B195" s="216"/>
      <c r="C195" s="217"/>
      <c r="D195" s="210" t="s">
        <v>254</v>
      </c>
      <c r="E195" s="218" t="s">
        <v>1</v>
      </c>
      <c r="F195" s="219" t="s">
        <v>741</v>
      </c>
      <c r="G195" s="217"/>
      <c r="H195" s="220">
        <v>9.432</v>
      </c>
      <c r="I195" s="221"/>
      <c r="J195" s="217"/>
      <c r="K195" s="217"/>
      <c r="L195" s="222"/>
      <c r="M195" s="223"/>
      <c r="N195" s="224"/>
      <c r="O195" s="224"/>
      <c r="P195" s="224"/>
      <c r="Q195" s="224"/>
      <c r="R195" s="224"/>
      <c r="S195" s="224"/>
      <c r="T195" s="225"/>
      <c r="AT195" s="226" t="s">
        <v>254</v>
      </c>
      <c r="AU195" s="226" t="s">
        <v>86</v>
      </c>
      <c r="AV195" s="12" t="s">
        <v>86</v>
      </c>
      <c r="AW195" s="12" t="s">
        <v>38</v>
      </c>
      <c r="AX195" s="12" t="s">
        <v>82</v>
      </c>
      <c r="AY195" s="226" t="s">
        <v>149</v>
      </c>
    </row>
    <row r="196" spans="2:51" s="12" customFormat="1" ht="11.25">
      <c r="B196" s="216"/>
      <c r="C196" s="217"/>
      <c r="D196" s="210" t="s">
        <v>254</v>
      </c>
      <c r="E196" s="218" t="s">
        <v>1</v>
      </c>
      <c r="F196" s="219" t="s">
        <v>742</v>
      </c>
      <c r="G196" s="217"/>
      <c r="H196" s="220">
        <v>19.734</v>
      </c>
      <c r="I196" s="221"/>
      <c r="J196" s="217"/>
      <c r="K196" s="217"/>
      <c r="L196" s="222"/>
      <c r="M196" s="223"/>
      <c r="N196" s="224"/>
      <c r="O196" s="224"/>
      <c r="P196" s="224"/>
      <c r="Q196" s="224"/>
      <c r="R196" s="224"/>
      <c r="S196" s="224"/>
      <c r="T196" s="225"/>
      <c r="AT196" s="226" t="s">
        <v>254</v>
      </c>
      <c r="AU196" s="226" t="s">
        <v>86</v>
      </c>
      <c r="AV196" s="12" t="s">
        <v>86</v>
      </c>
      <c r="AW196" s="12" t="s">
        <v>38</v>
      </c>
      <c r="AX196" s="12" t="s">
        <v>82</v>
      </c>
      <c r="AY196" s="226" t="s">
        <v>149</v>
      </c>
    </row>
    <row r="197" spans="2:51" s="12" customFormat="1" ht="11.25">
      <c r="B197" s="216"/>
      <c r="C197" s="217"/>
      <c r="D197" s="210" t="s">
        <v>254</v>
      </c>
      <c r="E197" s="218" t="s">
        <v>1</v>
      </c>
      <c r="F197" s="219" t="s">
        <v>743</v>
      </c>
      <c r="G197" s="217"/>
      <c r="H197" s="220">
        <v>11.349</v>
      </c>
      <c r="I197" s="221"/>
      <c r="J197" s="217"/>
      <c r="K197" s="217"/>
      <c r="L197" s="222"/>
      <c r="M197" s="223"/>
      <c r="N197" s="224"/>
      <c r="O197" s="224"/>
      <c r="P197" s="224"/>
      <c r="Q197" s="224"/>
      <c r="R197" s="224"/>
      <c r="S197" s="224"/>
      <c r="T197" s="225"/>
      <c r="AT197" s="226" t="s">
        <v>254</v>
      </c>
      <c r="AU197" s="226" t="s">
        <v>86</v>
      </c>
      <c r="AV197" s="12" t="s">
        <v>86</v>
      </c>
      <c r="AW197" s="12" t="s">
        <v>38</v>
      </c>
      <c r="AX197" s="12" t="s">
        <v>82</v>
      </c>
      <c r="AY197" s="226" t="s">
        <v>149</v>
      </c>
    </row>
    <row r="198" spans="2:51" s="12" customFormat="1" ht="11.25">
      <c r="B198" s="216"/>
      <c r="C198" s="217"/>
      <c r="D198" s="210" t="s">
        <v>254</v>
      </c>
      <c r="E198" s="218" t="s">
        <v>1</v>
      </c>
      <c r="F198" s="219" t="s">
        <v>744</v>
      </c>
      <c r="G198" s="217"/>
      <c r="H198" s="220">
        <v>11.76</v>
      </c>
      <c r="I198" s="221"/>
      <c r="J198" s="217"/>
      <c r="K198" s="217"/>
      <c r="L198" s="222"/>
      <c r="M198" s="223"/>
      <c r="N198" s="224"/>
      <c r="O198" s="224"/>
      <c r="P198" s="224"/>
      <c r="Q198" s="224"/>
      <c r="R198" s="224"/>
      <c r="S198" s="224"/>
      <c r="T198" s="225"/>
      <c r="AT198" s="226" t="s">
        <v>254</v>
      </c>
      <c r="AU198" s="226" t="s">
        <v>86</v>
      </c>
      <c r="AV198" s="12" t="s">
        <v>86</v>
      </c>
      <c r="AW198" s="12" t="s">
        <v>38</v>
      </c>
      <c r="AX198" s="12" t="s">
        <v>82</v>
      </c>
      <c r="AY198" s="226" t="s">
        <v>149</v>
      </c>
    </row>
    <row r="199" spans="2:51" s="12" customFormat="1" ht="11.25">
      <c r="B199" s="216"/>
      <c r="C199" s="217"/>
      <c r="D199" s="210" t="s">
        <v>254</v>
      </c>
      <c r="E199" s="218" t="s">
        <v>1</v>
      </c>
      <c r="F199" s="219" t="s">
        <v>745</v>
      </c>
      <c r="G199" s="217"/>
      <c r="H199" s="220">
        <v>17.85</v>
      </c>
      <c r="I199" s="221"/>
      <c r="J199" s="217"/>
      <c r="K199" s="217"/>
      <c r="L199" s="222"/>
      <c r="M199" s="223"/>
      <c r="N199" s="224"/>
      <c r="O199" s="224"/>
      <c r="P199" s="224"/>
      <c r="Q199" s="224"/>
      <c r="R199" s="224"/>
      <c r="S199" s="224"/>
      <c r="T199" s="225"/>
      <c r="AT199" s="226" t="s">
        <v>254</v>
      </c>
      <c r="AU199" s="226" t="s">
        <v>86</v>
      </c>
      <c r="AV199" s="12" t="s">
        <v>86</v>
      </c>
      <c r="AW199" s="12" t="s">
        <v>38</v>
      </c>
      <c r="AX199" s="12" t="s">
        <v>82</v>
      </c>
      <c r="AY199" s="226" t="s">
        <v>149</v>
      </c>
    </row>
    <row r="200" spans="2:51" s="12" customFormat="1" ht="11.25">
      <c r="B200" s="216"/>
      <c r="C200" s="217"/>
      <c r="D200" s="210" t="s">
        <v>254</v>
      </c>
      <c r="E200" s="218" t="s">
        <v>1</v>
      </c>
      <c r="F200" s="219" t="s">
        <v>746</v>
      </c>
      <c r="G200" s="217"/>
      <c r="H200" s="220">
        <v>14.583</v>
      </c>
      <c r="I200" s="221"/>
      <c r="J200" s="217"/>
      <c r="K200" s="217"/>
      <c r="L200" s="222"/>
      <c r="M200" s="223"/>
      <c r="N200" s="224"/>
      <c r="O200" s="224"/>
      <c r="P200" s="224"/>
      <c r="Q200" s="224"/>
      <c r="R200" s="224"/>
      <c r="S200" s="224"/>
      <c r="T200" s="225"/>
      <c r="AT200" s="226" t="s">
        <v>254</v>
      </c>
      <c r="AU200" s="226" t="s">
        <v>86</v>
      </c>
      <c r="AV200" s="12" t="s">
        <v>86</v>
      </c>
      <c r="AW200" s="12" t="s">
        <v>38</v>
      </c>
      <c r="AX200" s="12" t="s">
        <v>82</v>
      </c>
      <c r="AY200" s="226" t="s">
        <v>149</v>
      </c>
    </row>
    <row r="201" spans="2:51" s="12" customFormat="1" ht="11.25">
      <c r="B201" s="216"/>
      <c r="C201" s="217"/>
      <c r="D201" s="210" t="s">
        <v>254</v>
      </c>
      <c r="E201" s="218" t="s">
        <v>1</v>
      </c>
      <c r="F201" s="219" t="s">
        <v>747</v>
      </c>
      <c r="G201" s="217"/>
      <c r="H201" s="220">
        <v>44.03</v>
      </c>
      <c r="I201" s="221"/>
      <c r="J201" s="217"/>
      <c r="K201" s="217"/>
      <c r="L201" s="222"/>
      <c r="M201" s="223"/>
      <c r="N201" s="224"/>
      <c r="O201" s="224"/>
      <c r="P201" s="224"/>
      <c r="Q201" s="224"/>
      <c r="R201" s="224"/>
      <c r="S201" s="224"/>
      <c r="T201" s="225"/>
      <c r="AT201" s="226" t="s">
        <v>254</v>
      </c>
      <c r="AU201" s="226" t="s">
        <v>86</v>
      </c>
      <c r="AV201" s="12" t="s">
        <v>86</v>
      </c>
      <c r="AW201" s="12" t="s">
        <v>38</v>
      </c>
      <c r="AX201" s="12" t="s">
        <v>82</v>
      </c>
      <c r="AY201" s="226" t="s">
        <v>149</v>
      </c>
    </row>
    <row r="202" spans="2:51" s="12" customFormat="1" ht="11.25">
      <c r="B202" s="216"/>
      <c r="C202" s="217"/>
      <c r="D202" s="210" t="s">
        <v>254</v>
      </c>
      <c r="E202" s="218" t="s">
        <v>1</v>
      </c>
      <c r="F202" s="219" t="s">
        <v>748</v>
      </c>
      <c r="G202" s="217"/>
      <c r="H202" s="220">
        <v>15.216</v>
      </c>
      <c r="I202" s="221"/>
      <c r="J202" s="217"/>
      <c r="K202" s="217"/>
      <c r="L202" s="222"/>
      <c r="M202" s="223"/>
      <c r="N202" s="224"/>
      <c r="O202" s="224"/>
      <c r="P202" s="224"/>
      <c r="Q202" s="224"/>
      <c r="R202" s="224"/>
      <c r="S202" s="224"/>
      <c r="T202" s="225"/>
      <c r="AT202" s="226" t="s">
        <v>254</v>
      </c>
      <c r="AU202" s="226" t="s">
        <v>86</v>
      </c>
      <c r="AV202" s="12" t="s">
        <v>86</v>
      </c>
      <c r="AW202" s="12" t="s">
        <v>38</v>
      </c>
      <c r="AX202" s="12" t="s">
        <v>82</v>
      </c>
      <c r="AY202" s="226" t="s">
        <v>149</v>
      </c>
    </row>
    <row r="203" spans="2:51" s="12" customFormat="1" ht="11.25">
      <c r="B203" s="216"/>
      <c r="C203" s="217"/>
      <c r="D203" s="210" t="s">
        <v>254</v>
      </c>
      <c r="E203" s="218" t="s">
        <v>1</v>
      </c>
      <c r="F203" s="219" t="s">
        <v>749</v>
      </c>
      <c r="G203" s="217"/>
      <c r="H203" s="220">
        <v>59.718</v>
      </c>
      <c r="I203" s="221"/>
      <c r="J203" s="217"/>
      <c r="K203" s="217"/>
      <c r="L203" s="222"/>
      <c r="M203" s="223"/>
      <c r="N203" s="224"/>
      <c r="O203" s="224"/>
      <c r="P203" s="224"/>
      <c r="Q203" s="224"/>
      <c r="R203" s="224"/>
      <c r="S203" s="224"/>
      <c r="T203" s="225"/>
      <c r="AT203" s="226" t="s">
        <v>254</v>
      </c>
      <c r="AU203" s="226" t="s">
        <v>86</v>
      </c>
      <c r="AV203" s="12" t="s">
        <v>86</v>
      </c>
      <c r="AW203" s="12" t="s">
        <v>38</v>
      </c>
      <c r="AX203" s="12" t="s">
        <v>82</v>
      </c>
      <c r="AY203" s="226" t="s">
        <v>149</v>
      </c>
    </row>
    <row r="204" spans="2:51" s="12" customFormat="1" ht="11.25">
      <c r="B204" s="216"/>
      <c r="C204" s="217"/>
      <c r="D204" s="210" t="s">
        <v>254</v>
      </c>
      <c r="E204" s="218" t="s">
        <v>1</v>
      </c>
      <c r="F204" s="219" t="s">
        <v>750</v>
      </c>
      <c r="G204" s="217"/>
      <c r="H204" s="220">
        <v>18.666</v>
      </c>
      <c r="I204" s="221"/>
      <c r="J204" s="217"/>
      <c r="K204" s="217"/>
      <c r="L204" s="222"/>
      <c r="M204" s="223"/>
      <c r="N204" s="224"/>
      <c r="O204" s="224"/>
      <c r="P204" s="224"/>
      <c r="Q204" s="224"/>
      <c r="R204" s="224"/>
      <c r="S204" s="224"/>
      <c r="T204" s="225"/>
      <c r="AT204" s="226" t="s">
        <v>254</v>
      </c>
      <c r="AU204" s="226" t="s">
        <v>86</v>
      </c>
      <c r="AV204" s="12" t="s">
        <v>86</v>
      </c>
      <c r="AW204" s="12" t="s">
        <v>38</v>
      </c>
      <c r="AX204" s="12" t="s">
        <v>82</v>
      </c>
      <c r="AY204" s="226" t="s">
        <v>149</v>
      </c>
    </row>
    <row r="205" spans="2:51" s="12" customFormat="1" ht="11.25">
      <c r="B205" s="216"/>
      <c r="C205" s="217"/>
      <c r="D205" s="210" t="s">
        <v>254</v>
      </c>
      <c r="E205" s="218" t="s">
        <v>1</v>
      </c>
      <c r="F205" s="219" t="s">
        <v>751</v>
      </c>
      <c r="G205" s="217"/>
      <c r="H205" s="220">
        <v>56.644</v>
      </c>
      <c r="I205" s="221"/>
      <c r="J205" s="217"/>
      <c r="K205" s="217"/>
      <c r="L205" s="222"/>
      <c r="M205" s="223"/>
      <c r="N205" s="224"/>
      <c r="O205" s="224"/>
      <c r="P205" s="224"/>
      <c r="Q205" s="224"/>
      <c r="R205" s="224"/>
      <c r="S205" s="224"/>
      <c r="T205" s="225"/>
      <c r="AT205" s="226" t="s">
        <v>254</v>
      </c>
      <c r="AU205" s="226" t="s">
        <v>86</v>
      </c>
      <c r="AV205" s="12" t="s">
        <v>86</v>
      </c>
      <c r="AW205" s="12" t="s">
        <v>38</v>
      </c>
      <c r="AX205" s="12" t="s">
        <v>82</v>
      </c>
      <c r="AY205" s="226" t="s">
        <v>149</v>
      </c>
    </row>
    <row r="206" spans="2:51" s="12" customFormat="1" ht="11.25">
      <c r="B206" s="216"/>
      <c r="C206" s="217"/>
      <c r="D206" s="210" t="s">
        <v>254</v>
      </c>
      <c r="E206" s="218" t="s">
        <v>1</v>
      </c>
      <c r="F206" s="219" t="s">
        <v>752</v>
      </c>
      <c r="G206" s="217"/>
      <c r="H206" s="220">
        <v>14.538</v>
      </c>
      <c r="I206" s="221"/>
      <c r="J206" s="217"/>
      <c r="K206" s="217"/>
      <c r="L206" s="222"/>
      <c r="M206" s="223"/>
      <c r="N206" s="224"/>
      <c r="O206" s="224"/>
      <c r="P206" s="224"/>
      <c r="Q206" s="224"/>
      <c r="R206" s="224"/>
      <c r="S206" s="224"/>
      <c r="T206" s="225"/>
      <c r="AT206" s="226" t="s">
        <v>254</v>
      </c>
      <c r="AU206" s="226" t="s">
        <v>86</v>
      </c>
      <c r="AV206" s="12" t="s">
        <v>86</v>
      </c>
      <c r="AW206" s="12" t="s">
        <v>38</v>
      </c>
      <c r="AX206" s="12" t="s">
        <v>82</v>
      </c>
      <c r="AY206" s="226" t="s">
        <v>149</v>
      </c>
    </row>
    <row r="207" spans="2:51" s="12" customFormat="1" ht="11.25">
      <c r="B207" s="216"/>
      <c r="C207" s="217"/>
      <c r="D207" s="210" t="s">
        <v>254</v>
      </c>
      <c r="E207" s="218" t="s">
        <v>1</v>
      </c>
      <c r="F207" s="219" t="s">
        <v>753</v>
      </c>
      <c r="G207" s="217"/>
      <c r="H207" s="220">
        <v>50.648</v>
      </c>
      <c r="I207" s="221"/>
      <c r="J207" s="217"/>
      <c r="K207" s="217"/>
      <c r="L207" s="222"/>
      <c r="M207" s="223"/>
      <c r="N207" s="224"/>
      <c r="O207" s="224"/>
      <c r="P207" s="224"/>
      <c r="Q207" s="224"/>
      <c r="R207" s="224"/>
      <c r="S207" s="224"/>
      <c r="T207" s="225"/>
      <c r="AT207" s="226" t="s">
        <v>254</v>
      </c>
      <c r="AU207" s="226" t="s">
        <v>86</v>
      </c>
      <c r="AV207" s="12" t="s">
        <v>86</v>
      </c>
      <c r="AW207" s="12" t="s">
        <v>38</v>
      </c>
      <c r="AX207" s="12" t="s">
        <v>82</v>
      </c>
      <c r="AY207" s="226" t="s">
        <v>149</v>
      </c>
    </row>
    <row r="208" spans="2:51" s="15" customFormat="1" ht="11.25">
      <c r="B208" s="261"/>
      <c r="C208" s="262"/>
      <c r="D208" s="210" t="s">
        <v>254</v>
      </c>
      <c r="E208" s="263" t="s">
        <v>1</v>
      </c>
      <c r="F208" s="264" t="s">
        <v>731</v>
      </c>
      <c r="G208" s="262"/>
      <c r="H208" s="265">
        <v>344.16800000000006</v>
      </c>
      <c r="I208" s="266"/>
      <c r="J208" s="262"/>
      <c r="K208" s="262"/>
      <c r="L208" s="267"/>
      <c r="M208" s="268"/>
      <c r="N208" s="269"/>
      <c r="O208" s="269"/>
      <c r="P208" s="269"/>
      <c r="Q208" s="269"/>
      <c r="R208" s="269"/>
      <c r="S208" s="269"/>
      <c r="T208" s="270"/>
      <c r="AT208" s="271" t="s">
        <v>254</v>
      </c>
      <c r="AU208" s="271" t="s">
        <v>86</v>
      </c>
      <c r="AV208" s="15" t="s">
        <v>106</v>
      </c>
      <c r="AW208" s="15" t="s">
        <v>38</v>
      </c>
      <c r="AX208" s="15" t="s">
        <v>82</v>
      </c>
      <c r="AY208" s="271" t="s">
        <v>149</v>
      </c>
    </row>
    <row r="209" spans="2:51" s="14" customFormat="1" ht="11.25">
      <c r="B209" s="238"/>
      <c r="C209" s="239"/>
      <c r="D209" s="210" t="s">
        <v>254</v>
      </c>
      <c r="E209" s="240" t="s">
        <v>1</v>
      </c>
      <c r="F209" s="241" t="s">
        <v>754</v>
      </c>
      <c r="G209" s="239"/>
      <c r="H209" s="240" t="s">
        <v>1</v>
      </c>
      <c r="I209" s="242"/>
      <c r="J209" s="239"/>
      <c r="K209" s="239"/>
      <c r="L209" s="243"/>
      <c r="M209" s="244"/>
      <c r="N209" s="245"/>
      <c r="O209" s="245"/>
      <c r="P209" s="245"/>
      <c r="Q209" s="245"/>
      <c r="R209" s="245"/>
      <c r="S209" s="245"/>
      <c r="T209" s="246"/>
      <c r="AT209" s="247" t="s">
        <v>254</v>
      </c>
      <c r="AU209" s="247" t="s">
        <v>86</v>
      </c>
      <c r="AV209" s="14" t="s">
        <v>89</v>
      </c>
      <c r="AW209" s="14" t="s">
        <v>38</v>
      </c>
      <c r="AX209" s="14" t="s">
        <v>82</v>
      </c>
      <c r="AY209" s="247" t="s">
        <v>149</v>
      </c>
    </row>
    <row r="210" spans="2:51" s="12" customFormat="1" ht="11.25">
      <c r="B210" s="216"/>
      <c r="C210" s="217"/>
      <c r="D210" s="210" t="s">
        <v>254</v>
      </c>
      <c r="E210" s="218" t="s">
        <v>1</v>
      </c>
      <c r="F210" s="219" t="s">
        <v>755</v>
      </c>
      <c r="G210" s="217"/>
      <c r="H210" s="220">
        <v>35.84</v>
      </c>
      <c r="I210" s="221"/>
      <c r="J210" s="217"/>
      <c r="K210" s="217"/>
      <c r="L210" s="222"/>
      <c r="M210" s="223"/>
      <c r="N210" s="224"/>
      <c r="O210" s="224"/>
      <c r="P210" s="224"/>
      <c r="Q210" s="224"/>
      <c r="R210" s="224"/>
      <c r="S210" s="224"/>
      <c r="T210" s="225"/>
      <c r="AT210" s="226" t="s">
        <v>254</v>
      </c>
      <c r="AU210" s="226" t="s">
        <v>86</v>
      </c>
      <c r="AV210" s="12" t="s">
        <v>86</v>
      </c>
      <c r="AW210" s="12" t="s">
        <v>38</v>
      </c>
      <c r="AX210" s="12" t="s">
        <v>82</v>
      </c>
      <c r="AY210" s="226" t="s">
        <v>149</v>
      </c>
    </row>
    <row r="211" spans="2:51" s="12" customFormat="1" ht="11.25">
      <c r="B211" s="216"/>
      <c r="C211" s="217"/>
      <c r="D211" s="210" t="s">
        <v>254</v>
      </c>
      <c r="E211" s="218" t="s">
        <v>1</v>
      </c>
      <c r="F211" s="219" t="s">
        <v>756</v>
      </c>
      <c r="G211" s="217"/>
      <c r="H211" s="220">
        <v>39.68</v>
      </c>
      <c r="I211" s="221"/>
      <c r="J211" s="217"/>
      <c r="K211" s="217"/>
      <c r="L211" s="222"/>
      <c r="M211" s="223"/>
      <c r="N211" s="224"/>
      <c r="O211" s="224"/>
      <c r="P211" s="224"/>
      <c r="Q211" s="224"/>
      <c r="R211" s="224"/>
      <c r="S211" s="224"/>
      <c r="T211" s="225"/>
      <c r="AT211" s="226" t="s">
        <v>254</v>
      </c>
      <c r="AU211" s="226" t="s">
        <v>86</v>
      </c>
      <c r="AV211" s="12" t="s">
        <v>86</v>
      </c>
      <c r="AW211" s="12" t="s">
        <v>38</v>
      </c>
      <c r="AX211" s="12" t="s">
        <v>82</v>
      </c>
      <c r="AY211" s="226" t="s">
        <v>149</v>
      </c>
    </row>
    <row r="212" spans="2:51" s="12" customFormat="1" ht="11.25">
      <c r="B212" s="216"/>
      <c r="C212" s="217"/>
      <c r="D212" s="210" t="s">
        <v>254</v>
      </c>
      <c r="E212" s="218" t="s">
        <v>1</v>
      </c>
      <c r="F212" s="219" t="s">
        <v>757</v>
      </c>
      <c r="G212" s="217"/>
      <c r="H212" s="220">
        <v>22.4</v>
      </c>
      <c r="I212" s="221"/>
      <c r="J212" s="217"/>
      <c r="K212" s="217"/>
      <c r="L212" s="222"/>
      <c r="M212" s="223"/>
      <c r="N212" s="224"/>
      <c r="O212" s="224"/>
      <c r="P212" s="224"/>
      <c r="Q212" s="224"/>
      <c r="R212" s="224"/>
      <c r="S212" s="224"/>
      <c r="T212" s="225"/>
      <c r="AT212" s="226" t="s">
        <v>254</v>
      </c>
      <c r="AU212" s="226" t="s">
        <v>86</v>
      </c>
      <c r="AV212" s="12" t="s">
        <v>86</v>
      </c>
      <c r="AW212" s="12" t="s">
        <v>38</v>
      </c>
      <c r="AX212" s="12" t="s">
        <v>82</v>
      </c>
      <c r="AY212" s="226" t="s">
        <v>149</v>
      </c>
    </row>
    <row r="213" spans="2:51" s="15" customFormat="1" ht="11.25">
      <c r="B213" s="261"/>
      <c r="C213" s="262"/>
      <c r="D213" s="210" t="s">
        <v>254</v>
      </c>
      <c r="E213" s="263" t="s">
        <v>1</v>
      </c>
      <c r="F213" s="264" t="s">
        <v>731</v>
      </c>
      <c r="G213" s="262"/>
      <c r="H213" s="265">
        <v>97.92000000000002</v>
      </c>
      <c r="I213" s="266"/>
      <c r="J213" s="262"/>
      <c r="K213" s="262"/>
      <c r="L213" s="267"/>
      <c r="M213" s="268"/>
      <c r="N213" s="269"/>
      <c r="O213" s="269"/>
      <c r="P213" s="269"/>
      <c r="Q213" s="269"/>
      <c r="R213" s="269"/>
      <c r="S213" s="269"/>
      <c r="T213" s="270"/>
      <c r="AT213" s="271" t="s">
        <v>254</v>
      </c>
      <c r="AU213" s="271" t="s">
        <v>86</v>
      </c>
      <c r="AV213" s="15" t="s">
        <v>106</v>
      </c>
      <c r="AW213" s="15" t="s">
        <v>38</v>
      </c>
      <c r="AX213" s="15" t="s">
        <v>82</v>
      </c>
      <c r="AY213" s="271" t="s">
        <v>149</v>
      </c>
    </row>
    <row r="214" spans="2:51" s="13" customFormat="1" ht="11.25">
      <c r="B214" s="227"/>
      <c r="C214" s="228"/>
      <c r="D214" s="210" t="s">
        <v>254</v>
      </c>
      <c r="E214" s="229" t="s">
        <v>1</v>
      </c>
      <c r="F214" s="230" t="s">
        <v>256</v>
      </c>
      <c r="G214" s="228"/>
      <c r="H214" s="231">
        <v>442.088</v>
      </c>
      <c r="I214" s="232"/>
      <c r="J214" s="228"/>
      <c r="K214" s="228"/>
      <c r="L214" s="233"/>
      <c r="M214" s="234"/>
      <c r="N214" s="235"/>
      <c r="O214" s="235"/>
      <c r="P214" s="235"/>
      <c r="Q214" s="235"/>
      <c r="R214" s="235"/>
      <c r="S214" s="235"/>
      <c r="T214" s="236"/>
      <c r="AT214" s="237" t="s">
        <v>254</v>
      </c>
      <c r="AU214" s="237" t="s">
        <v>86</v>
      </c>
      <c r="AV214" s="13" t="s">
        <v>169</v>
      </c>
      <c r="AW214" s="13" t="s">
        <v>38</v>
      </c>
      <c r="AX214" s="13" t="s">
        <v>82</v>
      </c>
      <c r="AY214" s="237" t="s">
        <v>149</v>
      </c>
    </row>
    <row r="215" spans="2:51" s="12" customFormat="1" ht="11.25">
      <c r="B215" s="216"/>
      <c r="C215" s="217"/>
      <c r="D215" s="210" t="s">
        <v>254</v>
      </c>
      <c r="E215" s="218" t="s">
        <v>1</v>
      </c>
      <c r="F215" s="219" t="s">
        <v>758</v>
      </c>
      <c r="G215" s="217"/>
      <c r="H215" s="220">
        <v>442.1</v>
      </c>
      <c r="I215" s="221"/>
      <c r="J215" s="217"/>
      <c r="K215" s="217"/>
      <c r="L215" s="222"/>
      <c r="M215" s="223"/>
      <c r="N215" s="224"/>
      <c r="O215" s="224"/>
      <c r="P215" s="224"/>
      <c r="Q215" s="224"/>
      <c r="R215" s="224"/>
      <c r="S215" s="224"/>
      <c r="T215" s="225"/>
      <c r="AT215" s="226" t="s">
        <v>254</v>
      </c>
      <c r="AU215" s="226" t="s">
        <v>86</v>
      </c>
      <c r="AV215" s="12" t="s">
        <v>86</v>
      </c>
      <c r="AW215" s="12" t="s">
        <v>38</v>
      </c>
      <c r="AX215" s="12" t="s">
        <v>82</v>
      </c>
      <c r="AY215" s="226" t="s">
        <v>149</v>
      </c>
    </row>
    <row r="216" spans="2:51" s="13" customFormat="1" ht="11.25">
      <c r="B216" s="227"/>
      <c r="C216" s="228"/>
      <c r="D216" s="210" t="s">
        <v>254</v>
      </c>
      <c r="E216" s="229" t="s">
        <v>1</v>
      </c>
      <c r="F216" s="230" t="s">
        <v>256</v>
      </c>
      <c r="G216" s="228"/>
      <c r="H216" s="231">
        <v>442.1</v>
      </c>
      <c r="I216" s="232"/>
      <c r="J216" s="228"/>
      <c r="K216" s="228"/>
      <c r="L216" s="233"/>
      <c r="M216" s="234"/>
      <c r="N216" s="235"/>
      <c r="O216" s="235"/>
      <c r="P216" s="235"/>
      <c r="Q216" s="235"/>
      <c r="R216" s="235"/>
      <c r="S216" s="235"/>
      <c r="T216" s="236"/>
      <c r="AT216" s="237" t="s">
        <v>254</v>
      </c>
      <c r="AU216" s="237" t="s">
        <v>86</v>
      </c>
      <c r="AV216" s="13" t="s">
        <v>169</v>
      </c>
      <c r="AW216" s="13" t="s">
        <v>38</v>
      </c>
      <c r="AX216" s="13" t="s">
        <v>89</v>
      </c>
      <c r="AY216" s="237" t="s">
        <v>149</v>
      </c>
    </row>
    <row r="217" spans="2:65" s="1" customFormat="1" ht="24" customHeight="1">
      <c r="B217" s="35"/>
      <c r="C217" s="197" t="s">
        <v>211</v>
      </c>
      <c r="D217" s="197" t="s">
        <v>152</v>
      </c>
      <c r="E217" s="198" t="s">
        <v>759</v>
      </c>
      <c r="F217" s="199" t="s">
        <v>760</v>
      </c>
      <c r="G217" s="200" t="s">
        <v>252</v>
      </c>
      <c r="H217" s="201">
        <v>442.1</v>
      </c>
      <c r="I217" s="202"/>
      <c r="J217" s="203">
        <f>ROUND(I217*H217,2)</f>
        <v>0</v>
      </c>
      <c r="K217" s="199" t="s">
        <v>156</v>
      </c>
      <c r="L217" s="39"/>
      <c r="M217" s="204" t="s">
        <v>1</v>
      </c>
      <c r="N217" s="205" t="s">
        <v>47</v>
      </c>
      <c r="O217" s="67"/>
      <c r="P217" s="206">
        <f>O217*H217</f>
        <v>0</v>
      </c>
      <c r="Q217" s="206">
        <v>0</v>
      </c>
      <c r="R217" s="206">
        <f>Q217*H217</f>
        <v>0</v>
      </c>
      <c r="S217" s="206">
        <v>0</v>
      </c>
      <c r="T217" s="207">
        <f>S217*H217</f>
        <v>0</v>
      </c>
      <c r="AR217" s="208" t="s">
        <v>169</v>
      </c>
      <c r="AT217" s="208" t="s">
        <v>152</v>
      </c>
      <c r="AU217" s="208" t="s">
        <v>86</v>
      </c>
      <c r="AY217" s="17" t="s">
        <v>149</v>
      </c>
      <c r="BE217" s="209">
        <f>IF(N217="základní",J217,0)</f>
        <v>0</v>
      </c>
      <c r="BF217" s="209">
        <f>IF(N217="snížená",J217,0)</f>
        <v>0</v>
      </c>
      <c r="BG217" s="209">
        <f>IF(N217="zákl. přenesená",J217,0)</f>
        <v>0</v>
      </c>
      <c r="BH217" s="209">
        <f>IF(N217="sníž. přenesená",J217,0)</f>
        <v>0</v>
      </c>
      <c r="BI217" s="209">
        <f>IF(N217="nulová",J217,0)</f>
        <v>0</v>
      </c>
      <c r="BJ217" s="17" t="s">
        <v>89</v>
      </c>
      <c r="BK217" s="209">
        <f>ROUND(I217*H217,2)</f>
        <v>0</v>
      </c>
      <c r="BL217" s="17" t="s">
        <v>169</v>
      </c>
      <c r="BM217" s="208" t="s">
        <v>761</v>
      </c>
    </row>
    <row r="218" spans="2:65" s="1" customFormat="1" ht="24" customHeight="1">
      <c r="B218" s="35"/>
      <c r="C218" s="197" t="s">
        <v>217</v>
      </c>
      <c r="D218" s="197" t="s">
        <v>152</v>
      </c>
      <c r="E218" s="198" t="s">
        <v>762</v>
      </c>
      <c r="F218" s="199" t="s">
        <v>763</v>
      </c>
      <c r="G218" s="200" t="s">
        <v>252</v>
      </c>
      <c r="H218" s="201">
        <v>118.98</v>
      </c>
      <c r="I218" s="202"/>
      <c r="J218" s="203">
        <f>ROUND(I218*H218,2)</f>
        <v>0</v>
      </c>
      <c r="K218" s="199" t="s">
        <v>764</v>
      </c>
      <c r="L218" s="39"/>
      <c r="M218" s="204" t="s">
        <v>1</v>
      </c>
      <c r="N218" s="205" t="s">
        <v>47</v>
      </c>
      <c r="O218" s="67"/>
      <c r="P218" s="206">
        <f>O218*H218</f>
        <v>0</v>
      </c>
      <c r="Q218" s="206">
        <v>0</v>
      </c>
      <c r="R218" s="206">
        <f>Q218*H218</f>
        <v>0</v>
      </c>
      <c r="S218" s="206">
        <v>0</v>
      </c>
      <c r="T218" s="207">
        <f>S218*H218</f>
        <v>0</v>
      </c>
      <c r="AR218" s="208" t="s">
        <v>169</v>
      </c>
      <c r="AT218" s="208" t="s">
        <v>152</v>
      </c>
      <c r="AU218" s="208" t="s">
        <v>86</v>
      </c>
      <c r="AY218" s="17" t="s">
        <v>149</v>
      </c>
      <c r="BE218" s="209">
        <f>IF(N218="základní",J218,0)</f>
        <v>0</v>
      </c>
      <c r="BF218" s="209">
        <f>IF(N218="snížená",J218,0)</f>
        <v>0</v>
      </c>
      <c r="BG218" s="209">
        <f>IF(N218="zákl. přenesená",J218,0)</f>
        <v>0</v>
      </c>
      <c r="BH218" s="209">
        <f>IF(N218="sníž. přenesená",J218,0)</f>
        <v>0</v>
      </c>
      <c r="BI218" s="209">
        <f>IF(N218="nulová",J218,0)</f>
        <v>0</v>
      </c>
      <c r="BJ218" s="17" t="s">
        <v>89</v>
      </c>
      <c r="BK218" s="209">
        <f>ROUND(I218*H218,2)</f>
        <v>0</v>
      </c>
      <c r="BL218" s="17" t="s">
        <v>169</v>
      </c>
      <c r="BM218" s="208" t="s">
        <v>765</v>
      </c>
    </row>
    <row r="219" spans="2:51" s="14" customFormat="1" ht="11.25">
      <c r="B219" s="238"/>
      <c r="C219" s="239"/>
      <c r="D219" s="210" t="s">
        <v>254</v>
      </c>
      <c r="E219" s="240" t="s">
        <v>1</v>
      </c>
      <c r="F219" s="241" t="s">
        <v>766</v>
      </c>
      <c r="G219" s="239"/>
      <c r="H219" s="240" t="s">
        <v>1</v>
      </c>
      <c r="I219" s="242"/>
      <c r="J219" s="239"/>
      <c r="K219" s="239"/>
      <c r="L219" s="243"/>
      <c r="M219" s="244"/>
      <c r="N219" s="245"/>
      <c r="O219" s="245"/>
      <c r="P219" s="245"/>
      <c r="Q219" s="245"/>
      <c r="R219" s="245"/>
      <c r="S219" s="245"/>
      <c r="T219" s="246"/>
      <c r="AT219" s="247" t="s">
        <v>254</v>
      </c>
      <c r="AU219" s="247" t="s">
        <v>86</v>
      </c>
      <c r="AV219" s="14" t="s">
        <v>89</v>
      </c>
      <c r="AW219" s="14" t="s">
        <v>38</v>
      </c>
      <c r="AX219" s="14" t="s">
        <v>82</v>
      </c>
      <c r="AY219" s="247" t="s">
        <v>149</v>
      </c>
    </row>
    <row r="220" spans="2:51" s="14" customFormat="1" ht="11.25">
      <c r="B220" s="238"/>
      <c r="C220" s="239"/>
      <c r="D220" s="210" t="s">
        <v>254</v>
      </c>
      <c r="E220" s="240" t="s">
        <v>1</v>
      </c>
      <c r="F220" s="241" t="s">
        <v>767</v>
      </c>
      <c r="G220" s="239"/>
      <c r="H220" s="240" t="s">
        <v>1</v>
      </c>
      <c r="I220" s="242"/>
      <c r="J220" s="239"/>
      <c r="K220" s="239"/>
      <c r="L220" s="243"/>
      <c r="M220" s="244"/>
      <c r="N220" s="245"/>
      <c r="O220" s="245"/>
      <c r="P220" s="245"/>
      <c r="Q220" s="245"/>
      <c r="R220" s="245"/>
      <c r="S220" s="245"/>
      <c r="T220" s="246"/>
      <c r="AT220" s="247" t="s">
        <v>254</v>
      </c>
      <c r="AU220" s="247" t="s">
        <v>86</v>
      </c>
      <c r="AV220" s="14" t="s">
        <v>89</v>
      </c>
      <c r="AW220" s="14" t="s">
        <v>38</v>
      </c>
      <c r="AX220" s="14" t="s">
        <v>82</v>
      </c>
      <c r="AY220" s="247" t="s">
        <v>149</v>
      </c>
    </row>
    <row r="221" spans="2:51" s="14" customFormat="1" ht="22.5">
      <c r="B221" s="238"/>
      <c r="C221" s="239"/>
      <c r="D221" s="210" t="s">
        <v>254</v>
      </c>
      <c r="E221" s="240" t="s">
        <v>1</v>
      </c>
      <c r="F221" s="241" t="s">
        <v>768</v>
      </c>
      <c r="G221" s="239"/>
      <c r="H221" s="240" t="s">
        <v>1</v>
      </c>
      <c r="I221" s="242"/>
      <c r="J221" s="239"/>
      <c r="K221" s="239"/>
      <c r="L221" s="243"/>
      <c r="M221" s="244"/>
      <c r="N221" s="245"/>
      <c r="O221" s="245"/>
      <c r="P221" s="245"/>
      <c r="Q221" s="245"/>
      <c r="R221" s="245"/>
      <c r="S221" s="245"/>
      <c r="T221" s="246"/>
      <c r="AT221" s="247" t="s">
        <v>254</v>
      </c>
      <c r="AU221" s="247" t="s">
        <v>86</v>
      </c>
      <c r="AV221" s="14" t="s">
        <v>89</v>
      </c>
      <c r="AW221" s="14" t="s">
        <v>38</v>
      </c>
      <c r="AX221" s="14" t="s">
        <v>82</v>
      </c>
      <c r="AY221" s="247" t="s">
        <v>149</v>
      </c>
    </row>
    <row r="222" spans="2:51" s="14" customFormat="1" ht="11.25">
      <c r="B222" s="238"/>
      <c r="C222" s="239"/>
      <c r="D222" s="210" t="s">
        <v>254</v>
      </c>
      <c r="E222" s="240" t="s">
        <v>1</v>
      </c>
      <c r="F222" s="241" t="s">
        <v>769</v>
      </c>
      <c r="G222" s="239"/>
      <c r="H222" s="240" t="s">
        <v>1</v>
      </c>
      <c r="I222" s="242"/>
      <c r="J222" s="239"/>
      <c r="K222" s="239"/>
      <c r="L222" s="243"/>
      <c r="M222" s="244"/>
      <c r="N222" s="245"/>
      <c r="O222" s="245"/>
      <c r="P222" s="245"/>
      <c r="Q222" s="245"/>
      <c r="R222" s="245"/>
      <c r="S222" s="245"/>
      <c r="T222" s="246"/>
      <c r="AT222" s="247" t="s">
        <v>254</v>
      </c>
      <c r="AU222" s="247" t="s">
        <v>86</v>
      </c>
      <c r="AV222" s="14" t="s">
        <v>89</v>
      </c>
      <c r="AW222" s="14" t="s">
        <v>38</v>
      </c>
      <c r="AX222" s="14" t="s">
        <v>82</v>
      </c>
      <c r="AY222" s="247" t="s">
        <v>149</v>
      </c>
    </row>
    <row r="223" spans="2:51" s="12" customFormat="1" ht="11.25">
      <c r="B223" s="216"/>
      <c r="C223" s="217"/>
      <c r="D223" s="210" t="s">
        <v>254</v>
      </c>
      <c r="E223" s="218" t="s">
        <v>1</v>
      </c>
      <c r="F223" s="219" t="s">
        <v>770</v>
      </c>
      <c r="G223" s="217"/>
      <c r="H223" s="220">
        <v>118.98</v>
      </c>
      <c r="I223" s="221"/>
      <c r="J223" s="217"/>
      <c r="K223" s="217"/>
      <c r="L223" s="222"/>
      <c r="M223" s="223"/>
      <c r="N223" s="224"/>
      <c r="O223" s="224"/>
      <c r="P223" s="224"/>
      <c r="Q223" s="224"/>
      <c r="R223" s="224"/>
      <c r="S223" s="224"/>
      <c r="T223" s="225"/>
      <c r="AT223" s="226" t="s">
        <v>254</v>
      </c>
      <c r="AU223" s="226" t="s">
        <v>86</v>
      </c>
      <c r="AV223" s="12" t="s">
        <v>86</v>
      </c>
      <c r="AW223" s="12" t="s">
        <v>38</v>
      </c>
      <c r="AX223" s="12" t="s">
        <v>89</v>
      </c>
      <c r="AY223" s="226" t="s">
        <v>149</v>
      </c>
    </row>
    <row r="224" spans="2:65" s="1" customFormat="1" ht="24" customHeight="1">
      <c r="B224" s="35"/>
      <c r="C224" s="197" t="s">
        <v>278</v>
      </c>
      <c r="D224" s="197" t="s">
        <v>152</v>
      </c>
      <c r="E224" s="198" t="s">
        <v>771</v>
      </c>
      <c r="F224" s="199" t="s">
        <v>772</v>
      </c>
      <c r="G224" s="200" t="s">
        <v>252</v>
      </c>
      <c r="H224" s="201">
        <v>118.98</v>
      </c>
      <c r="I224" s="202"/>
      <c r="J224" s="203">
        <f>ROUND(I224*H224,2)</f>
        <v>0</v>
      </c>
      <c r="K224" s="199" t="s">
        <v>764</v>
      </c>
      <c r="L224" s="39"/>
      <c r="M224" s="204" t="s">
        <v>1</v>
      </c>
      <c r="N224" s="205" t="s">
        <v>47</v>
      </c>
      <c r="O224" s="67"/>
      <c r="P224" s="206">
        <f>O224*H224</f>
        <v>0</v>
      </c>
      <c r="Q224" s="206">
        <v>0</v>
      </c>
      <c r="R224" s="206">
        <f>Q224*H224</f>
        <v>0</v>
      </c>
      <c r="S224" s="206">
        <v>0</v>
      </c>
      <c r="T224" s="207">
        <f>S224*H224</f>
        <v>0</v>
      </c>
      <c r="AR224" s="208" t="s">
        <v>169</v>
      </c>
      <c r="AT224" s="208" t="s">
        <v>152</v>
      </c>
      <c r="AU224" s="208" t="s">
        <v>86</v>
      </c>
      <c r="AY224" s="17" t="s">
        <v>149</v>
      </c>
      <c r="BE224" s="209">
        <f>IF(N224="základní",J224,0)</f>
        <v>0</v>
      </c>
      <c r="BF224" s="209">
        <f>IF(N224="snížená",J224,0)</f>
        <v>0</v>
      </c>
      <c r="BG224" s="209">
        <f>IF(N224="zákl. přenesená",J224,0)</f>
        <v>0</v>
      </c>
      <c r="BH224" s="209">
        <f>IF(N224="sníž. přenesená",J224,0)</f>
        <v>0</v>
      </c>
      <c r="BI224" s="209">
        <f>IF(N224="nulová",J224,0)</f>
        <v>0</v>
      </c>
      <c r="BJ224" s="17" t="s">
        <v>89</v>
      </c>
      <c r="BK224" s="209">
        <f>ROUND(I224*H224,2)</f>
        <v>0</v>
      </c>
      <c r="BL224" s="17" t="s">
        <v>169</v>
      </c>
      <c r="BM224" s="208" t="s">
        <v>773</v>
      </c>
    </row>
    <row r="225" spans="2:51" s="12" customFormat="1" ht="11.25">
      <c r="B225" s="216"/>
      <c r="C225" s="217"/>
      <c r="D225" s="210" t="s">
        <v>254</v>
      </c>
      <c r="E225" s="218" t="s">
        <v>1</v>
      </c>
      <c r="F225" s="219" t="s">
        <v>770</v>
      </c>
      <c r="G225" s="217"/>
      <c r="H225" s="220">
        <v>118.98</v>
      </c>
      <c r="I225" s="221"/>
      <c r="J225" s="217"/>
      <c r="K225" s="217"/>
      <c r="L225" s="222"/>
      <c r="M225" s="223"/>
      <c r="N225" s="224"/>
      <c r="O225" s="224"/>
      <c r="P225" s="224"/>
      <c r="Q225" s="224"/>
      <c r="R225" s="224"/>
      <c r="S225" s="224"/>
      <c r="T225" s="225"/>
      <c r="AT225" s="226" t="s">
        <v>254</v>
      </c>
      <c r="AU225" s="226" t="s">
        <v>86</v>
      </c>
      <c r="AV225" s="12" t="s">
        <v>86</v>
      </c>
      <c r="AW225" s="12" t="s">
        <v>38</v>
      </c>
      <c r="AX225" s="12" t="s">
        <v>89</v>
      </c>
      <c r="AY225" s="226" t="s">
        <v>149</v>
      </c>
    </row>
    <row r="226" spans="2:65" s="1" customFormat="1" ht="24" customHeight="1">
      <c r="B226" s="35"/>
      <c r="C226" s="197" t="s">
        <v>284</v>
      </c>
      <c r="D226" s="197" t="s">
        <v>152</v>
      </c>
      <c r="E226" s="198" t="s">
        <v>774</v>
      </c>
      <c r="F226" s="199" t="s">
        <v>775</v>
      </c>
      <c r="G226" s="200" t="s">
        <v>275</v>
      </c>
      <c r="H226" s="201">
        <v>327.44</v>
      </c>
      <c r="I226" s="202"/>
      <c r="J226" s="203">
        <f>ROUND(I226*H226,2)</f>
        <v>0</v>
      </c>
      <c r="K226" s="199" t="s">
        <v>156</v>
      </c>
      <c r="L226" s="39"/>
      <c r="M226" s="204" t="s">
        <v>1</v>
      </c>
      <c r="N226" s="205" t="s">
        <v>47</v>
      </c>
      <c r="O226" s="67"/>
      <c r="P226" s="206">
        <f>O226*H226</f>
        <v>0</v>
      </c>
      <c r="Q226" s="206">
        <v>0</v>
      </c>
      <c r="R226" s="206">
        <f>Q226*H226</f>
        <v>0</v>
      </c>
      <c r="S226" s="206">
        <v>0</v>
      </c>
      <c r="T226" s="207">
        <f>S226*H226</f>
        <v>0</v>
      </c>
      <c r="AR226" s="208" t="s">
        <v>169</v>
      </c>
      <c r="AT226" s="208" t="s">
        <v>152</v>
      </c>
      <c r="AU226" s="208" t="s">
        <v>86</v>
      </c>
      <c r="AY226" s="17" t="s">
        <v>149</v>
      </c>
      <c r="BE226" s="209">
        <f>IF(N226="základní",J226,0)</f>
        <v>0</v>
      </c>
      <c r="BF226" s="209">
        <f>IF(N226="snížená",J226,0)</f>
        <v>0</v>
      </c>
      <c r="BG226" s="209">
        <f>IF(N226="zákl. přenesená",J226,0)</f>
        <v>0</v>
      </c>
      <c r="BH226" s="209">
        <f>IF(N226="sníž. přenesená",J226,0)</f>
        <v>0</v>
      </c>
      <c r="BI226" s="209">
        <f>IF(N226="nulová",J226,0)</f>
        <v>0</v>
      </c>
      <c r="BJ226" s="17" t="s">
        <v>89</v>
      </c>
      <c r="BK226" s="209">
        <f>ROUND(I226*H226,2)</f>
        <v>0</v>
      </c>
      <c r="BL226" s="17" t="s">
        <v>169</v>
      </c>
      <c r="BM226" s="208" t="s">
        <v>776</v>
      </c>
    </row>
    <row r="227" spans="2:51" s="12" customFormat="1" ht="11.25">
      <c r="B227" s="216"/>
      <c r="C227" s="217"/>
      <c r="D227" s="210" t="s">
        <v>254</v>
      </c>
      <c r="E227" s="218" t="s">
        <v>1</v>
      </c>
      <c r="F227" s="219" t="s">
        <v>777</v>
      </c>
      <c r="G227" s="217"/>
      <c r="H227" s="220">
        <v>327.44</v>
      </c>
      <c r="I227" s="221"/>
      <c r="J227" s="217"/>
      <c r="K227" s="217"/>
      <c r="L227" s="222"/>
      <c r="M227" s="223"/>
      <c r="N227" s="224"/>
      <c r="O227" s="224"/>
      <c r="P227" s="224"/>
      <c r="Q227" s="224"/>
      <c r="R227" s="224"/>
      <c r="S227" s="224"/>
      <c r="T227" s="225"/>
      <c r="AT227" s="226" t="s">
        <v>254</v>
      </c>
      <c r="AU227" s="226" t="s">
        <v>86</v>
      </c>
      <c r="AV227" s="12" t="s">
        <v>86</v>
      </c>
      <c r="AW227" s="12" t="s">
        <v>38</v>
      </c>
      <c r="AX227" s="12" t="s">
        <v>89</v>
      </c>
      <c r="AY227" s="226" t="s">
        <v>149</v>
      </c>
    </row>
    <row r="228" spans="2:65" s="1" customFormat="1" ht="24" customHeight="1">
      <c r="B228" s="35"/>
      <c r="C228" s="197" t="s">
        <v>8</v>
      </c>
      <c r="D228" s="197" t="s">
        <v>152</v>
      </c>
      <c r="E228" s="198" t="s">
        <v>778</v>
      </c>
      <c r="F228" s="199" t="s">
        <v>779</v>
      </c>
      <c r="G228" s="200" t="s">
        <v>275</v>
      </c>
      <c r="H228" s="201">
        <v>36.12</v>
      </c>
      <c r="I228" s="202"/>
      <c r="J228" s="203">
        <f>ROUND(I228*H228,2)</f>
        <v>0</v>
      </c>
      <c r="K228" s="199" t="s">
        <v>156</v>
      </c>
      <c r="L228" s="39"/>
      <c r="M228" s="204" t="s">
        <v>1</v>
      </c>
      <c r="N228" s="205" t="s">
        <v>47</v>
      </c>
      <c r="O228" s="67"/>
      <c r="P228" s="206">
        <f>O228*H228</f>
        <v>0</v>
      </c>
      <c r="Q228" s="206">
        <v>0</v>
      </c>
      <c r="R228" s="206">
        <f>Q228*H228</f>
        <v>0</v>
      </c>
      <c r="S228" s="206">
        <v>0</v>
      </c>
      <c r="T228" s="207">
        <f>S228*H228</f>
        <v>0</v>
      </c>
      <c r="AR228" s="208" t="s">
        <v>169</v>
      </c>
      <c r="AT228" s="208" t="s">
        <v>152</v>
      </c>
      <c r="AU228" s="208" t="s">
        <v>86</v>
      </c>
      <c r="AY228" s="17" t="s">
        <v>149</v>
      </c>
      <c r="BE228" s="209">
        <f>IF(N228="základní",J228,0)</f>
        <v>0</v>
      </c>
      <c r="BF228" s="209">
        <f>IF(N228="snížená",J228,0)</f>
        <v>0</v>
      </c>
      <c r="BG228" s="209">
        <f>IF(N228="zákl. přenesená",J228,0)</f>
        <v>0</v>
      </c>
      <c r="BH228" s="209">
        <f>IF(N228="sníž. přenesená",J228,0)</f>
        <v>0</v>
      </c>
      <c r="BI228" s="209">
        <f>IF(N228="nulová",J228,0)</f>
        <v>0</v>
      </c>
      <c r="BJ228" s="17" t="s">
        <v>89</v>
      </c>
      <c r="BK228" s="209">
        <f>ROUND(I228*H228,2)</f>
        <v>0</v>
      </c>
      <c r="BL228" s="17" t="s">
        <v>169</v>
      </c>
      <c r="BM228" s="208" t="s">
        <v>780</v>
      </c>
    </row>
    <row r="229" spans="2:51" s="12" customFormat="1" ht="11.25">
      <c r="B229" s="216"/>
      <c r="C229" s="217"/>
      <c r="D229" s="210" t="s">
        <v>254</v>
      </c>
      <c r="E229" s="218" t="s">
        <v>1</v>
      </c>
      <c r="F229" s="219" t="s">
        <v>781</v>
      </c>
      <c r="G229" s="217"/>
      <c r="H229" s="220">
        <v>36.12</v>
      </c>
      <c r="I229" s="221"/>
      <c r="J229" s="217"/>
      <c r="K229" s="217"/>
      <c r="L229" s="222"/>
      <c r="M229" s="223"/>
      <c r="N229" s="224"/>
      <c r="O229" s="224"/>
      <c r="P229" s="224"/>
      <c r="Q229" s="224"/>
      <c r="R229" s="224"/>
      <c r="S229" s="224"/>
      <c r="T229" s="225"/>
      <c r="AT229" s="226" t="s">
        <v>254</v>
      </c>
      <c r="AU229" s="226" t="s">
        <v>86</v>
      </c>
      <c r="AV229" s="12" t="s">
        <v>86</v>
      </c>
      <c r="AW229" s="12" t="s">
        <v>38</v>
      </c>
      <c r="AX229" s="12" t="s">
        <v>89</v>
      </c>
      <c r="AY229" s="226" t="s">
        <v>149</v>
      </c>
    </row>
    <row r="230" spans="2:65" s="1" customFormat="1" ht="24" customHeight="1">
      <c r="B230" s="35"/>
      <c r="C230" s="197" t="s">
        <v>297</v>
      </c>
      <c r="D230" s="197" t="s">
        <v>152</v>
      </c>
      <c r="E230" s="198" t="s">
        <v>782</v>
      </c>
      <c r="F230" s="199" t="s">
        <v>783</v>
      </c>
      <c r="G230" s="200" t="s">
        <v>275</v>
      </c>
      <c r="H230" s="201">
        <v>122.96</v>
      </c>
      <c r="I230" s="202"/>
      <c r="J230" s="203">
        <f>ROUND(I230*H230,2)</f>
        <v>0</v>
      </c>
      <c r="K230" s="199" t="s">
        <v>156</v>
      </c>
      <c r="L230" s="39"/>
      <c r="M230" s="204" t="s">
        <v>1</v>
      </c>
      <c r="N230" s="205" t="s">
        <v>47</v>
      </c>
      <c r="O230" s="67"/>
      <c r="P230" s="206">
        <f>O230*H230</f>
        <v>0</v>
      </c>
      <c r="Q230" s="206">
        <v>0</v>
      </c>
      <c r="R230" s="206">
        <f>Q230*H230</f>
        <v>0</v>
      </c>
      <c r="S230" s="206">
        <v>0</v>
      </c>
      <c r="T230" s="207">
        <f>S230*H230</f>
        <v>0</v>
      </c>
      <c r="AR230" s="208" t="s">
        <v>169</v>
      </c>
      <c r="AT230" s="208" t="s">
        <v>152</v>
      </c>
      <c r="AU230" s="208" t="s">
        <v>86</v>
      </c>
      <c r="AY230" s="17" t="s">
        <v>149</v>
      </c>
      <c r="BE230" s="209">
        <f>IF(N230="základní",J230,0)</f>
        <v>0</v>
      </c>
      <c r="BF230" s="209">
        <f>IF(N230="snížená",J230,0)</f>
        <v>0</v>
      </c>
      <c r="BG230" s="209">
        <f>IF(N230="zákl. přenesená",J230,0)</f>
        <v>0</v>
      </c>
      <c r="BH230" s="209">
        <f>IF(N230="sníž. přenesená",J230,0)</f>
        <v>0</v>
      </c>
      <c r="BI230" s="209">
        <f>IF(N230="nulová",J230,0)</f>
        <v>0</v>
      </c>
      <c r="BJ230" s="17" t="s">
        <v>89</v>
      </c>
      <c r="BK230" s="209">
        <f>ROUND(I230*H230,2)</f>
        <v>0</v>
      </c>
      <c r="BL230" s="17" t="s">
        <v>169</v>
      </c>
      <c r="BM230" s="208" t="s">
        <v>784</v>
      </c>
    </row>
    <row r="231" spans="2:51" s="12" customFormat="1" ht="11.25">
      <c r="B231" s="216"/>
      <c r="C231" s="217"/>
      <c r="D231" s="210" t="s">
        <v>254</v>
      </c>
      <c r="E231" s="218" t="s">
        <v>1</v>
      </c>
      <c r="F231" s="219" t="s">
        <v>785</v>
      </c>
      <c r="G231" s="217"/>
      <c r="H231" s="220">
        <v>122.96</v>
      </c>
      <c r="I231" s="221"/>
      <c r="J231" s="217"/>
      <c r="K231" s="217"/>
      <c r="L231" s="222"/>
      <c r="M231" s="223"/>
      <c r="N231" s="224"/>
      <c r="O231" s="224"/>
      <c r="P231" s="224"/>
      <c r="Q231" s="224"/>
      <c r="R231" s="224"/>
      <c r="S231" s="224"/>
      <c r="T231" s="225"/>
      <c r="AT231" s="226" t="s">
        <v>254</v>
      </c>
      <c r="AU231" s="226" t="s">
        <v>86</v>
      </c>
      <c r="AV231" s="12" t="s">
        <v>86</v>
      </c>
      <c r="AW231" s="12" t="s">
        <v>38</v>
      </c>
      <c r="AX231" s="12" t="s">
        <v>89</v>
      </c>
      <c r="AY231" s="226" t="s">
        <v>149</v>
      </c>
    </row>
    <row r="232" spans="2:65" s="1" customFormat="1" ht="24" customHeight="1">
      <c r="B232" s="35"/>
      <c r="C232" s="197" t="s">
        <v>303</v>
      </c>
      <c r="D232" s="197" t="s">
        <v>152</v>
      </c>
      <c r="E232" s="198" t="s">
        <v>356</v>
      </c>
      <c r="F232" s="199" t="s">
        <v>786</v>
      </c>
      <c r="G232" s="200" t="s">
        <v>275</v>
      </c>
      <c r="H232" s="201">
        <v>480.52</v>
      </c>
      <c r="I232" s="202"/>
      <c r="J232" s="203">
        <f>ROUND(I232*H232,2)</f>
        <v>0</v>
      </c>
      <c r="K232" s="199" t="s">
        <v>156</v>
      </c>
      <c r="L232" s="39"/>
      <c r="M232" s="204" t="s">
        <v>1</v>
      </c>
      <c r="N232" s="205" t="s">
        <v>47</v>
      </c>
      <c r="O232" s="67"/>
      <c r="P232" s="206">
        <f>O232*H232</f>
        <v>0</v>
      </c>
      <c r="Q232" s="206">
        <v>0</v>
      </c>
      <c r="R232" s="206">
        <f>Q232*H232</f>
        <v>0</v>
      </c>
      <c r="S232" s="206">
        <v>0</v>
      </c>
      <c r="T232" s="207">
        <f>S232*H232</f>
        <v>0</v>
      </c>
      <c r="AR232" s="208" t="s">
        <v>169</v>
      </c>
      <c r="AT232" s="208" t="s">
        <v>152</v>
      </c>
      <c r="AU232" s="208" t="s">
        <v>86</v>
      </c>
      <c r="AY232" s="17" t="s">
        <v>149</v>
      </c>
      <c r="BE232" s="209">
        <f>IF(N232="základní",J232,0)</f>
        <v>0</v>
      </c>
      <c r="BF232" s="209">
        <f>IF(N232="snížená",J232,0)</f>
        <v>0</v>
      </c>
      <c r="BG232" s="209">
        <f>IF(N232="zákl. přenesená",J232,0)</f>
        <v>0</v>
      </c>
      <c r="BH232" s="209">
        <f>IF(N232="sníž. přenesená",J232,0)</f>
        <v>0</v>
      </c>
      <c r="BI232" s="209">
        <f>IF(N232="nulová",J232,0)</f>
        <v>0</v>
      </c>
      <c r="BJ232" s="17" t="s">
        <v>89</v>
      </c>
      <c r="BK232" s="209">
        <f>ROUND(I232*H232,2)</f>
        <v>0</v>
      </c>
      <c r="BL232" s="17" t="s">
        <v>169</v>
      </c>
      <c r="BM232" s="208" t="s">
        <v>787</v>
      </c>
    </row>
    <row r="233" spans="2:51" s="12" customFormat="1" ht="11.25">
      <c r="B233" s="216"/>
      <c r="C233" s="217"/>
      <c r="D233" s="210" t="s">
        <v>254</v>
      </c>
      <c r="E233" s="218" t="s">
        <v>1</v>
      </c>
      <c r="F233" s="219" t="s">
        <v>788</v>
      </c>
      <c r="G233" s="217"/>
      <c r="H233" s="220">
        <v>480.52</v>
      </c>
      <c r="I233" s="221"/>
      <c r="J233" s="217"/>
      <c r="K233" s="217"/>
      <c r="L233" s="222"/>
      <c r="M233" s="223"/>
      <c r="N233" s="224"/>
      <c r="O233" s="224"/>
      <c r="P233" s="224"/>
      <c r="Q233" s="224"/>
      <c r="R233" s="224"/>
      <c r="S233" s="224"/>
      <c r="T233" s="225"/>
      <c r="AT233" s="226" t="s">
        <v>254</v>
      </c>
      <c r="AU233" s="226" t="s">
        <v>86</v>
      </c>
      <c r="AV233" s="12" t="s">
        <v>86</v>
      </c>
      <c r="AW233" s="12" t="s">
        <v>38</v>
      </c>
      <c r="AX233" s="12" t="s">
        <v>89</v>
      </c>
      <c r="AY233" s="226" t="s">
        <v>149</v>
      </c>
    </row>
    <row r="234" spans="2:65" s="1" customFormat="1" ht="24" customHeight="1">
      <c r="B234" s="35"/>
      <c r="C234" s="197" t="s">
        <v>307</v>
      </c>
      <c r="D234" s="197" t="s">
        <v>152</v>
      </c>
      <c r="E234" s="198" t="s">
        <v>789</v>
      </c>
      <c r="F234" s="199" t="s">
        <v>790</v>
      </c>
      <c r="G234" s="200" t="s">
        <v>275</v>
      </c>
      <c r="H234" s="201">
        <v>480.52</v>
      </c>
      <c r="I234" s="202"/>
      <c r="J234" s="203">
        <f>ROUND(I234*H234,2)</f>
        <v>0</v>
      </c>
      <c r="K234" s="199" t="s">
        <v>156</v>
      </c>
      <c r="L234" s="39"/>
      <c r="M234" s="204" t="s">
        <v>1</v>
      </c>
      <c r="N234" s="205" t="s">
        <v>47</v>
      </c>
      <c r="O234" s="67"/>
      <c r="P234" s="206">
        <f>O234*H234</f>
        <v>0</v>
      </c>
      <c r="Q234" s="206">
        <v>0</v>
      </c>
      <c r="R234" s="206">
        <f>Q234*H234</f>
        <v>0</v>
      </c>
      <c r="S234" s="206">
        <v>0</v>
      </c>
      <c r="T234" s="207">
        <f>S234*H234</f>
        <v>0</v>
      </c>
      <c r="AR234" s="208" t="s">
        <v>169</v>
      </c>
      <c r="AT234" s="208" t="s">
        <v>152</v>
      </c>
      <c r="AU234" s="208" t="s">
        <v>86</v>
      </c>
      <c r="AY234" s="17" t="s">
        <v>149</v>
      </c>
      <c r="BE234" s="209">
        <f>IF(N234="základní",J234,0)</f>
        <v>0</v>
      </c>
      <c r="BF234" s="209">
        <f>IF(N234="snížená",J234,0)</f>
        <v>0</v>
      </c>
      <c r="BG234" s="209">
        <f>IF(N234="zákl. přenesená",J234,0)</f>
        <v>0</v>
      </c>
      <c r="BH234" s="209">
        <f>IF(N234="sníž. přenesená",J234,0)</f>
        <v>0</v>
      </c>
      <c r="BI234" s="209">
        <f>IF(N234="nulová",J234,0)</f>
        <v>0</v>
      </c>
      <c r="BJ234" s="17" t="s">
        <v>89</v>
      </c>
      <c r="BK234" s="209">
        <f>ROUND(I234*H234,2)</f>
        <v>0</v>
      </c>
      <c r="BL234" s="17" t="s">
        <v>169</v>
      </c>
      <c r="BM234" s="208" t="s">
        <v>791</v>
      </c>
    </row>
    <row r="235" spans="2:51" s="12" customFormat="1" ht="11.25">
      <c r="B235" s="216"/>
      <c r="C235" s="217"/>
      <c r="D235" s="210" t="s">
        <v>254</v>
      </c>
      <c r="E235" s="218" t="s">
        <v>1</v>
      </c>
      <c r="F235" s="219" t="s">
        <v>792</v>
      </c>
      <c r="G235" s="217"/>
      <c r="H235" s="220">
        <v>480.52</v>
      </c>
      <c r="I235" s="221"/>
      <c r="J235" s="217"/>
      <c r="K235" s="217"/>
      <c r="L235" s="222"/>
      <c r="M235" s="223"/>
      <c r="N235" s="224"/>
      <c r="O235" s="224"/>
      <c r="P235" s="224"/>
      <c r="Q235" s="224"/>
      <c r="R235" s="224"/>
      <c r="S235" s="224"/>
      <c r="T235" s="225"/>
      <c r="AT235" s="226" t="s">
        <v>254</v>
      </c>
      <c r="AU235" s="226" t="s">
        <v>86</v>
      </c>
      <c r="AV235" s="12" t="s">
        <v>86</v>
      </c>
      <c r="AW235" s="12" t="s">
        <v>38</v>
      </c>
      <c r="AX235" s="12" t="s">
        <v>89</v>
      </c>
      <c r="AY235" s="226" t="s">
        <v>149</v>
      </c>
    </row>
    <row r="236" spans="2:65" s="1" customFormat="1" ht="24" customHeight="1">
      <c r="B236" s="35"/>
      <c r="C236" s="197" t="s">
        <v>312</v>
      </c>
      <c r="D236" s="197" t="s">
        <v>152</v>
      </c>
      <c r="E236" s="198" t="s">
        <v>373</v>
      </c>
      <c r="F236" s="199" t="s">
        <v>793</v>
      </c>
      <c r="G236" s="200" t="s">
        <v>300</v>
      </c>
      <c r="H236" s="201">
        <v>840.91</v>
      </c>
      <c r="I236" s="202"/>
      <c r="J236" s="203">
        <f>ROUND(I236*H236,2)</f>
        <v>0</v>
      </c>
      <c r="K236" s="199" t="s">
        <v>156</v>
      </c>
      <c r="L236" s="39"/>
      <c r="M236" s="204" t="s">
        <v>1</v>
      </c>
      <c r="N236" s="205" t="s">
        <v>47</v>
      </c>
      <c r="O236" s="67"/>
      <c r="P236" s="206">
        <f>O236*H236</f>
        <v>0</v>
      </c>
      <c r="Q236" s="206">
        <v>0</v>
      </c>
      <c r="R236" s="206">
        <f>Q236*H236</f>
        <v>0</v>
      </c>
      <c r="S236" s="206">
        <v>0</v>
      </c>
      <c r="T236" s="207">
        <f>S236*H236</f>
        <v>0</v>
      </c>
      <c r="AR236" s="208" t="s">
        <v>169</v>
      </c>
      <c r="AT236" s="208" t="s">
        <v>152</v>
      </c>
      <c r="AU236" s="208" t="s">
        <v>86</v>
      </c>
      <c r="AY236" s="17" t="s">
        <v>149</v>
      </c>
      <c r="BE236" s="209">
        <f>IF(N236="základní",J236,0)</f>
        <v>0</v>
      </c>
      <c r="BF236" s="209">
        <f>IF(N236="snížená",J236,0)</f>
        <v>0</v>
      </c>
      <c r="BG236" s="209">
        <f>IF(N236="zákl. přenesená",J236,0)</f>
        <v>0</v>
      </c>
      <c r="BH236" s="209">
        <f>IF(N236="sníž. přenesená",J236,0)</f>
        <v>0</v>
      </c>
      <c r="BI236" s="209">
        <f>IF(N236="nulová",J236,0)</f>
        <v>0</v>
      </c>
      <c r="BJ236" s="17" t="s">
        <v>89</v>
      </c>
      <c r="BK236" s="209">
        <f>ROUND(I236*H236,2)</f>
        <v>0</v>
      </c>
      <c r="BL236" s="17" t="s">
        <v>169</v>
      </c>
      <c r="BM236" s="208" t="s">
        <v>794</v>
      </c>
    </row>
    <row r="237" spans="2:51" s="12" customFormat="1" ht="11.25">
      <c r="B237" s="216"/>
      <c r="C237" s="217"/>
      <c r="D237" s="210" t="s">
        <v>254</v>
      </c>
      <c r="E237" s="218" t="s">
        <v>1</v>
      </c>
      <c r="F237" s="219" t="s">
        <v>792</v>
      </c>
      <c r="G237" s="217"/>
      <c r="H237" s="220">
        <v>480.52</v>
      </c>
      <c r="I237" s="221"/>
      <c r="J237" s="217"/>
      <c r="K237" s="217"/>
      <c r="L237" s="222"/>
      <c r="M237" s="223"/>
      <c r="N237" s="224"/>
      <c r="O237" s="224"/>
      <c r="P237" s="224"/>
      <c r="Q237" s="224"/>
      <c r="R237" s="224"/>
      <c r="S237" s="224"/>
      <c r="T237" s="225"/>
      <c r="AT237" s="226" t="s">
        <v>254</v>
      </c>
      <c r="AU237" s="226" t="s">
        <v>86</v>
      </c>
      <c r="AV237" s="12" t="s">
        <v>86</v>
      </c>
      <c r="AW237" s="12" t="s">
        <v>38</v>
      </c>
      <c r="AX237" s="12" t="s">
        <v>82</v>
      </c>
      <c r="AY237" s="226" t="s">
        <v>149</v>
      </c>
    </row>
    <row r="238" spans="2:51" s="12" customFormat="1" ht="11.25">
      <c r="B238" s="216"/>
      <c r="C238" s="217"/>
      <c r="D238" s="210" t="s">
        <v>254</v>
      </c>
      <c r="E238" s="218" t="s">
        <v>1</v>
      </c>
      <c r="F238" s="219" t="s">
        <v>795</v>
      </c>
      <c r="G238" s="217"/>
      <c r="H238" s="220">
        <v>840.91</v>
      </c>
      <c r="I238" s="221"/>
      <c r="J238" s="217"/>
      <c r="K238" s="217"/>
      <c r="L238" s="222"/>
      <c r="M238" s="223"/>
      <c r="N238" s="224"/>
      <c r="O238" s="224"/>
      <c r="P238" s="224"/>
      <c r="Q238" s="224"/>
      <c r="R238" s="224"/>
      <c r="S238" s="224"/>
      <c r="T238" s="225"/>
      <c r="AT238" s="226" t="s">
        <v>254</v>
      </c>
      <c r="AU238" s="226" t="s">
        <v>86</v>
      </c>
      <c r="AV238" s="12" t="s">
        <v>86</v>
      </c>
      <c r="AW238" s="12" t="s">
        <v>38</v>
      </c>
      <c r="AX238" s="12" t="s">
        <v>89</v>
      </c>
      <c r="AY238" s="226" t="s">
        <v>149</v>
      </c>
    </row>
    <row r="239" spans="2:65" s="1" customFormat="1" ht="24" customHeight="1">
      <c r="B239" s="35"/>
      <c r="C239" s="197" t="s">
        <v>319</v>
      </c>
      <c r="D239" s="197" t="s">
        <v>152</v>
      </c>
      <c r="E239" s="198" t="s">
        <v>377</v>
      </c>
      <c r="F239" s="199" t="s">
        <v>796</v>
      </c>
      <c r="G239" s="200" t="s">
        <v>275</v>
      </c>
      <c r="H239" s="201">
        <v>281.96</v>
      </c>
      <c r="I239" s="202"/>
      <c r="J239" s="203">
        <f>ROUND(I239*H239,2)</f>
        <v>0</v>
      </c>
      <c r="K239" s="199" t="s">
        <v>156</v>
      </c>
      <c r="L239" s="39"/>
      <c r="M239" s="204" t="s">
        <v>1</v>
      </c>
      <c r="N239" s="205" t="s">
        <v>47</v>
      </c>
      <c r="O239" s="67"/>
      <c r="P239" s="206">
        <f>O239*H239</f>
        <v>0</v>
      </c>
      <c r="Q239" s="206">
        <v>0</v>
      </c>
      <c r="R239" s="206">
        <f>Q239*H239</f>
        <v>0</v>
      </c>
      <c r="S239" s="206">
        <v>0</v>
      </c>
      <c r="T239" s="207">
        <f>S239*H239</f>
        <v>0</v>
      </c>
      <c r="AR239" s="208" t="s">
        <v>169</v>
      </c>
      <c r="AT239" s="208" t="s">
        <v>152</v>
      </c>
      <c r="AU239" s="208" t="s">
        <v>86</v>
      </c>
      <c r="AY239" s="17" t="s">
        <v>149</v>
      </c>
      <c r="BE239" s="209">
        <f>IF(N239="základní",J239,0)</f>
        <v>0</v>
      </c>
      <c r="BF239" s="209">
        <f>IF(N239="snížená",J239,0)</f>
        <v>0</v>
      </c>
      <c r="BG239" s="209">
        <f>IF(N239="zákl. přenesená",J239,0)</f>
        <v>0</v>
      </c>
      <c r="BH239" s="209">
        <f>IF(N239="sníž. přenesená",J239,0)</f>
        <v>0</v>
      </c>
      <c r="BI239" s="209">
        <f>IF(N239="nulová",J239,0)</f>
        <v>0</v>
      </c>
      <c r="BJ239" s="17" t="s">
        <v>89</v>
      </c>
      <c r="BK239" s="209">
        <f>ROUND(I239*H239,2)</f>
        <v>0</v>
      </c>
      <c r="BL239" s="17" t="s">
        <v>169</v>
      </c>
      <c r="BM239" s="208" t="s">
        <v>797</v>
      </c>
    </row>
    <row r="240" spans="2:51" s="14" customFormat="1" ht="11.25">
      <c r="B240" s="238"/>
      <c r="C240" s="239"/>
      <c r="D240" s="210" t="s">
        <v>254</v>
      </c>
      <c r="E240" s="240" t="s">
        <v>1</v>
      </c>
      <c r="F240" s="241" t="s">
        <v>798</v>
      </c>
      <c r="G240" s="239"/>
      <c r="H240" s="240" t="s">
        <v>1</v>
      </c>
      <c r="I240" s="242"/>
      <c r="J240" s="239"/>
      <c r="K240" s="239"/>
      <c r="L240" s="243"/>
      <c r="M240" s="244"/>
      <c r="N240" s="245"/>
      <c r="O240" s="245"/>
      <c r="P240" s="245"/>
      <c r="Q240" s="245"/>
      <c r="R240" s="245"/>
      <c r="S240" s="245"/>
      <c r="T240" s="246"/>
      <c r="AT240" s="247" t="s">
        <v>254</v>
      </c>
      <c r="AU240" s="247" t="s">
        <v>86</v>
      </c>
      <c r="AV240" s="14" t="s">
        <v>89</v>
      </c>
      <c r="AW240" s="14" t="s">
        <v>38</v>
      </c>
      <c r="AX240" s="14" t="s">
        <v>82</v>
      </c>
      <c r="AY240" s="247" t="s">
        <v>149</v>
      </c>
    </row>
    <row r="241" spans="2:51" s="14" customFormat="1" ht="11.25">
      <c r="B241" s="238"/>
      <c r="C241" s="239"/>
      <c r="D241" s="210" t="s">
        <v>254</v>
      </c>
      <c r="E241" s="240" t="s">
        <v>1</v>
      </c>
      <c r="F241" s="241" t="s">
        <v>799</v>
      </c>
      <c r="G241" s="239"/>
      <c r="H241" s="240" t="s">
        <v>1</v>
      </c>
      <c r="I241" s="242"/>
      <c r="J241" s="239"/>
      <c r="K241" s="239"/>
      <c r="L241" s="243"/>
      <c r="M241" s="244"/>
      <c r="N241" s="245"/>
      <c r="O241" s="245"/>
      <c r="P241" s="245"/>
      <c r="Q241" s="245"/>
      <c r="R241" s="245"/>
      <c r="S241" s="245"/>
      <c r="T241" s="246"/>
      <c r="AT241" s="247" t="s">
        <v>254</v>
      </c>
      <c r="AU241" s="247" t="s">
        <v>86</v>
      </c>
      <c r="AV241" s="14" t="s">
        <v>89</v>
      </c>
      <c r="AW241" s="14" t="s">
        <v>38</v>
      </c>
      <c r="AX241" s="14" t="s">
        <v>82</v>
      </c>
      <c r="AY241" s="247" t="s">
        <v>149</v>
      </c>
    </row>
    <row r="242" spans="2:51" s="12" customFormat="1" ht="11.25">
      <c r="B242" s="216"/>
      <c r="C242" s="217"/>
      <c r="D242" s="210" t="s">
        <v>254</v>
      </c>
      <c r="E242" s="218" t="s">
        <v>1</v>
      </c>
      <c r="F242" s="219" t="s">
        <v>800</v>
      </c>
      <c r="G242" s="217"/>
      <c r="H242" s="220">
        <v>90.05</v>
      </c>
      <c r="I242" s="221"/>
      <c r="J242" s="217"/>
      <c r="K242" s="217"/>
      <c r="L242" s="222"/>
      <c r="M242" s="223"/>
      <c r="N242" s="224"/>
      <c r="O242" s="224"/>
      <c r="P242" s="224"/>
      <c r="Q242" s="224"/>
      <c r="R242" s="224"/>
      <c r="S242" s="224"/>
      <c r="T242" s="225"/>
      <c r="AT242" s="226" t="s">
        <v>254</v>
      </c>
      <c r="AU242" s="226" t="s">
        <v>86</v>
      </c>
      <c r="AV242" s="12" t="s">
        <v>86</v>
      </c>
      <c r="AW242" s="12" t="s">
        <v>38</v>
      </c>
      <c r="AX242" s="12" t="s">
        <v>82</v>
      </c>
      <c r="AY242" s="226" t="s">
        <v>149</v>
      </c>
    </row>
    <row r="243" spans="2:51" s="14" customFormat="1" ht="11.25">
      <c r="B243" s="238"/>
      <c r="C243" s="239"/>
      <c r="D243" s="210" t="s">
        <v>254</v>
      </c>
      <c r="E243" s="240" t="s">
        <v>1</v>
      </c>
      <c r="F243" s="241" t="s">
        <v>801</v>
      </c>
      <c r="G243" s="239"/>
      <c r="H243" s="240" t="s">
        <v>1</v>
      </c>
      <c r="I243" s="242"/>
      <c r="J243" s="239"/>
      <c r="K243" s="239"/>
      <c r="L243" s="243"/>
      <c r="M243" s="244"/>
      <c r="N243" s="245"/>
      <c r="O243" s="245"/>
      <c r="P243" s="245"/>
      <c r="Q243" s="245"/>
      <c r="R243" s="245"/>
      <c r="S243" s="245"/>
      <c r="T243" s="246"/>
      <c r="AT243" s="247" t="s">
        <v>254</v>
      </c>
      <c r="AU243" s="247" t="s">
        <v>86</v>
      </c>
      <c r="AV243" s="14" t="s">
        <v>89</v>
      </c>
      <c r="AW243" s="14" t="s">
        <v>38</v>
      </c>
      <c r="AX243" s="14" t="s">
        <v>82</v>
      </c>
      <c r="AY243" s="247" t="s">
        <v>149</v>
      </c>
    </row>
    <row r="244" spans="2:51" s="12" customFormat="1" ht="11.25">
      <c r="B244" s="216"/>
      <c r="C244" s="217"/>
      <c r="D244" s="210" t="s">
        <v>254</v>
      </c>
      <c r="E244" s="218" t="s">
        <v>1</v>
      </c>
      <c r="F244" s="219" t="s">
        <v>802</v>
      </c>
      <c r="G244" s="217"/>
      <c r="H244" s="220">
        <v>15.73</v>
      </c>
      <c r="I244" s="221"/>
      <c r="J244" s="217"/>
      <c r="K244" s="217"/>
      <c r="L244" s="222"/>
      <c r="M244" s="223"/>
      <c r="N244" s="224"/>
      <c r="O244" s="224"/>
      <c r="P244" s="224"/>
      <c r="Q244" s="224"/>
      <c r="R244" s="224"/>
      <c r="S244" s="224"/>
      <c r="T244" s="225"/>
      <c r="AT244" s="226" t="s">
        <v>254</v>
      </c>
      <c r="AU244" s="226" t="s">
        <v>86</v>
      </c>
      <c r="AV244" s="12" t="s">
        <v>86</v>
      </c>
      <c r="AW244" s="12" t="s">
        <v>38</v>
      </c>
      <c r="AX244" s="12" t="s">
        <v>82</v>
      </c>
      <c r="AY244" s="226" t="s">
        <v>149</v>
      </c>
    </row>
    <row r="245" spans="2:51" s="14" customFormat="1" ht="11.25">
      <c r="B245" s="238"/>
      <c r="C245" s="239"/>
      <c r="D245" s="210" t="s">
        <v>254</v>
      </c>
      <c r="E245" s="240" t="s">
        <v>1</v>
      </c>
      <c r="F245" s="241" t="s">
        <v>803</v>
      </c>
      <c r="G245" s="239"/>
      <c r="H245" s="240" t="s">
        <v>1</v>
      </c>
      <c r="I245" s="242"/>
      <c r="J245" s="239"/>
      <c r="K245" s="239"/>
      <c r="L245" s="243"/>
      <c r="M245" s="244"/>
      <c r="N245" s="245"/>
      <c r="O245" s="245"/>
      <c r="P245" s="245"/>
      <c r="Q245" s="245"/>
      <c r="R245" s="245"/>
      <c r="S245" s="245"/>
      <c r="T245" s="246"/>
      <c r="AT245" s="247" t="s">
        <v>254</v>
      </c>
      <c r="AU245" s="247" t="s">
        <v>86</v>
      </c>
      <c r="AV245" s="14" t="s">
        <v>89</v>
      </c>
      <c r="AW245" s="14" t="s">
        <v>38</v>
      </c>
      <c r="AX245" s="14" t="s">
        <v>82</v>
      </c>
      <c r="AY245" s="247" t="s">
        <v>149</v>
      </c>
    </row>
    <row r="246" spans="2:51" s="12" customFormat="1" ht="11.25">
      <c r="B246" s="216"/>
      <c r="C246" s="217"/>
      <c r="D246" s="210" t="s">
        <v>254</v>
      </c>
      <c r="E246" s="218" t="s">
        <v>1</v>
      </c>
      <c r="F246" s="219" t="s">
        <v>804</v>
      </c>
      <c r="G246" s="217"/>
      <c r="H246" s="220">
        <v>20.824</v>
      </c>
      <c r="I246" s="221"/>
      <c r="J246" s="217"/>
      <c r="K246" s="217"/>
      <c r="L246" s="222"/>
      <c r="M246" s="223"/>
      <c r="N246" s="224"/>
      <c r="O246" s="224"/>
      <c r="P246" s="224"/>
      <c r="Q246" s="224"/>
      <c r="R246" s="224"/>
      <c r="S246" s="224"/>
      <c r="T246" s="225"/>
      <c r="AT246" s="226" t="s">
        <v>254</v>
      </c>
      <c r="AU246" s="226" t="s">
        <v>86</v>
      </c>
      <c r="AV246" s="12" t="s">
        <v>86</v>
      </c>
      <c r="AW246" s="12" t="s">
        <v>38</v>
      </c>
      <c r="AX246" s="12" t="s">
        <v>82</v>
      </c>
      <c r="AY246" s="226" t="s">
        <v>149</v>
      </c>
    </row>
    <row r="247" spans="2:51" s="14" customFormat="1" ht="11.25">
      <c r="B247" s="238"/>
      <c r="C247" s="239"/>
      <c r="D247" s="210" t="s">
        <v>254</v>
      </c>
      <c r="E247" s="240" t="s">
        <v>1</v>
      </c>
      <c r="F247" s="241" t="s">
        <v>805</v>
      </c>
      <c r="G247" s="239"/>
      <c r="H247" s="240" t="s">
        <v>1</v>
      </c>
      <c r="I247" s="242"/>
      <c r="J247" s="239"/>
      <c r="K247" s="239"/>
      <c r="L247" s="243"/>
      <c r="M247" s="244"/>
      <c r="N247" s="245"/>
      <c r="O247" s="245"/>
      <c r="P247" s="245"/>
      <c r="Q247" s="245"/>
      <c r="R247" s="245"/>
      <c r="S247" s="245"/>
      <c r="T247" s="246"/>
      <c r="AT247" s="247" t="s">
        <v>254</v>
      </c>
      <c r="AU247" s="247" t="s">
        <v>86</v>
      </c>
      <c r="AV247" s="14" t="s">
        <v>89</v>
      </c>
      <c r="AW247" s="14" t="s">
        <v>38</v>
      </c>
      <c r="AX247" s="14" t="s">
        <v>82</v>
      </c>
      <c r="AY247" s="247" t="s">
        <v>149</v>
      </c>
    </row>
    <row r="248" spans="2:51" s="12" customFormat="1" ht="11.25">
      <c r="B248" s="216"/>
      <c r="C248" s="217"/>
      <c r="D248" s="210" t="s">
        <v>254</v>
      </c>
      <c r="E248" s="218" t="s">
        <v>1</v>
      </c>
      <c r="F248" s="219" t="s">
        <v>806</v>
      </c>
      <c r="G248" s="217"/>
      <c r="H248" s="220">
        <v>149.36</v>
      </c>
      <c r="I248" s="221"/>
      <c r="J248" s="217"/>
      <c r="K248" s="217"/>
      <c r="L248" s="222"/>
      <c r="M248" s="223"/>
      <c r="N248" s="224"/>
      <c r="O248" s="224"/>
      <c r="P248" s="224"/>
      <c r="Q248" s="224"/>
      <c r="R248" s="224"/>
      <c r="S248" s="224"/>
      <c r="T248" s="225"/>
      <c r="AT248" s="226" t="s">
        <v>254</v>
      </c>
      <c r="AU248" s="226" t="s">
        <v>86</v>
      </c>
      <c r="AV248" s="12" t="s">
        <v>86</v>
      </c>
      <c r="AW248" s="12" t="s">
        <v>38</v>
      </c>
      <c r="AX248" s="12" t="s">
        <v>82</v>
      </c>
      <c r="AY248" s="226" t="s">
        <v>149</v>
      </c>
    </row>
    <row r="249" spans="2:51" s="15" customFormat="1" ht="11.25">
      <c r="B249" s="261"/>
      <c r="C249" s="262"/>
      <c r="D249" s="210" t="s">
        <v>254</v>
      </c>
      <c r="E249" s="263" t="s">
        <v>1</v>
      </c>
      <c r="F249" s="264" t="s">
        <v>731</v>
      </c>
      <c r="G249" s="262"/>
      <c r="H249" s="265">
        <v>275.964</v>
      </c>
      <c r="I249" s="266"/>
      <c r="J249" s="262"/>
      <c r="K249" s="262"/>
      <c r="L249" s="267"/>
      <c r="M249" s="268"/>
      <c r="N249" s="269"/>
      <c r="O249" s="269"/>
      <c r="P249" s="269"/>
      <c r="Q249" s="269"/>
      <c r="R249" s="269"/>
      <c r="S249" s="269"/>
      <c r="T249" s="270"/>
      <c r="AT249" s="271" t="s">
        <v>254</v>
      </c>
      <c r="AU249" s="271" t="s">
        <v>86</v>
      </c>
      <c r="AV249" s="15" t="s">
        <v>106</v>
      </c>
      <c r="AW249" s="15" t="s">
        <v>38</v>
      </c>
      <c r="AX249" s="15" t="s">
        <v>82</v>
      </c>
      <c r="AY249" s="271" t="s">
        <v>149</v>
      </c>
    </row>
    <row r="250" spans="2:51" s="13" customFormat="1" ht="11.25">
      <c r="B250" s="227"/>
      <c r="C250" s="228"/>
      <c r="D250" s="210" t="s">
        <v>254</v>
      </c>
      <c r="E250" s="229" t="s">
        <v>1</v>
      </c>
      <c r="F250" s="230" t="s">
        <v>256</v>
      </c>
      <c r="G250" s="228"/>
      <c r="H250" s="231">
        <v>275.964</v>
      </c>
      <c r="I250" s="232"/>
      <c r="J250" s="228"/>
      <c r="K250" s="228"/>
      <c r="L250" s="233"/>
      <c r="M250" s="234"/>
      <c r="N250" s="235"/>
      <c r="O250" s="235"/>
      <c r="P250" s="235"/>
      <c r="Q250" s="235"/>
      <c r="R250" s="235"/>
      <c r="S250" s="235"/>
      <c r="T250" s="236"/>
      <c r="AT250" s="237" t="s">
        <v>254</v>
      </c>
      <c r="AU250" s="237" t="s">
        <v>86</v>
      </c>
      <c r="AV250" s="13" t="s">
        <v>169</v>
      </c>
      <c r="AW250" s="13" t="s">
        <v>38</v>
      </c>
      <c r="AX250" s="13" t="s">
        <v>82</v>
      </c>
      <c r="AY250" s="237" t="s">
        <v>149</v>
      </c>
    </row>
    <row r="251" spans="2:51" s="12" customFormat="1" ht="11.25">
      <c r="B251" s="216"/>
      <c r="C251" s="217"/>
      <c r="D251" s="210" t="s">
        <v>254</v>
      </c>
      <c r="E251" s="218" t="s">
        <v>1</v>
      </c>
      <c r="F251" s="219" t="s">
        <v>807</v>
      </c>
      <c r="G251" s="217"/>
      <c r="H251" s="220">
        <v>275.96</v>
      </c>
      <c r="I251" s="221"/>
      <c r="J251" s="217"/>
      <c r="K251" s="217"/>
      <c r="L251" s="222"/>
      <c r="M251" s="223"/>
      <c r="N251" s="224"/>
      <c r="O251" s="224"/>
      <c r="P251" s="224"/>
      <c r="Q251" s="224"/>
      <c r="R251" s="224"/>
      <c r="S251" s="224"/>
      <c r="T251" s="225"/>
      <c r="AT251" s="226" t="s">
        <v>254</v>
      </c>
      <c r="AU251" s="226" t="s">
        <v>86</v>
      </c>
      <c r="AV251" s="12" t="s">
        <v>86</v>
      </c>
      <c r="AW251" s="12" t="s">
        <v>38</v>
      </c>
      <c r="AX251" s="12" t="s">
        <v>82</v>
      </c>
      <c r="AY251" s="226" t="s">
        <v>149</v>
      </c>
    </row>
    <row r="252" spans="2:51" s="14" customFormat="1" ht="11.25">
      <c r="B252" s="238"/>
      <c r="C252" s="239"/>
      <c r="D252" s="210" t="s">
        <v>254</v>
      </c>
      <c r="E252" s="240" t="s">
        <v>1</v>
      </c>
      <c r="F252" s="241" t="s">
        <v>808</v>
      </c>
      <c r="G252" s="239"/>
      <c r="H252" s="240" t="s">
        <v>1</v>
      </c>
      <c r="I252" s="242"/>
      <c r="J252" s="239"/>
      <c r="K252" s="239"/>
      <c r="L252" s="243"/>
      <c r="M252" s="244"/>
      <c r="N252" s="245"/>
      <c r="O252" s="245"/>
      <c r="P252" s="245"/>
      <c r="Q252" s="245"/>
      <c r="R252" s="245"/>
      <c r="S252" s="245"/>
      <c r="T252" s="246"/>
      <c r="AT252" s="247" t="s">
        <v>254</v>
      </c>
      <c r="AU252" s="247" t="s">
        <v>86</v>
      </c>
      <c r="AV252" s="14" t="s">
        <v>89</v>
      </c>
      <c r="AW252" s="14" t="s">
        <v>38</v>
      </c>
      <c r="AX252" s="14" t="s">
        <v>82</v>
      </c>
      <c r="AY252" s="247" t="s">
        <v>149</v>
      </c>
    </row>
    <row r="253" spans="2:51" s="12" customFormat="1" ht="11.25">
      <c r="B253" s="216"/>
      <c r="C253" s="217"/>
      <c r="D253" s="210" t="s">
        <v>254</v>
      </c>
      <c r="E253" s="218" t="s">
        <v>1</v>
      </c>
      <c r="F253" s="219" t="s">
        <v>182</v>
      </c>
      <c r="G253" s="217"/>
      <c r="H253" s="220">
        <v>6</v>
      </c>
      <c r="I253" s="221"/>
      <c r="J253" s="217"/>
      <c r="K253" s="217"/>
      <c r="L253" s="222"/>
      <c r="M253" s="223"/>
      <c r="N253" s="224"/>
      <c r="O253" s="224"/>
      <c r="P253" s="224"/>
      <c r="Q253" s="224"/>
      <c r="R253" s="224"/>
      <c r="S253" s="224"/>
      <c r="T253" s="225"/>
      <c r="AT253" s="226" t="s">
        <v>254</v>
      </c>
      <c r="AU253" s="226" t="s">
        <v>86</v>
      </c>
      <c r="AV253" s="12" t="s">
        <v>86</v>
      </c>
      <c r="AW253" s="12" t="s">
        <v>38</v>
      </c>
      <c r="AX253" s="12" t="s">
        <v>82</v>
      </c>
      <c r="AY253" s="226" t="s">
        <v>149</v>
      </c>
    </row>
    <row r="254" spans="2:51" s="13" customFormat="1" ht="11.25">
      <c r="B254" s="227"/>
      <c r="C254" s="228"/>
      <c r="D254" s="210" t="s">
        <v>254</v>
      </c>
      <c r="E254" s="229" t="s">
        <v>1</v>
      </c>
      <c r="F254" s="230" t="s">
        <v>256</v>
      </c>
      <c r="G254" s="228"/>
      <c r="H254" s="231">
        <v>281.96</v>
      </c>
      <c r="I254" s="232"/>
      <c r="J254" s="228"/>
      <c r="K254" s="228"/>
      <c r="L254" s="233"/>
      <c r="M254" s="234"/>
      <c r="N254" s="235"/>
      <c r="O254" s="235"/>
      <c r="P254" s="235"/>
      <c r="Q254" s="235"/>
      <c r="R254" s="235"/>
      <c r="S254" s="235"/>
      <c r="T254" s="236"/>
      <c r="AT254" s="237" t="s">
        <v>254</v>
      </c>
      <c r="AU254" s="237" t="s">
        <v>86</v>
      </c>
      <c r="AV254" s="13" t="s">
        <v>169</v>
      </c>
      <c r="AW254" s="13" t="s">
        <v>38</v>
      </c>
      <c r="AX254" s="13" t="s">
        <v>89</v>
      </c>
      <c r="AY254" s="237" t="s">
        <v>149</v>
      </c>
    </row>
    <row r="255" spans="2:65" s="1" customFormat="1" ht="16.5" customHeight="1">
      <c r="B255" s="35"/>
      <c r="C255" s="251" t="s">
        <v>7</v>
      </c>
      <c r="D255" s="251" t="s">
        <v>383</v>
      </c>
      <c r="E255" s="252" t="s">
        <v>809</v>
      </c>
      <c r="F255" s="253" t="s">
        <v>810</v>
      </c>
      <c r="G255" s="254" t="s">
        <v>300</v>
      </c>
      <c r="H255" s="255">
        <v>551.92</v>
      </c>
      <c r="I255" s="256"/>
      <c r="J255" s="257">
        <f>ROUND(I255*H255,2)</f>
        <v>0</v>
      </c>
      <c r="K255" s="253" t="s">
        <v>156</v>
      </c>
      <c r="L255" s="258"/>
      <c r="M255" s="259" t="s">
        <v>1</v>
      </c>
      <c r="N255" s="260" t="s">
        <v>47</v>
      </c>
      <c r="O255" s="67"/>
      <c r="P255" s="206">
        <f>O255*H255</f>
        <v>0</v>
      </c>
      <c r="Q255" s="206">
        <v>0</v>
      </c>
      <c r="R255" s="206">
        <f>Q255*H255</f>
        <v>0</v>
      </c>
      <c r="S255" s="206">
        <v>0</v>
      </c>
      <c r="T255" s="207">
        <f>S255*H255</f>
        <v>0</v>
      </c>
      <c r="AR255" s="208" t="s">
        <v>192</v>
      </c>
      <c r="AT255" s="208" t="s">
        <v>383</v>
      </c>
      <c r="AU255" s="208" t="s">
        <v>86</v>
      </c>
      <c r="AY255" s="17" t="s">
        <v>149</v>
      </c>
      <c r="BE255" s="209">
        <f>IF(N255="základní",J255,0)</f>
        <v>0</v>
      </c>
      <c r="BF255" s="209">
        <f>IF(N255="snížená",J255,0)</f>
        <v>0</v>
      </c>
      <c r="BG255" s="209">
        <f>IF(N255="zákl. přenesená",J255,0)</f>
        <v>0</v>
      </c>
      <c r="BH255" s="209">
        <f>IF(N255="sníž. přenesená",J255,0)</f>
        <v>0</v>
      </c>
      <c r="BI255" s="209">
        <f>IF(N255="nulová",J255,0)</f>
        <v>0</v>
      </c>
      <c r="BJ255" s="17" t="s">
        <v>89</v>
      </c>
      <c r="BK255" s="209">
        <f>ROUND(I255*H255,2)</f>
        <v>0</v>
      </c>
      <c r="BL255" s="17" t="s">
        <v>169</v>
      </c>
      <c r="BM255" s="208" t="s">
        <v>811</v>
      </c>
    </row>
    <row r="256" spans="2:51" s="12" customFormat="1" ht="11.25">
      <c r="B256" s="216"/>
      <c r="C256" s="217"/>
      <c r="D256" s="210" t="s">
        <v>254</v>
      </c>
      <c r="E256" s="218" t="s">
        <v>1</v>
      </c>
      <c r="F256" s="219" t="s">
        <v>807</v>
      </c>
      <c r="G256" s="217"/>
      <c r="H256" s="220">
        <v>275.96</v>
      </c>
      <c r="I256" s="221"/>
      <c r="J256" s="217"/>
      <c r="K256" s="217"/>
      <c r="L256" s="222"/>
      <c r="M256" s="223"/>
      <c r="N256" s="224"/>
      <c r="O256" s="224"/>
      <c r="P256" s="224"/>
      <c r="Q256" s="224"/>
      <c r="R256" s="224"/>
      <c r="S256" s="224"/>
      <c r="T256" s="225"/>
      <c r="AT256" s="226" t="s">
        <v>254</v>
      </c>
      <c r="AU256" s="226" t="s">
        <v>86</v>
      </c>
      <c r="AV256" s="12" t="s">
        <v>86</v>
      </c>
      <c r="AW256" s="12" t="s">
        <v>38</v>
      </c>
      <c r="AX256" s="12" t="s">
        <v>82</v>
      </c>
      <c r="AY256" s="226" t="s">
        <v>149</v>
      </c>
    </row>
    <row r="257" spans="2:51" s="12" customFormat="1" ht="11.25">
      <c r="B257" s="216"/>
      <c r="C257" s="217"/>
      <c r="D257" s="210" t="s">
        <v>254</v>
      </c>
      <c r="E257" s="218" t="s">
        <v>1</v>
      </c>
      <c r="F257" s="219" t="s">
        <v>812</v>
      </c>
      <c r="G257" s="217"/>
      <c r="H257" s="220">
        <v>551.92</v>
      </c>
      <c r="I257" s="221"/>
      <c r="J257" s="217"/>
      <c r="K257" s="217"/>
      <c r="L257" s="222"/>
      <c r="M257" s="223"/>
      <c r="N257" s="224"/>
      <c r="O257" s="224"/>
      <c r="P257" s="224"/>
      <c r="Q257" s="224"/>
      <c r="R257" s="224"/>
      <c r="S257" s="224"/>
      <c r="T257" s="225"/>
      <c r="AT257" s="226" t="s">
        <v>254</v>
      </c>
      <c r="AU257" s="226" t="s">
        <v>86</v>
      </c>
      <c r="AV257" s="12" t="s">
        <v>86</v>
      </c>
      <c r="AW257" s="12" t="s">
        <v>38</v>
      </c>
      <c r="AX257" s="12" t="s">
        <v>89</v>
      </c>
      <c r="AY257" s="226" t="s">
        <v>149</v>
      </c>
    </row>
    <row r="258" spans="2:65" s="1" customFormat="1" ht="36" customHeight="1">
      <c r="B258" s="35"/>
      <c r="C258" s="197" t="s">
        <v>421</v>
      </c>
      <c r="D258" s="197" t="s">
        <v>152</v>
      </c>
      <c r="E258" s="198" t="s">
        <v>813</v>
      </c>
      <c r="F258" s="199" t="s">
        <v>814</v>
      </c>
      <c r="G258" s="200" t="s">
        <v>275</v>
      </c>
      <c r="H258" s="201">
        <v>47.04</v>
      </c>
      <c r="I258" s="202"/>
      <c r="J258" s="203">
        <f>ROUND(I258*H258,2)</f>
        <v>0</v>
      </c>
      <c r="K258" s="199" t="s">
        <v>156</v>
      </c>
      <c r="L258" s="39"/>
      <c r="M258" s="204" t="s">
        <v>1</v>
      </c>
      <c r="N258" s="205" t="s">
        <v>47</v>
      </c>
      <c r="O258" s="67"/>
      <c r="P258" s="206">
        <f>O258*H258</f>
        <v>0</v>
      </c>
      <c r="Q258" s="206">
        <v>0</v>
      </c>
      <c r="R258" s="206">
        <f>Q258*H258</f>
        <v>0</v>
      </c>
      <c r="S258" s="206">
        <v>0</v>
      </c>
      <c r="T258" s="207">
        <f>S258*H258</f>
        <v>0</v>
      </c>
      <c r="AR258" s="208" t="s">
        <v>169</v>
      </c>
      <c r="AT258" s="208" t="s">
        <v>152</v>
      </c>
      <c r="AU258" s="208" t="s">
        <v>86</v>
      </c>
      <c r="AY258" s="17" t="s">
        <v>149</v>
      </c>
      <c r="BE258" s="209">
        <f>IF(N258="základní",J258,0)</f>
        <v>0</v>
      </c>
      <c r="BF258" s="209">
        <f>IF(N258="snížená",J258,0)</f>
        <v>0</v>
      </c>
      <c r="BG258" s="209">
        <f>IF(N258="zákl. přenesená",J258,0)</f>
        <v>0</v>
      </c>
      <c r="BH258" s="209">
        <f>IF(N258="sníž. přenesená",J258,0)</f>
        <v>0</v>
      </c>
      <c r="BI258" s="209">
        <f>IF(N258="nulová",J258,0)</f>
        <v>0</v>
      </c>
      <c r="BJ258" s="17" t="s">
        <v>89</v>
      </c>
      <c r="BK258" s="209">
        <f>ROUND(I258*H258,2)</f>
        <v>0</v>
      </c>
      <c r="BL258" s="17" t="s">
        <v>169</v>
      </c>
      <c r="BM258" s="208" t="s">
        <v>815</v>
      </c>
    </row>
    <row r="259" spans="2:51" s="14" customFormat="1" ht="11.25">
      <c r="B259" s="238"/>
      <c r="C259" s="239"/>
      <c r="D259" s="210" t="s">
        <v>254</v>
      </c>
      <c r="E259" s="240" t="s">
        <v>1</v>
      </c>
      <c r="F259" s="241" t="s">
        <v>803</v>
      </c>
      <c r="G259" s="239"/>
      <c r="H259" s="240" t="s">
        <v>1</v>
      </c>
      <c r="I259" s="242"/>
      <c r="J259" s="239"/>
      <c r="K259" s="239"/>
      <c r="L259" s="243"/>
      <c r="M259" s="244"/>
      <c r="N259" s="245"/>
      <c r="O259" s="245"/>
      <c r="P259" s="245"/>
      <c r="Q259" s="245"/>
      <c r="R259" s="245"/>
      <c r="S259" s="245"/>
      <c r="T259" s="246"/>
      <c r="AT259" s="247" t="s">
        <v>254</v>
      </c>
      <c r="AU259" s="247" t="s">
        <v>86</v>
      </c>
      <c r="AV259" s="14" t="s">
        <v>89</v>
      </c>
      <c r="AW259" s="14" t="s">
        <v>38</v>
      </c>
      <c r="AX259" s="14" t="s">
        <v>82</v>
      </c>
      <c r="AY259" s="247" t="s">
        <v>149</v>
      </c>
    </row>
    <row r="260" spans="2:51" s="14" customFormat="1" ht="11.25">
      <c r="B260" s="238"/>
      <c r="C260" s="239"/>
      <c r="D260" s="210" t="s">
        <v>254</v>
      </c>
      <c r="E260" s="240" t="s">
        <v>1</v>
      </c>
      <c r="F260" s="241" t="s">
        <v>816</v>
      </c>
      <c r="G260" s="239"/>
      <c r="H260" s="240" t="s">
        <v>1</v>
      </c>
      <c r="I260" s="242"/>
      <c r="J260" s="239"/>
      <c r="K260" s="239"/>
      <c r="L260" s="243"/>
      <c r="M260" s="244"/>
      <c r="N260" s="245"/>
      <c r="O260" s="245"/>
      <c r="P260" s="245"/>
      <c r="Q260" s="245"/>
      <c r="R260" s="245"/>
      <c r="S260" s="245"/>
      <c r="T260" s="246"/>
      <c r="AT260" s="247" t="s">
        <v>254</v>
      </c>
      <c r="AU260" s="247" t="s">
        <v>86</v>
      </c>
      <c r="AV260" s="14" t="s">
        <v>89</v>
      </c>
      <c r="AW260" s="14" t="s">
        <v>38</v>
      </c>
      <c r="AX260" s="14" t="s">
        <v>82</v>
      </c>
      <c r="AY260" s="247" t="s">
        <v>149</v>
      </c>
    </row>
    <row r="261" spans="2:51" s="12" customFormat="1" ht="11.25">
      <c r="B261" s="216"/>
      <c r="C261" s="217"/>
      <c r="D261" s="210" t="s">
        <v>254</v>
      </c>
      <c r="E261" s="218" t="s">
        <v>1</v>
      </c>
      <c r="F261" s="219" t="s">
        <v>817</v>
      </c>
      <c r="G261" s="217"/>
      <c r="H261" s="220">
        <v>3.6</v>
      </c>
      <c r="I261" s="221"/>
      <c r="J261" s="217"/>
      <c r="K261" s="217"/>
      <c r="L261" s="222"/>
      <c r="M261" s="223"/>
      <c r="N261" s="224"/>
      <c r="O261" s="224"/>
      <c r="P261" s="224"/>
      <c r="Q261" s="224"/>
      <c r="R261" s="224"/>
      <c r="S261" s="224"/>
      <c r="T261" s="225"/>
      <c r="AT261" s="226" t="s">
        <v>254</v>
      </c>
      <c r="AU261" s="226" t="s">
        <v>86</v>
      </c>
      <c r="AV261" s="12" t="s">
        <v>86</v>
      </c>
      <c r="AW261" s="12" t="s">
        <v>38</v>
      </c>
      <c r="AX261" s="12" t="s">
        <v>82</v>
      </c>
      <c r="AY261" s="226" t="s">
        <v>149</v>
      </c>
    </row>
    <row r="262" spans="2:51" s="14" customFormat="1" ht="11.25">
      <c r="B262" s="238"/>
      <c r="C262" s="239"/>
      <c r="D262" s="210" t="s">
        <v>254</v>
      </c>
      <c r="E262" s="240" t="s">
        <v>1</v>
      </c>
      <c r="F262" s="241" t="s">
        <v>818</v>
      </c>
      <c r="G262" s="239"/>
      <c r="H262" s="240" t="s">
        <v>1</v>
      </c>
      <c r="I262" s="242"/>
      <c r="J262" s="239"/>
      <c r="K262" s="239"/>
      <c r="L262" s="243"/>
      <c r="M262" s="244"/>
      <c r="N262" s="245"/>
      <c r="O262" s="245"/>
      <c r="P262" s="245"/>
      <c r="Q262" s="245"/>
      <c r="R262" s="245"/>
      <c r="S262" s="245"/>
      <c r="T262" s="246"/>
      <c r="AT262" s="247" t="s">
        <v>254</v>
      </c>
      <c r="AU262" s="247" t="s">
        <v>86</v>
      </c>
      <c r="AV262" s="14" t="s">
        <v>89</v>
      </c>
      <c r="AW262" s="14" t="s">
        <v>38</v>
      </c>
      <c r="AX262" s="14" t="s">
        <v>82</v>
      </c>
      <c r="AY262" s="247" t="s">
        <v>149</v>
      </c>
    </row>
    <row r="263" spans="2:51" s="12" customFormat="1" ht="11.25">
      <c r="B263" s="216"/>
      <c r="C263" s="217"/>
      <c r="D263" s="210" t="s">
        <v>254</v>
      </c>
      <c r="E263" s="218" t="s">
        <v>1</v>
      </c>
      <c r="F263" s="219" t="s">
        <v>819</v>
      </c>
      <c r="G263" s="217"/>
      <c r="H263" s="220">
        <v>17.22</v>
      </c>
      <c r="I263" s="221"/>
      <c r="J263" s="217"/>
      <c r="K263" s="217"/>
      <c r="L263" s="222"/>
      <c r="M263" s="223"/>
      <c r="N263" s="224"/>
      <c r="O263" s="224"/>
      <c r="P263" s="224"/>
      <c r="Q263" s="224"/>
      <c r="R263" s="224"/>
      <c r="S263" s="224"/>
      <c r="T263" s="225"/>
      <c r="AT263" s="226" t="s">
        <v>254</v>
      </c>
      <c r="AU263" s="226" t="s">
        <v>86</v>
      </c>
      <c r="AV263" s="12" t="s">
        <v>86</v>
      </c>
      <c r="AW263" s="12" t="s">
        <v>38</v>
      </c>
      <c r="AX263" s="12" t="s">
        <v>82</v>
      </c>
      <c r="AY263" s="226" t="s">
        <v>149</v>
      </c>
    </row>
    <row r="264" spans="2:51" s="15" customFormat="1" ht="11.25">
      <c r="B264" s="261"/>
      <c r="C264" s="262"/>
      <c r="D264" s="210" t="s">
        <v>254</v>
      </c>
      <c r="E264" s="263" t="s">
        <v>1</v>
      </c>
      <c r="F264" s="264" t="s">
        <v>731</v>
      </c>
      <c r="G264" s="262"/>
      <c r="H264" s="265">
        <v>20.82</v>
      </c>
      <c r="I264" s="266"/>
      <c r="J264" s="262"/>
      <c r="K264" s="262"/>
      <c r="L264" s="267"/>
      <c r="M264" s="268"/>
      <c r="N264" s="269"/>
      <c r="O264" s="269"/>
      <c r="P264" s="269"/>
      <c r="Q264" s="269"/>
      <c r="R264" s="269"/>
      <c r="S264" s="269"/>
      <c r="T264" s="270"/>
      <c r="AT264" s="271" t="s">
        <v>254</v>
      </c>
      <c r="AU264" s="271" t="s">
        <v>86</v>
      </c>
      <c r="AV264" s="15" t="s">
        <v>106</v>
      </c>
      <c r="AW264" s="15" t="s">
        <v>38</v>
      </c>
      <c r="AX264" s="15" t="s">
        <v>82</v>
      </c>
      <c r="AY264" s="271" t="s">
        <v>149</v>
      </c>
    </row>
    <row r="265" spans="2:51" s="14" customFormat="1" ht="11.25">
      <c r="B265" s="238"/>
      <c r="C265" s="239"/>
      <c r="D265" s="210" t="s">
        <v>254</v>
      </c>
      <c r="E265" s="240" t="s">
        <v>1</v>
      </c>
      <c r="F265" s="241" t="s">
        <v>805</v>
      </c>
      <c r="G265" s="239"/>
      <c r="H265" s="240" t="s">
        <v>1</v>
      </c>
      <c r="I265" s="242"/>
      <c r="J265" s="239"/>
      <c r="K265" s="239"/>
      <c r="L265" s="243"/>
      <c r="M265" s="244"/>
      <c r="N265" s="245"/>
      <c r="O265" s="245"/>
      <c r="P265" s="245"/>
      <c r="Q265" s="245"/>
      <c r="R265" s="245"/>
      <c r="S265" s="245"/>
      <c r="T265" s="246"/>
      <c r="AT265" s="247" t="s">
        <v>254</v>
      </c>
      <c r="AU265" s="247" t="s">
        <v>86</v>
      </c>
      <c r="AV265" s="14" t="s">
        <v>89</v>
      </c>
      <c r="AW265" s="14" t="s">
        <v>38</v>
      </c>
      <c r="AX265" s="14" t="s">
        <v>82</v>
      </c>
      <c r="AY265" s="247" t="s">
        <v>149</v>
      </c>
    </row>
    <row r="266" spans="2:51" s="14" customFormat="1" ht="11.25">
      <c r="B266" s="238"/>
      <c r="C266" s="239"/>
      <c r="D266" s="210" t="s">
        <v>254</v>
      </c>
      <c r="E266" s="240" t="s">
        <v>1</v>
      </c>
      <c r="F266" s="241" t="s">
        <v>680</v>
      </c>
      <c r="G266" s="239"/>
      <c r="H266" s="240" t="s">
        <v>1</v>
      </c>
      <c r="I266" s="242"/>
      <c r="J266" s="239"/>
      <c r="K266" s="239"/>
      <c r="L266" s="243"/>
      <c r="M266" s="244"/>
      <c r="N266" s="245"/>
      <c r="O266" s="245"/>
      <c r="P266" s="245"/>
      <c r="Q266" s="245"/>
      <c r="R266" s="245"/>
      <c r="S266" s="245"/>
      <c r="T266" s="246"/>
      <c r="AT266" s="247" t="s">
        <v>254</v>
      </c>
      <c r="AU266" s="247" t="s">
        <v>86</v>
      </c>
      <c r="AV266" s="14" t="s">
        <v>89</v>
      </c>
      <c r="AW266" s="14" t="s">
        <v>38</v>
      </c>
      <c r="AX266" s="14" t="s">
        <v>82</v>
      </c>
      <c r="AY266" s="247" t="s">
        <v>149</v>
      </c>
    </row>
    <row r="267" spans="2:51" s="12" customFormat="1" ht="11.25">
      <c r="B267" s="216"/>
      <c r="C267" s="217"/>
      <c r="D267" s="210" t="s">
        <v>254</v>
      </c>
      <c r="E267" s="218" t="s">
        <v>1</v>
      </c>
      <c r="F267" s="219" t="s">
        <v>820</v>
      </c>
      <c r="G267" s="217"/>
      <c r="H267" s="220">
        <v>9.536</v>
      </c>
      <c r="I267" s="221"/>
      <c r="J267" s="217"/>
      <c r="K267" s="217"/>
      <c r="L267" s="222"/>
      <c r="M267" s="223"/>
      <c r="N267" s="224"/>
      <c r="O267" s="224"/>
      <c r="P267" s="224"/>
      <c r="Q267" s="224"/>
      <c r="R267" s="224"/>
      <c r="S267" s="224"/>
      <c r="T267" s="225"/>
      <c r="AT267" s="226" t="s">
        <v>254</v>
      </c>
      <c r="AU267" s="226" t="s">
        <v>86</v>
      </c>
      <c r="AV267" s="12" t="s">
        <v>86</v>
      </c>
      <c r="AW267" s="12" t="s">
        <v>38</v>
      </c>
      <c r="AX267" s="12" t="s">
        <v>82</v>
      </c>
      <c r="AY267" s="226" t="s">
        <v>149</v>
      </c>
    </row>
    <row r="268" spans="2:51" s="14" customFormat="1" ht="11.25">
      <c r="B268" s="238"/>
      <c r="C268" s="239"/>
      <c r="D268" s="210" t="s">
        <v>254</v>
      </c>
      <c r="E268" s="240" t="s">
        <v>1</v>
      </c>
      <c r="F268" s="241" t="s">
        <v>682</v>
      </c>
      <c r="G268" s="239"/>
      <c r="H268" s="240" t="s">
        <v>1</v>
      </c>
      <c r="I268" s="242"/>
      <c r="J268" s="239"/>
      <c r="K268" s="239"/>
      <c r="L268" s="243"/>
      <c r="M268" s="244"/>
      <c r="N268" s="245"/>
      <c r="O268" s="245"/>
      <c r="P268" s="245"/>
      <c r="Q268" s="245"/>
      <c r="R268" s="245"/>
      <c r="S268" s="245"/>
      <c r="T268" s="246"/>
      <c r="AT268" s="247" t="s">
        <v>254</v>
      </c>
      <c r="AU268" s="247" t="s">
        <v>86</v>
      </c>
      <c r="AV268" s="14" t="s">
        <v>89</v>
      </c>
      <c r="AW268" s="14" t="s">
        <v>38</v>
      </c>
      <c r="AX268" s="14" t="s">
        <v>82</v>
      </c>
      <c r="AY268" s="247" t="s">
        <v>149</v>
      </c>
    </row>
    <row r="269" spans="2:51" s="12" customFormat="1" ht="11.25">
      <c r="B269" s="216"/>
      <c r="C269" s="217"/>
      <c r="D269" s="210" t="s">
        <v>254</v>
      </c>
      <c r="E269" s="218" t="s">
        <v>1</v>
      </c>
      <c r="F269" s="219" t="s">
        <v>821</v>
      </c>
      <c r="G269" s="217"/>
      <c r="H269" s="220">
        <v>10.496</v>
      </c>
      <c r="I269" s="221"/>
      <c r="J269" s="217"/>
      <c r="K269" s="217"/>
      <c r="L269" s="222"/>
      <c r="M269" s="223"/>
      <c r="N269" s="224"/>
      <c r="O269" s="224"/>
      <c r="P269" s="224"/>
      <c r="Q269" s="224"/>
      <c r="R269" s="224"/>
      <c r="S269" s="224"/>
      <c r="T269" s="225"/>
      <c r="AT269" s="226" t="s">
        <v>254</v>
      </c>
      <c r="AU269" s="226" t="s">
        <v>86</v>
      </c>
      <c r="AV269" s="12" t="s">
        <v>86</v>
      </c>
      <c r="AW269" s="12" t="s">
        <v>38</v>
      </c>
      <c r="AX269" s="12" t="s">
        <v>82</v>
      </c>
      <c r="AY269" s="226" t="s">
        <v>149</v>
      </c>
    </row>
    <row r="270" spans="2:51" s="14" customFormat="1" ht="11.25">
      <c r="B270" s="238"/>
      <c r="C270" s="239"/>
      <c r="D270" s="210" t="s">
        <v>254</v>
      </c>
      <c r="E270" s="240" t="s">
        <v>1</v>
      </c>
      <c r="F270" s="241" t="s">
        <v>684</v>
      </c>
      <c r="G270" s="239"/>
      <c r="H270" s="240" t="s">
        <v>1</v>
      </c>
      <c r="I270" s="242"/>
      <c r="J270" s="239"/>
      <c r="K270" s="239"/>
      <c r="L270" s="243"/>
      <c r="M270" s="244"/>
      <c r="N270" s="245"/>
      <c r="O270" s="245"/>
      <c r="P270" s="245"/>
      <c r="Q270" s="245"/>
      <c r="R270" s="245"/>
      <c r="S270" s="245"/>
      <c r="T270" s="246"/>
      <c r="AT270" s="247" t="s">
        <v>254</v>
      </c>
      <c r="AU270" s="247" t="s">
        <v>86</v>
      </c>
      <c r="AV270" s="14" t="s">
        <v>89</v>
      </c>
      <c r="AW270" s="14" t="s">
        <v>38</v>
      </c>
      <c r="AX270" s="14" t="s">
        <v>82</v>
      </c>
      <c r="AY270" s="247" t="s">
        <v>149</v>
      </c>
    </row>
    <row r="271" spans="2:51" s="12" customFormat="1" ht="11.25">
      <c r="B271" s="216"/>
      <c r="C271" s="217"/>
      <c r="D271" s="210" t="s">
        <v>254</v>
      </c>
      <c r="E271" s="218" t="s">
        <v>1</v>
      </c>
      <c r="F271" s="219" t="s">
        <v>822</v>
      </c>
      <c r="G271" s="217"/>
      <c r="H271" s="220">
        <v>6.176</v>
      </c>
      <c r="I271" s="221"/>
      <c r="J271" s="217"/>
      <c r="K271" s="217"/>
      <c r="L271" s="222"/>
      <c r="M271" s="223"/>
      <c r="N271" s="224"/>
      <c r="O271" s="224"/>
      <c r="P271" s="224"/>
      <c r="Q271" s="224"/>
      <c r="R271" s="224"/>
      <c r="S271" s="224"/>
      <c r="T271" s="225"/>
      <c r="AT271" s="226" t="s">
        <v>254</v>
      </c>
      <c r="AU271" s="226" t="s">
        <v>86</v>
      </c>
      <c r="AV271" s="12" t="s">
        <v>86</v>
      </c>
      <c r="AW271" s="12" t="s">
        <v>38</v>
      </c>
      <c r="AX271" s="12" t="s">
        <v>82</v>
      </c>
      <c r="AY271" s="226" t="s">
        <v>149</v>
      </c>
    </row>
    <row r="272" spans="2:51" s="15" customFormat="1" ht="11.25">
      <c r="B272" s="261"/>
      <c r="C272" s="262"/>
      <c r="D272" s="210" t="s">
        <v>254</v>
      </c>
      <c r="E272" s="263" t="s">
        <v>1</v>
      </c>
      <c r="F272" s="264" t="s">
        <v>731</v>
      </c>
      <c r="G272" s="262"/>
      <c r="H272" s="265">
        <v>26.208</v>
      </c>
      <c r="I272" s="266"/>
      <c r="J272" s="262"/>
      <c r="K272" s="262"/>
      <c r="L272" s="267"/>
      <c r="M272" s="268"/>
      <c r="N272" s="269"/>
      <c r="O272" s="269"/>
      <c r="P272" s="269"/>
      <c r="Q272" s="269"/>
      <c r="R272" s="269"/>
      <c r="S272" s="269"/>
      <c r="T272" s="270"/>
      <c r="AT272" s="271" t="s">
        <v>254</v>
      </c>
      <c r="AU272" s="271" t="s">
        <v>86</v>
      </c>
      <c r="AV272" s="15" t="s">
        <v>106</v>
      </c>
      <c r="AW272" s="15" t="s">
        <v>38</v>
      </c>
      <c r="AX272" s="15" t="s">
        <v>82</v>
      </c>
      <c r="AY272" s="271" t="s">
        <v>149</v>
      </c>
    </row>
    <row r="273" spans="2:51" s="13" customFormat="1" ht="11.25">
      <c r="B273" s="227"/>
      <c r="C273" s="228"/>
      <c r="D273" s="210" t="s">
        <v>254</v>
      </c>
      <c r="E273" s="229" t="s">
        <v>1</v>
      </c>
      <c r="F273" s="230" t="s">
        <v>256</v>
      </c>
      <c r="G273" s="228"/>
      <c r="H273" s="231">
        <v>47.028000000000006</v>
      </c>
      <c r="I273" s="232"/>
      <c r="J273" s="228"/>
      <c r="K273" s="228"/>
      <c r="L273" s="233"/>
      <c r="M273" s="234"/>
      <c r="N273" s="235"/>
      <c r="O273" s="235"/>
      <c r="P273" s="235"/>
      <c r="Q273" s="235"/>
      <c r="R273" s="235"/>
      <c r="S273" s="235"/>
      <c r="T273" s="236"/>
      <c r="AT273" s="237" t="s">
        <v>254</v>
      </c>
      <c r="AU273" s="237" t="s">
        <v>86</v>
      </c>
      <c r="AV273" s="13" t="s">
        <v>169</v>
      </c>
      <c r="AW273" s="13" t="s">
        <v>38</v>
      </c>
      <c r="AX273" s="13" t="s">
        <v>82</v>
      </c>
      <c r="AY273" s="237" t="s">
        <v>149</v>
      </c>
    </row>
    <row r="274" spans="2:51" s="12" customFormat="1" ht="11.25">
      <c r="B274" s="216"/>
      <c r="C274" s="217"/>
      <c r="D274" s="210" t="s">
        <v>254</v>
      </c>
      <c r="E274" s="218" t="s">
        <v>1</v>
      </c>
      <c r="F274" s="219" t="s">
        <v>823</v>
      </c>
      <c r="G274" s="217"/>
      <c r="H274" s="220">
        <v>47.04</v>
      </c>
      <c r="I274" s="221"/>
      <c r="J274" s="217"/>
      <c r="K274" s="217"/>
      <c r="L274" s="222"/>
      <c r="M274" s="223"/>
      <c r="N274" s="224"/>
      <c r="O274" s="224"/>
      <c r="P274" s="224"/>
      <c r="Q274" s="224"/>
      <c r="R274" s="224"/>
      <c r="S274" s="224"/>
      <c r="T274" s="225"/>
      <c r="AT274" s="226" t="s">
        <v>254</v>
      </c>
      <c r="AU274" s="226" t="s">
        <v>86</v>
      </c>
      <c r="AV274" s="12" t="s">
        <v>86</v>
      </c>
      <c r="AW274" s="12" t="s">
        <v>38</v>
      </c>
      <c r="AX274" s="12" t="s">
        <v>82</v>
      </c>
      <c r="AY274" s="226" t="s">
        <v>149</v>
      </c>
    </row>
    <row r="275" spans="2:51" s="13" customFormat="1" ht="11.25">
      <c r="B275" s="227"/>
      <c r="C275" s="228"/>
      <c r="D275" s="210" t="s">
        <v>254</v>
      </c>
      <c r="E275" s="229" t="s">
        <v>1</v>
      </c>
      <c r="F275" s="230" t="s">
        <v>256</v>
      </c>
      <c r="G275" s="228"/>
      <c r="H275" s="231">
        <v>47.04</v>
      </c>
      <c r="I275" s="232"/>
      <c r="J275" s="228"/>
      <c r="K275" s="228"/>
      <c r="L275" s="233"/>
      <c r="M275" s="234"/>
      <c r="N275" s="235"/>
      <c r="O275" s="235"/>
      <c r="P275" s="235"/>
      <c r="Q275" s="235"/>
      <c r="R275" s="235"/>
      <c r="S275" s="235"/>
      <c r="T275" s="236"/>
      <c r="AT275" s="237" t="s">
        <v>254</v>
      </c>
      <c r="AU275" s="237" t="s">
        <v>86</v>
      </c>
      <c r="AV275" s="13" t="s">
        <v>169</v>
      </c>
      <c r="AW275" s="13" t="s">
        <v>38</v>
      </c>
      <c r="AX275" s="13" t="s">
        <v>89</v>
      </c>
      <c r="AY275" s="237" t="s">
        <v>149</v>
      </c>
    </row>
    <row r="276" spans="2:65" s="1" customFormat="1" ht="16.5" customHeight="1">
      <c r="B276" s="35"/>
      <c r="C276" s="251" t="s">
        <v>426</v>
      </c>
      <c r="D276" s="251" t="s">
        <v>383</v>
      </c>
      <c r="E276" s="252" t="s">
        <v>824</v>
      </c>
      <c r="F276" s="253" t="s">
        <v>825</v>
      </c>
      <c r="G276" s="254" t="s">
        <v>300</v>
      </c>
      <c r="H276" s="255">
        <v>52.44</v>
      </c>
      <c r="I276" s="256"/>
      <c r="J276" s="257">
        <f>ROUND(I276*H276,2)</f>
        <v>0</v>
      </c>
      <c r="K276" s="253" t="s">
        <v>156</v>
      </c>
      <c r="L276" s="258"/>
      <c r="M276" s="259" t="s">
        <v>1</v>
      </c>
      <c r="N276" s="260" t="s">
        <v>47</v>
      </c>
      <c r="O276" s="67"/>
      <c r="P276" s="206">
        <f>O276*H276</f>
        <v>0</v>
      </c>
      <c r="Q276" s="206">
        <v>0</v>
      </c>
      <c r="R276" s="206">
        <f>Q276*H276</f>
        <v>0</v>
      </c>
      <c r="S276" s="206">
        <v>0</v>
      </c>
      <c r="T276" s="207">
        <f>S276*H276</f>
        <v>0</v>
      </c>
      <c r="AR276" s="208" t="s">
        <v>192</v>
      </c>
      <c r="AT276" s="208" t="s">
        <v>383</v>
      </c>
      <c r="AU276" s="208" t="s">
        <v>86</v>
      </c>
      <c r="AY276" s="17" t="s">
        <v>149</v>
      </c>
      <c r="BE276" s="209">
        <f>IF(N276="základní",J276,0)</f>
        <v>0</v>
      </c>
      <c r="BF276" s="209">
        <f>IF(N276="snížená",J276,0)</f>
        <v>0</v>
      </c>
      <c r="BG276" s="209">
        <f>IF(N276="zákl. přenesená",J276,0)</f>
        <v>0</v>
      </c>
      <c r="BH276" s="209">
        <f>IF(N276="sníž. přenesená",J276,0)</f>
        <v>0</v>
      </c>
      <c r="BI276" s="209">
        <f>IF(N276="nulová",J276,0)</f>
        <v>0</v>
      </c>
      <c r="BJ276" s="17" t="s">
        <v>89</v>
      </c>
      <c r="BK276" s="209">
        <f>ROUND(I276*H276,2)</f>
        <v>0</v>
      </c>
      <c r="BL276" s="17" t="s">
        <v>169</v>
      </c>
      <c r="BM276" s="208" t="s">
        <v>826</v>
      </c>
    </row>
    <row r="277" spans="2:51" s="14" customFormat="1" ht="11.25">
      <c r="B277" s="238"/>
      <c r="C277" s="239"/>
      <c r="D277" s="210" t="s">
        <v>254</v>
      </c>
      <c r="E277" s="240" t="s">
        <v>1</v>
      </c>
      <c r="F277" s="241" t="s">
        <v>805</v>
      </c>
      <c r="G277" s="239"/>
      <c r="H277" s="240" t="s">
        <v>1</v>
      </c>
      <c r="I277" s="242"/>
      <c r="J277" s="239"/>
      <c r="K277" s="239"/>
      <c r="L277" s="243"/>
      <c r="M277" s="244"/>
      <c r="N277" s="245"/>
      <c r="O277" s="245"/>
      <c r="P277" s="245"/>
      <c r="Q277" s="245"/>
      <c r="R277" s="245"/>
      <c r="S277" s="245"/>
      <c r="T277" s="246"/>
      <c r="AT277" s="247" t="s">
        <v>254</v>
      </c>
      <c r="AU277" s="247" t="s">
        <v>86</v>
      </c>
      <c r="AV277" s="14" t="s">
        <v>89</v>
      </c>
      <c r="AW277" s="14" t="s">
        <v>38</v>
      </c>
      <c r="AX277" s="14" t="s">
        <v>82</v>
      </c>
      <c r="AY277" s="247" t="s">
        <v>149</v>
      </c>
    </row>
    <row r="278" spans="2:51" s="12" customFormat="1" ht="11.25">
      <c r="B278" s="216"/>
      <c r="C278" s="217"/>
      <c r="D278" s="210" t="s">
        <v>254</v>
      </c>
      <c r="E278" s="218" t="s">
        <v>1</v>
      </c>
      <c r="F278" s="219" t="s">
        <v>827</v>
      </c>
      <c r="G278" s="217"/>
      <c r="H278" s="220">
        <v>26.222</v>
      </c>
      <c r="I278" s="221"/>
      <c r="J278" s="217"/>
      <c r="K278" s="217"/>
      <c r="L278" s="222"/>
      <c r="M278" s="223"/>
      <c r="N278" s="224"/>
      <c r="O278" s="224"/>
      <c r="P278" s="224"/>
      <c r="Q278" s="224"/>
      <c r="R278" s="224"/>
      <c r="S278" s="224"/>
      <c r="T278" s="225"/>
      <c r="AT278" s="226" t="s">
        <v>254</v>
      </c>
      <c r="AU278" s="226" t="s">
        <v>86</v>
      </c>
      <c r="AV278" s="12" t="s">
        <v>86</v>
      </c>
      <c r="AW278" s="12" t="s">
        <v>38</v>
      </c>
      <c r="AX278" s="12" t="s">
        <v>82</v>
      </c>
      <c r="AY278" s="226" t="s">
        <v>149</v>
      </c>
    </row>
    <row r="279" spans="2:51" s="13" customFormat="1" ht="11.25">
      <c r="B279" s="227"/>
      <c r="C279" s="228"/>
      <c r="D279" s="210" t="s">
        <v>254</v>
      </c>
      <c r="E279" s="229" t="s">
        <v>1</v>
      </c>
      <c r="F279" s="230" t="s">
        <v>256</v>
      </c>
      <c r="G279" s="228"/>
      <c r="H279" s="231">
        <v>26.222</v>
      </c>
      <c r="I279" s="232"/>
      <c r="J279" s="228"/>
      <c r="K279" s="228"/>
      <c r="L279" s="233"/>
      <c r="M279" s="234"/>
      <c r="N279" s="235"/>
      <c r="O279" s="235"/>
      <c r="P279" s="235"/>
      <c r="Q279" s="235"/>
      <c r="R279" s="235"/>
      <c r="S279" s="235"/>
      <c r="T279" s="236"/>
      <c r="AT279" s="237" t="s">
        <v>254</v>
      </c>
      <c r="AU279" s="237" t="s">
        <v>86</v>
      </c>
      <c r="AV279" s="13" t="s">
        <v>169</v>
      </c>
      <c r="AW279" s="13" t="s">
        <v>38</v>
      </c>
      <c r="AX279" s="13" t="s">
        <v>82</v>
      </c>
      <c r="AY279" s="237" t="s">
        <v>149</v>
      </c>
    </row>
    <row r="280" spans="2:51" s="12" customFormat="1" ht="11.25">
      <c r="B280" s="216"/>
      <c r="C280" s="217"/>
      <c r="D280" s="210" t="s">
        <v>254</v>
      </c>
      <c r="E280" s="218" t="s">
        <v>1</v>
      </c>
      <c r="F280" s="219" t="s">
        <v>828</v>
      </c>
      <c r="G280" s="217"/>
      <c r="H280" s="220">
        <v>26.22</v>
      </c>
      <c r="I280" s="221"/>
      <c r="J280" s="217"/>
      <c r="K280" s="217"/>
      <c r="L280" s="222"/>
      <c r="M280" s="223"/>
      <c r="N280" s="224"/>
      <c r="O280" s="224"/>
      <c r="P280" s="224"/>
      <c r="Q280" s="224"/>
      <c r="R280" s="224"/>
      <c r="S280" s="224"/>
      <c r="T280" s="225"/>
      <c r="AT280" s="226" t="s">
        <v>254</v>
      </c>
      <c r="AU280" s="226" t="s">
        <v>86</v>
      </c>
      <c r="AV280" s="12" t="s">
        <v>86</v>
      </c>
      <c r="AW280" s="12" t="s">
        <v>38</v>
      </c>
      <c r="AX280" s="12" t="s">
        <v>82</v>
      </c>
      <c r="AY280" s="226" t="s">
        <v>149</v>
      </c>
    </row>
    <row r="281" spans="2:51" s="13" customFormat="1" ht="11.25">
      <c r="B281" s="227"/>
      <c r="C281" s="228"/>
      <c r="D281" s="210" t="s">
        <v>254</v>
      </c>
      <c r="E281" s="229" t="s">
        <v>1</v>
      </c>
      <c r="F281" s="230" t="s">
        <v>256</v>
      </c>
      <c r="G281" s="228"/>
      <c r="H281" s="231">
        <v>26.22</v>
      </c>
      <c r="I281" s="232"/>
      <c r="J281" s="228"/>
      <c r="K281" s="228"/>
      <c r="L281" s="233"/>
      <c r="M281" s="234"/>
      <c r="N281" s="235"/>
      <c r="O281" s="235"/>
      <c r="P281" s="235"/>
      <c r="Q281" s="235"/>
      <c r="R281" s="235"/>
      <c r="S281" s="235"/>
      <c r="T281" s="236"/>
      <c r="AT281" s="237" t="s">
        <v>254</v>
      </c>
      <c r="AU281" s="237" t="s">
        <v>86</v>
      </c>
      <c r="AV281" s="13" t="s">
        <v>169</v>
      </c>
      <c r="AW281" s="13" t="s">
        <v>38</v>
      </c>
      <c r="AX281" s="13" t="s">
        <v>82</v>
      </c>
      <c r="AY281" s="237" t="s">
        <v>149</v>
      </c>
    </row>
    <row r="282" spans="2:51" s="12" customFormat="1" ht="11.25">
      <c r="B282" s="216"/>
      <c r="C282" s="217"/>
      <c r="D282" s="210" t="s">
        <v>254</v>
      </c>
      <c r="E282" s="218" t="s">
        <v>1</v>
      </c>
      <c r="F282" s="219" t="s">
        <v>829</v>
      </c>
      <c r="G282" s="217"/>
      <c r="H282" s="220">
        <v>52.44</v>
      </c>
      <c r="I282" s="221"/>
      <c r="J282" s="217"/>
      <c r="K282" s="217"/>
      <c r="L282" s="222"/>
      <c r="M282" s="223"/>
      <c r="N282" s="224"/>
      <c r="O282" s="224"/>
      <c r="P282" s="224"/>
      <c r="Q282" s="224"/>
      <c r="R282" s="224"/>
      <c r="S282" s="224"/>
      <c r="T282" s="225"/>
      <c r="AT282" s="226" t="s">
        <v>254</v>
      </c>
      <c r="AU282" s="226" t="s">
        <v>86</v>
      </c>
      <c r="AV282" s="12" t="s">
        <v>86</v>
      </c>
      <c r="AW282" s="12" t="s">
        <v>38</v>
      </c>
      <c r="AX282" s="12" t="s">
        <v>89</v>
      </c>
      <c r="AY282" s="226" t="s">
        <v>149</v>
      </c>
    </row>
    <row r="283" spans="2:65" s="1" customFormat="1" ht="16.5" customHeight="1">
      <c r="B283" s="35"/>
      <c r="C283" s="251" t="s">
        <v>430</v>
      </c>
      <c r="D283" s="251" t="s">
        <v>383</v>
      </c>
      <c r="E283" s="252" t="s">
        <v>392</v>
      </c>
      <c r="F283" s="253" t="s">
        <v>830</v>
      </c>
      <c r="G283" s="254" t="s">
        <v>300</v>
      </c>
      <c r="H283" s="255">
        <v>34.44</v>
      </c>
      <c r="I283" s="256"/>
      <c r="J283" s="257">
        <f>ROUND(I283*H283,2)</f>
        <v>0</v>
      </c>
      <c r="K283" s="253" t="s">
        <v>156</v>
      </c>
      <c r="L283" s="258"/>
      <c r="M283" s="259" t="s">
        <v>1</v>
      </c>
      <c r="N283" s="260" t="s">
        <v>47</v>
      </c>
      <c r="O283" s="67"/>
      <c r="P283" s="206">
        <f>O283*H283</f>
        <v>0</v>
      </c>
      <c r="Q283" s="206">
        <v>0</v>
      </c>
      <c r="R283" s="206">
        <f>Q283*H283</f>
        <v>0</v>
      </c>
      <c r="S283" s="206">
        <v>0</v>
      </c>
      <c r="T283" s="207">
        <f>S283*H283</f>
        <v>0</v>
      </c>
      <c r="AR283" s="208" t="s">
        <v>192</v>
      </c>
      <c r="AT283" s="208" t="s">
        <v>383</v>
      </c>
      <c r="AU283" s="208" t="s">
        <v>86</v>
      </c>
      <c r="AY283" s="17" t="s">
        <v>149</v>
      </c>
      <c r="BE283" s="209">
        <f>IF(N283="základní",J283,0)</f>
        <v>0</v>
      </c>
      <c r="BF283" s="209">
        <f>IF(N283="snížená",J283,0)</f>
        <v>0</v>
      </c>
      <c r="BG283" s="209">
        <f>IF(N283="zákl. přenesená",J283,0)</f>
        <v>0</v>
      </c>
      <c r="BH283" s="209">
        <f>IF(N283="sníž. přenesená",J283,0)</f>
        <v>0</v>
      </c>
      <c r="BI283" s="209">
        <f>IF(N283="nulová",J283,0)</f>
        <v>0</v>
      </c>
      <c r="BJ283" s="17" t="s">
        <v>89</v>
      </c>
      <c r="BK283" s="209">
        <f>ROUND(I283*H283,2)</f>
        <v>0</v>
      </c>
      <c r="BL283" s="17" t="s">
        <v>169</v>
      </c>
      <c r="BM283" s="208" t="s">
        <v>831</v>
      </c>
    </row>
    <row r="284" spans="2:51" s="14" customFormat="1" ht="11.25">
      <c r="B284" s="238"/>
      <c r="C284" s="239"/>
      <c r="D284" s="210" t="s">
        <v>254</v>
      </c>
      <c r="E284" s="240" t="s">
        <v>1</v>
      </c>
      <c r="F284" s="241" t="s">
        <v>729</v>
      </c>
      <c r="G284" s="239"/>
      <c r="H284" s="240" t="s">
        <v>1</v>
      </c>
      <c r="I284" s="242"/>
      <c r="J284" s="239"/>
      <c r="K284" s="239"/>
      <c r="L284" s="243"/>
      <c r="M284" s="244"/>
      <c r="N284" s="245"/>
      <c r="O284" s="245"/>
      <c r="P284" s="245"/>
      <c r="Q284" s="245"/>
      <c r="R284" s="245"/>
      <c r="S284" s="245"/>
      <c r="T284" s="246"/>
      <c r="AT284" s="247" t="s">
        <v>254</v>
      </c>
      <c r="AU284" s="247" t="s">
        <v>86</v>
      </c>
      <c r="AV284" s="14" t="s">
        <v>89</v>
      </c>
      <c r="AW284" s="14" t="s">
        <v>38</v>
      </c>
      <c r="AX284" s="14" t="s">
        <v>82</v>
      </c>
      <c r="AY284" s="247" t="s">
        <v>149</v>
      </c>
    </row>
    <row r="285" spans="2:51" s="12" customFormat="1" ht="11.25">
      <c r="B285" s="216"/>
      <c r="C285" s="217"/>
      <c r="D285" s="210" t="s">
        <v>254</v>
      </c>
      <c r="E285" s="218" t="s">
        <v>1</v>
      </c>
      <c r="F285" s="219" t="s">
        <v>819</v>
      </c>
      <c r="G285" s="217"/>
      <c r="H285" s="220">
        <v>17.22</v>
      </c>
      <c r="I285" s="221"/>
      <c r="J285" s="217"/>
      <c r="K285" s="217"/>
      <c r="L285" s="222"/>
      <c r="M285" s="223"/>
      <c r="N285" s="224"/>
      <c r="O285" s="224"/>
      <c r="P285" s="224"/>
      <c r="Q285" s="224"/>
      <c r="R285" s="224"/>
      <c r="S285" s="224"/>
      <c r="T285" s="225"/>
      <c r="AT285" s="226" t="s">
        <v>254</v>
      </c>
      <c r="AU285" s="226" t="s">
        <v>86</v>
      </c>
      <c r="AV285" s="12" t="s">
        <v>86</v>
      </c>
      <c r="AW285" s="12" t="s">
        <v>38</v>
      </c>
      <c r="AX285" s="12" t="s">
        <v>82</v>
      </c>
      <c r="AY285" s="226" t="s">
        <v>149</v>
      </c>
    </row>
    <row r="286" spans="2:51" s="12" customFormat="1" ht="11.25">
      <c r="B286" s="216"/>
      <c r="C286" s="217"/>
      <c r="D286" s="210" t="s">
        <v>254</v>
      </c>
      <c r="E286" s="218" t="s">
        <v>1</v>
      </c>
      <c r="F286" s="219" t="s">
        <v>832</v>
      </c>
      <c r="G286" s="217"/>
      <c r="H286" s="220">
        <v>34.44</v>
      </c>
      <c r="I286" s="221"/>
      <c r="J286" s="217"/>
      <c r="K286" s="217"/>
      <c r="L286" s="222"/>
      <c r="M286" s="223"/>
      <c r="N286" s="224"/>
      <c r="O286" s="224"/>
      <c r="P286" s="224"/>
      <c r="Q286" s="224"/>
      <c r="R286" s="224"/>
      <c r="S286" s="224"/>
      <c r="T286" s="225"/>
      <c r="AT286" s="226" t="s">
        <v>254</v>
      </c>
      <c r="AU286" s="226" t="s">
        <v>86</v>
      </c>
      <c r="AV286" s="12" t="s">
        <v>86</v>
      </c>
      <c r="AW286" s="12" t="s">
        <v>38</v>
      </c>
      <c r="AX286" s="12" t="s">
        <v>89</v>
      </c>
      <c r="AY286" s="226" t="s">
        <v>149</v>
      </c>
    </row>
    <row r="287" spans="2:65" s="1" customFormat="1" ht="16.5" customHeight="1">
      <c r="B287" s="35"/>
      <c r="C287" s="251" t="s">
        <v>434</v>
      </c>
      <c r="D287" s="251" t="s">
        <v>383</v>
      </c>
      <c r="E287" s="252" t="s">
        <v>833</v>
      </c>
      <c r="F287" s="253" t="s">
        <v>834</v>
      </c>
      <c r="G287" s="254" t="s">
        <v>300</v>
      </c>
      <c r="H287" s="255">
        <v>7.2</v>
      </c>
      <c r="I287" s="256"/>
      <c r="J287" s="257">
        <f>ROUND(I287*H287,2)</f>
        <v>0</v>
      </c>
      <c r="K287" s="253" t="s">
        <v>156</v>
      </c>
      <c r="L287" s="258"/>
      <c r="M287" s="259" t="s">
        <v>1</v>
      </c>
      <c r="N287" s="260" t="s">
        <v>47</v>
      </c>
      <c r="O287" s="67"/>
      <c r="P287" s="206">
        <f>O287*H287</f>
        <v>0</v>
      </c>
      <c r="Q287" s="206">
        <v>0</v>
      </c>
      <c r="R287" s="206">
        <f>Q287*H287</f>
        <v>0</v>
      </c>
      <c r="S287" s="206">
        <v>0</v>
      </c>
      <c r="T287" s="207">
        <f>S287*H287</f>
        <v>0</v>
      </c>
      <c r="AR287" s="208" t="s">
        <v>192</v>
      </c>
      <c r="AT287" s="208" t="s">
        <v>383</v>
      </c>
      <c r="AU287" s="208" t="s">
        <v>86</v>
      </c>
      <c r="AY287" s="17" t="s">
        <v>149</v>
      </c>
      <c r="BE287" s="209">
        <f>IF(N287="základní",J287,0)</f>
        <v>0</v>
      </c>
      <c r="BF287" s="209">
        <f>IF(N287="snížená",J287,0)</f>
        <v>0</v>
      </c>
      <c r="BG287" s="209">
        <f>IF(N287="zákl. přenesená",J287,0)</f>
        <v>0</v>
      </c>
      <c r="BH287" s="209">
        <f>IF(N287="sníž. přenesená",J287,0)</f>
        <v>0</v>
      </c>
      <c r="BI287" s="209">
        <f>IF(N287="nulová",J287,0)</f>
        <v>0</v>
      </c>
      <c r="BJ287" s="17" t="s">
        <v>89</v>
      </c>
      <c r="BK287" s="209">
        <f>ROUND(I287*H287,2)</f>
        <v>0</v>
      </c>
      <c r="BL287" s="17" t="s">
        <v>169</v>
      </c>
      <c r="BM287" s="208" t="s">
        <v>835</v>
      </c>
    </row>
    <row r="288" spans="2:51" s="14" customFormat="1" ht="11.25">
      <c r="B288" s="238"/>
      <c r="C288" s="239"/>
      <c r="D288" s="210" t="s">
        <v>254</v>
      </c>
      <c r="E288" s="240" t="s">
        <v>1</v>
      </c>
      <c r="F288" s="241" t="s">
        <v>729</v>
      </c>
      <c r="G288" s="239"/>
      <c r="H288" s="240" t="s">
        <v>1</v>
      </c>
      <c r="I288" s="242"/>
      <c r="J288" s="239"/>
      <c r="K288" s="239"/>
      <c r="L288" s="243"/>
      <c r="M288" s="244"/>
      <c r="N288" s="245"/>
      <c r="O288" s="245"/>
      <c r="P288" s="245"/>
      <c r="Q288" s="245"/>
      <c r="R288" s="245"/>
      <c r="S288" s="245"/>
      <c r="T288" s="246"/>
      <c r="AT288" s="247" t="s">
        <v>254</v>
      </c>
      <c r="AU288" s="247" t="s">
        <v>86</v>
      </c>
      <c r="AV288" s="14" t="s">
        <v>89</v>
      </c>
      <c r="AW288" s="14" t="s">
        <v>38</v>
      </c>
      <c r="AX288" s="14" t="s">
        <v>82</v>
      </c>
      <c r="AY288" s="247" t="s">
        <v>149</v>
      </c>
    </row>
    <row r="289" spans="2:51" s="12" customFormat="1" ht="11.25">
      <c r="B289" s="216"/>
      <c r="C289" s="217"/>
      <c r="D289" s="210" t="s">
        <v>254</v>
      </c>
      <c r="E289" s="218" t="s">
        <v>1</v>
      </c>
      <c r="F289" s="219" t="s">
        <v>817</v>
      </c>
      <c r="G289" s="217"/>
      <c r="H289" s="220">
        <v>3.6</v>
      </c>
      <c r="I289" s="221"/>
      <c r="J289" s="217"/>
      <c r="K289" s="217"/>
      <c r="L289" s="222"/>
      <c r="M289" s="223"/>
      <c r="N289" s="224"/>
      <c r="O289" s="224"/>
      <c r="P289" s="224"/>
      <c r="Q289" s="224"/>
      <c r="R289" s="224"/>
      <c r="S289" s="224"/>
      <c r="T289" s="225"/>
      <c r="AT289" s="226" t="s">
        <v>254</v>
      </c>
      <c r="AU289" s="226" t="s">
        <v>86</v>
      </c>
      <c r="AV289" s="12" t="s">
        <v>86</v>
      </c>
      <c r="AW289" s="12" t="s">
        <v>38</v>
      </c>
      <c r="AX289" s="12" t="s">
        <v>82</v>
      </c>
      <c r="AY289" s="226" t="s">
        <v>149</v>
      </c>
    </row>
    <row r="290" spans="2:51" s="12" customFormat="1" ht="11.25">
      <c r="B290" s="216"/>
      <c r="C290" s="217"/>
      <c r="D290" s="210" t="s">
        <v>254</v>
      </c>
      <c r="E290" s="218" t="s">
        <v>1</v>
      </c>
      <c r="F290" s="219" t="s">
        <v>836</v>
      </c>
      <c r="G290" s="217"/>
      <c r="H290" s="220">
        <v>7.2</v>
      </c>
      <c r="I290" s="221"/>
      <c r="J290" s="217"/>
      <c r="K290" s="217"/>
      <c r="L290" s="222"/>
      <c r="M290" s="223"/>
      <c r="N290" s="224"/>
      <c r="O290" s="224"/>
      <c r="P290" s="224"/>
      <c r="Q290" s="224"/>
      <c r="R290" s="224"/>
      <c r="S290" s="224"/>
      <c r="T290" s="225"/>
      <c r="AT290" s="226" t="s">
        <v>254</v>
      </c>
      <c r="AU290" s="226" t="s">
        <v>86</v>
      </c>
      <c r="AV290" s="12" t="s">
        <v>86</v>
      </c>
      <c r="AW290" s="12" t="s">
        <v>38</v>
      </c>
      <c r="AX290" s="12" t="s">
        <v>89</v>
      </c>
      <c r="AY290" s="226" t="s">
        <v>149</v>
      </c>
    </row>
    <row r="291" spans="2:65" s="1" customFormat="1" ht="36" customHeight="1">
      <c r="B291" s="35"/>
      <c r="C291" s="197" t="s">
        <v>440</v>
      </c>
      <c r="D291" s="197" t="s">
        <v>152</v>
      </c>
      <c r="E291" s="198" t="s">
        <v>837</v>
      </c>
      <c r="F291" s="199" t="s">
        <v>838</v>
      </c>
      <c r="G291" s="200" t="s">
        <v>275</v>
      </c>
      <c r="H291" s="201">
        <v>47.04</v>
      </c>
      <c r="I291" s="202"/>
      <c r="J291" s="203">
        <f>ROUND(I291*H291,2)</f>
        <v>0</v>
      </c>
      <c r="K291" s="199" t="s">
        <v>156</v>
      </c>
      <c r="L291" s="39"/>
      <c r="M291" s="204" t="s">
        <v>1</v>
      </c>
      <c r="N291" s="205" t="s">
        <v>47</v>
      </c>
      <c r="O291" s="67"/>
      <c r="P291" s="206">
        <f>O291*H291</f>
        <v>0</v>
      </c>
      <c r="Q291" s="206">
        <v>0</v>
      </c>
      <c r="R291" s="206">
        <f>Q291*H291</f>
        <v>0</v>
      </c>
      <c r="S291" s="206">
        <v>0</v>
      </c>
      <c r="T291" s="207">
        <f>S291*H291</f>
        <v>0</v>
      </c>
      <c r="AR291" s="208" t="s">
        <v>169</v>
      </c>
      <c r="AT291" s="208" t="s">
        <v>152</v>
      </c>
      <c r="AU291" s="208" t="s">
        <v>86</v>
      </c>
      <c r="AY291" s="17" t="s">
        <v>149</v>
      </c>
      <c r="BE291" s="209">
        <f>IF(N291="základní",J291,0)</f>
        <v>0</v>
      </c>
      <c r="BF291" s="209">
        <f>IF(N291="snížená",J291,0)</f>
        <v>0</v>
      </c>
      <c r="BG291" s="209">
        <f>IF(N291="zákl. přenesená",J291,0)</f>
        <v>0</v>
      </c>
      <c r="BH291" s="209">
        <f>IF(N291="sníž. přenesená",J291,0)</f>
        <v>0</v>
      </c>
      <c r="BI291" s="209">
        <f>IF(N291="nulová",J291,0)</f>
        <v>0</v>
      </c>
      <c r="BJ291" s="17" t="s">
        <v>89</v>
      </c>
      <c r="BK291" s="209">
        <f>ROUND(I291*H291,2)</f>
        <v>0</v>
      </c>
      <c r="BL291" s="17" t="s">
        <v>169</v>
      </c>
      <c r="BM291" s="208" t="s">
        <v>839</v>
      </c>
    </row>
    <row r="292" spans="2:65" s="1" customFormat="1" ht="24" customHeight="1">
      <c r="B292" s="35"/>
      <c r="C292" s="197" t="s">
        <v>444</v>
      </c>
      <c r="D292" s="197" t="s">
        <v>152</v>
      </c>
      <c r="E292" s="198" t="s">
        <v>396</v>
      </c>
      <c r="F292" s="199" t="s">
        <v>840</v>
      </c>
      <c r="G292" s="200" t="s">
        <v>275</v>
      </c>
      <c r="H292" s="201">
        <v>66</v>
      </c>
      <c r="I292" s="202"/>
      <c r="J292" s="203">
        <f>ROUND(I292*H292,2)</f>
        <v>0</v>
      </c>
      <c r="K292" s="199" t="s">
        <v>156</v>
      </c>
      <c r="L292" s="39"/>
      <c r="M292" s="204" t="s">
        <v>1</v>
      </c>
      <c r="N292" s="205" t="s">
        <v>47</v>
      </c>
      <c r="O292" s="67"/>
      <c r="P292" s="206">
        <f>O292*H292</f>
        <v>0</v>
      </c>
      <c r="Q292" s="206">
        <v>0</v>
      </c>
      <c r="R292" s="206">
        <f>Q292*H292</f>
        <v>0</v>
      </c>
      <c r="S292" s="206">
        <v>0</v>
      </c>
      <c r="T292" s="207">
        <f>S292*H292</f>
        <v>0</v>
      </c>
      <c r="AR292" s="208" t="s">
        <v>169</v>
      </c>
      <c r="AT292" s="208" t="s">
        <v>152</v>
      </c>
      <c r="AU292" s="208" t="s">
        <v>86</v>
      </c>
      <c r="AY292" s="17" t="s">
        <v>149</v>
      </c>
      <c r="BE292" s="209">
        <f>IF(N292="základní",J292,0)</f>
        <v>0</v>
      </c>
      <c r="BF292" s="209">
        <f>IF(N292="snížená",J292,0)</f>
        <v>0</v>
      </c>
      <c r="BG292" s="209">
        <f>IF(N292="zákl. přenesená",J292,0)</f>
        <v>0</v>
      </c>
      <c r="BH292" s="209">
        <f>IF(N292="sníž. přenesená",J292,0)</f>
        <v>0</v>
      </c>
      <c r="BI292" s="209">
        <f>IF(N292="nulová",J292,0)</f>
        <v>0</v>
      </c>
      <c r="BJ292" s="17" t="s">
        <v>89</v>
      </c>
      <c r="BK292" s="209">
        <f>ROUND(I292*H292,2)</f>
        <v>0</v>
      </c>
      <c r="BL292" s="17" t="s">
        <v>169</v>
      </c>
      <c r="BM292" s="208" t="s">
        <v>841</v>
      </c>
    </row>
    <row r="293" spans="2:51" s="14" customFormat="1" ht="11.25">
      <c r="B293" s="238"/>
      <c r="C293" s="239"/>
      <c r="D293" s="210" t="s">
        <v>254</v>
      </c>
      <c r="E293" s="240" t="s">
        <v>1</v>
      </c>
      <c r="F293" s="241" t="s">
        <v>842</v>
      </c>
      <c r="G293" s="239"/>
      <c r="H293" s="240" t="s">
        <v>1</v>
      </c>
      <c r="I293" s="242"/>
      <c r="J293" s="239"/>
      <c r="K293" s="239"/>
      <c r="L293" s="243"/>
      <c r="M293" s="244"/>
      <c r="N293" s="245"/>
      <c r="O293" s="245"/>
      <c r="P293" s="245"/>
      <c r="Q293" s="245"/>
      <c r="R293" s="245"/>
      <c r="S293" s="245"/>
      <c r="T293" s="246"/>
      <c r="AT293" s="247" t="s">
        <v>254</v>
      </c>
      <c r="AU293" s="247" t="s">
        <v>86</v>
      </c>
      <c r="AV293" s="14" t="s">
        <v>89</v>
      </c>
      <c r="AW293" s="14" t="s">
        <v>38</v>
      </c>
      <c r="AX293" s="14" t="s">
        <v>82</v>
      </c>
      <c r="AY293" s="247" t="s">
        <v>149</v>
      </c>
    </row>
    <row r="294" spans="2:51" s="12" customFormat="1" ht="11.25">
      <c r="B294" s="216"/>
      <c r="C294" s="217"/>
      <c r="D294" s="210" t="s">
        <v>254</v>
      </c>
      <c r="E294" s="218" t="s">
        <v>1</v>
      </c>
      <c r="F294" s="219" t="s">
        <v>843</v>
      </c>
      <c r="G294" s="217"/>
      <c r="H294" s="220">
        <v>63.1</v>
      </c>
      <c r="I294" s="221"/>
      <c r="J294" s="217"/>
      <c r="K294" s="217"/>
      <c r="L294" s="222"/>
      <c r="M294" s="223"/>
      <c r="N294" s="224"/>
      <c r="O294" s="224"/>
      <c r="P294" s="224"/>
      <c r="Q294" s="224"/>
      <c r="R294" s="224"/>
      <c r="S294" s="224"/>
      <c r="T294" s="225"/>
      <c r="AT294" s="226" t="s">
        <v>254</v>
      </c>
      <c r="AU294" s="226" t="s">
        <v>86</v>
      </c>
      <c r="AV294" s="12" t="s">
        <v>86</v>
      </c>
      <c r="AW294" s="12" t="s">
        <v>38</v>
      </c>
      <c r="AX294" s="12" t="s">
        <v>82</v>
      </c>
      <c r="AY294" s="226" t="s">
        <v>149</v>
      </c>
    </row>
    <row r="295" spans="2:51" s="14" customFormat="1" ht="11.25">
      <c r="B295" s="238"/>
      <c r="C295" s="239"/>
      <c r="D295" s="210" t="s">
        <v>254</v>
      </c>
      <c r="E295" s="240" t="s">
        <v>1</v>
      </c>
      <c r="F295" s="241" t="s">
        <v>844</v>
      </c>
      <c r="G295" s="239"/>
      <c r="H295" s="240" t="s">
        <v>1</v>
      </c>
      <c r="I295" s="242"/>
      <c r="J295" s="239"/>
      <c r="K295" s="239"/>
      <c r="L295" s="243"/>
      <c r="M295" s="244"/>
      <c r="N295" s="245"/>
      <c r="O295" s="245"/>
      <c r="P295" s="245"/>
      <c r="Q295" s="245"/>
      <c r="R295" s="245"/>
      <c r="S295" s="245"/>
      <c r="T295" s="246"/>
      <c r="AT295" s="247" t="s">
        <v>254</v>
      </c>
      <c r="AU295" s="247" t="s">
        <v>86</v>
      </c>
      <c r="AV295" s="14" t="s">
        <v>89</v>
      </c>
      <c r="AW295" s="14" t="s">
        <v>38</v>
      </c>
      <c r="AX295" s="14" t="s">
        <v>82</v>
      </c>
      <c r="AY295" s="247" t="s">
        <v>149</v>
      </c>
    </row>
    <row r="296" spans="2:51" s="12" customFormat="1" ht="11.25">
      <c r="B296" s="216"/>
      <c r="C296" s="217"/>
      <c r="D296" s="210" t="s">
        <v>254</v>
      </c>
      <c r="E296" s="218" t="s">
        <v>1</v>
      </c>
      <c r="F296" s="219" t="s">
        <v>845</v>
      </c>
      <c r="G296" s="217"/>
      <c r="H296" s="220">
        <v>2.9</v>
      </c>
      <c r="I296" s="221"/>
      <c r="J296" s="217"/>
      <c r="K296" s="217"/>
      <c r="L296" s="222"/>
      <c r="M296" s="223"/>
      <c r="N296" s="224"/>
      <c r="O296" s="224"/>
      <c r="P296" s="224"/>
      <c r="Q296" s="224"/>
      <c r="R296" s="224"/>
      <c r="S296" s="224"/>
      <c r="T296" s="225"/>
      <c r="AT296" s="226" t="s">
        <v>254</v>
      </c>
      <c r="AU296" s="226" t="s">
        <v>86</v>
      </c>
      <c r="AV296" s="12" t="s">
        <v>86</v>
      </c>
      <c r="AW296" s="12" t="s">
        <v>38</v>
      </c>
      <c r="AX296" s="12" t="s">
        <v>82</v>
      </c>
      <c r="AY296" s="226" t="s">
        <v>149</v>
      </c>
    </row>
    <row r="297" spans="2:51" s="13" customFormat="1" ht="11.25">
      <c r="B297" s="227"/>
      <c r="C297" s="228"/>
      <c r="D297" s="210" t="s">
        <v>254</v>
      </c>
      <c r="E297" s="229" t="s">
        <v>1</v>
      </c>
      <c r="F297" s="230" t="s">
        <v>256</v>
      </c>
      <c r="G297" s="228"/>
      <c r="H297" s="231">
        <v>66</v>
      </c>
      <c r="I297" s="232"/>
      <c r="J297" s="228"/>
      <c r="K297" s="228"/>
      <c r="L297" s="233"/>
      <c r="M297" s="234"/>
      <c r="N297" s="235"/>
      <c r="O297" s="235"/>
      <c r="P297" s="235"/>
      <c r="Q297" s="235"/>
      <c r="R297" s="235"/>
      <c r="S297" s="235"/>
      <c r="T297" s="236"/>
      <c r="AT297" s="237" t="s">
        <v>254</v>
      </c>
      <c r="AU297" s="237" t="s">
        <v>86</v>
      </c>
      <c r="AV297" s="13" t="s">
        <v>169</v>
      </c>
      <c r="AW297" s="13" t="s">
        <v>38</v>
      </c>
      <c r="AX297" s="13" t="s">
        <v>89</v>
      </c>
      <c r="AY297" s="237" t="s">
        <v>149</v>
      </c>
    </row>
    <row r="298" spans="2:65" s="1" customFormat="1" ht="16.5" customHeight="1">
      <c r="B298" s="35"/>
      <c r="C298" s="251" t="s">
        <v>448</v>
      </c>
      <c r="D298" s="251" t="s">
        <v>383</v>
      </c>
      <c r="E298" s="252" t="s">
        <v>846</v>
      </c>
      <c r="F298" s="253" t="s">
        <v>847</v>
      </c>
      <c r="G298" s="254" t="s">
        <v>300</v>
      </c>
      <c r="H298" s="255">
        <v>115.5</v>
      </c>
      <c r="I298" s="256"/>
      <c r="J298" s="257">
        <f>ROUND(I298*H298,2)</f>
        <v>0</v>
      </c>
      <c r="K298" s="253" t="s">
        <v>156</v>
      </c>
      <c r="L298" s="258"/>
      <c r="M298" s="259" t="s">
        <v>1</v>
      </c>
      <c r="N298" s="260" t="s">
        <v>47</v>
      </c>
      <c r="O298" s="67"/>
      <c r="P298" s="206">
        <f>O298*H298</f>
        <v>0</v>
      </c>
      <c r="Q298" s="206">
        <v>0</v>
      </c>
      <c r="R298" s="206">
        <f>Q298*H298</f>
        <v>0</v>
      </c>
      <c r="S298" s="206">
        <v>0</v>
      </c>
      <c r="T298" s="207">
        <f>S298*H298</f>
        <v>0</v>
      </c>
      <c r="AR298" s="208" t="s">
        <v>192</v>
      </c>
      <c r="AT298" s="208" t="s">
        <v>383</v>
      </c>
      <c r="AU298" s="208" t="s">
        <v>86</v>
      </c>
      <c r="AY298" s="17" t="s">
        <v>149</v>
      </c>
      <c r="BE298" s="209">
        <f>IF(N298="základní",J298,0)</f>
        <v>0</v>
      </c>
      <c r="BF298" s="209">
        <f>IF(N298="snížená",J298,0)</f>
        <v>0</v>
      </c>
      <c r="BG298" s="209">
        <f>IF(N298="zákl. přenesená",J298,0)</f>
        <v>0</v>
      </c>
      <c r="BH298" s="209">
        <f>IF(N298="sníž. přenesená",J298,0)</f>
        <v>0</v>
      </c>
      <c r="BI298" s="209">
        <f>IF(N298="nulová",J298,0)</f>
        <v>0</v>
      </c>
      <c r="BJ298" s="17" t="s">
        <v>89</v>
      </c>
      <c r="BK298" s="209">
        <f>ROUND(I298*H298,2)</f>
        <v>0</v>
      </c>
      <c r="BL298" s="17" t="s">
        <v>169</v>
      </c>
      <c r="BM298" s="208" t="s">
        <v>848</v>
      </c>
    </row>
    <row r="299" spans="2:51" s="12" customFormat="1" ht="11.25">
      <c r="B299" s="216"/>
      <c r="C299" s="217"/>
      <c r="D299" s="210" t="s">
        <v>254</v>
      </c>
      <c r="E299" s="218" t="s">
        <v>1</v>
      </c>
      <c r="F299" s="219" t="s">
        <v>626</v>
      </c>
      <c r="G299" s="217"/>
      <c r="H299" s="220">
        <v>66</v>
      </c>
      <c r="I299" s="221"/>
      <c r="J299" s="217"/>
      <c r="K299" s="217"/>
      <c r="L299" s="222"/>
      <c r="M299" s="223"/>
      <c r="N299" s="224"/>
      <c r="O299" s="224"/>
      <c r="P299" s="224"/>
      <c r="Q299" s="224"/>
      <c r="R299" s="224"/>
      <c r="S299" s="224"/>
      <c r="T299" s="225"/>
      <c r="AT299" s="226" t="s">
        <v>254</v>
      </c>
      <c r="AU299" s="226" t="s">
        <v>86</v>
      </c>
      <c r="AV299" s="12" t="s">
        <v>86</v>
      </c>
      <c r="AW299" s="12" t="s">
        <v>38</v>
      </c>
      <c r="AX299" s="12" t="s">
        <v>82</v>
      </c>
      <c r="AY299" s="226" t="s">
        <v>149</v>
      </c>
    </row>
    <row r="300" spans="2:51" s="12" customFormat="1" ht="11.25">
      <c r="B300" s="216"/>
      <c r="C300" s="217"/>
      <c r="D300" s="210" t="s">
        <v>254</v>
      </c>
      <c r="E300" s="218" t="s">
        <v>1</v>
      </c>
      <c r="F300" s="219" t="s">
        <v>849</v>
      </c>
      <c r="G300" s="217"/>
      <c r="H300" s="220">
        <v>115.5</v>
      </c>
      <c r="I300" s="221"/>
      <c r="J300" s="217"/>
      <c r="K300" s="217"/>
      <c r="L300" s="222"/>
      <c r="M300" s="223"/>
      <c r="N300" s="224"/>
      <c r="O300" s="224"/>
      <c r="P300" s="224"/>
      <c r="Q300" s="224"/>
      <c r="R300" s="224"/>
      <c r="S300" s="224"/>
      <c r="T300" s="225"/>
      <c r="AT300" s="226" t="s">
        <v>254</v>
      </c>
      <c r="AU300" s="226" t="s">
        <v>86</v>
      </c>
      <c r="AV300" s="12" t="s">
        <v>86</v>
      </c>
      <c r="AW300" s="12" t="s">
        <v>38</v>
      </c>
      <c r="AX300" s="12" t="s">
        <v>89</v>
      </c>
      <c r="AY300" s="226" t="s">
        <v>149</v>
      </c>
    </row>
    <row r="301" spans="2:63" s="11" customFormat="1" ht="22.9" customHeight="1">
      <c r="B301" s="181"/>
      <c r="C301" s="182"/>
      <c r="D301" s="183" t="s">
        <v>81</v>
      </c>
      <c r="E301" s="195" t="s">
        <v>86</v>
      </c>
      <c r="F301" s="195" t="s">
        <v>456</v>
      </c>
      <c r="G301" s="182"/>
      <c r="H301" s="182"/>
      <c r="I301" s="185"/>
      <c r="J301" s="196">
        <f>BK301</f>
        <v>0</v>
      </c>
      <c r="K301" s="182"/>
      <c r="L301" s="187"/>
      <c r="M301" s="188"/>
      <c r="N301" s="189"/>
      <c r="O301" s="189"/>
      <c r="P301" s="190">
        <f>SUM(P302:P307)</f>
        <v>0</v>
      </c>
      <c r="Q301" s="189"/>
      <c r="R301" s="190">
        <f>SUM(R302:R307)</f>
        <v>0</v>
      </c>
      <c r="S301" s="189"/>
      <c r="T301" s="191">
        <f>SUM(T302:T307)</f>
        <v>0</v>
      </c>
      <c r="AR301" s="192" t="s">
        <v>89</v>
      </c>
      <c r="AT301" s="193" t="s">
        <v>81</v>
      </c>
      <c r="AU301" s="193" t="s">
        <v>89</v>
      </c>
      <c r="AY301" s="192" t="s">
        <v>149</v>
      </c>
      <c r="BK301" s="194">
        <f>SUM(BK302:BK307)</f>
        <v>0</v>
      </c>
    </row>
    <row r="302" spans="2:65" s="1" customFormat="1" ht="24" customHeight="1">
      <c r="B302" s="35"/>
      <c r="C302" s="197" t="s">
        <v>452</v>
      </c>
      <c r="D302" s="197" t="s">
        <v>152</v>
      </c>
      <c r="E302" s="198" t="s">
        <v>850</v>
      </c>
      <c r="F302" s="199" t="s">
        <v>851</v>
      </c>
      <c r="G302" s="200" t="s">
        <v>252</v>
      </c>
      <c r="H302" s="201">
        <v>195.53</v>
      </c>
      <c r="I302" s="202"/>
      <c r="J302" s="203">
        <f>ROUND(I302*H302,2)</f>
        <v>0</v>
      </c>
      <c r="K302" s="199" t="s">
        <v>156</v>
      </c>
      <c r="L302" s="39"/>
      <c r="M302" s="204" t="s">
        <v>1</v>
      </c>
      <c r="N302" s="205" t="s">
        <v>47</v>
      </c>
      <c r="O302" s="67"/>
      <c r="P302" s="206">
        <f>O302*H302</f>
        <v>0</v>
      </c>
      <c r="Q302" s="206">
        <v>0</v>
      </c>
      <c r="R302" s="206">
        <f>Q302*H302</f>
        <v>0</v>
      </c>
      <c r="S302" s="206">
        <v>0</v>
      </c>
      <c r="T302" s="207">
        <f>S302*H302</f>
        <v>0</v>
      </c>
      <c r="AR302" s="208" t="s">
        <v>169</v>
      </c>
      <c r="AT302" s="208" t="s">
        <v>152</v>
      </c>
      <c r="AU302" s="208" t="s">
        <v>86</v>
      </c>
      <c r="AY302" s="17" t="s">
        <v>149</v>
      </c>
      <c r="BE302" s="209">
        <f>IF(N302="základní",J302,0)</f>
        <v>0</v>
      </c>
      <c r="BF302" s="209">
        <f>IF(N302="snížená",J302,0)</f>
        <v>0</v>
      </c>
      <c r="BG302" s="209">
        <f>IF(N302="zákl. přenesená",J302,0)</f>
        <v>0</v>
      </c>
      <c r="BH302" s="209">
        <f>IF(N302="sníž. přenesená",J302,0)</f>
        <v>0</v>
      </c>
      <c r="BI302" s="209">
        <f>IF(N302="nulová",J302,0)</f>
        <v>0</v>
      </c>
      <c r="BJ302" s="17" t="s">
        <v>89</v>
      </c>
      <c r="BK302" s="209">
        <f>ROUND(I302*H302,2)</f>
        <v>0</v>
      </c>
      <c r="BL302" s="17" t="s">
        <v>169</v>
      </c>
      <c r="BM302" s="208" t="s">
        <v>852</v>
      </c>
    </row>
    <row r="303" spans="2:51" s="12" customFormat="1" ht="11.25">
      <c r="B303" s="216"/>
      <c r="C303" s="217"/>
      <c r="D303" s="210" t="s">
        <v>254</v>
      </c>
      <c r="E303" s="218" t="s">
        <v>1</v>
      </c>
      <c r="F303" s="219" t="s">
        <v>853</v>
      </c>
      <c r="G303" s="217"/>
      <c r="H303" s="220">
        <v>126.2</v>
      </c>
      <c r="I303" s="221"/>
      <c r="J303" s="217"/>
      <c r="K303" s="217"/>
      <c r="L303" s="222"/>
      <c r="M303" s="223"/>
      <c r="N303" s="224"/>
      <c r="O303" s="224"/>
      <c r="P303" s="224"/>
      <c r="Q303" s="224"/>
      <c r="R303" s="224"/>
      <c r="S303" s="224"/>
      <c r="T303" s="225"/>
      <c r="AT303" s="226" t="s">
        <v>254</v>
      </c>
      <c r="AU303" s="226" t="s">
        <v>86</v>
      </c>
      <c r="AV303" s="12" t="s">
        <v>86</v>
      </c>
      <c r="AW303" s="12" t="s">
        <v>38</v>
      </c>
      <c r="AX303" s="12" t="s">
        <v>82</v>
      </c>
      <c r="AY303" s="226" t="s">
        <v>149</v>
      </c>
    </row>
    <row r="304" spans="2:51" s="12" customFormat="1" ht="11.25">
      <c r="B304" s="216"/>
      <c r="C304" s="217"/>
      <c r="D304" s="210" t="s">
        <v>254</v>
      </c>
      <c r="E304" s="218" t="s">
        <v>1</v>
      </c>
      <c r="F304" s="219" t="s">
        <v>854</v>
      </c>
      <c r="G304" s="217"/>
      <c r="H304" s="220">
        <v>13.62</v>
      </c>
      <c r="I304" s="221"/>
      <c r="J304" s="217"/>
      <c r="K304" s="217"/>
      <c r="L304" s="222"/>
      <c r="M304" s="223"/>
      <c r="N304" s="224"/>
      <c r="O304" s="224"/>
      <c r="P304" s="224"/>
      <c r="Q304" s="224"/>
      <c r="R304" s="224"/>
      <c r="S304" s="224"/>
      <c r="T304" s="225"/>
      <c r="AT304" s="226" t="s">
        <v>254</v>
      </c>
      <c r="AU304" s="226" t="s">
        <v>86</v>
      </c>
      <c r="AV304" s="12" t="s">
        <v>86</v>
      </c>
      <c r="AW304" s="12" t="s">
        <v>38</v>
      </c>
      <c r="AX304" s="12" t="s">
        <v>82</v>
      </c>
      <c r="AY304" s="226" t="s">
        <v>149</v>
      </c>
    </row>
    <row r="305" spans="2:51" s="12" customFormat="1" ht="11.25">
      <c r="B305" s="216"/>
      <c r="C305" s="217"/>
      <c r="D305" s="210" t="s">
        <v>254</v>
      </c>
      <c r="E305" s="218" t="s">
        <v>1</v>
      </c>
      <c r="F305" s="219" t="s">
        <v>855</v>
      </c>
      <c r="G305" s="217"/>
      <c r="H305" s="220">
        <v>6.75</v>
      </c>
      <c r="I305" s="221"/>
      <c r="J305" s="217"/>
      <c r="K305" s="217"/>
      <c r="L305" s="222"/>
      <c r="M305" s="223"/>
      <c r="N305" s="224"/>
      <c r="O305" s="224"/>
      <c r="P305" s="224"/>
      <c r="Q305" s="224"/>
      <c r="R305" s="224"/>
      <c r="S305" s="224"/>
      <c r="T305" s="225"/>
      <c r="AT305" s="226" t="s">
        <v>254</v>
      </c>
      <c r="AU305" s="226" t="s">
        <v>86</v>
      </c>
      <c r="AV305" s="12" t="s">
        <v>86</v>
      </c>
      <c r="AW305" s="12" t="s">
        <v>38</v>
      </c>
      <c r="AX305" s="12" t="s">
        <v>82</v>
      </c>
      <c r="AY305" s="226" t="s">
        <v>149</v>
      </c>
    </row>
    <row r="306" spans="2:51" s="12" customFormat="1" ht="11.25">
      <c r="B306" s="216"/>
      <c r="C306" s="217"/>
      <c r="D306" s="210" t="s">
        <v>254</v>
      </c>
      <c r="E306" s="218" t="s">
        <v>1</v>
      </c>
      <c r="F306" s="219" t="s">
        <v>856</v>
      </c>
      <c r="G306" s="217"/>
      <c r="H306" s="220">
        <v>48.96</v>
      </c>
      <c r="I306" s="221"/>
      <c r="J306" s="217"/>
      <c r="K306" s="217"/>
      <c r="L306" s="222"/>
      <c r="M306" s="223"/>
      <c r="N306" s="224"/>
      <c r="O306" s="224"/>
      <c r="P306" s="224"/>
      <c r="Q306" s="224"/>
      <c r="R306" s="224"/>
      <c r="S306" s="224"/>
      <c r="T306" s="225"/>
      <c r="AT306" s="226" t="s">
        <v>254</v>
      </c>
      <c r="AU306" s="226" t="s">
        <v>86</v>
      </c>
      <c r="AV306" s="12" t="s">
        <v>86</v>
      </c>
      <c r="AW306" s="12" t="s">
        <v>38</v>
      </c>
      <c r="AX306" s="12" t="s">
        <v>82</v>
      </c>
      <c r="AY306" s="226" t="s">
        <v>149</v>
      </c>
    </row>
    <row r="307" spans="2:51" s="13" customFormat="1" ht="11.25">
      <c r="B307" s="227"/>
      <c r="C307" s="228"/>
      <c r="D307" s="210" t="s">
        <v>254</v>
      </c>
      <c r="E307" s="229" t="s">
        <v>1</v>
      </c>
      <c r="F307" s="230" t="s">
        <v>256</v>
      </c>
      <c r="G307" s="228"/>
      <c r="H307" s="231">
        <v>195.53</v>
      </c>
      <c r="I307" s="232"/>
      <c r="J307" s="228"/>
      <c r="K307" s="228"/>
      <c r="L307" s="233"/>
      <c r="M307" s="234"/>
      <c r="N307" s="235"/>
      <c r="O307" s="235"/>
      <c r="P307" s="235"/>
      <c r="Q307" s="235"/>
      <c r="R307" s="235"/>
      <c r="S307" s="235"/>
      <c r="T307" s="236"/>
      <c r="AT307" s="237" t="s">
        <v>254</v>
      </c>
      <c r="AU307" s="237" t="s">
        <v>86</v>
      </c>
      <c r="AV307" s="13" t="s">
        <v>169</v>
      </c>
      <c r="AW307" s="13" t="s">
        <v>38</v>
      </c>
      <c r="AX307" s="13" t="s">
        <v>89</v>
      </c>
      <c r="AY307" s="237" t="s">
        <v>149</v>
      </c>
    </row>
    <row r="308" spans="2:63" s="11" customFormat="1" ht="22.9" customHeight="1">
      <c r="B308" s="181"/>
      <c r="C308" s="182"/>
      <c r="D308" s="183" t="s">
        <v>81</v>
      </c>
      <c r="E308" s="195" t="s">
        <v>106</v>
      </c>
      <c r="F308" s="195" t="s">
        <v>857</v>
      </c>
      <c r="G308" s="182"/>
      <c r="H308" s="182"/>
      <c r="I308" s="185"/>
      <c r="J308" s="196">
        <f>BK308</f>
        <v>0</v>
      </c>
      <c r="K308" s="182"/>
      <c r="L308" s="187"/>
      <c r="M308" s="188"/>
      <c r="N308" s="189"/>
      <c r="O308" s="189"/>
      <c r="P308" s="190">
        <f>P309</f>
        <v>0</v>
      </c>
      <c r="Q308" s="189"/>
      <c r="R308" s="190">
        <f>R309</f>
        <v>0</v>
      </c>
      <c r="S308" s="189"/>
      <c r="T308" s="191">
        <f>T309</f>
        <v>0</v>
      </c>
      <c r="AR308" s="192" t="s">
        <v>89</v>
      </c>
      <c r="AT308" s="193" t="s">
        <v>81</v>
      </c>
      <c r="AU308" s="193" t="s">
        <v>89</v>
      </c>
      <c r="AY308" s="192" t="s">
        <v>149</v>
      </c>
      <c r="BK308" s="194">
        <f>BK309</f>
        <v>0</v>
      </c>
    </row>
    <row r="309" spans="2:65" s="1" customFormat="1" ht="16.5" customHeight="1">
      <c r="B309" s="35"/>
      <c r="C309" s="197" t="s">
        <v>457</v>
      </c>
      <c r="D309" s="197" t="s">
        <v>152</v>
      </c>
      <c r="E309" s="198" t="s">
        <v>858</v>
      </c>
      <c r="F309" s="199" t="s">
        <v>859</v>
      </c>
      <c r="G309" s="200" t="s">
        <v>322</v>
      </c>
      <c r="H309" s="201">
        <v>144</v>
      </c>
      <c r="I309" s="202"/>
      <c r="J309" s="203">
        <f>ROUND(I309*H309,2)</f>
        <v>0</v>
      </c>
      <c r="K309" s="199" t="s">
        <v>156</v>
      </c>
      <c r="L309" s="39"/>
      <c r="M309" s="204" t="s">
        <v>1</v>
      </c>
      <c r="N309" s="205" t="s">
        <v>47</v>
      </c>
      <c r="O309" s="67"/>
      <c r="P309" s="206">
        <f>O309*H309</f>
        <v>0</v>
      </c>
      <c r="Q309" s="206">
        <v>0</v>
      </c>
      <c r="R309" s="206">
        <f>Q309*H309</f>
        <v>0</v>
      </c>
      <c r="S309" s="206">
        <v>0</v>
      </c>
      <c r="T309" s="207">
        <f>S309*H309</f>
        <v>0</v>
      </c>
      <c r="AR309" s="208" t="s">
        <v>169</v>
      </c>
      <c r="AT309" s="208" t="s">
        <v>152</v>
      </c>
      <c r="AU309" s="208" t="s">
        <v>86</v>
      </c>
      <c r="AY309" s="17" t="s">
        <v>149</v>
      </c>
      <c r="BE309" s="209">
        <f>IF(N309="základní",J309,0)</f>
        <v>0</v>
      </c>
      <c r="BF309" s="209">
        <f>IF(N309="snížená",J309,0)</f>
        <v>0</v>
      </c>
      <c r="BG309" s="209">
        <f>IF(N309="zákl. přenesená",J309,0)</f>
        <v>0</v>
      </c>
      <c r="BH309" s="209">
        <f>IF(N309="sníž. přenesená",J309,0)</f>
        <v>0</v>
      </c>
      <c r="BI309" s="209">
        <f>IF(N309="nulová",J309,0)</f>
        <v>0</v>
      </c>
      <c r="BJ309" s="17" t="s">
        <v>89</v>
      </c>
      <c r="BK309" s="209">
        <f>ROUND(I309*H309,2)</f>
        <v>0</v>
      </c>
      <c r="BL309" s="17" t="s">
        <v>169</v>
      </c>
      <c r="BM309" s="208" t="s">
        <v>860</v>
      </c>
    </row>
    <row r="310" spans="2:63" s="11" customFormat="1" ht="22.9" customHeight="1">
      <c r="B310" s="181"/>
      <c r="C310" s="182"/>
      <c r="D310" s="183" t="s">
        <v>81</v>
      </c>
      <c r="E310" s="195" t="s">
        <v>169</v>
      </c>
      <c r="F310" s="195" t="s">
        <v>861</v>
      </c>
      <c r="G310" s="182"/>
      <c r="H310" s="182"/>
      <c r="I310" s="185"/>
      <c r="J310" s="196">
        <f>BK310</f>
        <v>0</v>
      </c>
      <c r="K310" s="182"/>
      <c r="L310" s="187"/>
      <c r="M310" s="188"/>
      <c r="N310" s="189"/>
      <c r="O310" s="189"/>
      <c r="P310" s="190">
        <f>SUM(P311:P354)</f>
        <v>0</v>
      </c>
      <c r="Q310" s="189"/>
      <c r="R310" s="190">
        <f>SUM(R311:R354)</f>
        <v>0.43032800000000004</v>
      </c>
      <c r="S310" s="189"/>
      <c r="T310" s="191">
        <f>SUM(T311:T354)</f>
        <v>0</v>
      </c>
      <c r="AR310" s="192" t="s">
        <v>89</v>
      </c>
      <c r="AT310" s="193" t="s">
        <v>81</v>
      </c>
      <c r="AU310" s="193" t="s">
        <v>89</v>
      </c>
      <c r="AY310" s="192" t="s">
        <v>149</v>
      </c>
      <c r="BK310" s="194">
        <f>SUM(BK311:BK354)</f>
        <v>0</v>
      </c>
    </row>
    <row r="311" spans="2:65" s="1" customFormat="1" ht="16.5" customHeight="1">
      <c r="B311" s="35"/>
      <c r="C311" s="197" t="s">
        <v>463</v>
      </c>
      <c r="D311" s="197" t="s">
        <v>152</v>
      </c>
      <c r="E311" s="198" t="s">
        <v>862</v>
      </c>
      <c r="F311" s="199" t="s">
        <v>863</v>
      </c>
      <c r="G311" s="200" t="s">
        <v>275</v>
      </c>
      <c r="H311" s="201">
        <v>10.44</v>
      </c>
      <c r="I311" s="202"/>
      <c r="J311" s="203">
        <f>ROUND(I311*H311,2)</f>
        <v>0</v>
      </c>
      <c r="K311" s="199" t="s">
        <v>156</v>
      </c>
      <c r="L311" s="39"/>
      <c r="M311" s="204" t="s">
        <v>1</v>
      </c>
      <c r="N311" s="205" t="s">
        <v>47</v>
      </c>
      <c r="O311" s="67"/>
      <c r="P311" s="206">
        <f>O311*H311</f>
        <v>0</v>
      </c>
      <c r="Q311" s="206">
        <v>0</v>
      </c>
      <c r="R311" s="206">
        <f>Q311*H311</f>
        <v>0</v>
      </c>
      <c r="S311" s="206">
        <v>0</v>
      </c>
      <c r="T311" s="207">
        <f>S311*H311</f>
        <v>0</v>
      </c>
      <c r="AR311" s="208" t="s">
        <v>169</v>
      </c>
      <c r="AT311" s="208" t="s">
        <v>152</v>
      </c>
      <c r="AU311" s="208" t="s">
        <v>86</v>
      </c>
      <c r="AY311" s="17" t="s">
        <v>149</v>
      </c>
      <c r="BE311" s="209">
        <f>IF(N311="základní",J311,0)</f>
        <v>0</v>
      </c>
      <c r="BF311" s="209">
        <f>IF(N311="snížená",J311,0)</f>
        <v>0</v>
      </c>
      <c r="BG311" s="209">
        <f>IF(N311="zákl. přenesená",J311,0)</f>
        <v>0</v>
      </c>
      <c r="BH311" s="209">
        <f>IF(N311="sníž. přenesená",J311,0)</f>
        <v>0</v>
      </c>
      <c r="BI311" s="209">
        <f>IF(N311="nulová",J311,0)</f>
        <v>0</v>
      </c>
      <c r="BJ311" s="17" t="s">
        <v>89</v>
      </c>
      <c r="BK311" s="209">
        <f>ROUND(I311*H311,2)</f>
        <v>0</v>
      </c>
      <c r="BL311" s="17" t="s">
        <v>169</v>
      </c>
      <c r="BM311" s="208" t="s">
        <v>864</v>
      </c>
    </row>
    <row r="312" spans="2:51" s="14" customFormat="1" ht="11.25">
      <c r="B312" s="238"/>
      <c r="C312" s="239"/>
      <c r="D312" s="210" t="s">
        <v>254</v>
      </c>
      <c r="E312" s="240" t="s">
        <v>1</v>
      </c>
      <c r="F312" s="241" t="s">
        <v>729</v>
      </c>
      <c r="G312" s="239"/>
      <c r="H312" s="240" t="s">
        <v>1</v>
      </c>
      <c r="I312" s="242"/>
      <c r="J312" s="239"/>
      <c r="K312" s="239"/>
      <c r="L312" s="243"/>
      <c r="M312" s="244"/>
      <c r="N312" s="245"/>
      <c r="O312" s="245"/>
      <c r="P312" s="245"/>
      <c r="Q312" s="245"/>
      <c r="R312" s="245"/>
      <c r="S312" s="245"/>
      <c r="T312" s="246"/>
      <c r="AT312" s="247" t="s">
        <v>254</v>
      </c>
      <c r="AU312" s="247" t="s">
        <v>86</v>
      </c>
      <c r="AV312" s="14" t="s">
        <v>89</v>
      </c>
      <c r="AW312" s="14" t="s">
        <v>38</v>
      </c>
      <c r="AX312" s="14" t="s">
        <v>82</v>
      </c>
      <c r="AY312" s="247" t="s">
        <v>149</v>
      </c>
    </row>
    <row r="313" spans="2:51" s="12" customFormat="1" ht="11.25">
      <c r="B313" s="216"/>
      <c r="C313" s="217"/>
      <c r="D313" s="210" t="s">
        <v>254</v>
      </c>
      <c r="E313" s="218" t="s">
        <v>1</v>
      </c>
      <c r="F313" s="219" t="s">
        <v>865</v>
      </c>
      <c r="G313" s="217"/>
      <c r="H313" s="220">
        <v>0.648</v>
      </c>
      <c r="I313" s="221"/>
      <c r="J313" s="217"/>
      <c r="K313" s="217"/>
      <c r="L313" s="222"/>
      <c r="M313" s="223"/>
      <c r="N313" s="224"/>
      <c r="O313" s="224"/>
      <c r="P313" s="224"/>
      <c r="Q313" s="224"/>
      <c r="R313" s="224"/>
      <c r="S313" s="224"/>
      <c r="T313" s="225"/>
      <c r="AT313" s="226" t="s">
        <v>254</v>
      </c>
      <c r="AU313" s="226" t="s">
        <v>86</v>
      </c>
      <c r="AV313" s="12" t="s">
        <v>86</v>
      </c>
      <c r="AW313" s="12" t="s">
        <v>38</v>
      </c>
      <c r="AX313" s="12" t="s">
        <v>82</v>
      </c>
      <c r="AY313" s="226" t="s">
        <v>149</v>
      </c>
    </row>
    <row r="314" spans="2:51" s="14" customFormat="1" ht="11.25">
      <c r="B314" s="238"/>
      <c r="C314" s="239"/>
      <c r="D314" s="210" t="s">
        <v>254</v>
      </c>
      <c r="E314" s="240" t="s">
        <v>1</v>
      </c>
      <c r="F314" s="241" t="s">
        <v>866</v>
      </c>
      <c r="G314" s="239"/>
      <c r="H314" s="240" t="s">
        <v>1</v>
      </c>
      <c r="I314" s="242"/>
      <c r="J314" s="239"/>
      <c r="K314" s="239"/>
      <c r="L314" s="243"/>
      <c r="M314" s="244"/>
      <c r="N314" s="245"/>
      <c r="O314" s="245"/>
      <c r="P314" s="245"/>
      <c r="Q314" s="245"/>
      <c r="R314" s="245"/>
      <c r="S314" s="245"/>
      <c r="T314" s="246"/>
      <c r="AT314" s="247" t="s">
        <v>254</v>
      </c>
      <c r="AU314" s="247" t="s">
        <v>86</v>
      </c>
      <c r="AV314" s="14" t="s">
        <v>89</v>
      </c>
      <c r="AW314" s="14" t="s">
        <v>38</v>
      </c>
      <c r="AX314" s="14" t="s">
        <v>82</v>
      </c>
      <c r="AY314" s="247" t="s">
        <v>149</v>
      </c>
    </row>
    <row r="315" spans="2:51" s="12" customFormat="1" ht="11.25">
      <c r="B315" s="216"/>
      <c r="C315" s="217"/>
      <c r="D315" s="210" t="s">
        <v>254</v>
      </c>
      <c r="E315" s="218" t="s">
        <v>1</v>
      </c>
      <c r="F315" s="219" t="s">
        <v>867</v>
      </c>
      <c r="G315" s="217"/>
      <c r="H315" s="220">
        <v>3.584</v>
      </c>
      <c r="I315" s="221"/>
      <c r="J315" s="217"/>
      <c r="K315" s="217"/>
      <c r="L315" s="222"/>
      <c r="M315" s="223"/>
      <c r="N315" s="224"/>
      <c r="O315" s="224"/>
      <c r="P315" s="224"/>
      <c r="Q315" s="224"/>
      <c r="R315" s="224"/>
      <c r="S315" s="224"/>
      <c r="T315" s="225"/>
      <c r="AT315" s="226" t="s">
        <v>254</v>
      </c>
      <c r="AU315" s="226" t="s">
        <v>86</v>
      </c>
      <c r="AV315" s="12" t="s">
        <v>86</v>
      </c>
      <c r="AW315" s="12" t="s">
        <v>38</v>
      </c>
      <c r="AX315" s="12" t="s">
        <v>82</v>
      </c>
      <c r="AY315" s="226" t="s">
        <v>149</v>
      </c>
    </row>
    <row r="316" spans="2:51" s="12" customFormat="1" ht="11.25">
      <c r="B316" s="216"/>
      <c r="C316" s="217"/>
      <c r="D316" s="210" t="s">
        <v>254</v>
      </c>
      <c r="E316" s="218" t="s">
        <v>1</v>
      </c>
      <c r="F316" s="219" t="s">
        <v>868</v>
      </c>
      <c r="G316" s="217"/>
      <c r="H316" s="220">
        <v>3.968</v>
      </c>
      <c r="I316" s="221"/>
      <c r="J316" s="217"/>
      <c r="K316" s="217"/>
      <c r="L316" s="222"/>
      <c r="M316" s="223"/>
      <c r="N316" s="224"/>
      <c r="O316" s="224"/>
      <c r="P316" s="224"/>
      <c r="Q316" s="224"/>
      <c r="R316" s="224"/>
      <c r="S316" s="224"/>
      <c r="T316" s="225"/>
      <c r="AT316" s="226" t="s">
        <v>254</v>
      </c>
      <c r="AU316" s="226" t="s">
        <v>86</v>
      </c>
      <c r="AV316" s="12" t="s">
        <v>86</v>
      </c>
      <c r="AW316" s="12" t="s">
        <v>38</v>
      </c>
      <c r="AX316" s="12" t="s">
        <v>82</v>
      </c>
      <c r="AY316" s="226" t="s">
        <v>149</v>
      </c>
    </row>
    <row r="317" spans="2:51" s="12" customFormat="1" ht="11.25">
      <c r="B317" s="216"/>
      <c r="C317" s="217"/>
      <c r="D317" s="210" t="s">
        <v>254</v>
      </c>
      <c r="E317" s="218" t="s">
        <v>1</v>
      </c>
      <c r="F317" s="219" t="s">
        <v>869</v>
      </c>
      <c r="G317" s="217"/>
      <c r="H317" s="220">
        <v>2.24</v>
      </c>
      <c r="I317" s="221"/>
      <c r="J317" s="217"/>
      <c r="K317" s="217"/>
      <c r="L317" s="222"/>
      <c r="M317" s="223"/>
      <c r="N317" s="224"/>
      <c r="O317" s="224"/>
      <c r="P317" s="224"/>
      <c r="Q317" s="224"/>
      <c r="R317" s="224"/>
      <c r="S317" s="224"/>
      <c r="T317" s="225"/>
      <c r="AT317" s="226" t="s">
        <v>254</v>
      </c>
      <c r="AU317" s="226" t="s">
        <v>86</v>
      </c>
      <c r="AV317" s="12" t="s">
        <v>86</v>
      </c>
      <c r="AW317" s="12" t="s">
        <v>38</v>
      </c>
      <c r="AX317" s="12" t="s">
        <v>82</v>
      </c>
      <c r="AY317" s="226" t="s">
        <v>149</v>
      </c>
    </row>
    <row r="318" spans="2:51" s="13" customFormat="1" ht="11.25">
      <c r="B318" s="227"/>
      <c r="C318" s="228"/>
      <c r="D318" s="210" t="s">
        <v>254</v>
      </c>
      <c r="E318" s="229" t="s">
        <v>1</v>
      </c>
      <c r="F318" s="230" t="s">
        <v>256</v>
      </c>
      <c r="G318" s="228"/>
      <c r="H318" s="231">
        <v>10.44</v>
      </c>
      <c r="I318" s="232"/>
      <c r="J318" s="228"/>
      <c r="K318" s="228"/>
      <c r="L318" s="233"/>
      <c r="M318" s="234"/>
      <c r="N318" s="235"/>
      <c r="O318" s="235"/>
      <c r="P318" s="235"/>
      <c r="Q318" s="235"/>
      <c r="R318" s="235"/>
      <c r="S318" s="235"/>
      <c r="T318" s="236"/>
      <c r="AT318" s="237" t="s">
        <v>254</v>
      </c>
      <c r="AU318" s="237" t="s">
        <v>86</v>
      </c>
      <c r="AV318" s="13" t="s">
        <v>169</v>
      </c>
      <c r="AW318" s="13" t="s">
        <v>38</v>
      </c>
      <c r="AX318" s="13" t="s">
        <v>82</v>
      </c>
      <c r="AY318" s="237" t="s">
        <v>149</v>
      </c>
    </row>
    <row r="319" spans="2:51" s="12" customFormat="1" ht="11.25">
      <c r="B319" s="216"/>
      <c r="C319" s="217"/>
      <c r="D319" s="210" t="s">
        <v>254</v>
      </c>
      <c r="E319" s="218" t="s">
        <v>1</v>
      </c>
      <c r="F319" s="219" t="s">
        <v>870</v>
      </c>
      <c r="G319" s="217"/>
      <c r="H319" s="220">
        <v>10.44</v>
      </c>
      <c r="I319" s="221"/>
      <c r="J319" s="217"/>
      <c r="K319" s="217"/>
      <c r="L319" s="222"/>
      <c r="M319" s="223"/>
      <c r="N319" s="224"/>
      <c r="O319" s="224"/>
      <c r="P319" s="224"/>
      <c r="Q319" s="224"/>
      <c r="R319" s="224"/>
      <c r="S319" s="224"/>
      <c r="T319" s="225"/>
      <c r="AT319" s="226" t="s">
        <v>254</v>
      </c>
      <c r="AU319" s="226" t="s">
        <v>86</v>
      </c>
      <c r="AV319" s="12" t="s">
        <v>86</v>
      </c>
      <c r="AW319" s="12" t="s">
        <v>38</v>
      </c>
      <c r="AX319" s="12" t="s">
        <v>82</v>
      </c>
      <c r="AY319" s="226" t="s">
        <v>149</v>
      </c>
    </row>
    <row r="320" spans="2:51" s="13" customFormat="1" ht="11.25">
      <c r="B320" s="227"/>
      <c r="C320" s="228"/>
      <c r="D320" s="210" t="s">
        <v>254</v>
      </c>
      <c r="E320" s="229" t="s">
        <v>1</v>
      </c>
      <c r="F320" s="230" t="s">
        <v>256</v>
      </c>
      <c r="G320" s="228"/>
      <c r="H320" s="231">
        <v>10.44</v>
      </c>
      <c r="I320" s="232"/>
      <c r="J320" s="228"/>
      <c r="K320" s="228"/>
      <c r="L320" s="233"/>
      <c r="M320" s="234"/>
      <c r="N320" s="235"/>
      <c r="O320" s="235"/>
      <c r="P320" s="235"/>
      <c r="Q320" s="235"/>
      <c r="R320" s="235"/>
      <c r="S320" s="235"/>
      <c r="T320" s="236"/>
      <c r="AT320" s="237" t="s">
        <v>254</v>
      </c>
      <c r="AU320" s="237" t="s">
        <v>86</v>
      </c>
      <c r="AV320" s="13" t="s">
        <v>169</v>
      </c>
      <c r="AW320" s="13" t="s">
        <v>38</v>
      </c>
      <c r="AX320" s="13" t="s">
        <v>89</v>
      </c>
      <c r="AY320" s="237" t="s">
        <v>149</v>
      </c>
    </row>
    <row r="321" spans="2:65" s="1" customFormat="1" ht="16.5" customHeight="1">
      <c r="B321" s="35"/>
      <c r="C321" s="197" t="s">
        <v>467</v>
      </c>
      <c r="D321" s="197" t="s">
        <v>152</v>
      </c>
      <c r="E321" s="198" t="s">
        <v>871</v>
      </c>
      <c r="F321" s="199" t="s">
        <v>872</v>
      </c>
      <c r="G321" s="200" t="s">
        <v>275</v>
      </c>
      <c r="H321" s="201">
        <v>24.54</v>
      </c>
      <c r="I321" s="202"/>
      <c r="J321" s="203">
        <f>ROUND(I321*H321,2)</f>
        <v>0</v>
      </c>
      <c r="K321" s="199" t="s">
        <v>156</v>
      </c>
      <c r="L321" s="39"/>
      <c r="M321" s="204" t="s">
        <v>1</v>
      </c>
      <c r="N321" s="205" t="s">
        <v>47</v>
      </c>
      <c r="O321" s="67"/>
      <c r="P321" s="206">
        <f>O321*H321</f>
        <v>0</v>
      </c>
      <c r="Q321" s="206">
        <v>0</v>
      </c>
      <c r="R321" s="206">
        <f>Q321*H321</f>
        <v>0</v>
      </c>
      <c r="S321" s="206">
        <v>0</v>
      </c>
      <c r="T321" s="207">
        <f>S321*H321</f>
        <v>0</v>
      </c>
      <c r="AR321" s="208" t="s">
        <v>169</v>
      </c>
      <c r="AT321" s="208" t="s">
        <v>152</v>
      </c>
      <c r="AU321" s="208" t="s">
        <v>86</v>
      </c>
      <c r="AY321" s="17" t="s">
        <v>149</v>
      </c>
      <c r="BE321" s="209">
        <f>IF(N321="základní",J321,0)</f>
        <v>0</v>
      </c>
      <c r="BF321" s="209">
        <f>IF(N321="snížená",J321,0)</f>
        <v>0</v>
      </c>
      <c r="BG321" s="209">
        <f>IF(N321="zákl. přenesená",J321,0)</f>
        <v>0</v>
      </c>
      <c r="BH321" s="209">
        <f>IF(N321="sníž. přenesená",J321,0)</f>
        <v>0</v>
      </c>
      <c r="BI321" s="209">
        <f>IF(N321="nulová",J321,0)</f>
        <v>0</v>
      </c>
      <c r="BJ321" s="17" t="s">
        <v>89</v>
      </c>
      <c r="BK321" s="209">
        <f>ROUND(I321*H321,2)</f>
        <v>0</v>
      </c>
      <c r="BL321" s="17" t="s">
        <v>169</v>
      </c>
      <c r="BM321" s="208" t="s">
        <v>873</v>
      </c>
    </row>
    <row r="322" spans="2:51" s="14" customFormat="1" ht="11.25">
      <c r="B322" s="238"/>
      <c r="C322" s="239"/>
      <c r="D322" s="210" t="s">
        <v>254</v>
      </c>
      <c r="E322" s="240" t="s">
        <v>1</v>
      </c>
      <c r="F322" s="241" t="s">
        <v>842</v>
      </c>
      <c r="G322" s="239"/>
      <c r="H322" s="240" t="s">
        <v>1</v>
      </c>
      <c r="I322" s="242"/>
      <c r="J322" s="239"/>
      <c r="K322" s="239"/>
      <c r="L322" s="243"/>
      <c r="M322" s="244"/>
      <c r="N322" s="245"/>
      <c r="O322" s="245"/>
      <c r="P322" s="245"/>
      <c r="Q322" s="245"/>
      <c r="R322" s="245"/>
      <c r="S322" s="245"/>
      <c r="T322" s="246"/>
      <c r="AT322" s="247" t="s">
        <v>254</v>
      </c>
      <c r="AU322" s="247" t="s">
        <v>86</v>
      </c>
      <c r="AV322" s="14" t="s">
        <v>89</v>
      </c>
      <c r="AW322" s="14" t="s">
        <v>38</v>
      </c>
      <c r="AX322" s="14" t="s">
        <v>82</v>
      </c>
      <c r="AY322" s="247" t="s">
        <v>149</v>
      </c>
    </row>
    <row r="323" spans="2:51" s="12" customFormat="1" ht="11.25">
      <c r="B323" s="216"/>
      <c r="C323" s="217"/>
      <c r="D323" s="210" t="s">
        <v>254</v>
      </c>
      <c r="E323" s="218" t="s">
        <v>1</v>
      </c>
      <c r="F323" s="219" t="s">
        <v>874</v>
      </c>
      <c r="G323" s="217"/>
      <c r="H323" s="220">
        <v>18.93</v>
      </c>
      <c r="I323" s="221"/>
      <c r="J323" s="217"/>
      <c r="K323" s="217"/>
      <c r="L323" s="222"/>
      <c r="M323" s="223"/>
      <c r="N323" s="224"/>
      <c r="O323" s="224"/>
      <c r="P323" s="224"/>
      <c r="Q323" s="224"/>
      <c r="R323" s="224"/>
      <c r="S323" s="224"/>
      <c r="T323" s="225"/>
      <c r="AT323" s="226" t="s">
        <v>254</v>
      </c>
      <c r="AU323" s="226" t="s">
        <v>86</v>
      </c>
      <c r="AV323" s="12" t="s">
        <v>86</v>
      </c>
      <c r="AW323" s="12" t="s">
        <v>38</v>
      </c>
      <c r="AX323" s="12" t="s">
        <v>82</v>
      </c>
      <c r="AY323" s="226" t="s">
        <v>149</v>
      </c>
    </row>
    <row r="324" spans="2:51" s="14" customFormat="1" ht="11.25">
      <c r="B324" s="238"/>
      <c r="C324" s="239"/>
      <c r="D324" s="210" t="s">
        <v>254</v>
      </c>
      <c r="E324" s="240" t="s">
        <v>1</v>
      </c>
      <c r="F324" s="241" t="s">
        <v>875</v>
      </c>
      <c r="G324" s="239"/>
      <c r="H324" s="240" t="s">
        <v>1</v>
      </c>
      <c r="I324" s="242"/>
      <c r="J324" s="239"/>
      <c r="K324" s="239"/>
      <c r="L324" s="243"/>
      <c r="M324" s="244"/>
      <c r="N324" s="245"/>
      <c r="O324" s="245"/>
      <c r="P324" s="245"/>
      <c r="Q324" s="245"/>
      <c r="R324" s="245"/>
      <c r="S324" s="245"/>
      <c r="T324" s="246"/>
      <c r="AT324" s="247" t="s">
        <v>254</v>
      </c>
      <c r="AU324" s="247" t="s">
        <v>86</v>
      </c>
      <c r="AV324" s="14" t="s">
        <v>89</v>
      </c>
      <c r="AW324" s="14" t="s">
        <v>38</v>
      </c>
      <c r="AX324" s="14" t="s">
        <v>82</v>
      </c>
      <c r="AY324" s="247" t="s">
        <v>149</v>
      </c>
    </row>
    <row r="325" spans="2:51" s="12" customFormat="1" ht="11.25">
      <c r="B325" s="216"/>
      <c r="C325" s="217"/>
      <c r="D325" s="210" t="s">
        <v>254</v>
      </c>
      <c r="E325" s="218" t="s">
        <v>1</v>
      </c>
      <c r="F325" s="219" t="s">
        <v>876</v>
      </c>
      <c r="G325" s="217"/>
      <c r="H325" s="220">
        <v>2.043</v>
      </c>
      <c r="I325" s="221"/>
      <c r="J325" s="217"/>
      <c r="K325" s="217"/>
      <c r="L325" s="222"/>
      <c r="M325" s="223"/>
      <c r="N325" s="224"/>
      <c r="O325" s="224"/>
      <c r="P325" s="224"/>
      <c r="Q325" s="224"/>
      <c r="R325" s="224"/>
      <c r="S325" s="224"/>
      <c r="T325" s="225"/>
      <c r="AT325" s="226" t="s">
        <v>254</v>
      </c>
      <c r="AU325" s="226" t="s">
        <v>86</v>
      </c>
      <c r="AV325" s="12" t="s">
        <v>86</v>
      </c>
      <c r="AW325" s="12" t="s">
        <v>38</v>
      </c>
      <c r="AX325" s="12" t="s">
        <v>82</v>
      </c>
      <c r="AY325" s="226" t="s">
        <v>149</v>
      </c>
    </row>
    <row r="326" spans="2:51" s="14" customFormat="1" ht="11.25">
      <c r="B326" s="238"/>
      <c r="C326" s="239"/>
      <c r="D326" s="210" t="s">
        <v>254</v>
      </c>
      <c r="E326" s="240" t="s">
        <v>1</v>
      </c>
      <c r="F326" s="241" t="s">
        <v>877</v>
      </c>
      <c r="G326" s="239"/>
      <c r="H326" s="240" t="s">
        <v>1</v>
      </c>
      <c r="I326" s="242"/>
      <c r="J326" s="239"/>
      <c r="K326" s="239"/>
      <c r="L326" s="243"/>
      <c r="M326" s="244"/>
      <c r="N326" s="245"/>
      <c r="O326" s="245"/>
      <c r="P326" s="245"/>
      <c r="Q326" s="245"/>
      <c r="R326" s="245"/>
      <c r="S326" s="245"/>
      <c r="T326" s="246"/>
      <c r="AT326" s="247" t="s">
        <v>254</v>
      </c>
      <c r="AU326" s="247" t="s">
        <v>86</v>
      </c>
      <c r="AV326" s="14" t="s">
        <v>89</v>
      </c>
      <c r="AW326" s="14" t="s">
        <v>38</v>
      </c>
      <c r="AX326" s="14" t="s">
        <v>82</v>
      </c>
      <c r="AY326" s="247" t="s">
        <v>149</v>
      </c>
    </row>
    <row r="327" spans="2:51" s="12" customFormat="1" ht="11.25">
      <c r="B327" s="216"/>
      <c r="C327" s="217"/>
      <c r="D327" s="210" t="s">
        <v>254</v>
      </c>
      <c r="E327" s="218" t="s">
        <v>1</v>
      </c>
      <c r="F327" s="219" t="s">
        <v>878</v>
      </c>
      <c r="G327" s="217"/>
      <c r="H327" s="220">
        <v>1.008</v>
      </c>
      <c r="I327" s="221"/>
      <c r="J327" s="217"/>
      <c r="K327" s="217"/>
      <c r="L327" s="222"/>
      <c r="M327" s="223"/>
      <c r="N327" s="224"/>
      <c r="O327" s="224"/>
      <c r="P327" s="224"/>
      <c r="Q327" s="224"/>
      <c r="R327" s="224"/>
      <c r="S327" s="224"/>
      <c r="T327" s="225"/>
      <c r="AT327" s="226" t="s">
        <v>254</v>
      </c>
      <c r="AU327" s="226" t="s">
        <v>86</v>
      </c>
      <c r="AV327" s="12" t="s">
        <v>86</v>
      </c>
      <c r="AW327" s="12" t="s">
        <v>38</v>
      </c>
      <c r="AX327" s="12" t="s">
        <v>82</v>
      </c>
      <c r="AY327" s="226" t="s">
        <v>149</v>
      </c>
    </row>
    <row r="328" spans="2:51" s="14" customFormat="1" ht="11.25">
      <c r="B328" s="238"/>
      <c r="C328" s="239"/>
      <c r="D328" s="210" t="s">
        <v>254</v>
      </c>
      <c r="E328" s="240" t="s">
        <v>1</v>
      </c>
      <c r="F328" s="241" t="s">
        <v>879</v>
      </c>
      <c r="G328" s="239"/>
      <c r="H328" s="240" t="s">
        <v>1</v>
      </c>
      <c r="I328" s="242"/>
      <c r="J328" s="239"/>
      <c r="K328" s="239"/>
      <c r="L328" s="243"/>
      <c r="M328" s="244"/>
      <c r="N328" s="245"/>
      <c r="O328" s="245"/>
      <c r="P328" s="245"/>
      <c r="Q328" s="245"/>
      <c r="R328" s="245"/>
      <c r="S328" s="245"/>
      <c r="T328" s="246"/>
      <c r="AT328" s="247" t="s">
        <v>254</v>
      </c>
      <c r="AU328" s="247" t="s">
        <v>86</v>
      </c>
      <c r="AV328" s="14" t="s">
        <v>89</v>
      </c>
      <c r="AW328" s="14" t="s">
        <v>38</v>
      </c>
      <c r="AX328" s="14" t="s">
        <v>82</v>
      </c>
      <c r="AY328" s="247" t="s">
        <v>149</v>
      </c>
    </row>
    <row r="329" spans="2:51" s="12" customFormat="1" ht="11.25">
      <c r="B329" s="216"/>
      <c r="C329" s="217"/>
      <c r="D329" s="210" t="s">
        <v>254</v>
      </c>
      <c r="E329" s="218" t="s">
        <v>1</v>
      </c>
      <c r="F329" s="219" t="s">
        <v>880</v>
      </c>
      <c r="G329" s="217"/>
      <c r="H329" s="220">
        <v>1.688</v>
      </c>
      <c r="I329" s="221"/>
      <c r="J329" s="217"/>
      <c r="K329" s="217"/>
      <c r="L329" s="222"/>
      <c r="M329" s="223"/>
      <c r="N329" s="224"/>
      <c r="O329" s="224"/>
      <c r="P329" s="224"/>
      <c r="Q329" s="224"/>
      <c r="R329" s="224"/>
      <c r="S329" s="224"/>
      <c r="T329" s="225"/>
      <c r="AT329" s="226" t="s">
        <v>254</v>
      </c>
      <c r="AU329" s="226" t="s">
        <v>86</v>
      </c>
      <c r="AV329" s="12" t="s">
        <v>86</v>
      </c>
      <c r="AW329" s="12" t="s">
        <v>38</v>
      </c>
      <c r="AX329" s="12" t="s">
        <v>82</v>
      </c>
      <c r="AY329" s="226" t="s">
        <v>149</v>
      </c>
    </row>
    <row r="330" spans="2:51" s="14" customFormat="1" ht="11.25">
      <c r="B330" s="238"/>
      <c r="C330" s="239"/>
      <c r="D330" s="210" t="s">
        <v>254</v>
      </c>
      <c r="E330" s="240" t="s">
        <v>1</v>
      </c>
      <c r="F330" s="241" t="s">
        <v>881</v>
      </c>
      <c r="G330" s="239"/>
      <c r="H330" s="240" t="s">
        <v>1</v>
      </c>
      <c r="I330" s="242"/>
      <c r="J330" s="239"/>
      <c r="K330" s="239"/>
      <c r="L330" s="243"/>
      <c r="M330" s="244"/>
      <c r="N330" s="245"/>
      <c r="O330" s="245"/>
      <c r="P330" s="245"/>
      <c r="Q330" s="245"/>
      <c r="R330" s="245"/>
      <c r="S330" s="245"/>
      <c r="T330" s="246"/>
      <c r="AT330" s="247" t="s">
        <v>254</v>
      </c>
      <c r="AU330" s="247" t="s">
        <v>86</v>
      </c>
      <c r="AV330" s="14" t="s">
        <v>89</v>
      </c>
      <c r="AW330" s="14" t="s">
        <v>38</v>
      </c>
      <c r="AX330" s="14" t="s">
        <v>82</v>
      </c>
      <c r="AY330" s="247" t="s">
        <v>149</v>
      </c>
    </row>
    <row r="331" spans="2:51" s="12" customFormat="1" ht="11.25">
      <c r="B331" s="216"/>
      <c r="C331" s="217"/>
      <c r="D331" s="210" t="s">
        <v>254</v>
      </c>
      <c r="E331" s="218" t="s">
        <v>1</v>
      </c>
      <c r="F331" s="219" t="s">
        <v>882</v>
      </c>
      <c r="G331" s="217"/>
      <c r="H331" s="220">
        <v>0.87</v>
      </c>
      <c r="I331" s="221"/>
      <c r="J331" s="217"/>
      <c r="K331" s="217"/>
      <c r="L331" s="222"/>
      <c r="M331" s="223"/>
      <c r="N331" s="224"/>
      <c r="O331" s="224"/>
      <c r="P331" s="224"/>
      <c r="Q331" s="224"/>
      <c r="R331" s="224"/>
      <c r="S331" s="224"/>
      <c r="T331" s="225"/>
      <c r="AT331" s="226" t="s">
        <v>254</v>
      </c>
      <c r="AU331" s="226" t="s">
        <v>86</v>
      </c>
      <c r="AV331" s="12" t="s">
        <v>86</v>
      </c>
      <c r="AW331" s="12" t="s">
        <v>38</v>
      </c>
      <c r="AX331" s="12" t="s">
        <v>82</v>
      </c>
      <c r="AY331" s="226" t="s">
        <v>149</v>
      </c>
    </row>
    <row r="332" spans="2:51" s="13" customFormat="1" ht="11.25">
      <c r="B332" s="227"/>
      <c r="C332" s="228"/>
      <c r="D332" s="210" t="s">
        <v>254</v>
      </c>
      <c r="E332" s="229" t="s">
        <v>1</v>
      </c>
      <c r="F332" s="230" t="s">
        <v>256</v>
      </c>
      <c r="G332" s="228"/>
      <c r="H332" s="231">
        <v>24.538999999999998</v>
      </c>
      <c r="I332" s="232"/>
      <c r="J332" s="228"/>
      <c r="K332" s="228"/>
      <c r="L332" s="233"/>
      <c r="M332" s="234"/>
      <c r="N332" s="235"/>
      <c r="O332" s="235"/>
      <c r="P332" s="235"/>
      <c r="Q332" s="235"/>
      <c r="R332" s="235"/>
      <c r="S332" s="235"/>
      <c r="T332" s="236"/>
      <c r="AT332" s="237" t="s">
        <v>254</v>
      </c>
      <c r="AU332" s="237" t="s">
        <v>86</v>
      </c>
      <c r="AV332" s="13" t="s">
        <v>169</v>
      </c>
      <c r="AW332" s="13" t="s">
        <v>38</v>
      </c>
      <c r="AX332" s="13" t="s">
        <v>82</v>
      </c>
      <c r="AY332" s="237" t="s">
        <v>149</v>
      </c>
    </row>
    <row r="333" spans="2:51" s="12" customFormat="1" ht="11.25">
      <c r="B333" s="216"/>
      <c r="C333" s="217"/>
      <c r="D333" s="210" t="s">
        <v>254</v>
      </c>
      <c r="E333" s="218" t="s">
        <v>1</v>
      </c>
      <c r="F333" s="219" t="s">
        <v>883</v>
      </c>
      <c r="G333" s="217"/>
      <c r="H333" s="220">
        <v>24.54</v>
      </c>
      <c r="I333" s="221"/>
      <c r="J333" s="217"/>
      <c r="K333" s="217"/>
      <c r="L333" s="222"/>
      <c r="M333" s="223"/>
      <c r="N333" s="224"/>
      <c r="O333" s="224"/>
      <c r="P333" s="224"/>
      <c r="Q333" s="224"/>
      <c r="R333" s="224"/>
      <c r="S333" s="224"/>
      <c r="T333" s="225"/>
      <c r="AT333" s="226" t="s">
        <v>254</v>
      </c>
      <c r="AU333" s="226" t="s">
        <v>86</v>
      </c>
      <c r="AV333" s="12" t="s">
        <v>86</v>
      </c>
      <c r="AW333" s="12" t="s">
        <v>38</v>
      </c>
      <c r="AX333" s="12" t="s">
        <v>82</v>
      </c>
      <c r="AY333" s="226" t="s">
        <v>149</v>
      </c>
    </row>
    <row r="334" spans="2:51" s="13" customFormat="1" ht="11.25">
      <c r="B334" s="227"/>
      <c r="C334" s="228"/>
      <c r="D334" s="210" t="s">
        <v>254</v>
      </c>
      <c r="E334" s="229" t="s">
        <v>1</v>
      </c>
      <c r="F334" s="230" t="s">
        <v>256</v>
      </c>
      <c r="G334" s="228"/>
      <c r="H334" s="231">
        <v>24.54</v>
      </c>
      <c r="I334" s="232"/>
      <c r="J334" s="228"/>
      <c r="K334" s="228"/>
      <c r="L334" s="233"/>
      <c r="M334" s="234"/>
      <c r="N334" s="235"/>
      <c r="O334" s="235"/>
      <c r="P334" s="235"/>
      <c r="Q334" s="235"/>
      <c r="R334" s="235"/>
      <c r="S334" s="235"/>
      <c r="T334" s="236"/>
      <c r="AT334" s="237" t="s">
        <v>254</v>
      </c>
      <c r="AU334" s="237" t="s">
        <v>86</v>
      </c>
      <c r="AV334" s="13" t="s">
        <v>169</v>
      </c>
      <c r="AW334" s="13" t="s">
        <v>38</v>
      </c>
      <c r="AX334" s="13" t="s">
        <v>89</v>
      </c>
      <c r="AY334" s="237" t="s">
        <v>149</v>
      </c>
    </row>
    <row r="335" spans="2:65" s="1" customFormat="1" ht="16.5" customHeight="1">
      <c r="B335" s="35"/>
      <c r="C335" s="197" t="s">
        <v>471</v>
      </c>
      <c r="D335" s="197" t="s">
        <v>152</v>
      </c>
      <c r="E335" s="198" t="s">
        <v>884</v>
      </c>
      <c r="F335" s="199" t="s">
        <v>885</v>
      </c>
      <c r="G335" s="200" t="s">
        <v>233</v>
      </c>
      <c r="H335" s="201">
        <v>5</v>
      </c>
      <c r="I335" s="202"/>
      <c r="J335" s="203">
        <f>ROUND(I335*H335,2)</f>
        <v>0</v>
      </c>
      <c r="K335" s="199" t="s">
        <v>156</v>
      </c>
      <c r="L335" s="39"/>
      <c r="M335" s="204" t="s">
        <v>1</v>
      </c>
      <c r="N335" s="205" t="s">
        <v>47</v>
      </c>
      <c r="O335" s="67"/>
      <c r="P335" s="206">
        <f>O335*H335</f>
        <v>0</v>
      </c>
      <c r="Q335" s="206">
        <v>0.0066</v>
      </c>
      <c r="R335" s="206">
        <f>Q335*H335</f>
        <v>0.033</v>
      </c>
      <c r="S335" s="206">
        <v>0</v>
      </c>
      <c r="T335" s="207">
        <f>S335*H335</f>
        <v>0</v>
      </c>
      <c r="AR335" s="208" t="s">
        <v>169</v>
      </c>
      <c r="AT335" s="208" t="s">
        <v>152</v>
      </c>
      <c r="AU335" s="208" t="s">
        <v>86</v>
      </c>
      <c r="AY335" s="17" t="s">
        <v>149</v>
      </c>
      <c r="BE335" s="209">
        <f>IF(N335="základní",J335,0)</f>
        <v>0</v>
      </c>
      <c r="BF335" s="209">
        <f>IF(N335="snížená",J335,0)</f>
        <v>0</v>
      </c>
      <c r="BG335" s="209">
        <f>IF(N335="zákl. přenesená",J335,0)</f>
        <v>0</v>
      </c>
      <c r="BH335" s="209">
        <f>IF(N335="sníž. přenesená",J335,0)</f>
        <v>0</v>
      </c>
      <c r="BI335" s="209">
        <f>IF(N335="nulová",J335,0)</f>
        <v>0</v>
      </c>
      <c r="BJ335" s="17" t="s">
        <v>89</v>
      </c>
      <c r="BK335" s="209">
        <f>ROUND(I335*H335,2)</f>
        <v>0</v>
      </c>
      <c r="BL335" s="17" t="s">
        <v>169</v>
      </c>
      <c r="BM335" s="208" t="s">
        <v>886</v>
      </c>
    </row>
    <row r="336" spans="2:65" s="1" customFormat="1" ht="16.5" customHeight="1">
      <c r="B336" s="35"/>
      <c r="C336" s="251" t="s">
        <v>477</v>
      </c>
      <c r="D336" s="251" t="s">
        <v>383</v>
      </c>
      <c r="E336" s="252" t="s">
        <v>887</v>
      </c>
      <c r="F336" s="253" t="s">
        <v>888</v>
      </c>
      <c r="G336" s="254" t="s">
        <v>233</v>
      </c>
      <c r="H336" s="255">
        <v>3</v>
      </c>
      <c r="I336" s="256"/>
      <c r="J336" s="257">
        <f>ROUND(I336*H336,2)</f>
        <v>0</v>
      </c>
      <c r="K336" s="253" t="s">
        <v>156</v>
      </c>
      <c r="L336" s="258"/>
      <c r="M336" s="259" t="s">
        <v>1</v>
      </c>
      <c r="N336" s="260" t="s">
        <v>47</v>
      </c>
      <c r="O336" s="67"/>
      <c r="P336" s="206">
        <f>O336*H336</f>
        <v>0</v>
      </c>
      <c r="Q336" s="206">
        <v>0.081</v>
      </c>
      <c r="R336" s="206">
        <f>Q336*H336</f>
        <v>0.243</v>
      </c>
      <c r="S336" s="206">
        <v>0</v>
      </c>
      <c r="T336" s="207">
        <f>S336*H336</f>
        <v>0</v>
      </c>
      <c r="AR336" s="208" t="s">
        <v>192</v>
      </c>
      <c r="AT336" s="208" t="s">
        <v>383</v>
      </c>
      <c r="AU336" s="208" t="s">
        <v>86</v>
      </c>
      <c r="AY336" s="17" t="s">
        <v>149</v>
      </c>
      <c r="BE336" s="209">
        <f>IF(N336="základní",J336,0)</f>
        <v>0</v>
      </c>
      <c r="BF336" s="209">
        <f>IF(N336="snížená",J336,0)</f>
        <v>0</v>
      </c>
      <c r="BG336" s="209">
        <f>IF(N336="zákl. přenesená",J336,0)</f>
        <v>0</v>
      </c>
      <c r="BH336" s="209">
        <f>IF(N336="sníž. přenesená",J336,0)</f>
        <v>0</v>
      </c>
      <c r="BI336" s="209">
        <f>IF(N336="nulová",J336,0)</f>
        <v>0</v>
      </c>
      <c r="BJ336" s="17" t="s">
        <v>89</v>
      </c>
      <c r="BK336" s="209">
        <f>ROUND(I336*H336,2)</f>
        <v>0</v>
      </c>
      <c r="BL336" s="17" t="s">
        <v>169</v>
      </c>
      <c r="BM336" s="208" t="s">
        <v>889</v>
      </c>
    </row>
    <row r="337" spans="2:51" s="14" customFormat="1" ht="11.25">
      <c r="B337" s="238"/>
      <c r="C337" s="239"/>
      <c r="D337" s="210" t="s">
        <v>254</v>
      </c>
      <c r="E337" s="240" t="s">
        <v>1</v>
      </c>
      <c r="F337" s="241" t="s">
        <v>729</v>
      </c>
      <c r="G337" s="239"/>
      <c r="H337" s="240" t="s">
        <v>1</v>
      </c>
      <c r="I337" s="242"/>
      <c r="J337" s="239"/>
      <c r="K337" s="239"/>
      <c r="L337" s="243"/>
      <c r="M337" s="244"/>
      <c r="N337" s="245"/>
      <c r="O337" s="245"/>
      <c r="P337" s="245"/>
      <c r="Q337" s="245"/>
      <c r="R337" s="245"/>
      <c r="S337" s="245"/>
      <c r="T337" s="246"/>
      <c r="AT337" s="247" t="s">
        <v>254</v>
      </c>
      <c r="AU337" s="247" t="s">
        <v>86</v>
      </c>
      <c r="AV337" s="14" t="s">
        <v>89</v>
      </c>
      <c r="AW337" s="14" t="s">
        <v>38</v>
      </c>
      <c r="AX337" s="14" t="s">
        <v>82</v>
      </c>
      <c r="AY337" s="247" t="s">
        <v>149</v>
      </c>
    </row>
    <row r="338" spans="2:51" s="12" customFormat="1" ht="11.25">
      <c r="B338" s="216"/>
      <c r="C338" s="217"/>
      <c r="D338" s="210" t="s">
        <v>254</v>
      </c>
      <c r="E338" s="218" t="s">
        <v>1</v>
      </c>
      <c r="F338" s="219" t="s">
        <v>890</v>
      </c>
      <c r="G338" s="217"/>
      <c r="H338" s="220">
        <v>3</v>
      </c>
      <c r="I338" s="221"/>
      <c r="J338" s="217"/>
      <c r="K338" s="217"/>
      <c r="L338" s="222"/>
      <c r="M338" s="223"/>
      <c r="N338" s="224"/>
      <c r="O338" s="224"/>
      <c r="P338" s="224"/>
      <c r="Q338" s="224"/>
      <c r="R338" s="224"/>
      <c r="S338" s="224"/>
      <c r="T338" s="225"/>
      <c r="AT338" s="226" t="s">
        <v>254</v>
      </c>
      <c r="AU338" s="226" t="s">
        <v>86</v>
      </c>
      <c r="AV338" s="12" t="s">
        <v>86</v>
      </c>
      <c r="AW338" s="12" t="s">
        <v>38</v>
      </c>
      <c r="AX338" s="12" t="s">
        <v>82</v>
      </c>
      <c r="AY338" s="226" t="s">
        <v>149</v>
      </c>
    </row>
    <row r="339" spans="2:51" s="13" customFormat="1" ht="11.25">
      <c r="B339" s="227"/>
      <c r="C339" s="228"/>
      <c r="D339" s="210" t="s">
        <v>254</v>
      </c>
      <c r="E339" s="229" t="s">
        <v>1</v>
      </c>
      <c r="F339" s="230" t="s">
        <v>256</v>
      </c>
      <c r="G339" s="228"/>
      <c r="H339" s="231">
        <v>3</v>
      </c>
      <c r="I339" s="232"/>
      <c r="J339" s="228"/>
      <c r="K339" s="228"/>
      <c r="L339" s="233"/>
      <c r="M339" s="234"/>
      <c r="N339" s="235"/>
      <c r="O339" s="235"/>
      <c r="P339" s="235"/>
      <c r="Q339" s="235"/>
      <c r="R339" s="235"/>
      <c r="S339" s="235"/>
      <c r="T339" s="236"/>
      <c r="AT339" s="237" t="s">
        <v>254</v>
      </c>
      <c r="AU339" s="237" t="s">
        <v>86</v>
      </c>
      <c r="AV339" s="13" t="s">
        <v>169</v>
      </c>
      <c r="AW339" s="13" t="s">
        <v>38</v>
      </c>
      <c r="AX339" s="13" t="s">
        <v>89</v>
      </c>
      <c r="AY339" s="237" t="s">
        <v>149</v>
      </c>
    </row>
    <row r="340" spans="2:65" s="1" customFormat="1" ht="16.5" customHeight="1">
      <c r="B340" s="35"/>
      <c r="C340" s="251" t="s">
        <v>483</v>
      </c>
      <c r="D340" s="251" t="s">
        <v>383</v>
      </c>
      <c r="E340" s="252" t="s">
        <v>891</v>
      </c>
      <c r="F340" s="253" t="s">
        <v>892</v>
      </c>
      <c r="G340" s="254" t="s">
        <v>233</v>
      </c>
      <c r="H340" s="255">
        <v>2</v>
      </c>
      <c r="I340" s="256"/>
      <c r="J340" s="257">
        <f>ROUND(I340*H340,2)</f>
        <v>0</v>
      </c>
      <c r="K340" s="253" t="s">
        <v>156</v>
      </c>
      <c r="L340" s="258"/>
      <c r="M340" s="259" t="s">
        <v>1</v>
      </c>
      <c r="N340" s="260" t="s">
        <v>47</v>
      </c>
      <c r="O340" s="67"/>
      <c r="P340" s="206">
        <f>O340*H340</f>
        <v>0</v>
      </c>
      <c r="Q340" s="206">
        <v>0.068</v>
      </c>
      <c r="R340" s="206">
        <f>Q340*H340</f>
        <v>0.136</v>
      </c>
      <c r="S340" s="206">
        <v>0</v>
      </c>
      <c r="T340" s="207">
        <f>S340*H340</f>
        <v>0</v>
      </c>
      <c r="AR340" s="208" t="s">
        <v>192</v>
      </c>
      <c r="AT340" s="208" t="s">
        <v>383</v>
      </c>
      <c r="AU340" s="208" t="s">
        <v>86</v>
      </c>
      <c r="AY340" s="17" t="s">
        <v>149</v>
      </c>
      <c r="BE340" s="209">
        <f>IF(N340="základní",J340,0)</f>
        <v>0</v>
      </c>
      <c r="BF340" s="209">
        <f>IF(N340="snížená",J340,0)</f>
        <v>0</v>
      </c>
      <c r="BG340" s="209">
        <f>IF(N340="zákl. přenesená",J340,0)</f>
        <v>0</v>
      </c>
      <c r="BH340" s="209">
        <f>IF(N340="sníž. přenesená",J340,0)</f>
        <v>0</v>
      </c>
      <c r="BI340" s="209">
        <f>IF(N340="nulová",J340,0)</f>
        <v>0</v>
      </c>
      <c r="BJ340" s="17" t="s">
        <v>89</v>
      </c>
      <c r="BK340" s="209">
        <f>ROUND(I340*H340,2)</f>
        <v>0</v>
      </c>
      <c r="BL340" s="17" t="s">
        <v>169</v>
      </c>
      <c r="BM340" s="208" t="s">
        <v>893</v>
      </c>
    </row>
    <row r="341" spans="2:51" s="14" customFormat="1" ht="11.25">
      <c r="B341" s="238"/>
      <c r="C341" s="239"/>
      <c r="D341" s="210" t="s">
        <v>254</v>
      </c>
      <c r="E341" s="240" t="s">
        <v>1</v>
      </c>
      <c r="F341" s="241" t="s">
        <v>894</v>
      </c>
      <c r="G341" s="239"/>
      <c r="H341" s="240" t="s">
        <v>1</v>
      </c>
      <c r="I341" s="242"/>
      <c r="J341" s="239"/>
      <c r="K341" s="239"/>
      <c r="L341" s="243"/>
      <c r="M341" s="244"/>
      <c r="N341" s="245"/>
      <c r="O341" s="245"/>
      <c r="P341" s="245"/>
      <c r="Q341" s="245"/>
      <c r="R341" s="245"/>
      <c r="S341" s="245"/>
      <c r="T341" s="246"/>
      <c r="AT341" s="247" t="s">
        <v>254</v>
      </c>
      <c r="AU341" s="247" t="s">
        <v>86</v>
      </c>
      <c r="AV341" s="14" t="s">
        <v>89</v>
      </c>
      <c r="AW341" s="14" t="s">
        <v>38</v>
      </c>
      <c r="AX341" s="14" t="s">
        <v>82</v>
      </c>
      <c r="AY341" s="247" t="s">
        <v>149</v>
      </c>
    </row>
    <row r="342" spans="2:51" s="12" customFormat="1" ht="11.25">
      <c r="B342" s="216"/>
      <c r="C342" s="217"/>
      <c r="D342" s="210" t="s">
        <v>254</v>
      </c>
      <c r="E342" s="218" t="s">
        <v>1</v>
      </c>
      <c r="F342" s="219" t="s">
        <v>895</v>
      </c>
      <c r="G342" s="217"/>
      <c r="H342" s="220">
        <v>2</v>
      </c>
      <c r="I342" s="221"/>
      <c r="J342" s="217"/>
      <c r="K342" s="217"/>
      <c r="L342" s="222"/>
      <c r="M342" s="223"/>
      <c r="N342" s="224"/>
      <c r="O342" s="224"/>
      <c r="P342" s="224"/>
      <c r="Q342" s="224"/>
      <c r="R342" s="224"/>
      <c r="S342" s="224"/>
      <c r="T342" s="225"/>
      <c r="AT342" s="226" t="s">
        <v>254</v>
      </c>
      <c r="AU342" s="226" t="s">
        <v>86</v>
      </c>
      <c r="AV342" s="12" t="s">
        <v>86</v>
      </c>
      <c r="AW342" s="12" t="s">
        <v>38</v>
      </c>
      <c r="AX342" s="12" t="s">
        <v>89</v>
      </c>
      <c r="AY342" s="226" t="s">
        <v>149</v>
      </c>
    </row>
    <row r="343" spans="2:65" s="1" customFormat="1" ht="24" customHeight="1">
      <c r="B343" s="35"/>
      <c r="C343" s="197" t="s">
        <v>488</v>
      </c>
      <c r="D343" s="197" t="s">
        <v>152</v>
      </c>
      <c r="E343" s="198" t="s">
        <v>896</v>
      </c>
      <c r="F343" s="199" t="s">
        <v>897</v>
      </c>
      <c r="G343" s="200" t="s">
        <v>275</v>
      </c>
      <c r="H343" s="201">
        <v>1.06</v>
      </c>
      <c r="I343" s="202"/>
      <c r="J343" s="203">
        <f>ROUND(I343*H343,2)</f>
        <v>0</v>
      </c>
      <c r="K343" s="199" t="s">
        <v>156</v>
      </c>
      <c r="L343" s="39"/>
      <c r="M343" s="204" t="s">
        <v>1</v>
      </c>
      <c r="N343" s="205" t="s">
        <v>47</v>
      </c>
      <c r="O343" s="67"/>
      <c r="P343" s="206">
        <f>O343*H343</f>
        <v>0</v>
      </c>
      <c r="Q343" s="206">
        <v>0</v>
      </c>
      <c r="R343" s="206">
        <f>Q343*H343</f>
        <v>0</v>
      </c>
      <c r="S343" s="206">
        <v>0</v>
      </c>
      <c r="T343" s="207">
        <f>S343*H343</f>
        <v>0</v>
      </c>
      <c r="AR343" s="208" t="s">
        <v>169</v>
      </c>
      <c r="AT343" s="208" t="s">
        <v>152</v>
      </c>
      <c r="AU343" s="208" t="s">
        <v>86</v>
      </c>
      <c r="AY343" s="17" t="s">
        <v>149</v>
      </c>
      <c r="BE343" s="209">
        <f>IF(N343="základní",J343,0)</f>
        <v>0</v>
      </c>
      <c r="BF343" s="209">
        <f>IF(N343="snížená",J343,0)</f>
        <v>0</v>
      </c>
      <c r="BG343" s="209">
        <f>IF(N343="zákl. přenesená",J343,0)</f>
        <v>0</v>
      </c>
      <c r="BH343" s="209">
        <f>IF(N343="sníž. přenesená",J343,0)</f>
        <v>0</v>
      </c>
      <c r="BI343" s="209">
        <f>IF(N343="nulová",J343,0)</f>
        <v>0</v>
      </c>
      <c r="BJ343" s="17" t="s">
        <v>89</v>
      </c>
      <c r="BK343" s="209">
        <f>ROUND(I343*H343,2)</f>
        <v>0</v>
      </c>
      <c r="BL343" s="17" t="s">
        <v>169</v>
      </c>
      <c r="BM343" s="208" t="s">
        <v>898</v>
      </c>
    </row>
    <row r="344" spans="2:51" s="14" customFormat="1" ht="11.25">
      <c r="B344" s="238"/>
      <c r="C344" s="239"/>
      <c r="D344" s="210" t="s">
        <v>254</v>
      </c>
      <c r="E344" s="240" t="s">
        <v>1</v>
      </c>
      <c r="F344" s="241" t="s">
        <v>875</v>
      </c>
      <c r="G344" s="239"/>
      <c r="H344" s="240" t="s">
        <v>1</v>
      </c>
      <c r="I344" s="242"/>
      <c r="J344" s="239"/>
      <c r="K344" s="239"/>
      <c r="L344" s="243"/>
      <c r="M344" s="244"/>
      <c r="N344" s="245"/>
      <c r="O344" s="245"/>
      <c r="P344" s="245"/>
      <c r="Q344" s="245"/>
      <c r="R344" s="245"/>
      <c r="S344" s="245"/>
      <c r="T344" s="246"/>
      <c r="AT344" s="247" t="s">
        <v>254</v>
      </c>
      <c r="AU344" s="247" t="s">
        <v>86</v>
      </c>
      <c r="AV344" s="14" t="s">
        <v>89</v>
      </c>
      <c r="AW344" s="14" t="s">
        <v>38</v>
      </c>
      <c r="AX344" s="14" t="s">
        <v>82</v>
      </c>
      <c r="AY344" s="247" t="s">
        <v>149</v>
      </c>
    </row>
    <row r="345" spans="2:51" s="12" customFormat="1" ht="11.25">
      <c r="B345" s="216"/>
      <c r="C345" s="217"/>
      <c r="D345" s="210" t="s">
        <v>254</v>
      </c>
      <c r="E345" s="218" t="s">
        <v>1</v>
      </c>
      <c r="F345" s="219" t="s">
        <v>899</v>
      </c>
      <c r="G345" s="217"/>
      <c r="H345" s="220">
        <v>1.062</v>
      </c>
      <c r="I345" s="221"/>
      <c r="J345" s="217"/>
      <c r="K345" s="217"/>
      <c r="L345" s="222"/>
      <c r="M345" s="223"/>
      <c r="N345" s="224"/>
      <c r="O345" s="224"/>
      <c r="P345" s="224"/>
      <c r="Q345" s="224"/>
      <c r="R345" s="224"/>
      <c r="S345" s="224"/>
      <c r="T345" s="225"/>
      <c r="AT345" s="226" t="s">
        <v>254</v>
      </c>
      <c r="AU345" s="226" t="s">
        <v>86</v>
      </c>
      <c r="AV345" s="12" t="s">
        <v>86</v>
      </c>
      <c r="AW345" s="12" t="s">
        <v>38</v>
      </c>
      <c r="AX345" s="12" t="s">
        <v>82</v>
      </c>
      <c r="AY345" s="226" t="s">
        <v>149</v>
      </c>
    </row>
    <row r="346" spans="2:51" s="13" customFormat="1" ht="11.25">
      <c r="B346" s="227"/>
      <c r="C346" s="228"/>
      <c r="D346" s="210" t="s">
        <v>254</v>
      </c>
      <c r="E346" s="229" t="s">
        <v>1</v>
      </c>
      <c r="F346" s="230" t="s">
        <v>256</v>
      </c>
      <c r="G346" s="228"/>
      <c r="H346" s="231">
        <v>1.062</v>
      </c>
      <c r="I346" s="232"/>
      <c r="J346" s="228"/>
      <c r="K346" s="228"/>
      <c r="L346" s="233"/>
      <c r="M346" s="234"/>
      <c r="N346" s="235"/>
      <c r="O346" s="235"/>
      <c r="P346" s="235"/>
      <c r="Q346" s="235"/>
      <c r="R346" s="235"/>
      <c r="S346" s="235"/>
      <c r="T346" s="236"/>
      <c r="AT346" s="237" t="s">
        <v>254</v>
      </c>
      <c r="AU346" s="237" t="s">
        <v>86</v>
      </c>
      <c r="AV346" s="13" t="s">
        <v>169</v>
      </c>
      <c r="AW346" s="13" t="s">
        <v>38</v>
      </c>
      <c r="AX346" s="13" t="s">
        <v>82</v>
      </c>
      <c r="AY346" s="237" t="s">
        <v>149</v>
      </c>
    </row>
    <row r="347" spans="2:51" s="12" customFormat="1" ht="11.25">
      <c r="B347" s="216"/>
      <c r="C347" s="217"/>
      <c r="D347" s="210" t="s">
        <v>254</v>
      </c>
      <c r="E347" s="218" t="s">
        <v>1</v>
      </c>
      <c r="F347" s="219" t="s">
        <v>900</v>
      </c>
      <c r="G347" s="217"/>
      <c r="H347" s="220">
        <v>1.06</v>
      </c>
      <c r="I347" s="221"/>
      <c r="J347" s="217"/>
      <c r="K347" s="217"/>
      <c r="L347" s="222"/>
      <c r="M347" s="223"/>
      <c r="N347" s="224"/>
      <c r="O347" s="224"/>
      <c r="P347" s="224"/>
      <c r="Q347" s="224"/>
      <c r="R347" s="224"/>
      <c r="S347" s="224"/>
      <c r="T347" s="225"/>
      <c r="AT347" s="226" t="s">
        <v>254</v>
      </c>
      <c r="AU347" s="226" t="s">
        <v>86</v>
      </c>
      <c r="AV347" s="12" t="s">
        <v>86</v>
      </c>
      <c r="AW347" s="12" t="s">
        <v>38</v>
      </c>
      <c r="AX347" s="12" t="s">
        <v>82</v>
      </c>
      <c r="AY347" s="226" t="s">
        <v>149</v>
      </c>
    </row>
    <row r="348" spans="2:51" s="13" customFormat="1" ht="11.25">
      <c r="B348" s="227"/>
      <c r="C348" s="228"/>
      <c r="D348" s="210" t="s">
        <v>254</v>
      </c>
      <c r="E348" s="229" t="s">
        <v>1</v>
      </c>
      <c r="F348" s="230" t="s">
        <v>256</v>
      </c>
      <c r="G348" s="228"/>
      <c r="H348" s="231">
        <v>1.06</v>
      </c>
      <c r="I348" s="232"/>
      <c r="J348" s="228"/>
      <c r="K348" s="228"/>
      <c r="L348" s="233"/>
      <c r="M348" s="234"/>
      <c r="N348" s="235"/>
      <c r="O348" s="235"/>
      <c r="P348" s="235"/>
      <c r="Q348" s="235"/>
      <c r="R348" s="235"/>
      <c r="S348" s="235"/>
      <c r="T348" s="236"/>
      <c r="AT348" s="237" t="s">
        <v>254</v>
      </c>
      <c r="AU348" s="237" t="s">
        <v>86</v>
      </c>
      <c r="AV348" s="13" t="s">
        <v>169</v>
      </c>
      <c r="AW348" s="13" t="s">
        <v>38</v>
      </c>
      <c r="AX348" s="13" t="s">
        <v>89</v>
      </c>
      <c r="AY348" s="237" t="s">
        <v>149</v>
      </c>
    </row>
    <row r="349" spans="2:65" s="1" customFormat="1" ht="24" customHeight="1">
      <c r="B349" s="35"/>
      <c r="C349" s="197" t="s">
        <v>492</v>
      </c>
      <c r="D349" s="197" t="s">
        <v>152</v>
      </c>
      <c r="E349" s="198" t="s">
        <v>901</v>
      </c>
      <c r="F349" s="199" t="s">
        <v>902</v>
      </c>
      <c r="G349" s="200" t="s">
        <v>252</v>
      </c>
      <c r="H349" s="201">
        <v>2.9</v>
      </c>
      <c r="I349" s="202"/>
      <c r="J349" s="203">
        <f>ROUND(I349*H349,2)</f>
        <v>0</v>
      </c>
      <c r="K349" s="199" t="s">
        <v>156</v>
      </c>
      <c r="L349" s="39"/>
      <c r="M349" s="204" t="s">
        <v>1</v>
      </c>
      <c r="N349" s="205" t="s">
        <v>47</v>
      </c>
      <c r="O349" s="67"/>
      <c r="P349" s="206">
        <f>O349*H349</f>
        <v>0</v>
      </c>
      <c r="Q349" s="206">
        <v>0.00632</v>
      </c>
      <c r="R349" s="206">
        <f>Q349*H349</f>
        <v>0.018328</v>
      </c>
      <c r="S349" s="206">
        <v>0</v>
      </c>
      <c r="T349" s="207">
        <f>S349*H349</f>
        <v>0</v>
      </c>
      <c r="AR349" s="208" t="s">
        <v>169</v>
      </c>
      <c r="AT349" s="208" t="s">
        <v>152</v>
      </c>
      <c r="AU349" s="208" t="s">
        <v>86</v>
      </c>
      <c r="AY349" s="17" t="s">
        <v>149</v>
      </c>
      <c r="BE349" s="209">
        <f>IF(N349="základní",J349,0)</f>
        <v>0</v>
      </c>
      <c r="BF349" s="209">
        <f>IF(N349="snížená",J349,0)</f>
        <v>0</v>
      </c>
      <c r="BG349" s="209">
        <f>IF(N349="zákl. přenesená",J349,0)</f>
        <v>0</v>
      </c>
      <c r="BH349" s="209">
        <f>IF(N349="sníž. přenesená",J349,0)</f>
        <v>0</v>
      </c>
      <c r="BI349" s="209">
        <f>IF(N349="nulová",J349,0)</f>
        <v>0</v>
      </c>
      <c r="BJ349" s="17" t="s">
        <v>89</v>
      </c>
      <c r="BK349" s="209">
        <f>ROUND(I349*H349,2)</f>
        <v>0</v>
      </c>
      <c r="BL349" s="17" t="s">
        <v>169</v>
      </c>
      <c r="BM349" s="208" t="s">
        <v>903</v>
      </c>
    </row>
    <row r="350" spans="2:51" s="14" customFormat="1" ht="11.25">
      <c r="B350" s="238"/>
      <c r="C350" s="239"/>
      <c r="D350" s="210" t="s">
        <v>254</v>
      </c>
      <c r="E350" s="240" t="s">
        <v>1</v>
      </c>
      <c r="F350" s="241" t="s">
        <v>875</v>
      </c>
      <c r="G350" s="239"/>
      <c r="H350" s="240" t="s">
        <v>1</v>
      </c>
      <c r="I350" s="242"/>
      <c r="J350" s="239"/>
      <c r="K350" s="239"/>
      <c r="L350" s="243"/>
      <c r="M350" s="244"/>
      <c r="N350" s="245"/>
      <c r="O350" s="245"/>
      <c r="P350" s="245"/>
      <c r="Q350" s="245"/>
      <c r="R350" s="245"/>
      <c r="S350" s="245"/>
      <c r="T350" s="246"/>
      <c r="AT350" s="247" t="s">
        <v>254</v>
      </c>
      <c r="AU350" s="247" t="s">
        <v>86</v>
      </c>
      <c r="AV350" s="14" t="s">
        <v>89</v>
      </c>
      <c r="AW350" s="14" t="s">
        <v>38</v>
      </c>
      <c r="AX350" s="14" t="s">
        <v>82</v>
      </c>
      <c r="AY350" s="247" t="s">
        <v>149</v>
      </c>
    </row>
    <row r="351" spans="2:51" s="12" customFormat="1" ht="11.25">
      <c r="B351" s="216"/>
      <c r="C351" s="217"/>
      <c r="D351" s="210" t="s">
        <v>254</v>
      </c>
      <c r="E351" s="218" t="s">
        <v>1</v>
      </c>
      <c r="F351" s="219" t="s">
        <v>904</v>
      </c>
      <c r="G351" s="217"/>
      <c r="H351" s="220">
        <v>2.826</v>
      </c>
      <c r="I351" s="221"/>
      <c r="J351" s="217"/>
      <c r="K351" s="217"/>
      <c r="L351" s="222"/>
      <c r="M351" s="223"/>
      <c r="N351" s="224"/>
      <c r="O351" s="224"/>
      <c r="P351" s="224"/>
      <c r="Q351" s="224"/>
      <c r="R351" s="224"/>
      <c r="S351" s="224"/>
      <c r="T351" s="225"/>
      <c r="AT351" s="226" t="s">
        <v>254</v>
      </c>
      <c r="AU351" s="226" t="s">
        <v>86</v>
      </c>
      <c r="AV351" s="12" t="s">
        <v>86</v>
      </c>
      <c r="AW351" s="12" t="s">
        <v>38</v>
      </c>
      <c r="AX351" s="12" t="s">
        <v>82</v>
      </c>
      <c r="AY351" s="226" t="s">
        <v>149</v>
      </c>
    </row>
    <row r="352" spans="2:51" s="13" customFormat="1" ht="11.25">
      <c r="B352" s="227"/>
      <c r="C352" s="228"/>
      <c r="D352" s="210" t="s">
        <v>254</v>
      </c>
      <c r="E352" s="229" t="s">
        <v>1</v>
      </c>
      <c r="F352" s="230" t="s">
        <v>256</v>
      </c>
      <c r="G352" s="228"/>
      <c r="H352" s="231">
        <v>2.826</v>
      </c>
      <c r="I352" s="232"/>
      <c r="J352" s="228"/>
      <c r="K352" s="228"/>
      <c r="L352" s="233"/>
      <c r="M352" s="234"/>
      <c r="N352" s="235"/>
      <c r="O352" s="235"/>
      <c r="P352" s="235"/>
      <c r="Q352" s="235"/>
      <c r="R352" s="235"/>
      <c r="S352" s="235"/>
      <c r="T352" s="236"/>
      <c r="AT352" s="237" t="s">
        <v>254</v>
      </c>
      <c r="AU352" s="237" t="s">
        <v>86</v>
      </c>
      <c r="AV352" s="13" t="s">
        <v>169</v>
      </c>
      <c r="AW352" s="13" t="s">
        <v>38</v>
      </c>
      <c r="AX352" s="13" t="s">
        <v>82</v>
      </c>
      <c r="AY352" s="237" t="s">
        <v>149</v>
      </c>
    </row>
    <row r="353" spans="2:51" s="12" customFormat="1" ht="11.25">
      <c r="B353" s="216"/>
      <c r="C353" s="217"/>
      <c r="D353" s="210" t="s">
        <v>254</v>
      </c>
      <c r="E353" s="218" t="s">
        <v>1</v>
      </c>
      <c r="F353" s="219" t="s">
        <v>905</v>
      </c>
      <c r="G353" s="217"/>
      <c r="H353" s="220">
        <v>2.9</v>
      </c>
      <c r="I353" s="221"/>
      <c r="J353" s="217"/>
      <c r="K353" s="217"/>
      <c r="L353" s="222"/>
      <c r="M353" s="223"/>
      <c r="N353" s="224"/>
      <c r="O353" s="224"/>
      <c r="P353" s="224"/>
      <c r="Q353" s="224"/>
      <c r="R353" s="224"/>
      <c r="S353" s="224"/>
      <c r="T353" s="225"/>
      <c r="AT353" s="226" t="s">
        <v>254</v>
      </c>
      <c r="AU353" s="226" t="s">
        <v>86</v>
      </c>
      <c r="AV353" s="12" t="s">
        <v>86</v>
      </c>
      <c r="AW353" s="12" t="s">
        <v>38</v>
      </c>
      <c r="AX353" s="12" t="s">
        <v>82</v>
      </c>
      <c r="AY353" s="226" t="s">
        <v>149</v>
      </c>
    </row>
    <row r="354" spans="2:51" s="13" customFormat="1" ht="11.25">
      <c r="B354" s="227"/>
      <c r="C354" s="228"/>
      <c r="D354" s="210" t="s">
        <v>254</v>
      </c>
      <c r="E354" s="229" t="s">
        <v>1</v>
      </c>
      <c r="F354" s="230" t="s">
        <v>256</v>
      </c>
      <c r="G354" s="228"/>
      <c r="H354" s="231">
        <v>2.9</v>
      </c>
      <c r="I354" s="232"/>
      <c r="J354" s="228"/>
      <c r="K354" s="228"/>
      <c r="L354" s="233"/>
      <c r="M354" s="234"/>
      <c r="N354" s="235"/>
      <c r="O354" s="235"/>
      <c r="P354" s="235"/>
      <c r="Q354" s="235"/>
      <c r="R354" s="235"/>
      <c r="S354" s="235"/>
      <c r="T354" s="236"/>
      <c r="AT354" s="237" t="s">
        <v>254</v>
      </c>
      <c r="AU354" s="237" t="s">
        <v>86</v>
      </c>
      <c r="AV354" s="13" t="s">
        <v>169</v>
      </c>
      <c r="AW354" s="13" t="s">
        <v>38</v>
      </c>
      <c r="AX354" s="13" t="s">
        <v>89</v>
      </c>
      <c r="AY354" s="237" t="s">
        <v>149</v>
      </c>
    </row>
    <row r="355" spans="2:63" s="11" customFormat="1" ht="22.9" customHeight="1">
      <c r="B355" s="181"/>
      <c r="C355" s="182"/>
      <c r="D355" s="183" t="s">
        <v>81</v>
      </c>
      <c r="E355" s="195" t="s">
        <v>148</v>
      </c>
      <c r="F355" s="195" t="s">
        <v>462</v>
      </c>
      <c r="G355" s="182"/>
      <c r="H355" s="182"/>
      <c r="I355" s="185"/>
      <c r="J355" s="196">
        <f>BK355</f>
        <v>0</v>
      </c>
      <c r="K355" s="182"/>
      <c r="L355" s="187"/>
      <c r="M355" s="188"/>
      <c r="N355" s="189"/>
      <c r="O355" s="189"/>
      <c r="P355" s="190">
        <f>SUM(P356:P362)</f>
        <v>0</v>
      </c>
      <c r="Q355" s="189"/>
      <c r="R355" s="190">
        <f>SUM(R356:R362)</f>
        <v>0.0648</v>
      </c>
      <c r="S355" s="189"/>
      <c r="T355" s="191">
        <f>SUM(T356:T362)</f>
        <v>0</v>
      </c>
      <c r="AR355" s="192" t="s">
        <v>89</v>
      </c>
      <c r="AT355" s="193" t="s">
        <v>81</v>
      </c>
      <c r="AU355" s="193" t="s">
        <v>89</v>
      </c>
      <c r="AY355" s="192" t="s">
        <v>149</v>
      </c>
      <c r="BK355" s="194">
        <f>SUM(BK356:BK362)</f>
        <v>0</v>
      </c>
    </row>
    <row r="356" spans="2:65" s="1" customFormat="1" ht="36" customHeight="1">
      <c r="B356" s="35"/>
      <c r="C356" s="197" t="s">
        <v>496</v>
      </c>
      <c r="D356" s="197" t="s">
        <v>152</v>
      </c>
      <c r="E356" s="198" t="s">
        <v>906</v>
      </c>
      <c r="F356" s="199" t="s">
        <v>907</v>
      </c>
      <c r="G356" s="200" t="s">
        <v>252</v>
      </c>
      <c r="H356" s="201">
        <v>0.3</v>
      </c>
      <c r="I356" s="202"/>
      <c r="J356" s="203">
        <f>ROUND(I356*H356,2)</f>
        <v>0</v>
      </c>
      <c r="K356" s="199" t="s">
        <v>156</v>
      </c>
      <c r="L356" s="39"/>
      <c r="M356" s="204" t="s">
        <v>1</v>
      </c>
      <c r="N356" s="205" t="s">
        <v>47</v>
      </c>
      <c r="O356" s="67"/>
      <c r="P356" s="206">
        <f>O356*H356</f>
        <v>0</v>
      </c>
      <c r="Q356" s="206">
        <v>0.101</v>
      </c>
      <c r="R356" s="206">
        <f>Q356*H356</f>
        <v>0.0303</v>
      </c>
      <c r="S356" s="206">
        <v>0</v>
      </c>
      <c r="T356" s="207">
        <f>S356*H356</f>
        <v>0</v>
      </c>
      <c r="AR356" s="208" t="s">
        <v>169</v>
      </c>
      <c r="AT356" s="208" t="s">
        <v>152</v>
      </c>
      <c r="AU356" s="208" t="s">
        <v>86</v>
      </c>
      <c r="AY356" s="17" t="s">
        <v>149</v>
      </c>
      <c r="BE356" s="209">
        <f>IF(N356="základní",J356,0)</f>
        <v>0</v>
      </c>
      <c r="BF356" s="209">
        <f>IF(N356="snížená",J356,0)</f>
        <v>0</v>
      </c>
      <c r="BG356" s="209">
        <f>IF(N356="zákl. přenesená",J356,0)</f>
        <v>0</v>
      </c>
      <c r="BH356" s="209">
        <f>IF(N356="sníž. přenesená",J356,0)</f>
        <v>0</v>
      </c>
      <c r="BI356" s="209">
        <f>IF(N356="nulová",J356,0)</f>
        <v>0</v>
      </c>
      <c r="BJ356" s="17" t="s">
        <v>89</v>
      </c>
      <c r="BK356" s="209">
        <f>ROUND(I356*H356,2)</f>
        <v>0</v>
      </c>
      <c r="BL356" s="17" t="s">
        <v>169</v>
      </c>
      <c r="BM356" s="208" t="s">
        <v>908</v>
      </c>
    </row>
    <row r="357" spans="2:51" s="14" customFormat="1" ht="11.25">
      <c r="B357" s="238"/>
      <c r="C357" s="239"/>
      <c r="D357" s="210" t="s">
        <v>254</v>
      </c>
      <c r="E357" s="240" t="s">
        <v>1</v>
      </c>
      <c r="F357" s="241" t="s">
        <v>909</v>
      </c>
      <c r="G357" s="239"/>
      <c r="H357" s="240" t="s">
        <v>1</v>
      </c>
      <c r="I357" s="242"/>
      <c r="J357" s="239"/>
      <c r="K357" s="239"/>
      <c r="L357" s="243"/>
      <c r="M357" s="244"/>
      <c r="N357" s="245"/>
      <c r="O357" s="245"/>
      <c r="P357" s="245"/>
      <c r="Q357" s="245"/>
      <c r="R357" s="245"/>
      <c r="S357" s="245"/>
      <c r="T357" s="246"/>
      <c r="AT357" s="247" t="s">
        <v>254</v>
      </c>
      <c r="AU357" s="247" t="s">
        <v>86</v>
      </c>
      <c r="AV357" s="14" t="s">
        <v>89</v>
      </c>
      <c r="AW357" s="14" t="s">
        <v>38</v>
      </c>
      <c r="AX357" s="14" t="s">
        <v>82</v>
      </c>
      <c r="AY357" s="247" t="s">
        <v>149</v>
      </c>
    </row>
    <row r="358" spans="2:51" s="12" customFormat="1" ht="11.25">
      <c r="B358" s="216"/>
      <c r="C358" s="217"/>
      <c r="D358" s="210" t="s">
        <v>254</v>
      </c>
      <c r="E358" s="218" t="s">
        <v>1</v>
      </c>
      <c r="F358" s="219" t="s">
        <v>910</v>
      </c>
      <c r="G358" s="217"/>
      <c r="H358" s="220">
        <v>0.27</v>
      </c>
      <c r="I358" s="221"/>
      <c r="J358" s="217"/>
      <c r="K358" s="217"/>
      <c r="L358" s="222"/>
      <c r="M358" s="223"/>
      <c r="N358" s="224"/>
      <c r="O358" s="224"/>
      <c r="P358" s="224"/>
      <c r="Q358" s="224"/>
      <c r="R358" s="224"/>
      <c r="S358" s="224"/>
      <c r="T358" s="225"/>
      <c r="AT358" s="226" t="s">
        <v>254</v>
      </c>
      <c r="AU358" s="226" t="s">
        <v>86</v>
      </c>
      <c r="AV358" s="12" t="s">
        <v>86</v>
      </c>
      <c r="AW358" s="12" t="s">
        <v>38</v>
      </c>
      <c r="AX358" s="12" t="s">
        <v>82</v>
      </c>
      <c r="AY358" s="226" t="s">
        <v>149</v>
      </c>
    </row>
    <row r="359" spans="2:51" s="13" customFormat="1" ht="11.25">
      <c r="B359" s="227"/>
      <c r="C359" s="228"/>
      <c r="D359" s="210" t="s">
        <v>254</v>
      </c>
      <c r="E359" s="229" t="s">
        <v>1</v>
      </c>
      <c r="F359" s="230" t="s">
        <v>256</v>
      </c>
      <c r="G359" s="228"/>
      <c r="H359" s="231">
        <v>0.27</v>
      </c>
      <c r="I359" s="232"/>
      <c r="J359" s="228"/>
      <c r="K359" s="228"/>
      <c r="L359" s="233"/>
      <c r="M359" s="234"/>
      <c r="N359" s="235"/>
      <c r="O359" s="235"/>
      <c r="P359" s="235"/>
      <c r="Q359" s="235"/>
      <c r="R359" s="235"/>
      <c r="S359" s="235"/>
      <c r="T359" s="236"/>
      <c r="AT359" s="237" t="s">
        <v>254</v>
      </c>
      <c r="AU359" s="237" t="s">
        <v>86</v>
      </c>
      <c r="AV359" s="13" t="s">
        <v>169</v>
      </c>
      <c r="AW359" s="13" t="s">
        <v>38</v>
      </c>
      <c r="AX359" s="13" t="s">
        <v>82</v>
      </c>
      <c r="AY359" s="237" t="s">
        <v>149</v>
      </c>
    </row>
    <row r="360" spans="2:51" s="12" customFormat="1" ht="11.25">
      <c r="B360" s="216"/>
      <c r="C360" s="217"/>
      <c r="D360" s="210" t="s">
        <v>254</v>
      </c>
      <c r="E360" s="218" t="s">
        <v>1</v>
      </c>
      <c r="F360" s="219" t="s">
        <v>911</v>
      </c>
      <c r="G360" s="217"/>
      <c r="H360" s="220">
        <v>0.3</v>
      </c>
      <c r="I360" s="221"/>
      <c r="J360" s="217"/>
      <c r="K360" s="217"/>
      <c r="L360" s="222"/>
      <c r="M360" s="223"/>
      <c r="N360" s="224"/>
      <c r="O360" s="224"/>
      <c r="P360" s="224"/>
      <c r="Q360" s="224"/>
      <c r="R360" s="224"/>
      <c r="S360" s="224"/>
      <c r="T360" s="225"/>
      <c r="AT360" s="226" t="s">
        <v>254</v>
      </c>
      <c r="AU360" s="226" t="s">
        <v>86</v>
      </c>
      <c r="AV360" s="12" t="s">
        <v>86</v>
      </c>
      <c r="AW360" s="12" t="s">
        <v>38</v>
      </c>
      <c r="AX360" s="12" t="s">
        <v>82</v>
      </c>
      <c r="AY360" s="226" t="s">
        <v>149</v>
      </c>
    </row>
    <row r="361" spans="2:51" s="13" customFormat="1" ht="11.25">
      <c r="B361" s="227"/>
      <c r="C361" s="228"/>
      <c r="D361" s="210" t="s">
        <v>254</v>
      </c>
      <c r="E361" s="229" t="s">
        <v>1</v>
      </c>
      <c r="F361" s="230" t="s">
        <v>256</v>
      </c>
      <c r="G361" s="228"/>
      <c r="H361" s="231">
        <v>0.3</v>
      </c>
      <c r="I361" s="232"/>
      <c r="J361" s="228"/>
      <c r="K361" s="228"/>
      <c r="L361" s="233"/>
      <c r="M361" s="234"/>
      <c r="N361" s="235"/>
      <c r="O361" s="235"/>
      <c r="P361" s="235"/>
      <c r="Q361" s="235"/>
      <c r="R361" s="235"/>
      <c r="S361" s="235"/>
      <c r="T361" s="236"/>
      <c r="AT361" s="237" t="s">
        <v>254</v>
      </c>
      <c r="AU361" s="237" t="s">
        <v>86</v>
      </c>
      <c r="AV361" s="13" t="s">
        <v>169</v>
      </c>
      <c r="AW361" s="13" t="s">
        <v>38</v>
      </c>
      <c r="AX361" s="13" t="s">
        <v>89</v>
      </c>
      <c r="AY361" s="237" t="s">
        <v>149</v>
      </c>
    </row>
    <row r="362" spans="2:65" s="1" customFormat="1" ht="16.5" customHeight="1">
      <c r="B362" s="35"/>
      <c r="C362" s="251" t="s">
        <v>500</v>
      </c>
      <c r="D362" s="251" t="s">
        <v>383</v>
      </c>
      <c r="E362" s="252" t="s">
        <v>912</v>
      </c>
      <c r="F362" s="253" t="s">
        <v>913</v>
      </c>
      <c r="G362" s="254" t="s">
        <v>252</v>
      </c>
      <c r="H362" s="255">
        <v>0.3</v>
      </c>
      <c r="I362" s="256"/>
      <c r="J362" s="257">
        <f>ROUND(I362*H362,2)</f>
        <v>0</v>
      </c>
      <c r="K362" s="253" t="s">
        <v>156</v>
      </c>
      <c r="L362" s="258"/>
      <c r="M362" s="259" t="s">
        <v>1</v>
      </c>
      <c r="N362" s="260" t="s">
        <v>47</v>
      </c>
      <c r="O362" s="67"/>
      <c r="P362" s="206">
        <f>O362*H362</f>
        <v>0</v>
      </c>
      <c r="Q362" s="206">
        <v>0.115</v>
      </c>
      <c r="R362" s="206">
        <f>Q362*H362</f>
        <v>0.0345</v>
      </c>
      <c r="S362" s="206">
        <v>0</v>
      </c>
      <c r="T362" s="207">
        <f>S362*H362</f>
        <v>0</v>
      </c>
      <c r="AR362" s="208" t="s">
        <v>192</v>
      </c>
      <c r="AT362" s="208" t="s">
        <v>383</v>
      </c>
      <c r="AU362" s="208" t="s">
        <v>86</v>
      </c>
      <c r="AY362" s="17" t="s">
        <v>149</v>
      </c>
      <c r="BE362" s="209">
        <f>IF(N362="základní",J362,0)</f>
        <v>0</v>
      </c>
      <c r="BF362" s="209">
        <f>IF(N362="snížená",J362,0)</f>
        <v>0</v>
      </c>
      <c r="BG362" s="209">
        <f>IF(N362="zákl. přenesená",J362,0)</f>
        <v>0</v>
      </c>
      <c r="BH362" s="209">
        <f>IF(N362="sníž. přenesená",J362,0)</f>
        <v>0</v>
      </c>
      <c r="BI362" s="209">
        <f>IF(N362="nulová",J362,0)</f>
        <v>0</v>
      </c>
      <c r="BJ362" s="17" t="s">
        <v>89</v>
      </c>
      <c r="BK362" s="209">
        <f>ROUND(I362*H362,2)</f>
        <v>0</v>
      </c>
      <c r="BL362" s="17" t="s">
        <v>169</v>
      </c>
      <c r="BM362" s="208" t="s">
        <v>914</v>
      </c>
    </row>
    <row r="363" spans="2:63" s="11" customFormat="1" ht="22.9" customHeight="1">
      <c r="B363" s="181"/>
      <c r="C363" s="182"/>
      <c r="D363" s="183" t="s">
        <v>81</v>
      </c>
      <c r="E363" s="195" t="s">
        <v>192</v>
      </c>
      <c r="F363" s="195" t="s">
        <v>536</v>
      </c>
      <c r="G363" s="182"/>
      <c r="H363" s="182"/>
      <c r="I363" s="185"/>
      <c r="J363" s="196">
        <f>BK363</f>
        <v>0</v>
      </c>
      <c r="K363" s="182"/>
      <c r="L363" s="187"/>
      <c r="M363" s="188"/>
      <c r="N363" s="189"/>
      <c r="O363" s="189"/>
      <c r="P363" s="190">
        <f>SUM(P364:P454)</f>
        <v>0</v>
      </c>
      <c r="Q363" s="189"/>
      <c r="R363" s="190">
        <f>SUM(R364:R454)</f>
        <v>30.286272</v>
      </c>
      <c r="S363" s="189"/>
      <c r="T363" s="191">
        <f>SUM(T364:T454)</f>
        <v>0</v>
      </c>
      <c r="AR363" s="192" t="s">
        <v>89</v>
      </c>
      <c r="AT363" s="193" t="s">
        <v>81</v>
      </c>
      <c r="AU363" s="193" t="s">
        <v>89</v>
      </c>
      <c r="AY363" s="192" t="s">
        <v>149</v>
      </c>
      <c r="BK363" s="194">
        <f>SUM(BK364:BK454)</f>
        <v>0</v>
      </c>
    </row>
    <row r="364" spans="2:65" s="1" customFormat="1" ht="24" customHeight="1">
      <c r="B364" s="35"/>
      <c r="C364" s="197" t="s">
        <v>504</v>
      </c>
      <c r="D364" s="197" t="s">
        <v>152</v>
      </c>
      <c r="E364" s="198" t="s">
        <v>915</v>
      </c>
      <c r="F364" s="199" t="s">
        <v>916</v>
      </c>
      <c r="G364" s="200" t="s">
        <v>322</v>
      </c>
      <c r="H364" s="201">
        <v>18</v>
      </c>
      <c r="I364" s="202"/>
      <c r="J364" s="203">
        <f>ROUND(I364*H364,2)</f>
        <v>0</v>
      </c>
      <c r="K364" s="199" t="s">
        <v>156</v>
      </c>
      <c r="L364" s="39"/>
      <c r="M364" s="204" t="s">
        <v>1</v>
      </c>
      <c r="N364" s="205" t="s">
        <v>47</v>
      </c>
      <c r="O364" s="67"/>
      <c r="P364" s="206">
        <f>O364*H364</f>
        <v>0</v>
      </c>
      <c r="Q364" s="206">
        <v>0.00428</v>
      </c>
      <c r="R364" s="206">
        <f>Q364*H364</f>
        <v>0.07704</v>
      </c>
      <c r="S364" s="206">
        <v>0</v>
      </c>
      <c r="T364" s="207">
        <f>S364*H364</f>
        <v>0</v>
      </c>
      <c r="AR364" s="208" t="s">
        <v>169</v>
      </c>
      <c r="AT364" s="208" t="s">
        <v>152</v>
      </c>
      <c r="AU364" s="208" t="s">
        <v>86</v>
      </c>
      <c r="AY364" s="17" t="s">
        <v>149</v>
      </c>
      <c r="BE364" s="209">
        <f>IF(N364="základní",J364,0)</f>
        <v>0</v>
      </c>
      <c r="BF364" s="209">
        <f>IF(N364="snížená",J364,0)</f>
        <v>0</v>
      </c>
      <c r="BG364" s="209">
        <f>IF(N364="zákl. přenesená",J364,0)</f>
        <v>0</v>
      </c>
      <c r="BH364" s="209">
        <f>IF(N364="sníž. přenesená",J364,0)</f>
        <v>0</v>
      </c>
      <c r="BI364" s="209">
        <f>IF(N364="nulová",J364,0)</f>
        <v>0</v>
      </c>
      <c r="BJ364" s="17" t="s">
        <v>89</v>
      </c>
      <c r="BK364" s="209">
        <f>ROUND(I364*H364,2)</f>
        <v>0</v>
      </c>
      <c r="BL364" s="17" t="s">
        <v>169</v>
      </c>
      <c r="BM364" s="208" t="s">
        <v>917</v>
      </c>
    </row>
    <row r="365" spans="2:51" s="14" customFormat="1" ht="11.25">
      <c r="B365" s="238"/>
      <c r="C365" s="239"/>
      <c r="D365" s="210" t="s">
        <v>254</v>
      </c>
      <c r="E365" s="240" t="s">
        <v>1</v>
      </c>
      <c r="F365" s="241" t="s">
        <v>918</v>
      </c>
      <c r="G365" s="239"/>
      <c r="H365" s="240" t="s">
        <v>1</v>
      </c>
      <c r="I365" s="242"/>
      <c r="J365" s="239"/>
      <c r="K365" s="239"/>
      <c r="L365" s="243"/>
      <c r="M365" s="244"/>
      <c r="N365" s="245"/>
      <c r="O365" s="245"/>
      <c r="P365" s="245"/>
      <c r="Q365" s="245"/>
      <c r="R365" s="245"/>
      <c r="S365" s="245"/>
      <c r="T365" s="246"/>
      <c r="AT365" s="247" t="s">
        <v>254</v>
      </c>
      <c r="AU365" s="247" t="s">
        <v>86</v>
      </c>
      <c r="AV365" s="14" t="s">
        <v>89</v>
      </c>
      <c r="AW365" s="14" t="s">
        <v>38</v>
      </c>
      <c r="AX365" s="14" t="s">
        <v>82</v>
      </c>
      <c r="AY365" s="247" t="s">
        <v>149</v>
      </c>
    </row>
    <row r="366" spans="2:51" s="12" customFormat="1" ht="11.25">
      <c r="B366" s="216"/>
      <c r="C366" s="217"/>
      <c r="D366" s="210" t="s">
        <v>254</v>
      </c>
      <c r="E366" s="218" t="s">
        <v>1</v>
      </c>
      <c r="F366" s="219" t="s">
        <v>919</v>
      </c>
      <c r="G366" s="217"/>
      <c r="H366" s="220">
        <v>18</v>
      </c>
      <c r="I366" s="221"/>
      <c r="J366" s="217"/>
      <c r="K366" s="217"/>
      <c r="L366" s="222"/>
      <c r="M366" s="223"/>
      <c r="N366" s="224"/>
      <c r="O366" s="224"/>
      <c r="P366" s="224"/>
      <c r="Q366" s="224"/>
      <c r="R366" s="224"/>
      <c r="S366" s="224"/>
      <c r="T366" s="225"/>
      <c r="AT366" s="226" t="s">
        <v>254</v>
      </c>
      <c r="AU366" s="226" t="s">
        <v>86</v>
      </c>
      <c r="AV366" s="12" t="s">
        <v>86</v>
      </c>
      <c r="AW366" s="12" t="s">
        <v>38</v>
      </c>
      <c r="AX366" s="12" t="s">
        <v>82</v>
      </c>
      <c r="AY366" s="226" t="s">
        <v>149</v>
      </c>
    </row>
    <row r="367" spans="2:51" s="13" customFormat="1" ht="11.25">
      <c r="B367" s="227"/>
      <c r="C367" s="228"/>
      <c r="D367" s="210" t="s">
        <v>254</v>
      </c>
      <c r="E367" s="229" t="s">
        <v>1</v>
      </c>
      <c r="F367" s="230" t="s">
        <v>256</v>
      </c>
      <c r="G367" s="228"/>
      <c r="H367" s="231">
        <v>18</v>
      </c>
      <c r="I367" s="232"/>
      <c r="J367" s="228"/>
      <c r="K367" s="228"/>
      <c r="L367" s="233"/>
      <c r="M367" s="234"/>
      <c r="N367" s="235"/>
      <c r="O367" s="235"/>
      <c r="P367" s="235"/>
      <c r="Q367" s="235"/>
      <c r="R367" s="235"/>
      <c r="S367" s="235"/>
      <c r="T367" s="236"/>
      <c r="AT367" s="237" t="s">
        <v>254</v>
      </c>
      <c r="AU367" s="237" t="s">
        <v>86</v>
      </c>
      <c r="AV367" s="13" t="s">
        <v>169</v>
      </c>
      <c r="AW367" s="13" t="s">
        <v>38</v>
      </c>
      <c r="AX367" s="13" t="s">
        <v>89</v>
      </c>
      <c r="AY367" s="237" t="s">
        <v>149</v>
      </c>
    </row>
    <row r="368" spans="2:65" s="1" customFormat="1" ht="24" customHeight="1">
      <c r="B368" s="35"/>
      <c r="C368" s="197" t="s">
        <v>509</v>
      </c>
      <c r="D368" s="197" t="s">
        <v>152</v>
      </c>
      <c r="E368" s="198" t="s">
        <v>920</v>
      </c>
      <c r="F368" s="199" t="s">
        <v>921</v>
      </c>
      <c r="G368" s="200" t="s">
        <v>322</v>
      </c>
      <c r="H368" s="201">
        <v>144</v>
      </c>
      <c r="I368" s="202"/>
      <c r="J368" s="203">
        <f>ROUND(I368*H368,2)</f>
        <v>0</v>
      </c>
      <c r="K368" s="199" t="s">
        <v>156</v>
      </c>
      <c r="L368" s="39"/>
      <c r="M368" s="204" t="s">
        <v>1</v>
      </c>
      <c r="N368" s="205" t="s">
        <v>47</v>
      </c>
      <c r="O368" s="67"/>
      <c r="P368" s="206">
        <f>O368*H368</f>
        <v>0</v>
      </c>
      <c r="Q368" s="206">
        <v>0.00427</v>
      </c>
      <c r="R368" s="206">
        <f>Q368*H368</f>
        <v>0.6148800000000001</v>
      </c>
      <c r="S368" s="206">
        <v>0</v>
      </c>
      <c r="T368" s="207">
        <f>S368*H368</f>
        <v>0</v>
      </c>
      <c r="AR368" s="208" t="s">
        <v>169</v>
      </c>
      <c r="AT368" s="208" t="s">
        <v>152</v>
      </c>
      <c r="AU368" s="208" t="s">
        <v>86</v>
      </c>
      <c r="AY368" s="17" t="s">
        <v>149</v>
      </c>
      <c r="BE368" s="209">
        <f>IF(N368="základní",J368,0)</f>
        <v>0</v>
      </c>
      <c r="BF368" s="209">
        <f>IF(N368="snížená",J368,0)</f>
        <v>0</v>
      </c>
      <c r="BG368" s="209">
        <f>IF(N368="zákl. přenesená",J368,0)</f>
        <v>0</v>
      </c>
      <c r="BH368" s="209">
        <f>IF(N368="sníž. přenesená",J368,0)</f>
        <v>0</v>
      </c>
      <c r="BI368" s="209">
        <f>IF(N368="nulová",J368,0)</f>
        <v>0</v>
      </c>
      <c r="BJ368" s="17" t="s">
        <v>89</v>
      </c>
      <c r="BK368" s="209">
        <f>ROUND(I368*H368,2)</f>
        <v>0</v>
      </c>
      <c r="BL368" s="17" t="s">
        <v>169</v>
      </c>
      <c r="BM368" s="208" t="s">
        <v>922</v>
      </c>
    </row>
    <row r="369" spans="2:51" s="14" customFormat="1" ht="11.25">
      <c r="B369" s="238"/>
      <c r="C369" s="239"/>
      <c r="D369" s="210" t="s">
        <v>254</v>
      </c>
      <c r="E369" s="240" t="s">
        <v>1</v>
      </c>
      <c r="F369" s="241" t="s">
        <v>866</v>
      </c>
      <c r="G369" s="239"/>
      <c r="H369" s="240" t="s">
        <v>1</v>
      </c>
      <c r="I369" s="242"/>
      <c r="J369" s="239"/>
      <c r="K369" s="239"/>
      <c r="L369" s="243"/>
      <c r="M369" s="244"/>
      <c r="N369" s="245"/>
      <c r="O369" s="245"/>
      <c r="P369" s="245"/>
      <c r="Q369" s="245"/>
      <c r="R369" s="245"/>
      <c r="S369" s="245"/>
      <c r="T369" s="246"/>
      <c r="AT369" s="247" t="s">
        <v>254</v>
      </c>
      <c r="AU369" s="247" t="s">
        <v>86</v>
      </c>
      <c r="AV369" s="14" t="s">
        <v>89</v>
      </c>
      <c r="AW369" s="14" t="s">
        <v>38</v>
      </c>
      <c r="AX369" s="14" t="s">
        <v>82</v>
      </c>
      <c r="AY369" s="247" t="s">
        <v>149</v>
      </c>
    </row>
    <row r="370" spans="2:51" s="12" customFormat="1" ht="11.25">
      <c r="B370" s="216"/>
      <c r="C370" s="217"/>
      <c r="D370" s="210" t="s">
        <v>254</v>
      </c>
      <c r="E370" s="218" t="s">
        <v>1</v>
      </c>
      <c r="F370" s="219" t="s">
        <v>923</v>
      </c>
      <c r="G370" s="217"/>
      <c r="H370" s="220">
        <v>5.8</v>
      </c>
      <c r="I370" s="221"/>
      <c r="J370" s="217"/>
      <c r="K370" s="217"/>
      <c r="L370" s="222"/>
      <c r="M370" s="223"/>
      <c r="N370" s="224"/>
      <c r="O370" s="224"/>
      <c r="P370" s="224"/>
      <c r="Q370" s="224"/>
      <c r="R370" s="224"/>
      <c r="S370" s="224"/>
      <c r="T370" s="225"/>
      <c r="AT370" s="226" t="s">
        <v>254</v>
      </c>
      <c r="AU370" s="226" t="s">
        <v>86</v>
      </c>
      <c r="AV370" s="12" t="s">
        <v>86</v>
      </c>
      <c r="AW370" s="12" t="s">
        <v>38</v>
      </c>
      <c r="AX370" s="12" t="s">
        <v>82</v>
      </c>
      <c r="AY370" s="226" t="s">
        <v>149</v>
      </c>
    </row>
    <row r="371" spans="2:51" s="14" customFormat="1" ht="11.25">
      <c r="B371" s="238"/>
      <c r="C371" s="239"/>
      <c r="D371" s="210" t="s">
        <v>254</v>
      </c>
      <c r="E371" s="240" t="s">
        <v>1</v>
      </c>
      <c r="F371" s="241" t="s">
        <v>842</v>
      </c>
      <c r="G371" s="239"/>
      <c r="H371" s="240" t="s">
        <v>1</v>
      </c>
      <c r="I371" s="242"/>
      <c r="J371" s="239"/>
      <c r="K371" s="239"/>
      <c r="L371" s="243"/>
      <c r="M371" s="244"/>
      <c r="N371" s="245"/>
      <c r="O371" s="245"/>
      <c r="P371" s="245"/>
      <c r="Q371" s="245"/>
      <c r="R371" s="245"/>
      <c r="S371" s="245"/>
      <c r="T371" s="246"/>
      <c r="AT371" s="247" t="s">
        <v>254</v>
      </c>
      <c r="AU371" s="247" t="s">
        <v>86</v>
      </c>
      <c r="AV371" s="14" t="s">
        <v>89</v>
      </c>
      <c r="AW371" s="14" t="s">
        <v>38</v>
      </c>
      <c r="AX371" s="14" t="s">
        <v>82</v>
      </c>
      <c r="AY371" s="247" t="s">
        <v>149</v>
      </c>
    </row>
    <row r="372" spans="2:51" s="12" customFormat="1" ht="11.25">
      <c r="B372" s="216"/>
      <c r="C372" s="217"/>
      <c r="D372" s="210" t="s">
        <v>254</v>
      </c>
      <c r="E372" s="218" t="s">
        <v>1</v>
      </c>
      <c r="F372" s="219" t="s">
        <v>924</v>
      </c>
      <c r="G372" s="217"/>
      <c r="H372" s="220">
        <v>126.2</v>
      </c>
      <c r="I372" s="221"/>
      <c r="J372" s="217"/>
      <c r="K372" s="217"/>
      <c r="L372" s="222"/>
      <c r="M372" s="223"/>
      <c r="N372" s="224"/>
      <c r="O372" s="224"/>
      <c r="P372" s="224"/>
      <c r="Q372" s="224"/>
      <c r="R372" s="224"/>
      <c r="S372" s="224"/>
      <c r="T372" s="225"/>
      <c r="AT372" s="226" t="s">
        <v>254</v>
      </c>
      <c r="AU372" s="226" t="s">
        <v>86</v>
      </c>
      <c r="AV372" s="12" t="s">
        <v>86</v>
      </c>
      <c r="AW372" s="12" t="s">
        <v>38</v>
      </c>
      <c r="AX372" s="12" t="s">
        <v>82</v>
      </c>
      <c r="AY372" s="226" t="s">
        <v>149</v>
      </c>
    </row>
    <row r="373" spans="2:51" s="13" customFormat="1" ht="11.25">
      <c r="B373" s="227"/>
      <c r="C373" s="228"/>
      <c r="D373" s="210" t="s">
        <v>254</v>
      </c>
      <c r="E373" s="229" t="s">
        <v>1</v>
      </c>
      <c r="F373" s="230" t="s">
        <v>256</v>
      </c>
      <c r="G373" s="228"/>
      <c r="H373" s="231">
        <v>132</v>
      </c>
      <c r="I373" s="232"/>
      <c r="J373" s="228"/>
      <c r="K373" s="228"/>
      <c r="L373" s="233"/>
      <c r="M373" s="234"/>
      <c r="N373" s="235"/>
      <c r="O373" s="235"/>
      <c r="P373" s="235"/>
      <c r="Q373" s="235"/>
      <c r="R373" s="235"/>
      <c r="S373" s="235"/>
      <c r="T373" s="236"/>
      <c r="AT373" s="237" t="s">
        <v>254</v>
      </c>
      <c r="AU373" s="237" t="s">
        <v>86</v>
      </c>
      <c r="AV373" s="13" t="s">
        <v>169</v>
      </c>
      <c r="AW373" s="13" t="s">
        <v>38</v>
      </c>
      <c r="AX373" s="13" t="s">
        <v>82</v>
      </c>
      <c r="AY373" s="237" t="s">
        <v>149</v>
      </c>
    </row>
    <row r="374" spans="2:51" s="12" customFormat="1" ht="11.25">
      <c r="B374" s="216"/>
      <c r="C374" s="217"/>
      <c r="D374" s="210" t="s">
        <v>254</v>
      </c>
      <c r="E374" s="218" t="s">
        <v>1</v>
      </c>
      <c r="F374" s="219" t="s">
        <v>925</v>
      </c>
      <c r="G374" s="217"/>
      <c r="H374" s="220">
        <v>143.88</v>
      </c>
      <c r="I374" s="221"/>
      <c r="J374" s="217"/>
      <c r="K374" s="217"/>
      <c r="L374" s="222"/>
      <c r="M374" s="223"/>
      <c r="N374" s="224"/>
      <c r="O374" s="224"/>
      <c r="P374" s="224"/>
      <c r="Q374" s="224"/>
      <c r="R374" s="224"/>
      <c r="S374" s="224"/>
      <c r="T374" s="225"/>
      <c r="AT374" s="226" t="s">
        <v>254</v>
      </c>
      <c r="AU374" s="226" t="s">
        <v>86</v>
      </c>
      <c r="AV374" s="12" t="s">
        <v>86</v>
      </c>
      <c r="AW374" s="12" t="s">
        <v>38</v>
      </c>
      <c r="AX374" s="12" t="s">
        <v>82</v>
      </c>
      <c r="AY374" s="226" t="s">
        <v>149</v>
      </c>
    </row>
    <row r="375" spans="2:51" s="13" customFormat="1" ht="11.25">
      <c r="B375" s="227"/>
      <c r="C375" s="228"/>
      <c r="D375" s="210" t="s">
        <v>254</v>
      </c>
      <c r="E375" s="229" t="s">
        <v>1</v>
      </c>
      <c r="F375" s="230" t="s">
        <v>256</v>
      </c>
      <c r="G375" s="228"/>
      <c r="H375" s="231">
        <v>143.88</v>
      </c>
      <c r="I375" s="232"/>
      <c r="J375" s="228"/>
      <c r="K375" s="228"/>
      <c r="L375" s="233"/>
      <c r="M375" s="234"/>
      <c r="N375" s="235"/>
      <c r="O375" s="235"/>
      <c r="P375" s="235"/>
      <c r="Q375" s="235"/>
      <c r="R375" s="235"/>
      <c r="S375" s="235"/>
      <c r="T375" s="236"/>
      <c r="AT375" s="237" t="s">
        <v>254</v>
      </c>
      <c r="AU375" s="237" t="s">
        <v>86</v>
      </c>
      <c r="AV375" s="13" t="s">
        <v>169</v>
      </c>
      <c r="AW375" s="13" t="s">
        <v>38</v>
      </c>
      <c r="AX375" s="13" t="s">
        <v>82</v>
      </c>
      <c r="AY375" s="237" t="s">
        <v>149</v>
      </c>
    </row>
    <row r="376" spans="2:51" s="12" customFormat="1" ht="11.25">
      <c r="B376" s="216"/>
      <c r="C376" s="217"/>
      <c r="D376" s="210" t="s">
        <v>254</v>
      </c>
      <c r="E376" s="218" t="s">
        <v>1</v>
      </c>
      <c r="F376" s="219" t="s">
        <v>926</v>
      </c>
      <c r="G376" s="217"/>
      <c r="H376" s="220">
        <v>144</v>
      </c>
      <c r="I376" s="221"/>
      <c r="J376" s="217"/>
      <c r="K376" s="217"/>
      <c r="L376" s="222"/>
      <c r="M376" s="223"/>
      <c r="N376" s="224"/>
      <c r="O376" s="224"/>
      <c r="P376" s="224"/>
      <c r="Q376" s="224"/>
      <c r="R376" s="224"/>
      <c r="S376" s="224"/>
      <c r="T376" s="225"/>
      <c r="AT376" s="226" t="s">
        <v>254</v>
      </c>
      <c r="AU376" s="226" t="s">
        <v>86</v>
      </c>
      <c r="AV376" s="12" t="s">
        <v>86</v>
      </c>
      <c r="AW376" s="12" t="s">
        <v>38</v>
      </c>
      <c r="AX376" s="12" t="s">
        <v>82</v>
      </c>
      <c r="AY376" s="226" t="s">
        <v>149</v>
      </c>
    </row>
    <row r="377" spans="2:51" s="13" customFormat="1" ht="11.25">
      <c r="B377" s="227"/>
      <c r="C377" s="228"/>
      <c r="D377" s="210" t="s">
        <v>254</v>
      </c>
      <c r="E377" s="229" t="s">
        <v>1</v>
      </c>
      <c r="F377" s="230" t="s">
        <v>256</v>
      </c>
      <c r="G377" s="228"/>
      <c r="H377" s="231">
        <v>144</v>
      </c>
      <c r="I377" s="232"/>
      <c r="J377" s="228"/>
      <c r="K377" s="228"/>
      <c r="L377" s="233"/>
      <c r="M377" s="234"/>
      <c r="N377" s="235"/>
      <c r="O377" s="235"/>
      <c r="P377" s="235"/>
      <c r="Q377" s="235"/>
      <c r="R377" s="235"/>
      <c r="S377" s="235"/>
      <c r="T377" s="236"/>
      <c r="AT377" s="237" t="s">
        <v>254</v>
      </c>
      <c r="AU377" s="237" t="s">
        <v>86</v>
      </c>
      <c r="AV377" s="13" t="s">
        <v>169</v>
      </c>
      <c r="AW377" s="13" t="s">
        <v>38</v>
      </c>
      <c r="AX377" s="13" t="s">
        <v>89</v>
      </c>
      <c r="AY377" s="237" t="s">
        <v>149</v>
      </c>
    </row>
    <row r="378" spans="2:65" s="1" customFormat="1" ht="24" customHeight="1">
      <c r="B378" s="35"/>
      <c r="C378" s="197" t="s">
        <v>513</v>
      </c>
      <c r="D378" s="197" t="s">
        <v>152</v>
      </c>
      <c r="E378" s="198" t="s">
        <v>927</v>
      </c>
      <c r="F378" s="199" t="s">
        <v>928</v>
      </c>
      <c r="G378" s="200" t="s">
        <v>233</v>
      </c>
      <c r="H378" s="201">
        <v>19</v>
      </c>
      <c r="I378" s="202"/>
      <c r="J378" s="203">
        <f>ROUND(I378*H378,2)</f>
        <v>0</v>
      </c>
      <c r="K378" s="199" t="s">
        <v>156</v>
      </c>
      <c r="L378" s="39"/>
      <c r="M378" s="204" t="s">
        <v>1</v>
      </c>
      <c r="N378" s="205" t="s">
        <v>47</v>
      </c>
      <c r="O378" s="67"/>
      <c r="P378" s="206">
        <f>O378*H378</f>
        <v>0</v>
      </c>
      <c r="Q378" s="206">
        <v>1E-05</v>
      </c>
      <c r="R378" s="206">
        <f>Q378*H378</f>
        <v>0.00019</v>
      </c>
      <c r="S378" s="206">
        <v>0</v>
      </c>
      <c r="T378" s="207">
        <f>S378*H378</f>
        <v>0</v>
      </c>
      <c r="AR378" s="208" t="s">
        <v>169</v>
      </c>
      <c r="AT378" s="208" t="s">
        <v>152</v>
      </c>
      <c r="AU378" s="208" t="s">
        <v>86</v>
      </c>
      <c r="AY378" s="17" t="s">
        <v>149</v>
      </c>
      <c r="BE378" s="209">
        <f>IF(N378="základní",J378,0)</f>
        <v>0</v>
      </c>
      <c r="BF378" s="209">
        <f>IF(N378="snížená",J378,0)</f>
        <v>0</v>
      </c>
      <c r="BG378" s="209">
        <f>IF(N378="zákl. přenesená",J378,0)</f>
        <v>0</v>
      </c>
      <c r="BH378" s="209">
        <f>IF(N378="sníž. přenesená",J378,0)</f>
        <v>0</v>
      </c>
      <c r="BI378" s="209">
        <f>IF(N378="nulová",J378,0)</f>
        <v>0</v>
      </c>
      <c r="BJ378" s="17" t="s">
        <v>89</v>
      </c>
      <c r="BK378" s="209">
        <f>ROUND(I378*H378,2)</f>
        <v>0</v>
      </c>
      <c r="BL378" s="17" t="s">
        <v>169</v>
      </c>
      <c r="BM378" s="208" t="s">
        <v>929</v>
      </c>
    </row>
    <row r="379" spans="2:51" s="12" customFormat="1" ht="11.25">
      <c r="B379" s="216"/>
      <c r="C379" s="217"/>
      <c r="D379" s="210" t="s">
        <v>254</v>
      </c>
      <c r="E379" s="218" t="s">
        <v>1</v>
      </c>
      <c r="F379" s="219" t="s">
        <v>930</v>
      </c>
      <c r="G379" s="217"/>
      <c r="H379" s="220">
        <v>19</v>
      </c>
      <c r="I379" s="221"/>
      <c r="J379" s="217"/>
      <c r="K379" s="217"/>
      <c r="L379" s="222"/>
      <c r="M379" s="223"/>
      <c r="N379" s="224"/>
      <c r="O379" s="224"/>
      <c r="P379" s="224"/>
      <c r="Q379" s="224"/>
      <c r="R379" s="224"/>
      <c r="S379" s="224"/>
      <c r="T379" s="225"/>
      <c r="AT379" s="226" t="s">
        <v>254</v>
      </c>
      <c r="AU379" s="226" t="s">
        <v>86</v>
      </c>
      <c r="AV379" s="12" t="s">
        <v>86</v>
      </c>
      <c r="AW379" s="12" t="s">
        <v>38</v>
      </c>
      <c r="AX379" s="12" t="s">
        <v>89</v>
      </c>
      <c r="AY379" s="226" t="s">
        <v>149</v>
      </c>
    </row>
    <row r="380" spans="2:65" s="1" customFormat="1" ht="16.5" customHeight="1">
      <c r="B380" s="35"/>
      <c r="C380" s="251" t="s">
        <v>518</v>
      </c>
      <c r="D380" s="251" t="s">
        <v>383</v>
      </c>
      <c r="E380" s="252" t="s">
        <v>931</v>
      </c>
      <c r="F380" s="253" t="s">
        <v>932</v>
      </c>
      <c r="G380" s="254" t="s">
        <v>233</v>
      </c>
      <c r="H380" s="255">
        <v>6</v>
      </c>
      <c r="I380" s="256"/>
      <c r="J380" s="257">
        <f>ROUND(I380*H380,2)</f>
        <v>0</v>
      </c>
      <c r="K380" s="253" t="s">
        <v>156</v>
      </c>
      <c r="L380" s="258"/>
      <c r="M380" s="259" t="s">
        <v>1</v>
      </c>
      <c r="N380" s="260" t="s">
        <v>47</v>
      </c>
      <c r="O380" s="67"/>
      <c r="P380" s="206">
        <f>O380*H380</f>
        <v>0</v>
      </c>
      <c r="Q380" s="206">
        <v>0.00125</v>
      </c>
      <c r="R380" s="206">
        <f>Q380*H380</f>
        <v>0.0075</v>
      </c>
      <c r="S380" s="206">
        <v>0</v>
      </c>
      <c r="T380" s="207">
        <f>S380*H380</f>
        <v>0</v>
      </c>
      <c r="AR380" s="208" t="s">
        <v>192</v>
      </c>
      <c r="AT380" s="208" t="s">
        <v>383</v>
      </c>
      <c r="AU380" s="208" t="s">
        <v>86</v>
      </c>
      <c r="AY380" s="17" t="s">
        <v>149</v>
      </c>
      <c r="BE380" s="209">
        <f>IF(N380="základní",J380,0)</f>
        <v>0</v>
      </c>
      <c r="BF380" s="209">
        <f>IF(N380="snížená",J380,0)</f>
        <v>0</v>
      </c>
      <c r="BG380" s="209">
        <f>IF(N380="zákl. přenesená",J380,0)</f>
        <v>0</v>
      </c>
      <c r="BH380" s="209">
        <f>IF(N380="sníž. přenesená",J380,0)</f>
        <v>0</v>
      </c>
      <c r="BI380" s="209">
        <f>IF(N380="nulová",J380,0)</f>
        <v>0</v>
      </c>
      <c r="BJ380" s="17" t="s">
        <v>89</v>
      </c>
      <c r="BK380" s="209">
        <f>ROUND(I380*H380,2)</f>
        <v>0</v>
      </c>
      <c r="BL380" s="17" t="s">
        <v>169</v>
      </c>
      <c r="BM380" s="208" t="s">
        <v>933</v>
      </c>
    </row>
    <row r="381" spans="2:51" s="12" customFormat="1" ht="11.25">
      <c r="B381" s="216"/>
      <c r="C381" s="217"/>
      <c r="D381" s="210" t="s">
        <v>254</v>
      </c>
      <c r="E381" s="218" t="s">
        <v>1</v>
      </c>
      <c r="F381" s="219" t="s">
        <v>182</v>
      </c>
      <c r="G381" s="217"/>
      <c r="H381" s="220">
        <v>6</v>
      </c>
      <c r="I381" s="221"/>
      <c r="J381" s="217"/>
      <c r="K381" s="217"/>
      <c r="L381" s="222"/>
      <c r="M381" s="223"/>
      <c r="N381" s="224"/>
      <c r="O381" s="224"/>
      <c r="P381" s="224"/>
      <c r="Q381" s="224"/>
      <c r="R381" s="224"/>
      <c r="S381" s="224"/>
      <c r="T381" s="225"/>
      <c r="AT381" s="226" t="s">
        <v>254</v>
      </c>
      <c r="AU381" s="226" t="s">
        <v>86</v>
      </c>
      <c r="AV381" s="12" t="s">
        <v>86</v>
      </c>
      <c r="AW381" s="12" t="s">
        <v>38</v>
      </c>
      <c r="AX381" s="12" t="s">
        <v>89</v>
      </c>
      <c r="AY381" s="226" t="s">
        <v>149</v>
      </c>
    </row>
    <row r="382" spans="2:65" s="1" customFormat="1" ht="16.5" customHeight="1">
      <c r="B382" s="35"/>
      <c r="C382" s="251" t="s">
        <v>523</v>
      </c>
      <c r="D382" s="251" t="s">
        <v>383</v>
      </c>
      <c r="E382" s="252" t="s">
        <v>934</v>
      </c>
      <c r="F382" s="253" t="s">
        <v>935</v>
      </c>
      <c r="G382" s="254" t="s">
        <v>233</v>
      </c>
      <c r="H382" s="255">
        <v>13</v>
      </c>
      <c r="I382" s="256"/>
      <c r="J382" s="257">
        <f>ROUND(I382*H382,2)</f>
        <v>0</v>
      </c>
      <c r="K382" s="253" t="s">
        <v>156</v>
      </c>
      <c r="L382" s="258"/>
      <c r="M382" s="259" t="s">
        <v>1</v>
      </c>
      <c r="N382" s="260" t="s">
        <v>47</v>
      </c>
      <c r="O382" s="67"/>
      <c r="P382" s="206">
        <f>O382*H382</f>
        <v>0</v>
      </c>
      <c r="Q382" s="206">
        <v>0.0005</v>
      </c>
      <c r="R382" s="206">
        <f>Q382*H382</f>
        <v>0.006500000000000001</v>
      </c>
      <c r="S382" s="206">
        <v>0</v>
      </c>
      <c r="T382" s="207">
        <f>S382*H382</f>
        <v>0</v>
      </c>
      <c r="AR382" s="208" t="s">
        <v>192</v>
      </c>
      <c r="AT382" s="208" t="s">
        <v>383</v>
      </c>
      <c r="AU382" s="208" t="s">
        <v>86</v>
      </c>
      <c r="AY382" s="17" t="s">
        <v>149</v>
      </c>
      <c r="BE382" s="209">
        <f>IF(N382="základní",J382,0)</f>
        <v>0</v>
      </c>
      <c r="BF382" s="209">
        <f>IF(N382="snížená",J382,0)</f>
        <v>0</v>
      </c>
      <c r="BG382" s="209">
        <f>IF(N382="zákl. přenesená",J382,0)</f>
        <v>0</v>
      </c>
      <c r="BH382" s="209">
        <f>IF(N382="sníž. přenesená",J382,0)</f>
        <v>0</v>
      </c>
      <c r="BI382" s="209">
        <f>IF(N382="nulová",J382,0)</f>
        <v>0</v>
      </c>
      <c r="BJ382" s="17" t="s">
        <v>89</v>
      </c>
      <c r="BK382" s="209">
        <f>ROUND(I382*H382,2)</f>
        <v>0</v>
      </c>
      <c r="BL382" s="17" t="s">
        <v>169</v>
      </c>
      <c r="BM382" s="208" t="s">
        <v>936</v>
      </c>
    </row>
    <row r="383" spans="2:51" s="12" customFormat="1" ht="11.25">
      <c r="B383" s="216"/>
      <c r="C383" s="217"/>
      <c r="D383" s="210" t="s">
        <v>254</v>
      </c>
      <c r="E383" s="218" t="s">
        <v>1</v>
      </c>
      <c r="F383" s="219" t="s">
        <v>278</v>
      </c>
      <c r="G383" s="217"/>
      <c r="H383" s="220">
        <v>13</v>
      </c>
      <c r="I383" s="221"/>
      <c r="J383" s="217"/>
      <c r="K383" s="217"/>
      <c r="L383" s="222"/>
      <c r="M383" s="223"/>
      <c r="N383" s="224"/>
      <c r="O383" s="224"/>
      <c r="P383" s="224"/>
      <c r="Q383" s="224"/>
      <c r="R383" s="224"/>
      <c r="S383" s="224"/>
      <c r="T383" s="225"/>
      <c r="AT383" s="226" t="s">
        <v>254</v>
      </c>
      <c r="AU383" s="226" t="s">
        <v>86</v>
      </c>
      <c r="AV383" s="12" t="s">
        <v>86</v>
      </c>
      <c r="AW383" s="12" t="s">
        <v>38</v>
      </c>
      <c r="AX383" s="12" t="s">
        <v>89</v>
      </c>
      <c r="AY383" s="226" t="s">
        <v>149</v>
      </c>
    </row>
    <row r="384" spans="2:65" s="1" customFormat="1" ht="24" customHeight="1">
      <c r="B384" s="35"/>
      <c r="C384" s="197" t="s">
        <v>527</v>
      </c>
      <c r="D384" s="197" t="s">
        <v>152</v>
      </c>
      <c r="E384" s="198" t="s">
        <v>937</v>
      </c>
      <c r="F384" s="199" t="s">
        <v>938</v>
      </c>
      <c r="G384" s="200" t="s">
        <v>233</v>
      </c>
      <c r="H384" s="201">
        <v>9</v>
      </c>
      <c r="I384" s="202"/>
      <c r="J384" s="203">
        <f>ROUND(I384*H384,2)</f>
        <v>0</v>
      </c>
      <c r="K384" s="199" t="s">
        <v>156</v>
      </c>
      <c r="L384" s="39"/>
      <c r="M384" s="204" t="s">
        <v>1</v>
      </c>
      <c r="N384" s="205" t="s">
        <v>47</v>
      </c>
      <c r="O384" s="67"/>
      <c r="P384" s="206">
        <f>O384*H384</f>
        <v>0</v>
      </c>
      <c r="Q384" s="206">
        <v>1E-05</v>
      </c>
      <c r="R384" s="206">
        <f>Q384*H384</f>
        <v>9E-05</v>
      </c>
      <c r="S384" s="206">
        <v>0</v>
      </c>
      <c r="T384" s="207">
        <f>S384*H384</f>
        <v>0</v>
      </c>
      <c r="AR384" s="208" t="s">
        <v>169</v>
      </c>
      <c r="AT384" s="208" t="s">
        <v>152</v>
      </c>
      <c r="AU384" s="208" t="s">
        <v>86</v>
      </c>
      <c r="AY384" s="17" t="s">
        <v>149</v>
      </c>
      <c r="BE384" s="209">
        <f>IF(N384="základní",J384,0)</f>
        <v>0</v>
      </c>
      <c r="BF384" s="209">
        <f>IF(N384="snížená",J384,0)</f>
        <v>0</v>
      </c>
      <c r="BG384" s="209">
        <f>IF(N384="zákl. přenesená",J384,0)</f>
        <v>0</v>
      </c>
      <c r="BH384" s="209">
        <f>IF(N384="sníž. přenesená",J384,0)</f>
        <v>0</v>
      </c>
      <c r="BI384" s="209">
        <f>IF(N384="nulová",J384,0)</f>
        <v>0</v>
      </c>
      <c r="BJ384" s="17" t="s">
        <v>89</v>
      </c>
      <c r="BK384" s="209">
        <f>ROUND(I384*H384,2)</f>
        <v>0</v>
      </c>
      <c r="BL384" s="17" t="s">
        <v>169</v>
      </c>
      <c r="BM384" s="208" t="s">
        <v>939</v>
      </c>
    </row>
    <row r="385" spans="2:51" s="14" customFormat="1" ht="11.25">
      <c r="B385" s="238"/>
      <c r="C385" s="239"/>
      <c r="D385" s="210" t="s">
        <v>254</v>
      </c>
      <c r="E385" s="240" t="s">
        <v>1</v>
      </c>
      <c r="F385" s="241" t="s">
        <v>875</v>
      </c>
      <c r="G385" s="239"/>
      <c r="H385" s="240" t="s">
        <v>1</v>
      </c>
      <c r="I385" s="242"/>
      <c r="J385" s="239"/>
      <c r="K385" s="239"/>
      <c r="L385" s="243"/>
      <c r="M385" s="244"/>
      <c r="N385" s="245"/>
      <c r="O385" s="245"/>
      <c r="P385" s="245"/>
      <c r="Q385" s="245"/>
      <c r="R385" s="245"/>
      <c r="S385" s="245"/>
      <c r="T385" s="246"/>
      <c r="AT385" s="247" t="s">
        <v>254</v>
      </c>
      <c r="AU385" s="247" t="s">
        <v>86</v>
      </c>
      <c r="AV385" s="14" t="s">
        <v>89</v>
      </c>
      <c r="AW385" s="14" t="s">
        <v>38</v>
      </c>
      <c r="AX385" s="14" t="s">
        <v>82</v>
      </c>
      <c r="AY385" s="247" t="s">
        <v>149</v>
      </c>
    </row>
    <row r="386" spans="2:51" s="12" customFormat="1" ht="11.25">
      <c r="B386" s="216"/>
      <c r="C386" s="217"/>
      <c r="D386" s="210" t="s">
        <v>254</v>
      </c>
      <c r="E386" s="218" t="s">
        <v>1</v>
      </c>
      <c r="F386" s="219" t="s">
        <v>940</v>
      </c>
      <c r="G386" s="217"/>
      <c r="H386" s="220">
        <v>6</v>
      </c>
      <c r="I386" s="221"/>
      <c r="J386" s="217"/>
      <c r="K386" s="217"/>
      <c r="L386" s="222"/>
      <c r="M386" s="223"/>
      <c r="N386" s="224"/>
      <c r="O386" s="224"/>
      <c r="P386" s="224"/>
      <c r="Q386" s="224"/>
      <c r="R386" s="224"/>
      <c r="S386" s="224"/>
      <c r="T386" s="225"/>
      <c r="AT386" s="226" t="s">
        <v>254</v>
      </c>
      <c r="AU386" s="226" t="s">
        <v>86</v>
      </c>
      <c r="AV386" s="12" t="s">
        <v>86</v>
      </c>
      <c r="AW386" s="12" t="s">
        <v>38</v>
      </c>
      <c r="AX386" s="12" t="s">
        <v>82</v>
      </c>
      <c r="AY386" s="226" t="s">
        <v>149</v>
      </c>
    </row>
    <row r="387" spans="2:51" s="14" customFormat="1" ht="11.25">
      <c r="B387" s="238"/>
      <c r="C387" s="239"/>
      <c r="D387" s="210" t="s">
        <v>254</v>
      </c>
      <c r="E387" s="240" t="s">
        <v>1</v>
      </c>
      <c r="F387" s="241" t="s">
        <v>918</v>
      </c>
      <c r="G387" s="239"/>
      <c r="H387" s="240" t="s">
        <v>1</v>
      </c>
      <c r="I387" s="242"/>
      <c r="J387" s="239"/>
      <c r="K387" s="239"/>
      <c r="L387" s="243"/>
      <c r="M387" s="244"/>
      <c r="N387" s="245"/>
      <c r="O387" s="245"/>
      <c r="P387" s="245"/>
      <c r="Q387" s="245"/>
      <c r="R387" s="245"/>
      <c r="S387" s="245"/>
      <c r="T387" s="246"/>
      <c r="AT387" s="247" t="s">
        <v>254</v>
      </c>
      <c r="AU387" s="247" t="s">
        <v>86</v>
      </c>
      <c r="AV387" s="14" t="s">
        <v>89</v>
      </c>
      <c r="AW387" s="14" t="s">
        <v>38</v>
      </c>
      <c r="AX387" s="14" t="s">
        <v>82</v>
      </c>
      <c r="AY387" s="247" t="s">
        <v>149</v>
      </c>
    </row>
    <row r="388" spans="2:51" s="12" customFormat="1" ht="11.25">
      <c r="B388" s="216"/>
      <c r="C388" s="217"/>
      <c r="D388" s="210" t="s">
        <v>254</v>
      </c>
      <c r="E388" s="218" t="s">
        <v>1</v>
      </c>
      <c r="F388" s="219" t="s">
        <v>106</v>
      </c>
      <c r="G388" s="217"/>
      <c r="H388" s="220">
        <v>3</v>
      </c>
      <c r="I388" s="221"/>
      <c r="J388" s="217"/>
      <c r="K388" s="217"/>
      <c r="L388" s="222"/>
      <c r="M388" s="223"/>
      <c r="N388" s="224"/>
      <c r="O388" s="224"/>
      <c r="P388" s="224"/>
      <c r="Q388" s="224"/>
      <c r="R388" s="224"/>
      <c r="S388" s="224"/>
      <c r="T388" s="225"/>
      <c r="AT388" s="226" t="s">
        <v>254</v>
      </c>
      <c r="AU388" s="226" t="s">
        <v>86</v>
      </c>
      <c r="AV388" s="12" t="s">
        <v>86</v>
      </c>
      <c r="AW388" s="12" t="s">
        <v>38</v>
      </c>
      <c r="AX388" s="12" t="s">
        <v>82</v>
      </c>
      <c r="AY388" s="226" t="s">
        <v>149</v>
      </c>
    </row>
    <row r="389" spans="2:51" s="13" customFormat="1" ht="11.25">
      <c r="B389" s="227"/>
      <c r="C389" s="228"/>
      <c r="D389" s="210" t="s">
        <v>254</v>
      </c>
      <c r="E389" s="229" t="s">
        <v>1</v>
      </c>
      <c r="F389" s="230" t="s">
        <v>256</v>
      </c>
      <c r="G389" s="228"/>
      <c r="H389" s="231">
        <v>9</v>
      </c>
      <c r="I389" s="232"/>
      <c r="J389" s="228"/>
      <c r="K389" s="228"/>
      <c r="L389" s="233"/>
      <c r="M389" s="234"/>
      <c r="N389" s="235"/>
      <c r="O389" s="235"/>
      <c r="P389" s="235"/>
      <c r="Q389" s="235"/>
      <c r="R389" s="235"/>
      <c r="S389" s="235"/>
      <c r="T389" s="236"/>
      <c r="AT389" s="237" t="s">
        <v>254</v>
      </c>
      <c r="AU389" s="237" t="s">
        <v>86</v>
      </c>
      <c r="AV389" s="13" t="s">
        <v>169</v>
      </c>
      <c r="AW389" s="13" t="s">
        <v>38</v>
      </c>
      <c r="AX389" s="13" t="s">
        <v>89</v>
      </c>
      <c r="AY389" s="237" t="s">
        <v>149</v>
      </c>
    </row>
    <row r="390" spans="2:65" s="1" customFormat="1" ht="16.5" customHeight="1">
      <c r="B390" s="35"/>
      <c r="C390" s="251" t="s">
        <v>532</v>
      </c>
      <c r="D390" s="251" t="s">
        <v>383</v>
      </c>
      <c r="E390" s="252" t="s">
        <v>941</v>
      </c>
      <c r="F390" s="253" t="s">
        <v>942</v>
      </c>
      <c r="G390" s="254" t="s">
        <v>233</v>
      </c>
      <c r="H390" s="255">
        <v>3</v>
      </c>
      <c r="I390" s="256"/>
      <c r="J390" s="257">
        <f>ROUND(I390*H390,2)</f>
        <v>0</v>
      </c>
      <c r="K390" s="253" t="s">
        <v>156</v>
      </c>
      <c r="L390" s="258"/>
      <c r="M390" s="259" t="s">
        <v>1</v>
      </c>
      <c r="N390" s="260" t="s">
        <v>47</v>
      </c>
      <c r="O390" s="67"/>
      <c r="P390" s="206">
        <f>O390*H390</f>
        <v>0</v>
      </c>
      <c r="Q390" s="206">
        <v>0.002</v>
      </c>
      <c r="R390" s="206">
        <f>Q390*H390</f>
        <v>0.006</v>
      </c>
      <c r="S390" s="206">
        <v>0</v>
      </c>
      <c r="T390" s="207">
        <f>S390*H390</f>
        <v>0</v>
      </c>
      <c r="AR390" s="208" t="s">
        <v>192</v>
      </c>
      <c r="AT390" s="208" t="s">
        <v>383</v>
      </c>
      <c r="AU390" s="208" t="s">
        <v>86</v>
      </c>
      <c r="AY390" s="17" t="s">
        <v>149</v>
      </c>
      <c r="BE390" s="209">
        <f>IF(N390="základní",J390,0)</f>
        <v>0</v>
      </c>
      <c r="BF390" s="209">
        <f>IF(N390="snížená",J390,0)</f>
        <v>0</v>
      </c>
      <c r="BG390" s="209">
        <f>IF(N390="zákl. přenesená",J390,0)</f>
        <v>0</v>
      </c>
      <c r="BH390" s="209">
        <f>IF(N390="sníž. přenesená",J390,0)</f>
        <v>0</v>
      </c>
      <c r="BI390" s="209">
        <f>IF(N390="nulová",J390,0)</f>
        <v>0</v>
      </c>
      <c r="BJ390" s="17" t="s">
        <v>89</v>
      </c>
      <c r="BK390" s="209">
        <f>ROUND(I390*H390,2)</f>
        <v>0</v>
      </c>
      <c r="BL390" s="17" t="s">
        <v>169</v>
      </c>
      <c r="BM390" s="208" t="s">
        <v>943</v>
      </c>
    </row>
    <row r="391" spans="2:65" s="1" customFormat="1" ht="16.5" customHeight="1">
      <c r="B391" s="35"/>
      <c r="C391" s="251" t="s">
        <v>537</v>
      </c>
      <c r="D391" s="251" t="s">
        <v>383</v>
      </c>
      <c r="E391" s="252" t="s">
        <v>944</v>
      </c>
      <c r="F391" s="253" t="s">
        <v>945</v>
      </c>
      <c r="G391" s="254" t="s">
        <v>233</v>
      </c>
      <c r="H391" s="255">
        <v>6</v>
      </c>
      <c r="I391" s="256"/>
      <c r="J391" s="257">
        <f>ROUND(I391*H391,2)</f>
        <v>0</v>
      </c>
      <c r="K391" s="253" t="s">
        <v>764</v>
      </c>
      <c r="L391" s="258"/>
      <c r="M391" s="259" t="s">
        <v>1</v>
      </c>
      <c r="N391" s="260" t="s">
        <v>47</v>
      </c>
      <c r="O391" s="67"/>
      <c r="P391" s="206">
        <f>O391*H391</f>
        <v>0</v>
      </c>
      <c r="Q391" s="206">
        <v>0.0031</v>
      </c>
      <c r="R391" s="206">
        <f>Q391*H391</f>
        <v>0.0186</v>
      </c>
      <c r="S391" s="206">
        <v>0</v>
      </c>
      <c r="T391" s="207">
        <f>S391*H391</f>
        <v>0</v>
      </c>
      <c r="AR391" s="208" t="s">
        <v>192</v>
      </c>
      <c r="AT391" s="208" t="s">
        <v>383</v>
      </c>
      <c r="AU391" s="208" t="s">
        <v>86</v>
      </c>
      <c r="AY391" s="17" t="s">
        <v>149</v>
      </c>
      <c r="BE391" s="209">
        <f>IF(N391="základní",J391,0)</f>
        <v>0</v>
      </c>
      <c r="BF391" s="209">
        <f>IF(N391="snížená",J391,0)</f>
        <v>0</v>
      </c>
      <c r="BG391" s="209">
        <f>IF(N391="zákl. přenesená",J391,0)</f>
        <v>0</v>
      </c>
      <c r="BH391" s="209">
        <f>IF(N391="sníž. přenesená",J391,0)</f>
        <v>0</v>
      </c>
      <c r="BI391" s="209">
        <f>IF(N391="nulová",J391,0)</f>
        <v>0</v>
      </c>
      <c r="BJ391" s="17" t="s">
        <v>89</v>
      </c>
      <c r="BK391" s="209">
        <f>ROUND(I391*H391,2)</f>
        <v>0</v>
      </c>
      <c r="BL391" s="17" t="s">
        <v>169</v>
      </c>
      <c r="BM391" s="208" t="s">
        <v>946</v>
      </c>
    </row>
    <row r="392" spans="2:65" s="1" customFormat="1" ht="16.5" customHeight="1">
      <c r="B392" s="35"/>
      <c r="C392" s="197" t="s">
        <v>543</v>
      </c>
      <c r="D392" s="197" t="s">
        <v>152</v>
      </c>
      <c r="E392" s="198" t="s">
        <v>947</v>
      </c>
      <c r="F392" s="199" t="s">
        <v>948</v>
      </c>
      <c r="G392" s="200" t="s">
        <v>322</v>
      </c>
      <c r="H392" s="201">
        <v>162</v>
      </c>
      <c r="I392" s="202"/>
      <c r="J392" s="203">
        <f>ROUND(I392*H392,2)</f>
        <v>0</v>
      </c>
      <c r="K392" s="199" t="s">
        <v>156</v>
      </c>
      <c r="L392" s="39"/>
      <c r="M392" s="204" t="s">
        <v>1</v>
      </c>
      <c r="N392" s="205" t="s">
        <v>47</v>
      </c>
      <c r="O392" s="67"/>
      <c r="P392" s="206">
        <f>O392*H392</f>
        <v>0</v>
      </c>
      <c r="Q392" s="206">
        <v>0</v>
      </c>
      <c r="R392" s="206">
        <f>Q392*H392</f>
        <v>0</v>
      </c>
      <c r="S392" s="206">
        <v>0</v>
      </c>
      <c r="T392" s="207">
        <f>S392*H392</f>
        <v>0</v>
      </c>
      <c r="AR392" s="208" t="s">
        <v>169</v>
      </c>
      <c r="AT392" s="208" t="s">
        <v>152</v>
      </c>
      <c r="AU392" s="208" t="s">
        <v>86</v>
      </c>
      <c r="AY392" s="17" t="s">
        <v>149</v>
      </c>
      <c r="BE392" s="209">
        <f>IF(N392="základní",J392,0)</f>
        <v>0</v>
      </c>
      <c r="BF392" s="209">
        <f>IF(N392="snížená",J392,0)</f>
        <v>0</v>
      </c>
      <c r="BG392" s="209">
        <f>IF(N392="zákl. přenesená",J392,0)</f>
        <v>0</v>
      </c>
      <c r="BH392" s="209">
        <f>IF(N392="sníž. přenesená",J392,0)</f>
        <v>0</v>
      </c>
      <c r="BI392" s="209">
        <f>IF(N392="nulová",J392,0)</f>
        <v>0</v>
      </c>
      <c r="BJ392" s="17" t="s">
        <v>89</v>
      </c>
      <c r="BK392" s="209">
        <f>ROUND(I392*H392,2)</f>
        <v>0</v>
      </c>
      <c r="BL392" s="17" t="s">
        <v>169</v>
      </c>
      <c r="BM392" s="208" t="s">
        <v>949</v>
      </c>
    </row>
    <row r="393" spans="2:51" s="12" customFormat="1" ht="11.25">
      <c r="B393" s="216"/>
      <c r="C393" s="217"/>
      <c r="D393" s="210" t="s">
        <v>254</v>
      </c>
      <c r="E393" s="218" t="s">
        <v>1</v>
      </c>
      <c r="F393" s="219" t="s">
        <v>950</v>
      </c>
      <c r="G393" s="217"/>
      <c r="H393" s="220">
        <v>162</v>
      </c>
      <c r="I393" s="221"/>
      <c r="J393" s="217"/>
      <c r="K393" s="217"/>
      <c r="L393" s="222"/>
      <c r="M393" s="223"/>
      <c r="N393" s="224"/>
      <c r="O393" s="224"/>
      <c r="P393" s="224"/>
      <c r="Q393" s="224"/>
      <c r="R393" s="224"/>
      <c r="S393" s="224"/>
      <c r="T393" s="225"/>
      <c r="AT393" s="226" t="s">
        <v>254</v>
      </c>
      <c r="AU393" s="226" t="s">
        <v>86</v>
      </c>
      <c r="AV393" s="12" t="s">
        <v>86</v>
      </c>
      <c r="AW393" s="12" t="s">
        <v>38</v>
      </c>
      <c r="AX393" s="12" t="s">
        <v>89</v>
      </c>
      <c r="AY393" s="226" t="s">
        <v>149</v>
      </c>
    </row>
    <row r="394" spans="2:65" s="1" customFormat="1" ht="24" customHeight="1">
      <c r="B394" s="35"/>
      <c r="C394" s="197" t="s">
        <v>549</v>
      </c>
      <c r="D394" s="197" t="s">
        <v>152</v>
      </c>
      <c r="E394" s="198" t="s">
        <v>951</v>
      </c>
      <c r="F394" s="199" t="s">
        <v>952</v>
      </c>
      <c r="G394" s="200" t="s">
        <v>233</v>
      </c>
      <c r="H394" s="201">
        <v>7</v>
      </c>
      <c r="I394" s="202"/>
      <c r="J394" s="203">
        <f>ROUND(I394*H394,2)</f>
        <v>0</v>
      </c>
      <c r="K394" s="199" t="s">
        <v>156</v>
      </c>
      <c r="L394" s="39"/>
      <c r="M394" s="204" t="s">
        <v>1</v>
      </c>
      <c r="N394" s="205" t="s">
        <v>47</v>
      </c>
      <c r="O394" s="67"/>
      <c r="P394" s="206">
        <f>O394*H394</f>
        <v>0</v>
      </c>
      <c r="Q394" s="206">
        <v>0.08205</v>
      </c>
      <c r="R394" s="206">
        <f>Q394*H394</f>
        <v>0.57435</v>
      </c>
      <c r="S394" s="206">
        <v>0</v>
      </c>
      <c r="T394" s="207">
        <f>S394*H394</f>
        <v>0</v>
      </c>
      <c r="AR394" s="208" t="s">
        <v>169</v>
      </c>
      <c r="AT394" s="208" t="s">
        <v>152</v>
      </c>
      <c r="AU394" s="208" t="s">
        <v>86</v>
      </c>
      <c r="AY394" s="17" t="s">
        <v>149</v>
      </c>
      <c r="BE394" s="209">
        <f>IF(N394="základní",J394,0)</f>
        <v>0</v>
      </c>
      <c r="BF394" s="209">
        <f>IF(N394="snížená",J394,0)</f>
        <v>0</v>
      </c>
      <c r="BG394" s="209">
        <f>IF(N394="zákl. přenesená",J394,0)</f>
        <v>0</v>
      </c>
      <c r="BH394" s="209">
        <f>IF(N394="sníž. přenesená",J394,0)</f>
        <v>0</v>
      </c>
      <c r="BI394" s="209">
        <f>IF(N394="nulová",J394,0)</f>
        <v>0</v>
      </c>
      <c r="BJ394" s="17" t="s">
        <v>89</v>
      </c>
      <c r="BK394" s="209">
        <f>ROUND(I394*H394,2)</f>
        <v>0</v>
      </c>
      <c r="BL394" s="17" t="s">
        <v>169</v>
      </c>
      <c r="BM394" s="208" t="s">
        <v>953</v>
      </c>
    </row>
    <row r="395" spans="2:51" s="12" customFormat="1" ht="11.25">
      <c r="B395" s="216"/>
      <c r="C395" s="217"/>
      <c r="D395" s="210" t="s">
        <v>254</v>
      </c>
      <c r="E395" s="218" t="s">
        <v>1</v>
      </c>
      <c r="F395" s="219" t="s">
        <v>187</v>
      </c>
      <c r="G395" s="217"/>
      <c r="H395" s="220">
        <v>7</v>
      </c>
      <c r="I395" s="221"/>
      <c r="J395" s="217"/>
      <c r="K395" s="217"/>
      <c r="L395" s="222"/>
      <c r="M395" s="223"/>
      <c r="N395" s="224"/>
      <c r="O395" s="224"/>
      <c r="P395" s="224"/>
      <c r="Q395" s="224"/>
      <c r="R395" s="224"/>
      <c r="S395" s="224"/>
      <c r="T395" s="225"/>
      <c r="AT395" s="226" t="s">
        <v>254</v>
      </c>
      <c r="AU395" s="226" t="s">
        <v>86</v>
      </c>
      <c r="AV395" s="12" t="s">
        <v>86</v>
      </c>
      <c r="AW395" s="12" t="s">
        <v>38</v>
      </c>
      <c r="AX395" s="12" t="s">
        <v>89</v>
      </c>
      <c r="AY395" s="226" t="s">
        <v>149</v>
      </c>
    </row>
    <row r="396" spans="2:65" s="1" customFormat="1" ht="24" customHeight="1">
      <c r="B396" s="35"/>
      <c r="C396" s="197" t="s">
        <v>554</v>
      </c>
      <c r="D396" s="197" t="s">
        <v>152</v>
      </c>
      <c r="E396" s="198" t="s">
        <v>954</v>
      </c>
      <c r="F396" s="199" t="s">
        <v>955</v>
      </c>
      <c r="G396" s="200" t="s">
        <v>233</v>
      </c>
      <c r="H396" s="201">
        <v>7</v>
      </c>
      <c r="I396" s="202"/>
      <c r="J396" s="203">
        <f>ROUND(I396*H396,2)</f>
        <v>0</v>
      </c>
      <c r="K396" s="199" t="s">
        <v>156</v>
      </c>
      <c r="L396" s="39"/>
      <c r="M396" s="204" t="s">
        <v>1</v>
      </c>
      <c r="N396" s="205" t="s">
        <v>47</v>
      </c>
      <c r="O396" s="67"/>
      <c r="P396" s="206">
        <f>O396*H396</f>
        <v>0</v>
      </c>
      <c r="Q396" s="206">
        <v>0</v>
      </c>
      <c r="R396" s="206">
        <f>Q396*H396</f>
        <v>0</v>
      </c>
      <c r="S396" s="206">
        <v>0</v>
      </c>
      <c r="T396" s="207">
        <f>S396*H396</f>
        <v>0</v>
      </c>
      <c r="AR396" s="208" t="s">
        <v>169</v>
      </c>
      <c r="AT396" s="208" t="s">
        <v>152</v>
      </c>
      <c r="AU396" s="208" t="s">
        <v>86</v>
      </c>
      <c r="AY396" s="17" t="s">
        <v>149</v>
      </c>
      <c r="BE396" s="209">
        <f>IF(N396="základní",J396,0)</f>
        <v>0</v>
      </c>
      <c r="BF396" s="209">
        <f>IF(N396="snížená",J396,0)</f>
        <v>0</v>
      </c>
      <c r="BG396" s="209">
        <f>IF(N396="zákl. přenesená",J396,0)</f>
        <v>0</v>
      </c>
      <c r="BH396" s="209">
        <f>IF(N396="sníž. přenesená",J396,0)</f>
        <v>0</v>
      </c>
      <c r="BI396" s="209">
        <f>IF(N396="nulová",J396,0)</f>
        <v>0</v>
      </c>
      <c r="BJ396" s="17" t="s">
        <v>89</v>
      </c>
      <c r="BK396" s="209">
        <f>ROUND(I396*H396,2)</f>
        <v>0</v>
      </c>
      <c r="BL396" s="17" t="s">
        <v>169</v>
      </c>
      <c r="BM396" s="208" t="s">
        <v>956</v>
      </c>
    </row>
    <row r="397" spans="2:51" s="12" customFormat="1" ht="11.25">
      <c r="B397" s="216"/>
      <c r="C397" s="217"/>
      <c r="D397" s="210" t="s">
        <v>254</v>
      </c>
      <c r="E397" s="218" t="s">
        <v>1</v>
      </c>
      <c r="F397" s="219" t="s">
        <v>187</v>
      </c>
      <c r="G397" s="217"/>
      <c r="H397" s="220">
        <v>7</v>
      </c>
      <c r="I397" s="221"/>
      <c r="J397" s="217"/>
      <c r="K397" s="217"/>
      <c r="L397" s="222"/>
      <c r="M397" s="223"/>
      <c r="N397" s="224"/>
      <c r="O397" s="224"/>
      <c r="P397" s="224"/>
      <c r="Q397" s="224"/>
      <c r="R397" s="224"/>
      <c r="S397" s="224"/>
      <c r="T397" s="225"/>
      <c r="AT397" s="226" t="s">
        <v>254</v>
      </c>
      <c r="AU397" s="226" t="s">
        <v>86</v>
      </c>
      <c r="AV397" s="12" t="s">
        <v>86</v>
      </c>
      <c r="AW397" s="12" t="s">
        <v>38</v>
      </c>
      <c r="AX397" s="12" t="s">
        <v>89</v>
      </c>
      <c r="AY397" s="226" t="s">
        <v>149</v>
      </c>
    </row>
    <row r="398" spans="2:65" s="1" customFormat="1" ht="24" customHeight="1">
      <c r="B398" s="35"/>
      <c r="C398" s="197" t="s">
        <v>559</v>
      </c>
      <c r="D398" s="197" t="s">
        <v>152</v>
      </c>
      <c r="E398" s="198" t="s">
        <v>957</v>
      </c>
      <c r="F398" s="199" t="s">
        <v>958</v>
      </c>
      <c r="G398" s="200" t="s">
        <v>233</v>
      </c>
      <c r="H398" s="201">
        <v>7</v>
      </c>
      <c r="I398" s="202"/>
      <c r="J398" s="203">
        <f>ROUND(I398*H398,2)</f>
        <v>0</v>
      </c>
      <c r="K398" s="199" t="s">
        <v>156</v>
      </c>
      <c r="L398" s="39"/>
      <c r="M398" s="204" t="s">
        <v>1</v>
      </c>
      <c r="N398" s="205" t="s">
        <v>47</v>
      </c>
      <c r="O398" s="67"/>
      <c r="P398" s="206">
        <f>O398*H398</f>
        <v>0</v>
      </c>
      <c r="Q398" s="206">
        <v>0.02715</v>
      </c>
      <c r="R398" s="206">
        <f>Q398*H398</f>
        <v>0.19005</v>
      </c>
      <c r="S398" s="206">
        <v>0</v>
      </c>
      <c r="T398" s="207">
        <f>S398*H398</f>
        <v>0</v>
      </c>
      <c r="AR398" s="208" t="s">
        <v>169</v>
      </c>
      <c r="AT398" s="208" t="s">
        <v>152</v>
      </c>
      <c r="AU398" s="208" t="s">
        <v>86</v>
      </c>
      <c r="AY398" s="17" t="s">
        <v>149</v>
      </c>
      <c r="BE398" s="209">
        <f>IF(N398="základní",J398,0)</f>
        <v>0</v>
      </c>
      <c r="BF398" s="209">
        <f>IF(N398="snížená",J398,0)</f>
        <v>0</v>
      </c>
      <c r="BG398" s="209">
        <f>IF(N398="zákl. přenesená",J398,0)</f>
        <v>0</v>
      </c>
      <c r="BH398" s="209">
        <f>IF(N398="sníž. přenesená",J398,0)</f>
        <v>0</v>
      </c>
      <c r="BI398" s="209">
        <f>IF(N398="nulová",J398,0)</f>
        <v>0</v>
      </c>
      <c r="BJ398" s="17" t="s">
        <v>89</v>
      </c>
      <c r="BK398" s="209">
        <f>ROUND(I398*H398,2)</f>
        <v>0</v>
      </c>
      <c r="BL398" s="17" t="s">
        <v>169</v>
      </c>
      <c r="BM398" s="208" t="s">
        <v>959</v>
      </c>
    </row>
    <row r="399" spans="2:51" s="12" customFormat="1" ht="11.25">
      <c r="B399" s="216"/>
      <c r="C399" s="217"/>
      <c r="D399" s="210" t="s">
        <v>254</v>
      </c>
      <c r="E399" s="218" t="s">
        <v>1</v>
      </c>
      <c r="F399" s="219" t="s">
        <v>187</v>
      </c>
      <c r="G399" s="217"/>
      <c r="H399" s="220">
        <v>7</v>
      </c>
      <c r="I399" s="221"/>
      <c r="J399" s="217"/>
      <c r="K399" s="217"/>
      <c r="L399" s="222"/>
      <c r="M399" s="223"/>
      <c r="N399" s="224"/>
      <c r="O399" s="224"/>
      <c r="P399" s="224"/>
      <c r="Q399" s="224"/>
      <c r="R399" s="224"/>
      <c r="S399" s="224"/>
      <c r="T399" s="225"/>
      <c r="AT399" s="226" t="s">
        <v>254</v>
      </c>
      <c r="AU399" s="226" t="s">
        <v>86</v>
      </c>
      <c r="AV399" s="12" t="s">
        <v>86</v>
      </c>
      <c r="AW399" s="12" t="s">
        <v>38</v>
      </c>
      <c r="AX399" s="12" t="s">
        <v>89</v>
      </c>
      <c r="AY399" s="226" t="s">
        <v>149</v>
      </c>
    </row>
    <row r="400" spans="2:65" s="1" customFormat="1" ht="16.5" customHeight="1">
      <c r="B400" s="35"/>
      <c r="C400" s="251" t="s">
        <v>563</v>
      </c>
      <c r="D400" s="251" t="s">
        <v>383</v>
      </c>
      <c r="E400" s="252" t="s">
        <v>960</v>
      </c>
      <c r="F400" s="253" t="s">
        <v>961</v>
      </c>
      <c r="G400" s="254" t="s">
        <v>233</v>
      </c>
      <c r="H400" s="255">
        <v>7</v>
      </c>
      <c r="I400" s="256"/>
      <c r="J400" s="257">
        <f>ROUND(I400*H400,2)</f>
        <v>0</v>
      </c>
      <c r="K400" s="253" t="s">
        <v>156</v>
      </c>
      <c r="L400" s="258"/>
      <c r="M400" s="259" t="s">
        <v>1</v>
      </c>
      <c r="N400" s="260" t="s">
        <v>47</v>
      </c>
      <c r="O400" s="67"/>
      <c r="P400" s="206">
        <f>O400*H400</f>
        <v>0</v>
      </c>
      <c r="Q400" s="206">
        <v>0.00337</v>
      </c>
      <c r="R400" s="206">
        <f>Q400*H400</f>
        <v>0.02359</v>
      </c>
      <c r="S400" s="206">
        <v>0</v>
      </c>
      <c r="T400" s="207">
        <f>S400*H400</f>
        <v>0</v>
      </c>
      <c r="AR400" s="208" t="s">
        <v>192</v>
      </c>
      <c r="AT400" s="208" t="s">
        <v>383</v>
      </c>
      <c r="AU400" s="208" t="s">
        <v>86</v>
      </c>
      <c r="AY400" s="17" t="s">
        <v>149</v>
      </c>
      <c r="BE400" s="209">
        <f>IF(N400="základní",J400,0)</f>
        <v>0</v>
      </c>
      <c r="BF400" s="209">
        <f>IF(N400="snížená",J400,0)</f>
        <v>0</v>
      </c>
      <c r="BG400" s="209">
        <f>IF(N400="zákl. přenesená",J400,0)</f>
        <v>0</v>
      </c>
      <c r="BH400" s="209">
        <f>IF(N400="sníž. přenesená",J400,0)</f>
        <v>0</v>
      </c>
      <c r="BI400" s="209">
        <f>IF(N400="nulová",J400,0)</f>
        <v>0</v>
      </c>
      <c r="BJ400" s="17" t="s">
        <v>89</v>
      </c>
      <c r="BK400" s="209">
        <f>ROUND(I400*H400,2)</f>
        <v>0</v>
      </c>
      <c r="BL400" s="17" t="s">
        <v>169</v>
      </c>
      <c r="BM400" s="208" t="s">
        <v>962</v>
      </c>
    </row>
    <row r="401" spans="2:51" s="12" customFormat="1" ht="11.25">
      <c r="B401" s="216"/>
      <c r="C401" s="217"/>
      <c r="D401" s="210" t="s">
        <v>254</v>
      </c>
      <c r="E401" s="218" t="s">
        <v>1</v>
      </c>
      <c r="F401" s="219" t="s">
        <v>187</v>
      </c>
      <c r="G401" s="217"/>
      <c r="H401" s="220">
        <v>7</v>
      </c>
      <c r="I401" s="221"/>
      <c r="J401" s="217"/>
      <c r="K401" s="217"/>
      <c r="L401" s="222"/>
      <c r="M401" s="223"/>
      <c r="N401" s="224"/>
      <c r="O401" s="224"/>
      <c r="P401" s="224"/>
      <c r="Q401" s="224"/>
      <c r="R401" s="224"/>
      <c r="S401" s="224"/>
      <c r="T401" s="225"/>
      <c r="AT401" s="226" t="s">
        <v>254</v>
      </c>
      <c r="AU401" s="226" t="s">
        <v>86</v>
      </c>
      <c r="AV401" s="12" t="s">
        <v>86</v>
      </c>
      <c r="AW401" s="12" t="s">
        <v>38</v>
      </c>
      <c r="AX401" s="12" t="s">
        <v>89</v>
      </c>
      <c r="AY401" s="226" t="s">
        <v>149</v>
      </c>
    </row>
    <row r="402" spans="2:65" s="1" customFormat="1" ht="16.5" customHeight="1">
      <c r="B402" s="35"/>
      <c r="C402" s="251" t="s">
        <v>567</v>
      </c>
      <c r="D402" s="251" t="s">
        <v>383</v>
      </c>
      <c r="E402" s="252" t="s">
        <v>963</v>
      </c>
      <c r="F402" s="253" t="s">
        <v>964</v>
      </c>
      <c r="G402" s="254" t="s">
        <v>233</v>
      </c>
      <c r="H402" s="255">
        <v>7</v>
      </c>
      <c r="I402" s="256"/>
      <c r="J402" s="257">
        <f>ROUND(I402*H402,2)</f>
        <v>0</v>
      </c>
      <c r="K402" s="253" t="s">
        <v>156</v>
      </c>
      <c r="L402" s="258"/>
      <c r="M402" s="259" t="s">
        <v>1</v>
      </c>
      <c r="N402" s="260" t="s">
        <v>47</v>
      </c>
      <c r="O402" s="67"/>
      <c r="P402" s="206">
        <f>O402*H402</f>
        <v>0</v>
      </c>
      <c r="Q402" s="206">
        <v>0.00035</v>
      </c>
      <c r="R402" s="206">
        <f>Q402*H402</f>
        <v>0.00245</v>
      </c>
      <c r="S402" s="206">
        <v>0</v>
      </c>
      <c r="T402" s="207">
        <f>S402*H402</f>
        <v>0</v>
      </c>
      <c r="AR402" s="208" t="s">
        <v>192</v>
      </c>
      <c r="AT402" s="208" t="s">
        <v>383</v>
      </c>
      <c r="AU402" s="208" t="s">
        <v>86</v>
      </c>
      <c r="AY402" s="17" t="s">
        <v>149</v>
      </c>
      <c r="BE402" s="209">
        <f>IF(N402="základní",J402,0)</f>
        <v>0</v>
      </c>
      <c r="BF402" s="209">
        <f>IF(N402="snížená",J402,0)</f>
        <v>0</v>
      </c>
      <c r="BG402" s="209">
        <f>IF(N402="zákl. přenesená",J402,0)</f>
        <v>0</v>
      </c>
      <c r="BH402" s="209">
        <f>IF(N402="sníž. přenesená",J402,0)</f>
        <v>0</v>
      </c>
      <c r="BI402" s="209">
        <f>IF(N402="nulová",J402,0)</f>
        <v>0</v>
      </c>
      <c r="BJ402" s="17" t="s">
        <v>89</v>
      </c>
      <c r="BK402" s="209">
        <f>ROUND(I402*H402,2)</f>
        <v>0</v>
      </c>
      <c r="BL402" s="17" t="s">
        <v>169</v>
      </c>
      <c r="BM402" s="208" t="s">
        <v>965</v>
      </c>
    </row>
    <row r="403" spans="2:51" s="12" customFormat="1" ht="11.25">
      <c r="B403" s="216"/>
      <c r="C403" s="217"/>
      <c r="D403" s="210" t="s">
        <v>254</v>
      </c>
      <c r="E403" s="218" t="s">
        <v>1</v>
      </c>
      <c r="F403" s="219" t="s">
        <v>187</v>
      </c>
      <c r="G403" s="217"/>
      <c r="H403" s="220">
        <v>7</v>
      </c>
      <c r="I403" s="221"/>
      <c r="J403" s="217"/>
      <c r="K403" s="217"/>
      <c r="L403" s="222"/>
      <c r="M403" s="223"/>
      <c r="N403" s="224"/>
      <c r="O403" s="224"/>
      <c r="P403" s="224"/>
      <c r="Q403" s="224"/>
      <c r="R403" s="224"/>
      <c r="S403" s="224"/>
      <c r="T403" s="225"/>
      <c r="AT403" s="226" t="s">
        <v>254</v>
      </c>
      <c r="AU403" s="226" t="s">
        <v>86</v>
      </c>
      <c r="AV403" s="12" t="s">
        <v>86</v>
      </c>
      <c r="AW403" s="12" t="s">
        <v>38</v>
      </c>
      <c r="AX403" s="12" t="s">
        <v>89</v>
      </c>
      <c r="AY403" s="226" t="s">
        <v>149</v>
      </c>
    </row>
    <row r="404" spans="2:65" s="1" customFormat="1" ht="24" customHeight="1">
      <c r="B404" s="35"/>
      <c r="C404" s="197" t="s">
        <v>571</v>
      </c>
      <c r="D404" s="197" t="s">
        <v>152</v>
      </c>
      <c r="E404" s="198" t="s">
        <v>966</v>
      </c>
      <c r="F404" s="199" t="s">
        <v>967</v>
      </c>
      <c r="G404" s="200" t="s">
        <v>233</v>
      </c>
      <c r="H404" s="201">
        <v>7</v>
      </c>
      <c r="I404" s="202"/>
      <c r="J404" s="203">
        <f>ROUND(I404*H404,2)</f>
        <v>0</v>
      </c>
      <c r="K404" s="199" t="s">
        <v>156</v>
      </c>
      <c r="L404" s="39"/>
      <c r="M404" s="204" t="s">
        <v>1</v>
      </c>
      <c r="N404" s="205" t="s">
        <v>47</v>
      </c>
      <c r="O404" s="67"/>
      <c r="P404" s="206">
        <f>O404*H404</f>
        <v>0</v>
      </c>
      <c r="Q404" s="206">
        <v>0.00396</v>
      </c>
      <c r="R404" s="206">
        <f>Q404*H404</f>
        <v>0.02772</v>
      </c>
      <c r="S404" s="206">
        <v>0</v>
      </c>
      <c r="T404" s="207">
        <f>S404*H404</f>
        <v>0</v>
      </c>
      <c r="AR404" s="208" t="s">
        <v>169</v>
      </c>
      <c r="AT404" s="208" t="s">
        <v>152</v>
      </c>
      <c r="AU404" s="208" t="s">
        <v>86</v>
      </c>
      <c r="AY404" s="17" t="s">
        <v>149</v>
      </c>
      <c r="BE404" s="209">
        <f>IF(N404="základní",J404,0)</f>
        <v>0</v>
      </c>
      <c r="BF404" s="209">
        <f>IF(N404="snížená",J404,0)</f>
        <v>0</v>
      </c>
      <c r="BG404" s="209">
        <f>IF(N404="zákl. přenesená",J404,0)</f>
        <v>0</v>
      </c>
      <c r="BH404" s="209">
        <f>IF(N404="sníž. přenesená",J404,0)</f>
        <v>0</v>
      </c>
      <c r="BI404" s="209">
        <f>IF(N404="nulová",J404,0)</f>
        <v>0</v>
      </c>
      <c r="BJ404" s="17" t="s">
        <v>89</v>
      </c>
      <c r="BK404" s="209">
        <f>ROUND(I404*H404,2)</f>
        <v>0</v>
      </c>
      <c r="BL404" s="17" t="s">
        <v>169</v>
      </c>
      <c r="BM404" s="208" t="s">
        <v>968</v>
      </c>
    </row>
    <row r="405" spans="2:51" s="12" customFormat="1" ht="11.25">
      <c r="B405" s="216"/>
      <c r="C405" s="217"/>
      <c r="D405" s="210" t="s">
        <v>254</v>
      </c>
      <c r="E405" s="218" t="s">
        <v>1</v>
      </c>
      <c r="F405" s="219" t="s">
        <v>187</v>
      </c>
      <c r="G405" s="217"/>
      <c r="H405" s="220">
        <v>7</v>
      </c>
      <c r="I405" s="221"/>
      <c r="J405" s="217"/>
      <c r="K405" s="217"/>
      <c r="L405" s="222"/>
      <c r="M405" s="223"/>
      <c r="N405" s="224"/>
      <c r="O405" s="224"/>
      <c r="P405" s="224"/>
      <c r="Q405" s="224"/>
      <c r="R405" s="224"/>
      <c r="S405" s="224"/>
      <c r="T405" s="225"/>
      <c r="AT405" s="226" t="s">
        <v>254</v>
      </c>
      <c r="AU405" s="226" t="s">
        <v>86</v>
      </c>
      <c r="AV405" s="12" t="s">
        <v>86</v>
      </c>
      <c r="AW405" s="12" t="s">
        <v>38</v>
      </c>
      <c r="AX405" s="12" t="s">
        <v>89</v>
      </c>
      <c r="AY405" s="226" t="s">
        <v>149</v>
      </c>
    </row>
    <row r="406" spans="2:65" s="1" customFormat="1" ht="24" customHeight="1">
      <c r="B406" s="35"/>
      <c r="C406" s="197" t="s">
        <v>576</v>
      </c>
      <c r="D406" s="197" t="s">
        <v>152</v>
      </c>
      <c r="E406" s="198" t="s">
        <v>969</v>
      </c>
      <c r="F406" s="199" t="s">
        <v>970</v>
      </c>
      <c r="G406" s="200" t="s">
        <v>233</v>
      </c>
      <c r="H406" s="201">
        <v>3</v>
      </c>
      <c r="I406" s="202"/>
      <c r="J406" s="203">
        <f>ROUND(I406*H406,2)</f>
        <v>0</v>
      </c>
      <c r="K406" s="199" t="s">
        <v>156</v>
      </c>
      <c r="L406" s="39"/>
      <c r="M406" s="204" t="s">
        <v>1</v>
      </c>
      <c r="N406" s="205" t="s">
        <v>47</v>
      </c>
      <c r="O406" s="67"/>
      <c r="P406" s="206">
        <f>O406*H406</f>
        <v>0</v>
      </c>
      <c r="Q406" s="206">
        <v>0.01028</v>
      </c>
      <c r="R406" s="206">
        <f>Q406*H406</f>
        <v>0.03084</v>
      </c>
      <c r="S406" s="206">
        <v>0</v>
      </c>
      <c r="T406" s="207">
        <f>S406*H406</f>
        <v>0</v>
      </c>
      <c r="AR406" s="208" t="s">
        <v>169</v>
      </c>
      <c r="AT406" s="208" t="s">
        <v>152</v>
      </c>
      <c r="AU406" s="208" t="s">
        <v>86</v>
      </c>
      <c r="AY406" s="17" t="s">
        <v>149</v>
      </c>
      <c r="BE406" s="209">
        <f>IF(N406="základní",J406,0)</f>
        <v>0</v>
      </c>
      <c r="BF406" s="209">
        <f>IF(N406="snížená",J406,0)</f>
        <v>0</v>
      </c>
      <c r="BG406" s="209">
        <f>IF(N406="zákl. přenesená",J406,0)</f>
        <v>0</v>
      </c>
      <c r="BH406" s="209">
        <f>IF(N406="sníž. přenesená",J406,0)</f>
        <v>0</v>
      </c>
      <c r="BI406" s="209">
        <f>IF(N406="nulová",J406,0)</f>
        <v>0</v>
      </c>
      <c r="BJ406" s="17" t="s">
        <v>89</v>
      </c>
      <c r="BK406" s="209">
        <f>ROUND(I406*H406,2)</f>
        <v>0</v>
      </c>
      <c r="BL406" s="17" t="s">
        <v>169</v>
      </c>
      <c r="BM406" s="208" t="s">
        <v>971</v>
      </c>
    </row>
    <row r="407" spans="2:51" s="14" customFormat="1" ht="11.25">
      <c r="B407" s="238"/>
      <c r="C407" s="239"/>
      <c r="D407" s="210" t="s">
        <v>254</v>
      </c>
      <c r="E407" s="240" t="s">
        <v>1</v>
      </c>
      <c r="F407" s="241" t="s">
        <v>972</v>
      </c>
      <c r="G407" s="239"/>
      <c r="H407" s="240" t="s">
        <v>1</v>
      </c>
      <c r="I407" s="242"/>
      <c r="J407" s="239"/>
      <c r="K407" s="239"/>
      <c r="L407" s="243"/>
      <c r="M407" s="244"/>
      <c r="N407" s="245"/>
      <c r="O407" s="245"/>
      <c r="P407" s="245"/>
      <c r="Q407" s="245"/>
      <c r="R407" s="245"/>
      <c r="S407" s="245"/>
      <c r="T407" s="246"/>
      <c r="AT407" s="247" t="s">
        <v>254</v>
      </c>
      <c r="AU407" s="247" t="s">
        <v>86</v>
      </c>
      <c r="AV407" s="14" t="s">
        <v>89</v>
      </c>
      <c r="AW407" s="14" t="s">
        <v>38</v>
      </c>
      <c r="AX407" s="14" t="s">
        <v>82</v>
      </c>
      <c r="AY407" s="247" t="s">
        <v>149</v>
      </c>
    </row>
    <row r="408" spans="2:51" s="12" customFormat="1" ht="11.25">
      <c r="B408" s="216"/>
      <c r="C408" s="217"/>
      <c r="D408" s="210" t="s">
        <v>254</v>
      </c>
      <c r="E408" s="218" t="s">
        <v>1</v>
      </c>
      <c r="F408" s="219" t="s">
        <v>106</v>
      </c>
      <c r="G408" s="217"/>
      <c r="H408" s="220">
        <v>3</v>
      </c>
      <c r="I408" s="221"/>
      <c r="J408" s="217"/>
      <c r="K408" s="217"/>
      <c r="L408" s="222"/>
      <c r="M408" s="223"/>
      <c r="N408" s="224"/>
      <c r="O408" s="224"/>
      <c r="P408" s="224"/>
      <c r="Q408" s="224"/>
      <c r="R408" s="224"/>
      <c r="S408" s="224"/>
      <c r="T408" s="225"/>
      <c r="AT408" s="226" t="s">
        <v>254</v>
      </c>
      <c r="AU408" s="226" t="s">
        <v>86</v>
      </c>
      <c r="AV408" s="12" t="s">
        <v>86</v>
      </c>
      <c r="AW408" s="12" t="s">
        <v>38</v>
      </c>
      <c r="AX408" s="12" t="s">
        <v>89</v>
      </c>
      <c r="AY408" s="226" t="s">
        <v>149</v>
      </c>
    </row>
    <row r="409" spans="2:65" s="1" customFormat="1" ht="24" customHeight="1">
      <c r="B409" s="35"/>
      <c r="C409" s="197" t="s">
        <v>582</v>
      </c>
      <c r="D409" s="197" t="s">
        <v>152</v>
      </c>
      <c r="E409" s="198" t="s">
        <v>973</v>
      </c>
      <c r="F409" s="199" t="s">
        <v>974</v>
      </c>
      <c r="G409" s="200" t="s">
        <v>233</v>
      </c>
      <c r="H409" s="201">
        <v>3</v>
      </c>
      <c r="I409" s="202"/>
      <c r="J409" s="203">
        <f>ROUND(I409*H409,2)</f>
        <v>0</v>
      </c>
      <c r="K409" s="199" t="s">
        <v>156</v>
      </c>
      <c r="L409" s="39"/>
      <c r="M409" s="204" t="s">
        <v>1</v>
      </c>
      <c r="N409" s="205" t="s">
        <v>47</v>
      </c>
      <c r="O409" s="67"/>
      <c r="P409" s="206">
        <f>O409*H409</f>
        <v>0</v>
      </c>
      <c r="Q409" s="206">
        <v>0.00372</v>
      </c>
      <c r="R409" s="206">
        <f>Q409*H409</f>
        <v>0.01116</v>
      </c>
      <c r="S409" s="206">
        <v>0</v>
      </c>
      <c r="T409" s="207">
        <f>S409*H409</f>
        <v>0</v>
      </c>
      <c r="AR409" s="208" t="s">
        <v>169</v>
      </c>
      <c r="AT409" s="208" t="s">
        <v>152</v>
      </c>
      <c r="AU409" s="208" t="s">
        <v>86</v>
      </c>
      <c r="AY409" s="17" t="s">
        <v>149</v>
      </c>
      <c r="BE409" s="209">
        <f>IF(N409="základní",J409,0)</f>
        <v>0</v>
      </c>
      <c r="BF409" s="209">
        <f>IF(N409="snížená",J409,0)</f>
        <v>0</v>
      </c>
      <c r="BG409" s="209">
        <f>IF(N409="zákl. přenesená",J409,0)</f>
        <v>0</v>
      </c>
      <c r="BH409" s="209">
        <f>IF(N409="sníž. přenesená",J409,0)</f>
        <v>0</v>
      </c>
      <c r="BI409" s="209">
        <f>IF(N409="nulová",J409,0)</f>
        <v>0</v>
      </c>
      <c r="BJ409" s="17" t="s">
        <v>89</v>
      </c>
      <c r="BK409" s="209">
        <f>ROUND(I409*H409,2)</f>
        <v>0</v>
      </c>
      <c r="BL409" s="17" t="s">
        <v>169</v>
      </c>
      <c r="BM409" s="208" t="s">
        <v>975</v>
      </c>
    </row>
    <row r="410" spans="2:51" s="14" customFormat="1" ht="11.25">
      <c r="B410" s="238"/>
      <c r="C410" s="239"/>
      <c r="D410" s="210" t="s">
        <v>254</v>
      </c>
      <c r="E410" s="240" t="s">
        <v>1</v>
      </c>
      <c r="F410" s="241" t="s">
        <v>972</v>
      </c>
      <c r="G410" s="239"/>
      <c r="H410" s="240" t="s">
        <v>1</v>
      </c>
      <c r="I410" s="242"/>
      <c r="J410" s="239"/>
      <c r="K410" s="239"/>
      <c r="L410" s="243"/>
      <c r="M410" s="244"/>
      <c r="N410" s="245"/>
      <c r="O410" s="245"/>
      <c r="P410" s="245"/>
      <c r="Q410" s="245"/>
      <c r="R410" s="245"/>
      <c r="S410" s="245"/>
      <c r="T410" s="246"/>
      <c r="AT410" s="247" t="s">
        <v>254</v>
      </c>
      <c r="AU410" s="247" t="s">
        <v>86</v>
      </c>
      <c r="AV410" s="14" t="s">
        <v>89</v>
      </c>
      <c r="AW410" s="14" t="s">
        <v>38</v>
      </c>
      <c r="AX410" s="14" t="s">
        <v>82</v>
      </c>
      <c r="AY410" s="247" t="s">
        <v>149</v>
      </c>
    </row>
    <row r="411" spans="2:51" s="12" customFormat="1" ht="11.25">
      <c r="B411" s="216"/>
      <c r="C411" s="217"/>
      <c r="D411" s="210" t="s">
        <v>254</v>
      </c>
      <c r="E411" s="218" t="s">
        <v>1</v>
      </c>
      <c r="F411" s="219" t="s">
        <v>106</v>
      </c>
      <c r="G411" s="217"/>
      <c r="H411" s="220">
        <v>3</v>
      </c>
      <c r="I411" s="221"/>
      <c r="J411" s="217"/>
      <c r="K411" s="217"/>
      <c r="L411" s="222"/>
      <c r="M411" s="223"/>
      <c r="N411" s="224"/>
      <c r="O411" s="224"/>
      <c r="P411" s="224"/>
      <c r="Q411" s="224"/>
      <c r="R411" s="224"/>
      <c r="S411" s="224"/>
      <c r="T411" s="225"/>
      <c r="AT411" s="226" t="s">
        <v>254</v>
      </c>
      <c r="AU411" s="226" t="s">
        <v>86</v>
      </c>
      <c r="AV411" s="12" t="s">
        <v>86</v>
      </c>
      <c r="AW411" s="12" t="s">
        <v>38</v>
      </c>
      <c r="AX411" s="12" t="s">
        <v>89</v>
      </c>
      <c r="AY411" s="226" t="s">
        <v>149</v>
      </c>
    </row>
    <row r="412" spans="2:65" s="1" customFormat="1" ht="24" customHeight="1">
      <c r="B412" s="35"/>
      <c r="C412" s="197" t="s">
        <v>586</v>
      </c>
      <c r="D412" s="197" t="s">
        <v>152</v>
      </c>
      <c r="E412" s="198" t="s">
        <v>976</v>
      </c>
      <c r="F412" s="199" t="s">
        <v>977</v>
      </c>
      <c r="G412" s="200" t="s">
        <v>233</v>
      </c>
      <c r="H412" s="201">
        <v>3</v>
      </c>
      <c r="I412" s="202"/>
      <c r="J412" s="203">
        <f>ROUND(I412*H412,2)</f>
        <v>0</v>
      </c>
      <c r="K412" s="199" t="s">
        <v>156</v>
      </c>
      <c r="L412" s="39"/>
      <c r="M412" s="204" t="s">
        <v>1</v>
      </c>
      <c r="N412" s="205" t="s">
        <v>47</v>
      </c>
      <c r="O412" s="67"/>
      <c r="P412" s="206">
        <f>O412*H412</f>
        <v>0</v>
      </c>
      <c r="Q412" s="206">
        <v>0</v>
      </c>
      <c r="R412" s="206">
        <f>Q412*H412</f>
        <v>0</v>
      </c>
      <c r="S412" s="206">
        <v>0</v>
      </c>
      <c r="T412" s="207">
        <f>S412*H412</f>
        <v>0</v>
      </c>
      <c r="AR412" s="208" t="s">
        <v>169</v>
      </c>
      <c r="AT412" s="208" t="s">
        <v>152</v>
      </c>
      <c r="AU412" s="208" t="s">
        <v>86</v>
      </c>
      <c r="AY412" s="17" t="s">
        <v>149</v>
      </c>
      <c r="BE412" s="209">
        <f>IF(N412="základní",J412,0)</f>
        <v>0</v>
      </c>
      <c r="BF412" s="209">
        <f>IF(N412="snížená",J412,0)</f>
        <v>0</v>
      </c>
      <c r="BG412" s="209">
        <f>IF(N412="zákl. přenesená",J412,0)</f>
        <v>0</v>
      </c>
      <c r="BH412" s="209">
        <f>IF(N412="sníž. přenesená",J412,0)</f>
        <v>0</v>
      </c>
      <c r="BI412" s="209">
        <f>IF(N412="nulová",J412,0)</f>
        <v>0</v>
      </c>
      <c r="BJ412" s="17" t="s">
        <v>89</v>
      </c>
      <c r="BK412" s="209">
        <f>ROUND(I412*H412,2)</f>
        <v>0</v>
      </c>
      <c r="BL412" s="17" t="s">
        <v>169</v>
      </c>
      <c r="BM412" s="208" t="s">
        <v>978</v>
      </c>
    </row>
    <row r="413" spans="2:51" s="14" customFormat="1" ht="11.25">
      <c r="B413" s="238"/>
      <c r="C413" s="239"/>
      <c r="D413" s="210" t="s">
        <v>254</v>
      </c>
      <c r="E413" s="240" t="s">
        <v>1</v>
      </c>
      <c r="F413" s="241" t="s">
        <v>972</v>
      </c>
      <c r="G413" s="239"/>
      <c r="H413" s="240" t="s">
        <v>1</v>
      </c>
      <c r="I413" s="242"/>
      <c r="J413" s="239"/>
      <c r="K413" s="239"/>
      <c r="L413" s="243"/>
      <c r="M413" s="244"/>
      <c r="N413" s="245"/>
      <c r="O413" s="245"/>
      <c r="P413" s="245"/>
      <c r="Q413" s="245"/>
      <c r="R413" s="245"/>
      <c r="S413" s="245"/>
      <c r="T413" s="246"/>
      <c r="AT413" s="247" t="s">
        <v>254</v>
      </c>
      <c r="AU413" s="247" t="s">
        <v>86</v>
      </c>
      <c r="AV413" s="14" t="s">
        <v>89</v>
      </c>
      <c r="AW413" s="14" t="s">
        <v>38</v>
      </c>
      <c r="AX413" s="14" t="s">
        <v>82</v>
      </c>
      <c r="AY413" s="247" t="s">
        <v>149</v>
      </c>
    </row>
    <row r="414" spans="2:51" s="12" customFormat="1" ht="11.25">
      <c r="B414" s="216"/>
      <c r="C414" s="217"/>
      <c r="D414" s="210" t="s">
        <v>254</v>
      </c>
      <c r="E414" s="218" t="s">
        <v>1</v>
      </c>
      <c r="F414" s="219" t="s">
        <v>106</v>
      </c>
      <c r="G414" s="217"/>
      <c r="H414" s="220">
        <v>3</v>
      </c>
      <c r="I414" s="221"/>
      <c r="J414" s="217"/>
      <c r="K414" s="217"/>
      <c r="L414" s="222"/>
      <c r="M414" s="223"/>
      <c r="N414" s="224"/>
      <c r="O414" s="224"/>
      <c r="P414" s="224"/>
      <c r="Q414" s="224"/>
      <c r="R414" s="224"/>
      <c r="S414" s="224"/>
      <c r="T414" s="225"/>
      <c r="AT414" s="226" t="s">
        <v>254</v>
      </c>
      <c r="AU414" s="226" t="s">
        <v>86</v>
      </c>
      <c r="AV414" s="12" t="s">
        <v>86</v>
      </c>
      <c r="AW414" s="12" t="s">
        <v>38</v>
      </c>
      <c r="AX414" s="12" t="s">
        <v>89</v>
      </c>
      <c r="AY414" s="226" t="s">
        <v>149</v>
      </c>
    </row>
    <row r="415" spans="2:65" s="1" customFormat="1" ht="24" customHeight="1">
      <c r="B415" s="35"/>
      <c r="C415" s="197" t="s">
        <v>590</v>
      </c>
      <c r="D415" s="197" t="s">
        <v>152</v>
      </c>
      <c r="E415" s="198" t="s">
        <v>979</v>
      </c>
      <c r="F415" s="199" t="s">
        <v>980</v>
      </c>
      <c r="G415" s="200" t="s">
        <v>233</v>
      </c>
      <c r="H415" s="201">
        <v>3</v>
      </c>
      <c r="I415" s="202"/>
      <c r="J415" s="203">
        <f>ROUND(I415*H415,2)</f>
        <v>0</v>
      </c>
      <c r="K415" s="199" t="s">
        <v>156</v>
      </c>
      <c r="L415" s="39"/>
      <c r="M415" s="204" t="s">
        <v>1</v>
      </c>
      <c r="N415" s="205" t="s">
        <v>47</v>
      </c>
      <c r="O415" s="67"/>
      <c r="P415" s="206">
        <f>O415*H415</f>
        <v>0</v>
      </c>
      <c r="Q415" s="206">
        <v>0.02525</v>
      </c>
      <c r="R415" s="206">
        <f>Q415*H415</f>
        <v>0.07575000000000001</v>
      </c>
      <c r="S415" s="206">
        <v>0</v>
      </c>
      <c r="T415" s="207">
        <f>S415*H415</f>
        <v>0</v>
      </c>
      <c r="AR415" s="208" t="s">
        <v>169</v>
      </c>
      <c r="AT415" s="208" t="s">
        <v>152</v>
      </c>
      <c r="AU415" s="208" t="s">
        <v>86</v>
      </c>
      <c r="AY415" s="17" t="s">
        <v>149</v>
      </c>
      <c r="BE415" s="209">
        <f>IF(N415="základní",J415,0)</f>
        <v>0</v>
      </c>
      <c r="BF415" s="209">
        <f>IF(N415="snížená",J415,0)</f>
        <v>0</v>
      </c>
      <c r="BG415" s="209">
        <f>IF(N415="zákl. přenesená",J415,0)</f>
        <v>0</v>
      </c>
      <c r="BH415" s="209">
        <f>IF(N415="sníž. přenesená",J415,0)</f>
        <v>0</v>
      </c>
      <c r="BI415" s="209">
        <f>IF(N415="nulová",J415,0)</f>
        <v>0</v>
      </c>
      <c r="BJ415" s="17" t="s">
        <v>89</v>
      </c>
      <c r="BK415" s="209">
        <f>ROUND(I415*H415,2)</f>
        <v>0</v>
      </c>
      <c r="BL415" s="17" t="s">
        <v>169</v>
      </c>
      <c r="BM415" s="208" t="s">
        <v>981</v>
      </c>
    </row>
    <row r="416" spans="2:51" s="14" customFormat="1" ht="11.25">
      <c r="B416" s="238"/>
      <c r="C416" s="239"/>
      <c r="D416" s="210" t="s">
        <v>254</v>
      </c>
      <c r="E416" s="240" t="s">
        <v>1</v>
      </c>
      <c r="F416" s="241" t="s">
        <v>972</v>
      </c>
      <c r="G416" s="239"/>
      <c r="H416" s="240" t="s">
        <v>1</v>
      </c>
      <c r="I416" s="242"/>
      <c r="J416" s="239"/>
      <c r="K416" s="239"/>
      <c r="L416" s="243"/>
      <c r="M416" s="244"/>
      <c r="N416" s="245"/>
      <c r="O416" s="245"/>
      <c r="P416" s="245"/>
      <c r="Q416" s="245"/>
      <c r="R416" s="245"/>
      <c r="S416" s="245"/>
      <c r="T416" s="246"/>
      <c r="AT416" s="247" t="s">
        <v>254</v>
      </c>
      <c r="AU416" s="247" t="s">
        <v>86</v>
      </c>
      <c r="AV416" s="14" t="s">
        <v>89</v>
      </c>
      <c r="AW416" s="14" t="s">
        <v>38</v>
      </c>
      <c r="AX416" s="14" t="s">
        <v>82</v>
      </c>
      <c r="AY416" s="247" t="s">
        <v>149</v>
      </c>
    </row>
    <row r="417" spans="2:51" s="12" customFormat="1" ht="11.25">
      <c r="B417" s="216"/>
      <c r="C417" s="217"/>
      <c r="D417" s="210" t="s">
        <v>254</v>
      </c>
      <c r="E417" s="218" t="s">
        <v>1</v>
      </c>
      <c r="F417" s="219" t="s">
        <v>106</v>
      </c>
      <c r="G417" s="217"/>
      <c r="H417" s="220">
        <v>3</v>
      </c>
      <c r="I417" s="221"/>
      <c r="J417" s="217"/>
      <c r="K417" s="217"/>
      <c r="L417" s="222"/>
      <c r="M417" s="223"/>
      <c r="N417" s="224"/>
      <c r="O417" s="224"/>
      <c r="P417" s="224"/>
      <c r="Q417" s="224"/>
      <c r="R417" s="224"/>
      <c r="S417" s="224"/>
      <c r="T417" s="225"/>
      <c r="AT417" s="226" t="s">
        <v>254</v>
      </c>
      <c r="AU417" s="226" t="s">
        <v>86</v>
      </c>
      <c r="AV417" s="12" t="s">
        <v>86</v>
      </c>
      <c r="AW417" s="12" t="s">
        <v>38</v>
      </c>
      <c r="AX417" s="12" t="s">
        <v>89</v>
      </c>
      <c r="AY417" s="226" t="s">
        <v>149</v>
      </c>
    </row>
    <row r="418" spans="2:65" s="1" customFormat="1" ht="16.5" customHeight="1">
      <c r="B418" s="35"/>
      <c r="C418" s="251" t="s">
        <v>594</v>
      </c>
      <c r="D418" s="251" t="s">
        <v>383</v>
      </c>
      <c r="E418" s="252" t="s">
        <v>982</v>
      </c>
      <c r="F418" s="253" t="s">
        <v>983</v>
      </c>
      <c r="G418" s="254" t="s">
        <v>233</v>
      </c>
      <c r="H418" s="255">
        <v>3</v>
      </c>
      <c r="I418" s="256"/>
      <c r="J418" s="257">
        <f>ROUND(I418*H418,2)</f>
        <v>0</v>
      </c>
      <c r="K418" s="253" t="s">
        <v>156</v>
      </c>
      <c r="L418" s="258"/>
      <c r="M418" s="259" t="s">
        <v>1</v>
      </c>
      <c r="N418" s="260" t="s">
        <v>47</v>
      </c>
      <c r="O418" s="67"/>
      <c r="P418" s="206">
        <f>O418*H418</f>
        <v>0</v>
      </c>
      <c r="Q418" s="206">
        <v>0.00044</v>
      </c>
      <c r="R418" s="206">
        <f>Q418*H418</f>
        <v>0.00132</v>
      </c>
      <c r="S418" s="206">
        <v>0</v>
      </c>
      <c r="T418" s="207">
        <f>S418*H418</f>
        <v>0</v>
      </c>
      <c r="AR418" s="208" t="s">
        <v>192</v>
      </c>
      <c r="AT418" s="208" t="s">
        <v>383</v>
      </c>
      <c r="AU418" s="208" t="s">
        <v>86</v>
      </c>
      <c r="AY418" s="17" t="s">
        <v>149</v>
      </c>
      <c r="BE418" s="209">
        <f>IF(N418="základní",J418,0)</f>
        <v>0</v>
      </c>
      <c r="BF418" s="209">
        <f>IF(N418="snížená",J418,0)</f>
        <v>0</v>
      </c>
      <c r="BG418" s="209">
        <f>IF(N418="zákl. přenesená",J418,0)</f>
        <v>0</v>
      </c>
      <c r="BH418" s="209">
        <f>IF(N418="sníž. přenesená",J418,0)</f>
        <v>0</v>
      </c>
      <c r="BI418" s="209">
        <f>IF(N418="nulová",J418,0)</f>
        <v>0</v>
      </c>
      <c r="BJ418" s="17" t="s">
        <v>89</v>
      </c>
      <c r="BK418" s="209">
        <f>ROUND(I418*H418,2)</f>
        <v>0</v>
      </c>
      <c r="BL418" s="17" t="s">
        <v>169</v>
      </c>
      <c r="BM418" s="208" t="s">
        <v>984</v>
      </c>
    </row>
    <row r="419" spans="2:65" s="1" customFormat="1" ht="24" customHeight="1">
      <c r="B419" s="35"/>
      <c r="C419" s="197" t="s">
        <v>598</v>
      </c>
      <c r="D419" s="197" t="s">
        <v>152</v>
      </c>
      <c r="E419" s="198" t="s">
        <v>985</v>
      </c>
      <c r="F419" s="199" t="s">
        <v>986</v>
      </c>
      <c r="G419" s="200" t="s">
        <v>987</v>
      </c>
      <c r="H419" s="201">
        <v>1</v>
      </c>
      <c r="I419" s="202"/>
      <c r="J419" s="203">
        <f>ROUND(I419*H419,2)</f>
        <v>0</v>
      </c>
      <c r="K419" s="199" t="s">
        <v>764</v>
      </c>
      <c r="L419" s="39"/>
      <c r="M419" s="204" t="s">
        <v>1</v>
      </c>
      <c r="N419" s="205" t="s">
        <v>47</v>
      </c>
      <c r="O419" s="67"/>
      <c r="P419" s="206">
        <f>O419*H419</f>
        <v>0</v>
      </c>
      <c r="Q419" s="206">
        <v>8.2124</v>
      </c>
      <c r="R419" s="206">
        <f>Q419*H419</f>
        <v>8.2124</v>
      </c>
      <c r="S419" s="206">
        <v>0</v>
      </c>
      <c r="T419" s="207">
        <f>S419*H419</f>
        <v>0</v>
      </c>
      <c r="AR419" s="208" t="s">
        <v>169</v>
      </c>
      <c r="AT419" s="208" t="s">
        <v>152</v>
      </c>
      <c r="AU419" s="208" t="s">
        <v>86</v>
      </c>
      <c r="AY419" s="17" t="s">
        <v>149</v>
      </c>
      <c r="BE419" s="209">
        <f>IF(N419="základní",J419,0)</f>
        <v>0</v>
      </c>
      <c r="BF419" s="209">
        <f>IF(N419="snížená",J419,0)</f>
        <v>0</v>
      </c>
      <c r="BG419" s="209">
        <f>IF(N419="zákl. přenesená",J419,0)</f>
        <v>0</v>
      </c>
      <c r="BH419" s="209">
        <f>IF(N419="sníž. přenesená",J419,0)</f>
        <v>0</v>
      </c>
      <c r="BI419" s="209">
        <f>IF(N419="nulová",J419,0)</f>
        <v>0</v>
      </c>
      <c r="BJ419" s="17" t="s">
        <v>89</v>
      </c>
      <c r="BK419" s="209">
        <f>ROUND(I419*H419,2)</f>
        <v>0</v>
      </c>
      <c r="BL419" s="17" t="s">
        <v>169</v>
      </c>
      <c r="BM419" s="208" t="s">
        <v>988</v>
      </c>
    </row>
    <row r="420" spans="2:51" s="14" customFormat="1" ht="22.5">
      <c r="B420" s="238"/>
      <c r="C420" s="239"/>
      <c r="D420" s="210" t="s">
        <v>254</v>
      </c>
      <c r="E420" s="240" t="s">
        <v>1</v>
      </c>
      <c r="F420" s="241" t="s">
        <v>989</v>
      </c>
      <c r="G420" s="239"/>
      <c r="H420" s="240" t="s">
        <v>1</v>
      </c>
      <c r="I420" s="242"/>
      <c r="J420" s="239"/>
      <c r="K420" s="239"/>
      <c r="L420" s="243"/>
      <c r="M420" s="244"/>
      <c r="N420" s="245"/>
      <c r="O420" s="245"/>
      <c r="P420" s="245"/>
      <c r="Q420" s="245"/>
      <c r="R420" s="245"/>
      <c r="S420" s="245"/>
      <c r="T420" s="246"/>
      <c r="AT420" s="247" t="s">
        <v>254</v>
      </c>
      <c r="AU420" s="247" t="s">
        <v>86</v>
      </c>
      <c r="AV420" s="14" t="s">
        <v>89</v>
      </c>
      <c r="AW420" s="14" t="s">
        <v>38</v>
      </c>
      <c r="AX420" s="14" t="s">
        <v>82</v>
      </c>
      <c r="AY420" s="247" t="s">
        <v>149</v>
      </c>
    </row>
    <row r="421" spans="2:51" s="14" customFormat="1" ht="11.25">
      <c r="B421" s="238"/>
      <c r="C421" s="239"/>
      <c r="D421" s="210" t="s">
        <v>254</v>
      </c>
      <c r="E421" s="240" t="s">
        <v>1</v>
      </c>
      <c r="F421" s="241" t="s">
        <v>990</v>
      </c>
      <c r="G421" s="239"/>
      <c r="H421" s="240" t="s">
        <v>1</v>
      </c>
      <c r="I421" s="242"/>
      <c r="J421" s="239"/>
      <c r="K421" s="239"/>
      <c r="L421" s="243"/>
      <c r="M421" s="244"/>
      <c r="N421" s="245"/>
      <c r="O421" s="245"/>
      <c r="P421" s="245"/>
      <c r="Q421" s="245"/>
      <c r="R421" s="245"/>
      <c r="S421" s="245"/>
      <c r="T421" s="246"/>
      <c r="AT421" s="247" t="s">
        <v>254</v>
      </c>
      <c r="AU421" s="247" t="s">
        <v>86</v>
      </c>
      <c r="AV421" s="14" t="s">
        <v>89</v>
      </c>
      <c r="AW421" s="14" t="s">
        <v>38</v>
      </c>
      <c r="AX421" s="14" t="s">
        <v>82</v>
      </c>
      <c r="AY421" s="247" t="s">
        <v>149</v>
      </c>
    </row>
    <row r="422" spans="2:51" s="14" customFormat="1" ht="11.25">
      <c r="B422" s="238"/>
      <c r="C422" s="239"/>
      <c r="D422" s="210" t="s">
        <v>254</v>
      </c>
      <c r="E422" s="240" t="s">
        <v>1</v>
      </c>
      <c r="F422" s="241" t="s">
        <v>991</v>
      </c>
      <c r="G422" s="239"/>
      <c r="H422" s="240" t="s">
        <v>1</v>
      </c>
      <c r="I422" s="242"/>
      <c r="J422" s="239"/>
      <c r="K422" s="239"/>
      <c r="L422" s="243"/>
      <c r="M422" s="244"/>
      <c r="N422" s="245"/>
      <c r="O422" s="245"/>
      <c r="P422" s="245"/>
      <c r="Q422" s="245"/>
      <c r="R422" s="245"/>
      <c r="S422" s="245"/>
      <c r="T422" s="246"/>
      <c r="AT422" s="247" t="s">
        <v>254</v>
      </c>
      <c r="AU422" s="247" t="s">
        <v>86</v>
      </c>
      <c r="AV422" s="14" t="s">
        <v>89</v>
      </c>
      <c r="AW422" s="14" t="s">
        <v>38</v>
      </c>
      <c r="AX422" s="14" t="s">
        <v>82</v>
      </c>
      <c r="AY422" s="247" t="s">
        <v>149</v>
      </c>
    </row>
    <row r="423" spans="2:51" s="14" customFormat="1" ht="11.25">
      <c r="B423" s="238"/>
      <c r="C423" s="239"/>
      <c r="D423" s="210" t="s">
        <v>254</v>
      </c>
      <c r="E423" s="240" t="s">
        <v>1</v>
      </c>
      <c r="F423" s="241" t="s">
        <v>992</v>
      </c>
      <c r="G423" s="239"/>
      <c r="H423" s="240" t="s">
        <v>1</v>
      </c>
      <c r="I423" s="242"/>
      <c r="J423" s="239"/>
      <c r="K423" s="239"/>
      <c r="L423" s="243"/>
      <c r="M423" s="244"/>
      <c r="N423" s="245"/>
      <c r="O423" s="245"/>
      <c r="P423" s="245"/>
      <c r="Q423" s="245"/>
      <c r="R423" s="245"/>
      <c r="S423" s="245"/>
      <c r="T423" s="246"/>
      <c r="AT423" s="247" t="s">
        <v>254</v>
      </c>
      <c r="AU423" s="247" t="s">
        <v>86</v>
      </c>
      <c r="AV423" s="14" t="s">
        <v>89</v>
      </c>
      <c r="AW423" s="14" t="s">
        <v>38</v>
      </c>
      <c r="AX423" s="14" t="s">
        <v>82</v>
      </c>
      <c r="AY423" s="247" t="s">
        <v>149</v>
      </c>
    </row>
    <row r="424" spans="2:51" s="12" customFormat="1" ht="11.25">
      <c r="B424" s="216"/>
      <c r="C424" s="217"/>
      <c r="D424" s="210" t="s">
        <v>254</v>
      </c>
      <c r="E424" s="218" t="s">
        <v>1</v>
      </c>
      <c r="F424" s="219" t="s">
        <v>89</v>
      </c>
      <c r="G424" s="217"/>
      <c r="H424" s="220">
        <v>1</v>
      </c>
      <c r="I424" s="221"/>
      <c r="J424" s="217"/>
      <c r="K424" s="217"/>
      <c r="L424" s="222"/>
      <c r="M424" s="223"/>
      <c r="N424" s="224"/>
      <c r="O424" s="224"/>
      <c r="P424" s="224"/>
      <c r="Q424" s="224"/>
      <c r="R424" s="224"/>
      <c r="S424" s="224"/>
      <c r="T424" s="225"/>
      <c r="AT424" s="226" t="s">
        <v>254</v>
      </c>
      <c r="AU424" s="226" t="s">
        <v>86</v>
      </c>
      <c r="AV424" s="12" t="s">
        <v>86</v>
      </c>
      <c r="AW424" s="12" t="s">
        <v>38</v>
      </c>
      <c r="AX424" s="12" t="s">
        <v>89</v>
      </c>
      <c r="AY424" s="226" t="s">
        <v>149</v>
      </c>
    </row>
    <row r="425" spans="2:65" s="1" customFormat="1" ht="24" customHeight="1">
      <c r="B425" s="35"/>
      <c r="C425" s="197" t="s">
        <v>603</v>
      </c>
      <c r="D425" s="197" t="s">
        <v>152</v>
      </c>
      <c r="E425" s="198" t="s">
        <v>993</v>
      </c>
      <c r="F425" s="199" t="s">
        <v>994</v>
      </c>
      <c r="G425" s="200" t="s">
        <v>987</v>
      </c>
      <c r="H425" s="201">
        <v>1</v>
      </c>
      <c r="I425" s="202"/>
      <c r="J425" s="203">
        <f>ROUND(I425*H425,2)</f>
        <v>0</v>
      </c>
      <c r="K425" s="199" t="s">
        <v>764</v>
      </c>
      <c r="L425" s="39"/>
      <c r="M425" s="204" t="s">
        <v>1</v>
      </c>
      <c r="N425" s="205" t="s">
        <v>47</v>
      </c>
      <c r="O425" s="67"/>
      <c r="P425" s="206">
        <f>O425*H425</f>
        <v>0</v>
      </c>
      <c r="Q425" s="206">
        <v>8.2124</v>
      </c>
      <c r="R425" s="206">
        <f>Q425*H425</f>
        <v>8.2124</v>
      </c>
      <c r="S425" s="206">
        <v>0</v>
      </c>
      <c r="T425" s="207">
        <f>S425*H425</f>
        <v>0</v>
      </c>
      <c r="AR425" s="208" t="s">
        <v>169</v>
      </c>
      <c r="AT425" s="208" t="s">
        <v>152</v>
      </c>
      <c r="AU425" s="208" t="s">
        <v>86</v>
      </c>
      <c r="AY425" s="17" t="s">
        <v>149</v>
      </c>
      <c r="BE425" s="209">
        <f>IF(N425="základní",J425,0)</f>
        <v>0</v>
      </c>
      <c r="BF425" s="209">
        <f>IF(N425="snížená",J425,0)</f>
        <v>0</v>
      </c>
      <c r="BG425" s="209">
        <f>IF(N425="zákl. přenesená",J425,0)</f>
        <v>0</v>
      </c>
      <c r="BH425" s="209">
        <f>IF(N425="sníž. přenesená",J425,0)</f>
        <v>0</v>
      </c>
      <c r="BI425" s="209">
        <f>IF(N425="nulová",J425,0)</f>
        <v>0</v>
      </c>
      <c r="BJ425" s="17" t="s">
        <v>89</v>
      </c>
      <c r="BK425" s="209">
        <f>ROUND(I425*H425,2)</f>
        <v>0</v>
      </c>
      <c r="BL425" s="17" t="s">
        <v>169</v>
      </c>
      <c r="BM425" s="208" t="s">
        <v>995</v>
      </c>
    </row>
    <row r="426" spans="2:51" s="14" customFormat="1" ht="22.5">
      <c r="B426" s="238"/>
      <c r="C426" s="239"/>
      <c r="D426" s="210" t="s">
        <v>254</v>
      </c>
      <c r="E426" s="240" t="s">
        <v>1</v>
      </c>
      <c r="F426" s="241" t="s">
        <v>996</v>
      </c>
      <c r="G426" s="239"/>
      <c r="H426" s="240" t="s">
        <v>1</v>
      </c>
      <c r="I426" s="242"/>
      <c r="J426" s="239"/>
      <c r="K426" s="239"/>
      <c r="L426" s="243"/>
      <c r="M426" s="244"/>
      <c r="N426" s="245"/>
      <c r="O426" s="245"/>
      <c r="P426" s="245"/>
      <c r="Q426" s="245"/>
      <c r="R426" s="245"/>
      <c r="S426" s="245"/>
      <c r="T426" s="246"/>
      <c r="AT426" s="247" t="s">
        <v>254</v>
      </c>
      <c r="AU426" s="247" t="s">
        <v>86</v>
      </c>
      <c r="AV426" s="14" t="s">
        <v>89</v>
      </c>
      <c r="AW426" s="14" t="s">
        <v>38</v>
      </c>
      <c r="AX426" s="14" t="s">
        <v>82</v>
      </c>
      <c r="AY426" s="247" t="s">
        <v>149</v>
      </c>
    </row>
    <row r="427" spans="2:51" s="14" customFormat="1" ht="11.25">
      <c r="B427" s="238"/>
      <c r="C427" s="239"/>
      <c r="D427" s="210" t="s">
        <v>254</v>
      </c>
      <c r="E427" s="240" t="s">
        <v>1</v>
      </c>
      <c r="F427" s="241" t="s">
        <v>997</v>
      </c>
      <c r="G427" s="239"/>
      <c r="H427" s="240" t="s">
        <v>1</v>
      </c>
      <c r="I427" s="242"/>
      <c r="J427" s="239"/>
      <c r="K427" s="239"/>
      <c r="L427" s="243"/>
      <c r="M427" s="244"/>
      <c r="N427" s="245"/>
      <c r="O427" s="245"/>
      <c r="P427" s="245"/>
      <c r="Q427" s="245"/>
      <c r="R427" s="245"/>
      <c r="S427" s="245"/>
      <c r="T427" s="246"/>
      <c r="AT427" s="247" t="s">
        <v>254</v>
      </c>
      <c r="AU427" s="247" t="s">
        <v>86</v>
      </c>
      <c r="AV427" s="14" t="s">
        <v>89</v>
      </c>
      <c r="AW427" s="14" t="s">
        <v>38</v>
      </c>
      <c r="AX427" s="14" t="s">
        <v>82</v>
      </c>
      <c r="AY427" s="247" t="s">
        <v>149</v>
      </c>
    </row>
    <row r="428" spans="2:51" s="14" customFormat="1" ht="11.25">
      <c r="B428" s="238"/>
      <c r="C428" s="239"/>
      <c r="D428" s="210" t="s">
        <v>254</v>
      </c>
      <c r="E428" s="240" t="s">
        <v>1</v>
      </c>
      <c r="F428" s="241" t="s">
        <v>998</v>
      </c>
      <c r="G428" s="239"/>
      <c r="H428" s="240" t="s">
        <v>1</v>
      </c>
      <c r="I428" s="242"/>
      <c r="J428" s="239"/>
      <c r="K428" s="239"/>
      <c r="L428" s="243"/>
      <c r="M428" s="244"/>
      <c r="N428" s="245"/>
      <c r="O428" s="245"/>
      <c r="P428" s="245"/>
      <c r="Q428" s="245"/>
      <c r="R428" s="245"/>
      <c r="S428" s="245"/>
      <c r="T428" s="246"/>
      <c r="AT428" s="247" t="s">
        <v>254</v>
      </c>
      <c r="AU428" s="247" t="s">
        <v>86</v>
      </c>
      <c r="AV428" s="14" t="s">
        <v>89</v>
      </c>
      <c r="AW428" s="14" t="s">
        <v>38</v>
      </c>
      <c r="AX428" s="14" t="s">
        <v>82</v>
      </c>
      <c r="AY428" s="247" t="s">
        <v>149</v>
      </c>
    </row>
    <row r="429" spans="2:51" s="14" customFormat="1" ht="11.25">
      <c r="B429" s="238"/>
      <c r="C429" s="239"/>
      <c r="D429" s="210" t="s">
        <v>254</v>
      </c>
      <c r="E429" s="240" t="s">
        <v>1</v>
      </c>
      <c r="F429" s="241" t="s">
        <v>999</v>
      </c>
      <c r="G429" s="239"/>
      <c r="H429" s="240" t="s">
        <v>1</v>
      </c>
      <c r="I429" s="242"/>
      <c r="J429" s="239"/>
      <c r="K429" s="239"/>
      <c r="L429" s="243"/>
      <c r="M429" s="244"/>
      <c r="N429" s="245"/>
      <c r="O429" s="245"/>
      <c r="P429" s="245"/>
      <c r="Q429" s="245"/>
      <c r="R429" s="245"/>
      <c r="S429" s="245"/>
      <c r="T429" s="246"/>
      <c r="AT429" s="247" t="s">
        <v>254</v>
      </c>
      <c r="AU429" s="247" t="s">
        <v>86</v>
      </c>
      <c r="AV429" s="14" t="s">
        <v>89</v>
      </c>
      <c r="AW429" s="14" t="s">
        <v>38</v>
      </c>
      <c r="AX429" s="14" t="s">
        <v>82</v>
      </c>
      <c r="AY429" s="247" t="s">
        <v>149</v>
      </c>
    </row>
    <row r="430" spans="2:51" s="12" customFormat="1" ht="11.25">
      <c r="B430" s="216"/>
      <c r="C430" s="217"/>
      <c r="D430" s="210" t="s">
        <v>254</v>
      </c>
      <c r="E430" s="218" t="s">
        <v>1</v>
      </c>
      <c r="F430" s="219" t="s">
        <v>89</v>
      </c>
      <c r="G430" s="217"/>
      <c r="H430" s="220">
        <v>1</v>
      </c>
      <c r="I430" s="221"/>
      <c r="J430" s="217"/>
      <c r="K430" s="217"/>
      <c r="L430" s="222"/>
      <c r="M430" s="223"/>
      <c r="N430" s="224"/>
      <c r="O430" s="224"/>
      <c r="P430" s="224"/>
      <c r="Q430" s="224"/>
      <c r="R430" s="224"/>
      <c r="S430" s="224"/>
      <c r="T430" s="225"/>
      <c r="AT430" s="226" t="s">
        <v>254</v>
      </c>
      <c r="AU430" s="226" t="s">
        <v>86</v>
      </c>
      <c r="AV430" s="12" t="s">
        <v>86</v>
      </c>
      <c r="AW430" s="12" t="s">
        <v>38</v>
      </c>
      <c r="AX430" s="12" t="s">
        <v>89</v>
      </c>
      <c r="AY430" s="226" t="s">
        <v>149</v>
      </c>
    </row>
    <row r="431" spans="2:65" s="1" customFormat="1" ht="24" customHeight="1">
      <c r="B431" s="35"/>
      <c r="C431" s="197" t="s">
        <v>608</v>
      </c>
      <c r="D431" s="197" t="s">
        <v>152</v>
      </c>
      <c r="E431" s="198" t="s">
        <v>1000</v>
      </c>
      <c r="F431" s="199" t="s">
        <v>1001</v>
      </c>
      <c r="G431" s="200" t="s">
        <v>987</v>
      </c>
      <c r="H431" s="201">
        <v>1</v>
      </c>
      <c r="I431" s="202"/>
      <c r="J431" s="203">
        <f>ROUND(I431*H431,2)</f>
        <v>0</v>
      </c>
      <c r="K431" s="199" t="s">
        <v>764</v>
      </c>
      <c r="L431" s="39"/>
      <c r="M431" s="204" t="s">
        <v>1</v>
      </c>
      <c r="N431" s="205" t="s">
        <v>47</v>
      </c>
      <c r="O431" s="67"/>
      <c r="P431" s="206">
        <f>O431*H431</f>
        <v>0</v>
      </c>
      <c r="Q431" s="206">
        <v>8.2124</v>
      </c>
      <c r="R431" s="206">
        <f>Q431*H431</f>
        <v>8.2124</v>
      </c>
      <c r="S431" s="206">
        <v>0</v>
      </c>
      <c r="T431" s="207">
        <f>S431*H431</f>
        <v>0</v>
      </c>
      <c r="AR431" s="208" t="s">
        <v>169</v>
      </c>
      <c r="AT431" s="208" t="s">
        <v>152</v>
      </c>
      <c r="AU431" s="208" t="s">
        <v>86</v>
      </c>
      <c r="AY431" s="17" t="s">
        <v>149</v>
      </c>
      <c r="BE431" s="209">
        <f>IF(N431="základní",J431,0)</f>
        <v>0</v>
      </c>
      <c r="BF431" s="209">
        <f>IF(N431="snížená",J431,0)</f>
        <v>0</v>
      </c>
      <c r="BG431" s="209">
        <f>IF(N431="zákl. přenesená",J431,0)</f>
        <v>0</v>
      </c>
      <c r="BH431" s="209">
        <f>IF(N431="sníž. přenesená",J431,0)</f>
        <v>0</v>
      </c>
      <c r="BI431" s="209">
        <f>IF(N431="nulová",J431,0)</f>
        <v>0</v>
      </c>
      <c r="BJ431" s="17" t="s">
        <v>89</v>
      </c>
      <c r="BK431" s="209">
        <f>ROUND(I431*H431,2)</f>
        <v>0</v>
      </c>
      <c r="BL431" s="17" t="s">
        <v>169</v>
      </c>
      <c r="BM431" s="208" t="s">
        <v>1002</v>
      </c>
    </row>
    <row r="432" spans="2:51" s="14" customFormat="1" ht="22.5">
      <c r="B432" s="238"/>
      <c r="C432" s="239"/>
      <c r="D432" s="210" t="s">
        <v>254</v>
      </c>
      <c r="E432" s="240" t="s">
        <v>1</v>
      </c>
      <c r="F432" s="241" t="s">
        <v>1003</v>
      </c>
      <c r="G432" s="239"/>
      <c r="H432" s="240" t="s">
        <v>1</v>
      </c>
      <c r="I432" s="242"/>
      <c r="J432" s="239"/>
      <c r="K432" s="239"/>
      <c r="L432" s="243"/>
      <c r="M432" s="244"/>
      <c r="N432" s="245"/>
      <c r="O432" s="245"/>
      <c r="P432" s="245"/>
      <c r="Q432" s="245"/>
      <c r="R432" s="245"/>
      <c r="S432" s="245"/>
      <c r="T432" s="246"/>
      <c r="AT432" s="247" t="s">
        <v>254</v>
      </c>
      <c r="AU432" s="247" t="s">
        <v>86</v>
      </c>
      <c r="AV432" s="14" t="s">
        <v>89</v>
      </c>
      <c r="AW432" s="14" t="s">
        <v>38</v>
      </c>
      <c r="AX432" s="14" t="s">
        <v>82</v>
      </c>
      <c r="AY432" s="247" t="s">
        <v>149</v>
      </c>
    </row>
    <row r="433" spans="2:51" s="14" customFormat="1" ht="11.25">
      <c r="B433" s="238"/>
      <c r="C433" s="239"/>
      <c r="D433" s="210" t="s">
        <v>254</v>
      </c>
      <c r="E433" s="240" t="s">
        <v>1</v>
      </c>
      <c r="F433" s="241" t="s">
        <v>990</v>
      </c>
      <c r="G433" s="239"/>
      <c r="H433" s="240" t="s">
        <v>1</v>
      </c>
      <c r="I433" s="242"/>
      <c r="J433" s="239"/>
      <c r="K433" s="239"/>
      <c r="L433" s="243"/>
      <c r="M433" s="244"/>
      <c r="N433" s="245"/>
      <c r="O433" s="245"/>
      <c r="P433" s="245"/>
      <c r="Q433" s="245"/>
      <c r="R433" s="245"/>
      <c r="S433" s="245"/>
      <c r="T433" s="246"/>
      <c r="AT433" s="247" t="s">
        <v>254</v>
      </c>
      <c r="AU433" s="247" t="s">
        <v>86</v>
      </c>
      <c r="AV433" s="14" t="s">
        <v>89</v>
      </c>
      <c r="AW433" s="14" t="s">
        <v>38</v>
      </c>
      <c r="AX433" s="14" t="s">
        <v>82</v>
      </c>
      <c r="AY433" s="247" t="s">
        <v>149</v>
      </c>
    </row>
    <row r="434" spans="2:51" s="14" customFormat="1" ht="11.25">
      <c r="B434" s="238"/>
      <c r="C434" s="239"/>
      <c r="D434" s="210" t="s">
        <v>254</v>
      </c>
      <c r="E434" s="240" t="s">
        <v>1</v>
      </c>
      <c r="F434" s="241" t="s">
        <v>1004</v>
      </c>
      <c r="G434" s="239"/>
      <c r="H434" s="240" t="s">
        <v>1</v>
      </c>
      <c r="I434" s="242"/>
      <c r="J434" s="239"/>
      <c r="K434" s="239"/>
      <c r="L434" s="243"/>
      <c r="M434" s="244"/>
      <c r="N434" s="245"/>
      <c r="O434" s="245"/>
      <c r="P434" s="245"/>
      <c r="Q434" s="245"/>
      <c r="R434" s="245"/>
      <c r="S434" s="245"/>
      <c r="T434" s="246"/>
      <c r="AT434" s="247" t="s">
        <v>254</v>
      </c>
      <c r="AU434" s="247" t="s">
        <v>86</v>
      </c>
      <c r="AV434" s="14" t="s">
        <v>89</v>
      </c>
      <c r="AW434" s="14" t="s">
        <v>38</v>
      </c>
      <c r="AX434" s="14" t="s">
        <v>82</v>
      </c>
      <c r="AY434" s="247" t="s">
        <v>149</v>
      </c>
    </row>
    <row r="435" spans="2:51" s="14" customFormat="1" ht="11.25">
      <c r="B435" s="238"/>
      <c r="C435" s="239"/>
      <c r="D435" s="210" t="s">
        <v>254</v>
      </c>
      <c r="E435" s="240" t="s">
        <v>1</v>
      </c>
      <c r="F435" s="241" t="s">
        <v>1005</v>
      </c>
      <c r="G435" s="239"/>
      <c r="H435" s="240" t="s">
        <v>1</v>
      </c>
      <c r="I435" s="242"/>
      <c r="J435" s="239"/>
      <c r="K435" s="239"/>
      <c r="L435" s="243"/>
      <c r="M435" s="244"/>
      <c r="N435" s="245"/>
      <c r="O435" s="245"/>
      <c r="P435" s="245"/>
      <c r="Q435" s="245"/>
      <c r="R435" s="245"/>
      <c r="S435" s="245"/>
      <c r="T435" s="246"/>
      <c r="AT435" s="247" t="s">
        <v>254</v>
      </c>
      <c r="AU435" s="247" t="s">
        <v>86</v>
      </c>
      <c r="AV435" s="14" t="s">
        <v>89</v>
      </c>
      <c r="AW435" s="14" t="s">
        <v>38</v>
      </c>
      <c r="AX435" s="14" t="s">
        <v>82</v>
      </c>
      <c r="AY435" s="247" t="s">
        <v>149</v>
      </c>
    </row>
    <row r="436" spans="2:51" s="12" customFormat="1" ht="11.25">
      <c r="B436" s="216"/>
      <c r="C436" s="217"/>
      <c r="D436" s="210" t="s">
        <v>254</v>
      </c>
      <c r="E436" s="218" t="s">
        <v>1</v>
      </c>
      <c r="F436" s="219" t="s">
        <v>89</v>
      </c>
      <c r="G436" s="217"/>
      <c r="H436" s="220">
        <v>1</v>
      </c>
      <c r="I436" s="221"/>
      <c r="J436" s="217"/>
      <c r="K436" s="217"/>
      <c r="L436" s="222"/>
      <c r="M436" s="223"/>
      <c r="N436" s="224"/>
      <c r="O436" s="224"/>
      <c r="P436" s="224"/>
      <c r="Q436" s="224"/>
      <c r="R436" s="224"/>
      <c r="S436" s="224"/>
      <c r="T436" s="225"/>
      <c r="AT436" s="226" t="s">
        <v>254</v>
      </c>
      <c r="AU436" s="226" t="s">
        <v>86</v>
      </c>
      <c r="AV436" s="12" t="s">
        <v>86</v>
      </c>
      <c r="AW436" s="12" t="s">
        <v>38</v>
      </c>
      <c r="AX436" s="12" t="s">
        <v>89</v>
      </c>
      <c r="AY436" s="226" t="s">
        <v>149</v>
      </c>
    </row>
    <row r="437" spans="2:65" s="1" customFormat="1" ht="16.5" customHeight="1">
      <c r="B437" s="35"/>
      <c r="C437" s="197" t="s">
        <v>612</v>
      </c>
      <c r="D437" s="197" t="s">
        <v>152</v>
      </c>
      <c r="E437" s="198" t="s">
        <v>1006</v>
      </c>
      <c r="F437" s="199" t="s">
        <v>1007</v>
      </c>
      <c r="G437" s="200" t="s">
        <v>233</v>
      </c>
      <c r="H437" s="201">
        <v>9</v>
      </c>
      <c r="I437" s="202"/>
      <c r="J437" s="203">
        <f>ROUND(I437*H437,2)</f>
        <v>0</v>
      </c>
      <c r="K437" s="199" t="s">
        <v>156</v>
      </c>
      <c r="L437" s="39"/>
      <c r="M437" s="204" t="s">
        <v>1</v>
      </c>
      <c r="N437" s="205" t="s">
        <v>47</v>
      </c>
      <c r="O437" s="67"/>
      <c r="P437" s="206">
        <f>O437*H437</f>
        <v>0</v>
      </c>
      <c r="Q437" s="206">
        <v>0.217338</v>
      </c>
      <c r="R437" s="206">
        <f>Q437*H437</f>
        <v>1.956042</v>
      </c>
      <c r="S437" s="206">
        <v>0</v>
      </c>
      <c r="T437" s="207">
        <f>S437*H437</f>
        <v>0</v>
      </c>
      <c r="AR437" s="208" t="s">
        <v>169</v>
      </c>
      <c r="AT437" s="208" t="s">
        <v>152</v>
      </c>
      <c r="AU437" s="208" t="s">
        <v>86</v>
      </c>
      <c r="AY437" s="17" t="s">
        <v>149</v>
      </c>
      <c r="BE437" s="209">
        <f>IF(N437="základní",J437,0)</f>
        <v>0</v>
      </c>
      <c r="BF437" s="209">
        <f>IF(N437="snížená",J437,0)</f>
        <v>0</v>
      </c>
      <c r="BG437" s="209">
        <f>IF(N437="zákl. přenesená",J437,0)</f>
        <v>0</v>
      </c>
      <c r="BH437" s="209">
        <f>IF(N437="sníž. přenesená",J437,0)</f>
        <v>0</v>
      </c>
      <c r="BI437" s="209">
        <f>IF(N437="nulová",J437,0)</f>
        <v>0</v>
      </c>
      <c r="BJ437" s="17" t="s">
        <v>89</v>
      </c>
      <c r="BK437" s="209">
        <f>ROUND(I437*H437,2)</f>
        <v>0</v>
      </c>
      <c r="BL437" s="17" t="s">
        <v>169</v>
      </c>
      <c r="BM437" s="208" t="s">
        <v>1008</v>
      </c>
    </row>
    <row r="438" spans="2:51" s="14" customFormat="1" ht="11.25">
      <c r="B438" s="238"/>
      <c r="C438" s="239"/>
      <c r="D438" s="210" t="s">
        <v>254</v>
      </c>
      <c r="E438" s="240" t="s">
        <v>1</v>
      </c>
      <c r="F438" s="241" t="s">
        <v>1009</v>
      </c>
      <c r="G438" s="239"/>
      <c r="H438" s="240" t="s">
        <v>1</v>
      </c>
      <c r="I438" s="242"/>
      <c r="J438" s="239"/>
      <c r="K438" s="239"/>
      <c r="L438" s="243"/>
      <c r="M438" s="244"/>
      <c r="N438" s="245"/>
      <c r="O438" s="245"/>
      <c r="P438" s="245"/>
      <c r="Q438" s="245"/>
      <c r="R438" s="245"/>
      <c r="S438" s="245"/>
      <c r="T438" s="246"/>
      <c r="AT438" s="247" t="s">
        <v>254</v>
      </c>
      <c r="AU438" s="247" t="s">
        <v>86</v>
      </c>
      <c r="AV438" s="14" t="s">
        <v>89</v>
      </c>
      <c r="AW438" s="14" t="s">
        <v>38</v>
      </c>
      <c r="AX438" s="14" t="s">
        <v>82</v>
      </c>
      <c r="AY438" s="247" t="s">
        <v>149</v>
      </c>
    </row>
    <row r="439" spans="2:51" s="12" customFormat="1" ht="11.25">
      <c r="B439" s="216"/>
      <c r="C439" s="217"/>
      <c r="D439" s="210" t="s">
        <v>254</v>
      </c>
      <c r="E439" s="218" t="s">
        <v>1</v>
      </c>
      <c r="F439" s="219" t="s">
        <v>182</v>
      </c>
      <c r="G439" s="217"/>
      <c r="H439" s="220">
        <v>6</v>
      </c>
      <c r="I439" s="221"/>
      <c r="J439" s="217"/>
      <c r="K439" s="217"/>
      <c r="L439" s="222"/>
      <c r="M439" s="223"/>
      <c r="N439" s="224"/>
      <c r="O439" s="224"/>
      <c r="P439" s="224"/>
      <c r="Q439" s="224"/>
      <c r="R439" s="224"/>
      <c r="S439" s="224"/>
      <c r="T439" s="225"/>
      <c r="AT439" s="226" t="s">
        <v>254</v>
      </c>
      <c r="AU439" s="226" t="s">
        <v>86</v>
      </c>
      <c r="AV439" s="12" t="s">
        <v>86</v>
      </c>
      <c r="AW439" s="12" t="s">
        <v>38</v>
      </c>
      <c r="AX439" s="12" t="s">
        <v>82</v>
      </c>
      <c r="AY439" s="226" t="s">
        <v>149</v>
      </c>
    </row>
    <row r="440" spans="2:51" s="14" customFormat="1" ht="11.25">
      <c r="B440" s="238"/>
      <c r="C440" s="239"/>
      <c r="D440" s="210" t="s">
        <v>254</v>
      </c>
      <c r="E440" s="240" t="s">
        <v>1</v>
      </c>
      <c r="F440" s="241" t="s">
        <v>1010</v>
      </c>
      <c r="G440" s="239"/>
      <c r="H440" s="240" t="s">
        <v>1</v>
      </c>
      <c r="I440" s="242"/>
      <c r="J440" s="239"/>
      <c r="K440" s="239"/>
      <c r="L440" s="243"/>
      <c r="M440" s="244"/>
      <c r="N440" s="245"/>
      <c r="O440" s="245"/>
      <c r="P440" s="245"/>
      <c r="Q440" s="245"/>
      <c r="R440" s="245"/>
      <c r="S440" s="245"/>
      <c r="T440" s="246"/>
      <c r="AT440" s="247" t="s">
        <v>254</v>
      </c>
      <c r="AU440" s="247" t="s">
        <v>86</v>
      </c>
      <c r="AV440" s="14" t="s">
        <v>89</v>
      </c>
      <c r="AW440" s="14" t="s">
        <v>38</v>
      </c>
      <c r="AX440" s="14" t="s">
        <v>82</v>
      </c>
      <c r="AY440" s="247" t="s">
        <v>149</v>
      </c>
    </row>
    <row r="441" spans="2:51" s="12" customFormat="1" ht="11.25">
      <c r="B441" s="216"/>
      <c r="C441" s="217"/>
      <c r="D441" s="210" t="s">
        <v>254</v>
      </c>
      <c r="E441" s="218" t="s">
        <v>1</v>
      </c>
      <c r="F441" s="219" t="s">
        <v>106</v>
      </c>
      <c r="G441" s="217"/>
      <c r="H441" s="220">
        <v>3</v>
      </c>
      <c r="I441" s="221"/>
      <c r="J441" s="217"/>
      <c r="K441" s="217"/>
      <c r="L441" s="222"/>
      <c r="M441" s="223"/>
      <c r="N441" s="224"/>
      <c r="O441" s="224"/>
      <c r="P441" s="224"/>
      <c r="Q441" s="224"/>
      <c r="R441" s="224"/>
      <c r="S441" s="224"/>
      <c r="T441" s="225"/>
      <c r="AT441" s="226" t="s">
        <v>254</v>
      </c>
      <c r="AU441" s="226" t="s">
        <v>86</v>
      </c>
      <c r="AV441" s="12" t="s">
        <v>86</v>
      </c>
      <c r="AW441" s="12" t="s">
        <v>38</v>
      </c>
      <c r="AX441" s="12" t="s">
        <v>82</v>
      </c>
      <c r="AY441" s="226" t="s">
        <v>149</v>
      </c>
    </row>
    <row r="442" spans="2:51" s="13" customFormat="1" ht="11.25">
      <c r="B442" s="227"/>
      <c r="C442" s="228"/>
      <c r="D442" s="210" t="s">
        <v>254</v>
      </c>
      <c r="E442" s="229" t="s">
        <v>1</v>
      </c>
      <c r="F442" s="230" t="s">
        <v>256</v>
      </c>
      <c r="G442" s="228"/>
      <c r="H442" s="231">
        <v>9</v>
      </c>
      <c r="I442" s="232"/>
      <c r="J442" s="228"/>
      <c r="K442" s="228"/>
      <c r="L442" s="233"/>
      <c r="M442" s="234"/>
      <c r="N442" s="235"/>
      <c r="O442" s="235"/>
      <c r="P442" s="235"/>
      <c r="Q442" s="235"/>
      <c r="R442" s="235"/>
      <c r="S442" s="235"/>
      <c r="T442" s="236"/>
      <c r="AT442" s="237" t="s">
        <v>254</v>
      </c>
      <c r="AU442" s="237" t="s">
        <v>86</v>
      </c>
      <c r="AV442" s="13" t="s">
        <v>169</v>
      </c>
      <c r="AW442" s="13" t="s">
        <v>38</v>
      </c>
      <c r="AX442" s="13" t="s">
        <v>89</v>
      </c>
      <c r="AY442" s="237" t="s">
        <v>149</v>
      </c>
    </row>
    <row r="443" spans="2:65" s="1" customFormat="1" ht="16.5" customHeight="1">
      <c r="B443" s="35"/>
      <c r="C443" s="251" t="s">
        <v>416</v>
      </c>
      <c r="D443" s="251" t="s">
        <v>383</v>
      </c>
      <c r="E443" s="252" t="s">
        <v>1011</v>
      </c>
      <c r="F443" s="253" t="s">
        <v>1012</v>
      </c>
      <c r="G443" s="254" t="s">
        <v>233</v>
      </c>
      <c r="H443" s="255">
        <v>9</v>
      </c>
      <c r="I443" s="256"/>
      <c r="J443" s="257">
        <f>ROUND(I443*H443,2)</f>
        <v>0</v>
      </c>
      <c r="K443" s="253" t="s">
        <v>156</v>
      </c>
      <c r="L443" s="258"/>
      <c r="M443" s="259" t="s">
        <v>1</v>
      </c>
      <c r="N443" s="260" t="s">
        <v>47</v>
      </c>
      <c r="O443" s="67"/>
      <c r="P443" s="206">
        <f>O443*H443</f>
        <v>0</v>
      </c>
      <c r="Q443" s="206">
        <v>0.165</v>
      </c>
      <c r="R443" s="206">
        <f>Q443*H443</f>
        <v>1.485</v>
      </c>
      <c r="S443" s="206">
        <v>0</v>
      </c>
      <c r="T443" s="207">
        <f>S443*H443</f>
        <v>0</v>
      </c>
      <c r="AR443" s="208" t="s">
        <v>192</v>
      </c>
      <c r="AT443" s="208" t="s">
        <v>383</v>
      </c>
      <c r="AU443" s="208" t="s">
        <v>86</v>
      </c>
      <c r="AY443" s="17" t="s">
        <v>149</v>
      </c>
      <c r="BE443" s="209">
        <f>IF(N443="základní",J443,0)</f>
        <v>0</v>
      </c>
      <c r="BF443" s="209">
        <f>IF(N443="snížená",J443,0)</f>
        <v>0</v>
      </c>
      <c r="BG443" s="209">
        <f>IF(N443="zákl. přenesená",J443,0)</f>
        <v>0</v>
      </c>
      <c r="BH443" s="209">
        <f>IF(N443="sníž. přenesená",J443,0)</f>
        <v>0</v>
      </c>
      <c r="BI443" s="209">
        <f>IF(N443="nulová",J443,0)</f>
        <v>0</v>
      </c>
      <c r="BJ443" s="17" t="s">
        <v>89</v>
      </c>
      <c r="BK443" s="209">
        <f>ROUND(I443*H443,2)</f>
        <v>0</v>
      </c>
      <c r="BL443" s="17" t="s">
        <v>169</v>
      </c>
      <c r="BM443" s="208" t="s">
        <v>1013</v>
      </c>
    </row>
    <row r="444" spans="2:51" s="12" customFormat="1" ht="11.25">
      <c r="B444" s="216"/>
      <c r="C444" s="217"/>
      <c r="D444" s="210" t="s">
        <v>254</v>
      </c>
      <c r="E444" s="218" t="s">
        <v>1</v>
      </c>
      <c r="F444" s="219" t="s">
        <v>199</v>
      </c>
      <c r="G444" s="217"/>
      <c r="H444" s="220">
        <v>9</v>
      </c>
      <c r="I444" s="221"/>
      <c r="J444" s="217"/>
      <c r="K444" s="217"/>
      <c r="L444" s="222"/>
      <c r="M444" s="223"/>
      <c r="N444" s="224"/>
      <c r="O444" s="224"/>
      <c r="P444" s="224"/>
      <c r="Q444" s="224"/>
      <c r="R444" s="224"/>
      <c r="S444" s="224"/>
      <c r="T444" s="225"/>
      <c r="AT444" s="226" t="s">
        <v>254</v>
      </c>
      <c r="AU444" s="226" t="s">
        <v>86</v>
      </c>
      <c r="AV444" s="12" t="s">
        <v>86</v>
      </c>
      <c r="AW444" s="12" t="s">
        <v>38</v>
      </c>
      <c r="AX444" s="12" t="s">
        <v>89</v>
      </c>
      <c r="AY444" s="226" t="s">
        <v>149</v>
      </c>
    </row>
    <row r="445" spans="2:65" s="1" customFormat="1" ht="16.5" customHeight="1">
      <c r="B445" s="35"/>
      <c r="C445" s="251" t="s">
        <v>620</v>
      </c>
      <c r="D445" s="251" t="s">
        <v>383</v>
      </c>
      <c r="E445" s="252" t="s">
        <v>1014</v>
      </c>
      <c r="F445" s="253" t="s">
        <v>1015</v>
      </c>
      <c r="G445" s="254" t="s">
        <v>233</v>
      </c>
      <c r="H445" s="255">
        <v>9</v>
      </c>
      <c r="I445" s="256"/>
      <c r="J445" s="257">
        <f>ROUND(I445*H445,2)</f>
        <v>0</v>
      </c>
      <c r="K445" s="253" t="s">
        <v>764</v>
      </c>
      <c r="L445" s="258"/>
      <c r="M445" s="259" t="s">
        <v>1</v>
      </c>
      <c r="N445" s="260" t="s">
        <v>47</v>
      </c>
      <c r="O445" s="67"/>
      <c r="P445" s="206">
        <f>O445*H445</f>
        <v>0</v>
      </c>
      <c r="Q445" s="206">
        <v>0.06</v>
      </c>
      <c r="R445" s="206">
        <f>Q445*H445</f>
        <v>0.54</v>
      </c>
      <c r="S445" s="206">
        <v>0</v>
      </c>
      <c r="T445" s="207">
        <f>S445*H445</f>
        <v>0</v>
      </c>
      <c r="AR445" s="208" t="s">
        <v>192</v>
      </c>
      <c r="AT445" s="208" t="s">
        <v>383</v>
      </c>
      <c r="AU445" s="208" t="s">
        <v>86</v>
      </c>
      <c r="AY445" s="17" t="s">
        <v>149</v>
      </c>
      <c r="BE445" s="209">
        <f>IF(N445="základní",J445,0)</f>
        <v>0</v>
      </c>
      <c r="BF445" s="209">
        <f>IF(N445="snížená",J445,0)</f>
        <v>0</v>
      </c>
      <c r="BG445" s="209">
        <f>IF(N445="zákl. přenesená",J445,0)</f>
        <v>0</v>
      </c>
      <c r="BH445" s="209">
        <f>IF(N445="sníž. přenesená",J445,0)</f>
        <v>0</v>
      </c>
      <c r="BI445" s="209">
        <f>IF(N445="nulová",J445,0)</f>
        <v>0</v>
      </c>
      <c r="BJ445" s="17" t="s">
        <v>89</v>
      </c>
      <c r="BK445" s="209">
        <f>ROUND(I445*H445,2)</f>
        <v>0</v>
      </c>
      <c r="BL445" s="17" t="s">
        <v>169</v>
      </c>
      <c r="BM445" s="208" t="s">
        <v>1016</v>
      </c>
    </row>
    <row r="446" spans="2:51" s="12" customFormat="1" ht="11.25">
      <c r="B446" s="216"/>
      <c r="C446" s="217"/>
      <c r="D446" s="210" t="s">
        <v>254</v>
      </c>
      <c r="E446" s="218" t="s">
        <v>1</v>
      </c>
      <c r="F446" s="219" t="s">
        <v>199</v>
      </c>
      <c r="G446" s="217"/>
      <c r="H446" s="220">
        <v>9</v>
      </c>
      <c r="I446" s="221"/>
      <c r="J446" s="217"/>
      <c r="K446" s="217"/>
      <c r="L446" s="222"/>
      <c r="M446" s="223"/>
      <c r="N446" s="224"/>
      <c r="O446" s="224"/>
      <c r="P446" s="224"/>
      <c r="Q446" s="224"/>
      <c r="R446" s="224"/>
      <c r="S446" s="224"/>
      <c r="T446" s="225"/>
      <c r="AT446" s="226" t="s">
        <v>254</v>
      </c>
      <c r="AU446" s="226" t="s">
        <v>86</v>
      </c>
      <c r="AV446" s="12" t="s">
        <v>86</v>
      </c>
      <c r="AW446" s="12" t="s">
        <v>38</v>
      </c>
      <c r="AX446" s="12" t="s">
        <v>89</v>
      </c>
      <c r="AY446" s="226" t="s">
        <v>149</v>
      </c>
    </row>
    <row r="447" spans="2:65" s="1" customFormat="1" ht="24" customHeight="1">
      <c r="B447" s="35"/>
      <c r="C447" s="197" t="s">
        <v>626</v>
      </c>
      <c r="D447" s="197" t="s">
        <v>152</v>
      </c>
      <c r="E447" s="198" t="s">
        <v>1017</v>
      </c>
      <c r="F447" s="199" t="s">
        <v>1018</v>
      </c>
      <c r="G447" s="200" t="s">
        <v>233</v>
      </c>
      <c r="H447" s="201">
        <v>6</v>
      </c>
      <c r="I447" s="202"/>
      <c r="J447" s="203">
        <f>ROUND(I447*H447,2)</f>
        <v>0</v>
      </c>
      <c r="K447" s="199" t="s">
        <v>764</v>
      </c>
      <c r="L447" s="39"/>
      <c r="M447" s="204" t="s">
        <v>1</v>
      </c>
      <c r="N447" s="205" t="s">
        <v>47</v>
      </c>
      <c r="O447" s="67"/>
      <c r="P447" s="206">
        <f>O447*H447</f>
        <v>0</v>
      </c>
      <c r="Q447" s="206">
        <v>0</v>
      </c>
      <c r="R447" s="206">
        <f>Q447*H447</f>
        <v>0</v>
      </c>
      <c r="S447" s="206">
        <v>0</v>
      </c>
      <c r="T447" s="207">
        <f>S447*H447</f>
        <v>0</v>
      </c>
      <c r="AR447" s="208" t="s">
        <v>169</v>
      </c>
      <c r="AT447" s="208" t="s">
        <v>152</v>
      </c>
      <c r="AU447" s="208" t="s">
        <v>86</v>
      </c>
      <c r="AY447" s="17" t="s">
        <v>149</v>
      </c>
      <c r="BE447" s="209">
        <f>IF(N447="základní",J447,0)</f>
        <v>0</v>
      </c>
      <c r="BF447" s="209">
        <f>IF(N447="snížená",J447,0)</f>
        <v>0</v>
      </c>
      <c r="BG447" s="209">
        <f>IF(N447="zákl. přenesená",J447,0)</f>
        <v>0</v>
      </c>
      <c r="BH447" s="209">
        <f>IF(N447="sníž. přenesená",J447,0)</f>
        <v>0</v>
      </c>
      <c r="BI447" s="209">
        <f>IF(N447="nulová",J447,0)</f>
        <v>0</v>
      </c>
      <c r="BJ447" s="17" t="s">
        <v>89</v>
      </c>
      <c r="BK447" s="209">
        <f>ROUND(I447*H447,2)</f>
        <v>0</v>
      </c>
      <c r="BL447" s="17" t="s">
        <v>169</v>
      </c>
      <c r="BM447" s="208" t="s">
        <v>1019</v>
      </c>
    </row>
    <row r="448" spans="2:51" s="14" customFormat="1" ht="22.5">
      <c r="B448" s="238"/>
      <c r="C448" s="239"/>
      <c r="D448" s="210" t="s">
        <v>254</v>
      </c>
      <c r="E448" s="240" t="s">
        <v>1</v>
      </c>
      <c r="F448" s="241" t="s">
        <v>1020</v>
      </c>
      <c r="G448" s="239"/>
      <c r="H448" s="240" t="s">
        <v>1</v>
      </c>
      <c r="I448" s="242"/>
      <c r="J448" s="239"/>
      <c r="K448" s="239"/>
      <c r="L448" s="243"/>
      <c r="M448" s="244"/>
      <c r="N448" s="245"/>
      <c r="O448" s="245"/>
      <c r="P448" s="245"/>
      <c r="Q448" s="245"/>
      <c r="R448" s="245"/>
      <c r="S448" s="245"/>
      <c r="T448" s="246"/>
      <c r="AT448" s="247" t="s">
        <v>254</v>
      </c>
      <c r="AU448" s="247" t="s">
        <v>86</v>
      </c>
      <c r="AV448" s="14" t="s">
        <v>89</v>
      </c>
      <c r="AW448" s="14" t="s">
        <v>38</v>
      </c>
      <c r="AX448" s="14" t="s">
        <v>82</v>
      </c>
      <c r="AY448" s="247" t="s">
        <v>149</v>
      </c>
    </row>
    <row r="449" spans="2:51" s="14" customFormat="1" ht="11.25">
      <c r="B449" s="238"/>
      <c r="C449" s="239"/>
      <c r="D449" s="210" t="s">
        <v>254</v>
      </c>
      <c r="E449" s="240" t="s">
        <v>1</v>
      </c>
      <c r="F449" s="241" t="s">
        <v>1021</v>
      </c>
      <c r="G449" s="239"/>
      <c r="H449" s="240" t="s">
        <v>1</v>
      </c>
      <c r="I449" s="242"/>
      <c r="J449" s="239"/>
      <c r="K449" s="239"/>
      <c r="L449" s="243"/>
      <c r="M449" s="244"/>
      <c r="N449" s="245"/>
      <c r="O449" s="245"/>
      <c r="P449" s="245"/>
      <c r="Q449" s="245"/>
      <c r="R449" s="245"/>
      <c r="S449" s="245"/>
      <c r="T449" s="246"/>
      <c r="AT449" s="247" t="s">
        <v>254</v>
      </c>
      <c r="AU449" s="247" t="s">
        <v>86</v>
      </c>
      <c r="AV449" s="14" t="s">
        <v>89</v>
      </c>
      <c r="AW449" s="14" t="s">
        <v>38</v>
      </c>
      <c r="AX449" s="14" t="s">
        <v>82</v>
      </c>
      <c r="AY449" s="247" t="s">
        <v>149</v>
      </c>
    </row>
    <row r="450" spans="2:51" s="12" customFormat="1" ht="11.25">
      <c r="B450" s="216"/>
      <c r="C450" s="217"/>
      <c r="D450" s="210" t="s">
        <v>254</v>
      </c>
      <c r="E450" s="218" t="s">
        <v>1</v>
      </c>
      <c r="F450" s="219" t="s">
        <v>182</v>
      </c>
      <c r="G450" s="217"/>
      <c r="H450" s="220">
        <v>6</v>
      </c>
      <c r="I450" s="221"/>
      <c r="J450" s="217"/>
      <c r="K450" s="217"/>
      <c r="L450" s="222"/>
      <c r="M450" s="223"/>
      <c r="N450" s="224"/>
      <c r="O450" s="224"/>
      <c r="P450" s="224"/>
      <c r="Q450" s="224"/>
      <c r="R450" s="224"/>
      <c r="S450" s="224"/>
      <c r="T450" s="225"/>
      <c r="AT450" s="226" t="s">
        <v>254</v>
      </c>
      <c r="AU450" s="226" t="s">
        <v>86</v>
      </c>
      <c r="AV450" s="12" t="s">
        <v>86</v>
      </c>
      <c r="AW450" s="12" t="s">
        <v>38</v>
      </c>
      <c r="AX450" s="12" t="s">
        <v>89</v>
      </c>
      <c r="AY450" s="226" t="s">
        <v>149</v>
      </c>
    </row>
    <row r="451" spans="2:65" s="1" customFormat="1" ht="24" customHeight="1">
      <c r="B451" s="35"/>
      <c r="C451" s="197" t="s">
        <v>631</v>
      </c>
      <c r="D451" s="197" t="s">
        <v>152</v>
      </c>
      <c r="E451" s="198" t="s">
        <v>1022</v>
      </c>
      <c r="F451" s="199" t="s">
        <v>1023</v>
      </c>
      <c r="G451" s="200" t="s">
        <v>233</v>
      </c>
      <c r="H451" s="201">
        <v>3</v>
      </c>
      <c r="I451" s="202"/>
      <c r="J451" s="203">
        <f>ROUND(I451*H451,2)</f>
        <v>0</v>
      </c>
      <c r="K451" s="199" t="s">
        <v>764</v>
      </c>
      <c r="L451" s="39"/>
      <c r="M451" s="204" t="s">
        <v>1</v>
      </c>
      <c r="N451" s="205" t="s">
        <v>47</v>
      </c>
      <c r="O451" s="67"/>
      <c r="P451" s="206">
        <f>O451*H451</f>
        <v>0</v>
      </c>
      <c r="Q451" s="206">
        <v>0</v>
      </c>
      <c r="R451" s="206">
        <f>Q451*H451</f>
        <v>0</v>
      </c>
      <c r="S451" s="206">
        <v>0</v>
      </c>
      <c r="T451" s="207">
        <f>S451*H451</f>
        <v>0</v>
      </c>
      <c r="AR451" s="208" t="s">
        <v>169</v>
      </c>
      <c r="AT451" s="208" t="s">
        <v>152</v>
      </c>
      <c r="AU451" s="208" t="s">
        <v>86</v>
      </c>
      <c r="AY451" s="17" t="s">
        <v>149</v>
      </c>
      <c r="BE451" s="209">
        <f>IF(N451="základní",J451,0)</f>
        <v>0</v>
      </c>
      <c r="BF451" s="209">
        <f>IF(N451="snížená",J451,0)</f>
        <v>0</v>
      </c>
      <c r="BG451" s="209">
        <f>IF(N451="zákl. přenesená",J451,0)</f>
        <v>0</v>
      </c>
      <c r="BH451" s="209">
        <f>IF(N451="sníž. přenesená",J451,0)</f>
        <v>0</v>
      </c>
      <c r="BI451" s="209">
        <f>IF(N451="nulová",J451,0)</f>
        <v>0</v>
      </c>
      <c r="BJ451" s="17" t="s">
        <v>89</v>
      </c>
      <c r="BK451" s="209">
        <f>ROUND(I451*H451,2)</f>
        <v>0</v>
      </c>
      <c r="BL451" s="17" t="s">
        <v>169</v>
      </c>
      <c r="BM451" s="208" t="s">
        <v>1024</v>
      </c>
    </row>
    <row r="452" spans="2:51" s="14" customFormat="1" ht="11.25">
      <c r="B452" s="238"/>
      <c r="C452" s="239"/>
      <c r="D452" s="210" t="s">
        <v>254</v>
      </c>
      <c r="E452" s="240" t="s">
        <v>1</v>
      </c>
      <c r="F452" s="241" t="s">
        <v>1025</v>
      </c>
      <c r="G452" s="239"/>
      <c r="H452" s="240" t="s">
        <v>1</v>
      </c>
      <c r="I452" s="242"/>
      <c r="J452" s="239"/>
      <c r="K452" s="239"/>
      <c r="L452" s="243"/>
      <c r="M452" s="244"/>
      <c r="N452" s="245"/>
      <c r="O452" s="245"/>
      <c r="P452" s="245"/>
      <c r="Q452" s="245"/>
      <c r="R452" s="245"/>
      <c r="S452" s="245"/>
      <c r="T452" s="246"/>
      <c r="AT452" s="247" t="s">
        <v>254</v>
      </c>
      <c r="AU452" s="247" t="s">
        <v>86</v>
      </c>
      <c r="AV452" s="14" t="s">
        <v>89</v>
      </c>
      <c r="AW452" s="14" t="s">
        <v>38</v>
      </c>
      <c r="AX452" s="14" t="s">
        <v>82</v>
      </c>
      <c r="AY452" s="247" t="s">
        <v>149</v>
      </c>
    </row>
    <row r="453" spans="2:51" s="14" customFormat="1" ht="11.25">
      <c r="B453" s="238"/>
      <c r="C453" s="239"/>
      <c r="D453" s="210" t="s">
        <v>254</v>
      </c>
      <c r="E453" s="240" t="s">
        <v>1</v>
      </c>
      <c r="F453" s="241" t="s">
        <v>1026</v>
      </c>
      <c r="G453" s="239"/>
      <c r="H453" s="240" t="s">
        <v>1</v>
      </c>
      <c r="I453" s="242"/>
      <c r="J453" s="239"/>
      <c r="K453" s="239"/>
      <c r="L453" s="243"/>
      <c r="M453" s="244"/>
      <c r="N453" s="245"/>
      <c r="O453" s="245"/>
      <c r="P453" s="245"/>
      <c r="Q453" s="245"/>
      <c r="R453" s="245"/>
      <c r="S453" s="245"/>
      <c r="T453" s="246"/>
      <c r="AT453" s="247" t="s">
        <v>254</v>
      </c>
      <c r="AU453" s="247" t="s">
        <v>86</v>
      </c>
      <c r="AV453" s="14" t="s">
        <v>89</v>
      </c>
      <c r="AW453" s="14" t="s">
        <v>38</v>
      </c>
      <c r="AX453" s="14" t="s">
        <v>82</v>
      </c>
      <c r="AY453" s="247" t="s">
        <v>149</v>
      </c>
    </row>
    <row r="454" spans="2:51" s="12" customFormat="1" ht="11.25">
      <c r="B454" s="216"/>
      <c r="C454" s="217"/>
      <c r="D454" s="210" t="s">
        <v>254</v>
      </c>
      <c r="E454" s="218" t="s">
        <v>1</v>
      </c>
      <c r="F454" s="219" t="s">
        <v>106</v>
      </c>
      <c r="G454" s="217"/>
      <c r="H454" s="220">
        <v>3</v>
      </c>
      <c r="I454" s="221"/>
      <c r="J454" s="217"/>
      <c r="K454" s="217"/>
      <c r="L454" s="222"/>
      <c r="M454" s="223"/>
      <c r="N454" s="224"/>
      <c r="O454" s="224"/>
      <c r="P454" s="224"/>
      <c r="Q454" s="224"/>
      <c r="R454" s="224"/>
      <c r="S454" s="224"/>
      <c r="T454" s="225"/>
      <c r="AT454" s="226" t="s">
        <v>254</v>
      </c>
      <c r="AU454" s="226" t="s">
        <v>86</v>
      </c>
      <c r="AV454" s="12" t="s">
        <v>86</v>
      </c>
      <c r="AW454" s="12" t="s">
        <v>38</v>
      </c>
      <c r="AX454" s="12" t="s">
        <v>89</v>
      </c>
      <c r="AY454" s="226" t="s">
        <v>149</v>
      </c>
    </row>
    <row r="455" spans="2:63" s="11" customFormat="1" ht="22.9" customHeight="1">
      <c r="B455" s="181"/>
      <c r="C455" s="182"/>
      <c r="D455" s="183" t="s">
        <v>81</v>
      </c>
      <c r="E455" s="195" t="s">
        <v>199</v>
      </c>
      <c r="F455" s="195" t="s">
        <v>290</v>
      </c>
      <c r="G455" s="182"/>
      <c r="H455" s="182"/>
      <c r="I455" s="185"/>
      <c r="J455" s="196">
        <f>BK455</f>
        <v>0</v>
      </c>
      <c r="K455" s="182"/>
      <c r="L455" s="187"/>
      <c r="M455" s="188"/>
      <c r="N455" s="189"/>
      <c r="O455" s="189"/>
      <c r="P455" s="190">
        <f>SUM(P456:P472)</f>
        <v>0</v>
      </c>
      <c r="Q455" s="189"/>
      <c r="R455" s="190">
        <f>SUM(R456:R472)</f>
        <v>0.211218</v>
      </c>
      <c r="S455" s="189"/>
      <c r="T455" s="191">
        <f>SUM(T456:T472)</f>
        <v>0</v>
      </c>
      <c r="AR455" s="192" t="s">
        <v>89</v>
      </c>
      <c r="AT455" s="193" t="s">
        <v>81</v>
      </c>
      <c r="AU455" s="193" t="s">
        <v>89</v>
      </c>
      <c r="AY455" s="192" t="s">
        <v>149</v>
      </c>
      <c r="BK455" s="194">
        <f>SUM(BK456:BK472)</f>
        <v>0</v>
      </c>
    </row>
    <row r="456" spans="2:65" s="1" customFormat="1" ht="16.5" customHeight="1">
      <c r="B456" s="35"/>
      <c r="C456" s="197" t="s">
        <v>637</v>
      </c>
      <c r="D456" s="197" t="s">
        <v>152</v>
      </c>
      <c r="E456" s="198" t="s">
        <v>621</v>
      </c>
      <c r="F456" s="199" t="s">
        <v>1027</v>
      </c>
      <c r="G456" s="200" t="s">
        <v>252</v>
      </c>
      <c r="H456" s="201">
        <v>449.4</v>
      </c>
      <c r="I456" s="202"/>
      <c r="J456" s="203">
        <f>ROUND(I456*H456,2)</f>
        <v>0</v>
      </c>
      <c r="K456" s="199" t="s">
        <v>156</v>
      </c>
      <c r="L456" s="39"/>
      <c r="M456" s="204" t="s">
        <v>1</v>
      </c>
      <c r="N456" s="205" t="s">
        <v>47</v>
      </c>
      <c r="O456" s="67"/>
      <c r="P456" s="206">
        <f>O456*H456</f>
        <v>0</v>
      </c>
      <c r="Q456" s="206">
        <v>0.00047</v>
      </c>
      <c r="R456" s="206">
        <f>Q456*H456</f>
        <v>0.211218</v>
      </c>
      <c r="S456" s="206">
        <v>0</v>
      </c>
      <c r="T456" s="207">
        <f>S456*H456</f>
        <v>0</v>
      </c>
      <c r="AR456" s="208" t="s">
        <v>169</v>
      </c>
      <c r="AT456" s="208" t="s">
        <v>152</v>
      </c>
      <c r="AU456" s="208" t="s">
        <v>86</v>
      </c>
      <c r="AY456" s="17" t="s">
        <v>149</v>
      </c>
      <c r="BE456" s="209">
        <f>IF(N456="základní",J456,0)</f>
        <v>0</v>
      </c>
      <c r="BF456" s="209">
        <f>IF(N456="snížená",J456,0)</f>
        <v>0</v>
      </c>
      <c r="BG456" s="209">
        <f>IF(N456="zákl. přenesená",J456,0)</f>
        <v>0</v>
      </c>
      <c r="BH456" s="209">
        <f>IF(N456="sníž. přenesená",J456,0)</f>
        <v>0</v>
      </c>
      <c r="BI456" s="209">
        <f>IF(N456="nulová",J456,0)</f>
        <v>0</v>
      </c>
      <c r="BJ456" s="17" t="s">
        <v>89</v>
      </c>
      <c r="BK456" s="209">
        <f>ROUND(I456*H456,2)</f>
        <v>0</v>
      </c>
      <c r="BL456" s="17" t="s">
        <v>169</v>
      </c>
      <c r="BM456" s="208" t="s">
        <v>1028</v>
      </c>
    </row>
    <row r="457" spans="2:51" s="14" customFormat="1" ht="11.25">
      <c r="B457" s="238"/>
      <c r="C457" s="239"/>
      <c r="D457" s="210" t="s">
        <v>254</v>
      </c>
      <c r="E457" s="240" t="s">
        <v>1</v>
      </c>
      <c r="F457" s="241" t="s">
        <v>729</v>
      </c>
      <c r="G457" s="239"/>
      <c r="H457" s="240" t="s">
        <v>1</v>
      </c>
      <c r="I457" s="242"/>
      <c r="J457" s="239"/>
      <c r="K457" s="239"/>
      <c r="L457" s="243"/>
      <c r="M457" s="244"/>
      <c r="N457" s="245"/>
      <c r="O457" s="245"/>
      <c r="P457" s="245"/>
      <c r="Q457" s="245"/>
      <c r="R457" s="245"/>
      <c r="S457" s="245"/>
      <c r="T457" s="246"/>
      <c r="AT457" s="247" t="s">
        <v>254</v>
      </c>
      <c r="AU457" s="247" t="s">
        <v>86</v>
      </c>
      <c r="AV457" s="14" t="s">
        <v>89</v>
      </c>
      <c r="AW457" s="14" t="s">
        <v>38</v>
      </c>
      <c r="AX457" s="14" t="s">
        <v>82</v>
      </c>
      <c r="AY457" s="247" t="s">
        <v>149</v>
      </c>
    </row>
    <row r="458" spans="2:51" s="12" customFormat="1" ht="11.25">
      <c r="B458" s="216"/>
      <c r="C458" s="217"/>
      <c r="D458" s="210" t="s">
        <v>254</v>
      </c>
      <c r="E458" s="218" t="s">
        <v>1</v>
      </c>
      <c r="F458" s="219" t="s">
        <v>1029</v>
      </c>
      <c r="G458" s="217"/>
      <c r="H458" s="220">
        <v>13.5</v>
      </c>
      <c r="I458" s="221"/>
      <c r="J458" s="217"/>
      <c r="K458" s="217"/>
      <c r="L458" s="222"/>
      <c r="M458" s="223"/>
      <c r="N458" s="224"/>
      <c r="O458" s="224"/>
      <c r="P458" s="224"/>
      <c r="Q458" s="224"/>
      <c r="R458" s="224"/>
      <c r="S458" s="224"/>
      <c r="T458" s="225"/>
      <c r="AT458" s="226" t="s">
        <v>254</v>
      </c>
      <c r="AU458" s="226" t="s">
        <v>86</v>
      </c>
      <c r="AV458" s="12" t="s">
        <v>86</v>
      </c>
      <c r="AW458" s="12" t="s">
        <v>38</v>
      </c>
      <c r="AX458" s="12" t="s">
        <v>82</v>
      </c>
      <c r="AY458" s="226" t="s">
        <v>149</v>
      </c>
    </row>
    <row r="459" spans="2:51" s="15" customFormat="1" ht="11.25">
      <c r="B459" s="261"/>
      <c r="C459" s="262"/>
      <c r="D459" s="210" t="s">
        <v>254</v>
      </c>
      <c r="E459" s="263" t="s">
        <v>1</v>
      </c>
      <c r="F459" s="264" t="s">
        <v>731</v>
      </c>
      <c r="G459" s="262"/>
      <c r="H459" s="265">
        <v>13.5</v>
      </c>
      <c r="I459" s="266"/>
      <c r="J459" s="262"/>
      <c r="K459" s="262"/>
      <c r="L459" s="267"/>
      <c r="M459" s="268"/>
      <c r="N459" s="269"/>
      <c r="O459" s="269"/>
      <c r="P459" s="269"/>
      <c r="Q459" s="269"/>
      <c r="R459" s="269"/>
      <c r="S459" s="269"/>
      <c r="T459" s="270"/>
      <c r="AT459" s="271" t="s">
        <v>254</v>
      </c>
      <c r="AU459" s="271" t="s">
        <v>86</v>
      </c>
      <c r="AV459" s="15" t="s">
        <v>106</v>
      </c>
      <c r="AW459" s="15" t="s">
        <v>38</v>
      </c>
      <c r="AX459" s="15" t="s">
        <v>82</v>
      </c>
      <c r="AY459" s="271" t="s">
        <v>149</v>
      </c>
    </row>
    <row r="460" spans="2:51" s="14" customFormat="1" ht="11.25">
      <c r="B460" s="238"/>
      <c r="C460" s="239"/>
      <c r="D460" s="210" t="s">
        <v>254</v>
      </c>
      <c r="E460" s="240" t="s">
        <v>1</v>
      </c>
      <c r="F460" s="241" t="s">
        <v>866</v>
      </c>
      <c r="G460" s="239"/>
      <c r="H460" s="240" t="s">
        <v>1</v>
      </c>
      <c r="I460" s="242"/>
      <c r="J460" s="239"/>
      <c r="K460" s="239"/>
      <c r="L460" s="243"/>
      <c r="M460" s="244"/>
      <c r="N460" s="245"/>
      <c r="O460" s="245"/>
      <c r="P460" s="245"/>
      <c r="Q460" s="245"/>
      <c r="R460" s="245"/>
      <c r="S460" s="245"/>
      <c r="T460" s="246"/>
      <c r="AT460" s="247" t="s">
        <v>254</v>
      </c>
      <c r="AU460" s="247" t="s">
        <v>86</v>
      </c>
      <c r="AV460" s="14" t="s">
        <v>89</v>
      </c>
      <c r="AW460" s="14" t="s">
        <v>38</v>
      </c>
      <c r="AX460" s="14" t="s">
        <v>82</v>
      </c>
      <c r="AY460" s="247" t="s">
        <v>149</v>
      </c>
    </row>
    <row r="461" spans="2:51" s="14" customFormat="1" ht="11.25">
      <c r="B461" s="238"/>
      <c r="C461" s="239"/>
      <c r="D461" s="210" t="s">
        <v>254</v>
      </c>
      <c r="E461" s="240" t="s">
        <v>1</v>
      </c>
      <c r="F461" s="241" t="s">
        <v>680</v>
      </c>
      <c r="G461" s="239"/>
      <c r="H461" s="240" t="s">
        <v>1</v>
      </c>
      <c r="I461" s="242"/>
      <c r="J461" s="239"/>
      <c r="K461" s="239"/>
      <c r="L461" s="243"/>
      <c r="M461" s="244"/>
      <c r="N461" s="245"/>
      <c r="O461" s="245"/>
      <c r="P461" s="245"/>
      <c r="Q461" s="245"/>
      <c r="R461" s="245"/>
      <c r="S461" s="245"/>
      <c r="T461" s="246"/>
      <c r="AT461" s="247" t="s">
        <v>254</v>
      </c>
      <c r="AU461" s="247" t="s">
        <v>86</v>
      </c>
      <c r="AV461" s="14" t="s">
        <v>89</v>
      </c>
      <c r="AW461" s="14" t="s">
        <v>38</v>
      </c>
      <c r="AX461" s="14" t="s">
        <v>82</v>
      </c>
      <c r="AY461" s="247" t="s">
        <v>149</v>
      </c>
    </row>
    <row r="462" spans="2:51" s="12" customFormat="1" ht="11.25">
      <c r="B462" s="216"/>
      <c r="C462" s="217"/>
      <c r="D462" s="210" t="s">
        <v>254</v>
      </c>
      <c r="E462" s="218" t="s">
        <v>1</v>
      </c>
      <c r="F462" s="219" t="s">
        <v>1030</v>
      </c>
      <c r="G462" s="217"/>
      <c r="H462" s="220">
        <v>131.52</v>
      </c>
      <c r="I462" s="221"/>
      <c r="J462" s="217"/>
      <c r="K462" s="217"/>
      <c r="L462" s="222"/>
      <c r="M462" s="223"/>
      <c r="N462" s="224"/>
      <c r="O462" s="224"/>
      <c r="P462" s="224"/>
      <c r="Q462" s="224"/>
      <c r="R462" s="224"/>
      <c r="S462" s="224"/>
      <c r="T462" s="225"/>
      <c r="AT462" s="226" t="s">
        <v>254</v>
      </c>
      <c r="AU462" s="226" t="s">
        <v>86</v>
      </c>
      <c r="AV462" s="12" t="s">
        <v>86</v>
      </c>
      <c r="AW462" s="12" t="s">
        <v>38</v>
      </c>
      <c r="AX462" s="12" t="s">
        <v>82</v>
      </c>
      <c r="AY462" s="226" t="s">
        <v>149</v>
      </c>
    </row>
    <row r="463" spans="2:51" s="14" customFormat="1" ht="11.25">
      <c r="B463" s="238"/>
      <c r="C463" s="239"/>
      <c r="D463" s="210" t="s">
        <v>254</v>
      </c>
      <c r="E463" s="240" t="s">
        <v>1</v>
      </c>
      <c r="F463" s="241" t="s">
        <v>682</v>
      </c>
      <c r="G463" s="239"/>
      <c r="H463" s="240" t="s">
        <v>1</v>
      </c>
      <c r="I463" s="242"/>
      <c r="J463" s="239"/>
      <c r="K463" s="239"/>
      <c r="L463" s="243"/>
      <c r="M463" s="244"/>
      <c r="N463" s="245"/>
      <c r="O463" s="245"/>
      <c r="P463" s="245"/>
      <c r="Q463" s="245"/>
      <c r="R463" s="245"/>
      <c r="S463" s="245"/>
      <c r="T463" s="246"/>
      <c r="AT463" s="247" t="s">
        <v>254</v>
      </c>
      <c r="AU463" s="247" t="s">
        <v>86</v>
      </c>
      <c r="AV463" s="14" t="s">
        <v>89</v>
      </c>
      <c r="AW463" s="14" t="s">
        <v>38</v>
      </c>
      <c r="AX463" s="14" t="s">
        <v>82</v>
      </c>
      <c r="AY463" s="247" t="s">
        <v>149</v>
      </c>
    </row>
    <row r="464" spans="2:51" s="12" customFormat="1" ht="11.25">
      <c r="B464" s="216"/>
      <c r="C464" s="217"/>
      <c r="D464" s="210" t="s">
        <v>254</v>
      </c>
      <c r="E464" s="218" t="s">
        <v>1</v>
      </c>
      <c r="F464" s="219" t="s">
        <v>1031</v>
      </c>
      <c r="G464" s="217"/>
      <c r="H464" s="220">
        <v>144.96</v>
      </c>
      <c r="I464" s="221"/>
      <c r="J464" s="217"/>
      <c r="K464" s="217"/>
      <c r="L464" s="222"/>
      <c r="M464" s="223"/>
      <c r="N464" s="224"/>
      <c r="O464" s="224"/>
      <c r="P464" s="224"/>
      <c r="Q464" s="224"/>
      <c r="R464" s="224"/>
      <c r="S464" s="224"/>
      <c r="T464" s="225"/>
      <c r="AT464" s="226" t="s">
        <v>254</v>
      </c>
      <c r="AU464" s="226" t="s">
        <v>86</v>
      </c>
      <c r="AV464" s="12" t="s">
        <v>86</v>
      </c>
      <c r="AW464" s="12" t="s">
        <v>38</v>
      </c>
      <c r="AX464" s="12" t="s">
        <v>82</v>
      </c>
      <c r="AY464" s="226" t="s">
        <v>149</v>
      </c>
    </row>
    <row r="465" spans="2:51" s="14" customFormat="1" ht="11.25">
      <c r="B465" s="238"/>
      <c r="C465" s="239"/>
      <c r="D465" s="210" t="s">
        <v>254</v>
      </c>
      <c r="E465" s="240" t="s">
        <v>1</v>
      </c>
      <c r="F465" s="241" t="s">
        <v>684</v>
      </c>
      <c r="G465" s="239"/>
      <c r="H465" s="240" t="s">
        <v>1</v>
      </c>
      <c r="I465" s="242"/>
      <c r="J465" s="239"/>
      <c r="K465" s="239"/>
      <c r="L465" s="243"/>
      <c r="M465" s="244"/>
      <c r="N465" s="245"/>
      <c r="O465" s="245"/>
      <c r="P465" s="245"/>
      <c r="Q465" s="245"/>
      <c r="R465" s="245"/>
      <c r="S465" s="245"/>
      <c r="T465" s="246"/>
      <c r="AT465" s="247" t="s">
        <v>254</v>
      </c>
      <c r="AU465" s="247" t="s">
        <v>86</v>
      </c>
      <c r="AV465" s="14" t="s">
        <v>89</v>
      </c>
      <c r="AW465" s="14" t="s">
        <v>38</v>
      </c>
      <c r="AX465" s="14" t="s">
        <v>82</v>
      </c>
      <c r="AY465" s="247" t="s">
        <v>149</v>
      </c>
    </row>
    <row r="466" spans="2:51" s="12" customFormat="1" ht="11.25">
      <c r="B466" s="216"/>
      <c r="C466" s="217"/>
      <c r="D466" s="210" t="s">
        <v>254</v>
      </c>
      <c r="E466" s="218" t="s">
        <v>1</v>
      </c>
      <c r="F466" s="219" t="s">
        <v>1032</v>
      </c>
      <c r="G466" s="217"/>
      <c r="H466" s="220">
        <v>84.48</v>
      </c>
      <c r="I466" s="221"/>
      <c r="J466" s="217"/>
      <c r="K466" s="217"/>
      <c r="L466" s="222"/>
      <c r="M466" s="223"/>
      <c r="N466" s="224"/>
      <c r="O466" s="224"/>
      <c r="P466" s="224"/>
      <c r="Q466" s="224"/>
      <c r="R466" s="224"/>
      <c r="S466" s="224"/>
      <c r="T466" s="225"/>
      <c r="AT466" s="226" t="s">
        <v>254</v>
      </c>
      <c r="AU466" s="226" t="s">
        <v>86</v>
      </c>
      <c r="AV466" s="12" t="s">
        <v>86</v>
      </c>
      <c r="AW466" s="12" t="s">
        <v>38</v>
      </c>
      <c r="AX466" s="12" t="s">
        <v>82</v>
      </c>
      <c r="AY466" s="226" t="s">
        <v>149</v>
      </c>
    </row>
    <row r="467" spans="2:51" s="15" customFormat="1" ht="11.25">
      <c r="B467" s="261"/>
      <c r="C467" s="262"/>
      <c r="D467" s="210" t="s">
        <v>254</v>
      </c>
      <c r="E467" s="263" t="s">
        <v>1</v>
      </c>
      <c r="F467" s="264" t="s">
        <v>731</v>
      </c>
      <c r="G467" s="262"/>
      <c r="H467" s="265">
        <v>360.96000000000004</v>
      </c>
      <c r="I467" s="266"/>
      <c r="J467" s="262"/>
      <c r="K467" s="262"/>
      <c r="L467" s="267"/>
      <c r="M467" s="268"/>
      <c r="N467" s="269"/>
      <c r="O467" s="269"/>
      <c r="P467" s="269"/>
      <c r="Q467" s="269"/>
      <c r="R467" s="269"/>
      <c r="S467" s="269"/>
      <c r="T467" s="270"/>
      <c r="AT467" s="271" t="s">
        <v>254</v>
      </c>
      <c r="AU467" s="271" t="s">
        <v>86</v>
      </c>
      <c r="AV467" s="15" t="s">
        <v>106</v>
      </c>
      <c r="AW467" s="15" t="s">
        <v>38</v>
      </c>
      <c r="AX467" s="15" t="s">
        <v>82</v>
      </c>
      <c r="AY467" s="271" t="s">
        <v>149</v>
      </c>
    </row>
    <row r="468" spans="2:51" s="13" customFormat="1" ht="11.25">
      <c r="B468" s="227"/>
      <c r="C468" s="228"/>
      <c r="D468" s="210" t="s">
        <v>254</v>
      </c>
      <c r="E468" s="229" t="s">
        <v>1</v>
      </c>
      <c r="F468" s="230" t="s">
        <v>256</v>
      </c>
      <c r="G468" s="228"/>
      <c r="H468" s="231">
        <v>374.46000000000004</v>
      </c>
      <c r="I468" s="232"/>
      <c r="J468" s="228"/>
      <c r="K468" s="228"/>
      <c r="L468" s="233"/>
      <c r="M468" s="234"/>
      <c r="N468" s="235"/>
      <c r="O468" s="235"/>
      <c r="P468" s="235"/>
      <c r="Q468" s="235"/>
      <c r="R468" s="235"/>
      <c r="S468" s="235"/>
      <c r="T468" s="236"/>
      <c r="AT468" s="237" t="s">
        <v>254</v>
      </c>
      <c r="AU468" s="237" t="s">
        <v>86</v>
      </c>
      <c r="AV468" s="13" t="s">
        <v>169</v>
      </c>
      <c r="AW468" s="13" t="s">
        <v>38</v>
      </c>
      <c r="AX468" s="13" t="s">
        <v>82</v>
      </c>
      <c r="AY468" s="237" t="s">
        <v>149</v>
      </c>
    </row>
    <row r="469" spans="2:51" s="12" customFormat="1" ht="11.25">
      <c r="B469" s="216"/>
      <c r="C469" s="217"/>
      <c r="D469" s="210" t="s">
        <v>254</v>
      </c>
      <c r="E469" s="218" t="s">
        <v>1</v>
      </c>
      <c r="F469" s="219" t="s">
        <v>1033</v>
      </c>
      <c r="G469" s="217"/>
      <c r="H469" s="220">
        <v>449.352</v>
      </c>
      <c r="I469" s="221"/>
      <c r="J469" s="217"/>
      <c r="K469" s="217"/>
      <c r="L469" s="222"/>
      <c r="M469" s="223"/>
      <c r="N469" s="224"/>
      <c r="O469" s="224"/>
      <c r="P469" s="224"/>
      <c r="Q469" s="224"/>
      <c r="R469" s="224"/>
      <c r="S469" s="224"/>
      <c r="T469" s="225"/>
      <c r="AT469" s="226" t="s">
        <v>254</v>
      </c>
      <c r="AU469" s="226" t="s">
        <v>86</v>
      </c>
      <c r="AV469" s="12" t="s">
        <v>86</v>
      </c>
      <c r="AW469" s="12" t="s">
        <v>38</v>
      </c>
      <c r="AX469" s="12" t="s">
        <v>82</v>
      </c>
      <c r="AY469" s="226" t="s">
        <v>149</v>
      </c>
    </row>
    <row r="470" spans="2:51" s="13" customFormat="1" ht="11.25">
      <c r="B470" s="227"/>
      <c r="C470" s="228"/>
      <c r="D470" s="210" t="s">
        <v>254</v>
      </c>
      <c r="E470" s="229" t="s">
        <v>1</v>
      </c>
      <c r="F470" s="230" t="s">
        <v>256</v>
      </c>
      <c r="G470" s="228"/>
      <c r="H470" s="231">
        <v>449.352</v>
      </c>
      <c r="I470" s="232"/>
      <c r="J470" s="228"/>
      <c r="K470" s="228"/>
      <c r="L470" s="233"/>
      <c r="M470" s="234"/>
      <c r="N470" s="235"/>
      <c r="O470" s="235"/>
      <c r="P470" s="235"/>
      <c r="Q470" s="235"/>
      <c r="R470" s="235"/>
      <c r="S470" s="235"/>
      <c r="T470" s="236"/>
      <c r="AT470" s="237" t="s">
        <v>254</v>
      </c>
      <c r="AU470" s="237" t="s">
        <v>86</v>
      </c>
      <c r="AV470" s="13" t="s">
        <v>169</v>
      </c>
      <c r="AW470" s="13" t="s">
        <v>38</v>
      </c>
      <c r="AX470" s="13" t="s">
        <v>82</v>
      </c>
      <c r="AY470" s="237" t="s">
        <v>149</v>
      </c>
    </row>
    <row r="471" spans="2:51" s="12" customFormat="1" ht="11.25">
      <c r="B471" s="216"/>
      <c r="C471" s="217"/>
      <c r="D471" s="210" t="s">
        <v>254</v>
      </c>
      <c r="E471" s="218" t="s">
        <v>1</v>
      </c>
      <c r="F471" s="219" t="s">
        <v>1034</v>
      </c>
      <c r="G471" s="217"/>
      <c r="H471" s="220">
        <v>449.4</v>
      </c>
      <c r="I471" s="221"/>
      <c r="J471" s="217"/>
      <c r="K471" s="217"/>
      <c r="L471" s="222"/>
      <c r="M471" s="223"/>
      <c r="N471" s="224"/>
      <c r="O471" s="224"/>
      <c r="P471" s="224"/>
      <c r="Q471" s="224"/>
      <c r="R471" s="224"/>
      <c r="S471" s="224"/>
      <c r="T471" s="225"/>
      <c r="AT471" s="226" t="s">
        <v>254</v>
      </c>
      <c r="AU471" s="226" t="s">
        <v>86</v>
      </c>
      <c r="AV471" s="12" t="s">
        <v>86</v>
      </c>
      <c r="AW471" s="12" t="s">
        <v>38</v>
      </c>
      <c r="AX471" s="12" t="s">
        <v>82</v>
      </c>
      <c r="AY471" s="226" t="s">
        <v>149</v>
      </c>
    </row>
    <row r="472" spans="2:51" s="13" customFormat="1" ht="11.25">
      <c r="B472" s="227"/>
      <c r="C472" s="228"/>
      <c r="D472" s="210" t="s">
        <v>254</v>
      </c>
      <c r="E472" s="229" t="s">
        <v>1</v>
      </c>
      <c r="F472" s="230" t="s">
        <v>256</v>
      </c>
      <c r="G472" s="228"/>
      <c r="H472" s="231">
        <v>449.4</v>
      </c>
      <c r="I472" s="232"/>
      <c r="J472" s="228"/>
      <c r="K472" s="228"/>
      <c r="L472" s="233"/>
      <c r="M472" s="234"/>
      <c r="N472" s="235"/>
      <c r="O472" s="235"/>
      <c r="P472" s="235"/>
      <c r="Q472" s="235"/>
      <c r="R472" s="235"/>
      <c r="S472" s="235"/>
      <c r="T472" s="236"/>
      <c r="AT472" s="237" t="s">
        <v>254</v>
      </c>
      <c r="AU472" s="237" t="s">
        <v>86</v>
      </c>
      <c r="AV472" s="13" t="s">
        <v>169</v>
      </c>
      <c r="AW472" s="13" t="s">
        <v>38</v>
      </c>
      <c r="AX472" s="13" t="s">
        <v>89</v>
      </c>
      <c r="AY472" s="237" t="s">
        <v>149</v>
      </c>
    </row>
    <row r="473" spans="2:63" s="11" customFormat="1" ht="22.9" customHeight="1">
      <c r="B473" s="181"/>
      <c r="C473" s="182"/>
      <c r="D473" s="183" t="s">
        <v>81</v>
      </c>
      <c r="E473" s="195" t="s">
        <v>649</v>
      </c>
      <c r="F473" s="195" t="s">
        <v>650</v>
      </c>
      <c r="G473" s="182"/>
      <c r="H473" s="182"/>
      <c r="I473" s="185"/>
      <c r="J473" s="196">
        <f>BK473</f>
        <v>0</v>
      </c>
      <c r="K473" s="182"/>
      <c r="L473" s="187"/>
      <c r="M473" s="188"/>
      <c r="N473" s="189"/>
      <c r="O473" s="189"/>
      <c r="P473" s="190">
        <f>P474</f>
        <v>0</v>
      </c>
      <c r="Q473" s="189"/>
      <c r="R473" s="190">
        <f>R474</f>
        <v>0</v>
      </c>
      <c r="S473" s="189"/>
      <c r="T473" s="191">
        <f>T474</f>
        <v>0</v>
      </c>
      <c r="AR473" s="192" t="s">
        <v>89</v>
      </c>
      <c r="AT473" s="193" t="s">
        <v>81</v>
      </c>
      <c r="AU473" s="193" t="s">
        <v>89</v>
      </c>
      <c r="AY473" s="192" t="s">
        <v>149</v>
      </c>
      <c r="BK473" s="194">
        <f>BK474</f>
        <v>0</v>
      </c>
    </row>
    <row r="474" spans="2:65" s="1" customFormat="1" ht="24" customHeight="1">
      <c r="B474" s="35"/>
      <c r="C474" s="197" t="s">
        <v>643</v>
      </c>
      <c r="D474" s="197" t="s">
        <v>152</v>
      </c>
      <c r="E474" s="198" t="s">
        <v>1035</v>
      </c>
      <c r="F474" s="199" t="s">
        <v>1036</v>
      </c>
      <c r="G474" s="200" t="s">
        <v>300</v>
      </c>
      <c r="H474" s="201">
        <v>31.364</v>
      </c>
      <c r="I474" s="202"/>
      <c r="J474" s="203">
        <f>ROUND(I474*H474,2)</f>
        <v>0</v>
      </c>
      <c r="K474" s="199" t="s">
        <v>156</v>
      </c>
      <c r="L474" s="39"/>
      <c r="M474" s="204" t="s">
        <v>1</v>
      </c>
      <c r="N474" s="205" t="s">
        <v>47</v>
      </c>
      <c r="O474" s="67"/>
      <c r="P474" s="206">
        <f>O474*H474</f>
        <v>0</v>
      </c>
      <c r="Q474" s="206">
        <v>0</v>
      </c>
      <c r="R474" s="206">
        <f>Q474*H474</f>
        <v>0</v>
      </c>
      <c r="S474" s="206">
        <v>0</v>
      </c>
      <c r="T474" s="207">
        <f>S474*H474</f>
        <v>0</v>
      </c>
      <c r="AR474" s="208" t="s">
        <v>169</v>
      </c>
      <c r="AT474" s="208" t="s">
        <v>152</v>
      </c>
      <c r="AU474" s="208" t="s">
        <v>86</v>
      </c>
      <c r="AY474" s="17" t="s">
        <v>149</v>
      </c>
      <c r="BE474" s="209">
        <f>IF(N474="základní",J474,0)</f>
        <v>0</v>
      </c>
      <c r="BF474" s="209">
        <f>IF(N474="snížená",J474,0)</f>
        <v>0</v>
      </c>
      <c r="BG474" s="209">
        <f>IF(N474="zákl. přenesená",J474,0)</f>
        <v>0</v>
      </c>
      <c r="BH474" s="209">
        <f>IF(N474="sníž. přenesená",J474,0)</f>
        <v>0</v>
      </c>
      <c r="BI474" s="209">
        <f>IF(N474="nulová",J474,0)</f>
        <v>0</v>
      </c>
      <c r="BJ474" s="17" t="s">
        <v>89</v>
      </c>
      <c r="BK474" s="209">
        <f>ROUND(I474*H474,2)</f>
        <v>0</v>
      </c>
      <c r="BL474" s="17" t="s">
        <v>169</v>
      </c>
      <c r="BM474" s="208" t="s">
        <v>1037</v>
      </c>
    </row>
    <row r="475" spans="2:63" s="11" customFormat="1" ht="25.9" customHeight="1">
      <c r="B475" s="181"/>
      <c r="C475" s="182"/>
      <c r="D475" s="183" t="s">
        <v>81</v>
      </c>
      <c r="E475" s="184" t="s">
        <v>1038</v>
      </c>
      <c r="F475" s="184" t="s">
        <v>1039</v>
      </c>
      <c r="G475" s="182"/>
      <c r="H475" s="182"/>
      <c r="I475" s="185"/>
      <c r="J475" s="186">
        <f>BK475</f>
        <v>0</v>
      </c>
      <c r="K475" s="182"/>
      <c r="L475" s="187"/>
      <c r="M475" s="188"/>
      <c r="N475" s="189"/>
      <c r="O475" s="189"/>
      <c r="P475" s="190">
        <f>SUM(P476:P477)</f>
        <v>0</v>
      </c>
      <c r="Q475" s="189"/>
      <c r="R475" s="190">
        <f>SUM(R476:R477)</f>
        <v>0</v>
      </c>
      <c r="S475" s="189"/>
      <c r="T475" s="191">
        <f>SUM(T476:T477)</f>
        <v>0</v>
      </c>
      <c r="AR475" s="192" t="s">
        <v>169</v>
      </c>
      <c r="AT475" s="193" t="s">
        <v>81</v>
      </c>
      <c r="AU475" s="193" t="s">
        <v>82</v>
      </c>
      <c r="AY475" s="192" t="s">
        <v>149</v>
      </c>
      <c r="BK475" s="194">
        <f>SUM(BK476:BK477)</f>
        <v>0</v>
      </c>
    </row>
    <row r="476" spans="2:65" s="1" customFormat="1" ht="16.5" customHeight="1">
      <c r="B476" s="35"/>
      <c r="C476" s="197" t="s">
        <v>651</v>
      </c>
      <c r="D476" s="197" t="s">
        <v>152</v>
      </c>
      <c r="E476" s="198" t="s">
        <v>1040</v>
      </c>
      <c r="F476" s="199" t="s">
        <v>1041</v>
      </c>
      <c r="G476" s="200" t="s">
        <v>1042</v>
      </c>
      <c r="H476" s="201">
        <v>40</v>
      </c>
      <c r="I476" s="202"/>
      <c r="J476" s="203">
        <f>ROUND(I476*H476,2)</f>
        <v>0</v>
      </c>
      <c r="K476" s="199" t="s">
        <v>764</v>
      </c>
      <c r="L476" s="39"/>
      <c r="M476" s="204" t="s">
        <v>1</v>
      </c>
      <c r="N476" s="205" t="s">
        <v>47</v>
      </c>
      <c r="O476" s="67"/>
      <c r="P476" s="206">
        <f>O476*H476</f>
        <v>0</v>
      </c>
      <c r="Q476" s="206">
        <v>0</v>
      </c>
      <c r="R476" s="206">
        <f>Q476*H476</f>
        <v>0</v>
      </c>
      <c r="S476" s="206">
        <v>0</v>
      </c>
      <c r="T476" s="207">
        <f>S476*H476</f>
        <v>0</v>
      </c>
      <c r="AR476" s="208" t="s">
        <v>323</v>
      </c>
      <c r="AT476" s="208" t="s">
        <v>152</v>
      </c>
      <c r="AU476" s="208" t="s">
        <v>89</v>
      </c>
      <c r="AY476" s="17" t="s">
        <v>149</v>
      </c>
      <c r="BE476" s="209">
        <f>IF(N476="základní",J476,0)</f>
        <v>0</v>
      </c>
      <c r="BF476" s="209">
        <f>IF(N476="snížená",J476,0)</f>
        <v>0</v>
      </c>
      <c r="BG476" s="209">
        <f>IF(N476="zákl. přenesená",J476,0)</f>
        <v>0</v>
      </c>
      <c r="BH476" s="209">
        <f>IF(N476="sníž. přenesená",J476,0)</f>
        <v>0</v>
      </c>
      <c r="BI476" s="209">
        <f>IF(N476="nulová",J476,0)</f>
        <v>0</v>
      </c>
      <c r="BJ476" s="17" t="s">
        <v>89</v>
      </c>
      <c r="BK476" s="209">
        <f>ROUND(I476*H476,2)</f>
        <v>0</v>
      </c>
      <c r="BL476" s="17" t="s">
        <v>323</v>
      </c>
      <c r="BM476" s="208" t="s">
        <v>1043</v>
      </c>
    </row>
    <row r="477" spans="2:65" s="1" customFormat="1" ht="16.5" customHeight="1">
      <c r="B477" s="35"/>
      <c r="C477" s="197" t="s">
        <v>656</v>
      </c>
      <c r="D477" s="197" t="s">
        <v>152</v>
      </c>
      <c r="E477" s="198" t="s">
        <v>1044</v>
      </c>
      <c r="F477" s="199" t="s">
        <v>1045</v>
      </c>
      <c r="G477" s="200" t="s">
        <v>1042</v>
      </c>
      <c r="H477" s="201">
        <v>40</v>
      </c>
      <c r="I477" s="202"/>
      <c r="J477" s="203">
        <f>ROUND(I477*H477,2)</f>
        <v>0</v>
      </c>
      <c r="K477" s="199" t="s">
        <v>764</v>
      </c>
      <c r="L477" s="39"/>
      <c r="M477" s="204" t="s">
        <v>1</v>
      </c>
      <c r="N477" s="205" t="s">
        <v>47</v>
      </c>
      <c r="O477" s="67"/>
      <c r="P477" s="206">
        <f>O477*H477</f>
        <v>0</v>
      </c>
      <c r="Q477" s="206">
        <v>0</v>
      </c>
      <c r="R477" s="206">
        <f>Q477*H477</f>
        <v>0</v>
      </c>
      <c r="S477" s="206">
        <v>0</v>
      </c>
      <c r="T477" s="207">
        <f>S477*H477</f>
        <v>0</v>
      </c>
      <c r="AR477" s="208" t="s">
        <v>323</v>
      </c>
      <c r="AT477" s="208" t="s">
        <v>152</v>
      </c>
      <c r="AU477" s="208" t="s">
        <v>89</v>
      </c>
      <c r="AY477" s="17" t="s">
        <v>149</v>
      </c>
      <c r="BE477" s="209">
        <f>IF(N477="základní",J477,0)</f>
        <v>0</v>
      </c>
      <c r="BF477" s="209">
        <f>IF(N477="snížená",J477,0)</f>
        <v>0</v>
      </c>
      <c r="BG477" s="209">
        <f>IF(N477="zákl. přenesená",J477,0)</f>
        <v>0</v>
      </c>
      <c r="BH477" s="209">
        <f>IF(N477="sníž. přenesená",J477,0)</f>
        <v>0</v>
      </c>
      <c r="BI477" s="209">
        <f>IF(N477="nulová",J477,0)</f>
        <v>0</v>
      </c>
      <c r="BJ477" s="17" t="s">
        <v>89</v>
      </c>
      <c r="BK477" s="209">
        <f>ROUND(I477*H477,2)</f>
        <v>0</v>
      </c>
      <c r="BL477" s="17" t="s">
        <v>323</v>
      </c>
      <c r="BM477" s="208" t="s">
        <v>1046</v>
      </c>
    </row>
    <row r="478" spans="2:63" s="11" customFormat="1" ht="25.9" customHeight="1">
      <c r="B478" s="181"/>
      <c r="C478" s="182"/>
      <c r="D478" s="183" t="s">
        <v>81</v>
      </c>
      <c r="E478" s="184" t="s">
        <v>1047</v>
      </c>
      <c r="F478" s="184" t="s">
        <v>316</v>
      </c>
      <c r="G478" s="182"/>
      <c r="H478" s="182"/>
      <c r="I478" s="185"/>
      <c r="J478" s="186">
        <f>BK478</f>
        <v>0</v>
      </c>
      <c r="K478" s="182"/>
      <c r="L478" s="187"/>
      <c r="M478" s="188"/>
      <c r="N478" s="189"/>
      <c r="O478" s="189"/>
      <c r="P478" s="190">
        <f>SUM(P479:P489)</f>
        <v>0</v>
      </c>
      <c r="Q478" s="189"/>
      <c r="R478" s="190">
        <f>SUM(R479:R489)</f>
        <v>0</v>
      </c>
      <c r="S478" s="189"/>
      <c r="T478" s="191">
        <f>SUM(T479:T489)</f>
        <v>0</v>
      </c>
      <c r="AR478" s="192" t="s">
        <v>169</v>
      </c>
      <c r="AT478" s="193" t="s">
        <v>81</v>
      </c>
      <c r="AU478" s="193" t="s">
        <v>82</v>
      </c>
      <c r="AY478" s="192" t="s">
        <v>149</v>
      </c>
      <c r="BK478" s="194">
        <f>SUM(BK479:BK489)</f>
        <v>0</v>
      </c>
    </row>
    <row r="479" spans="2:65" s="1" customFormat="1" ht="16.5" customHeight="1">
      <c r="B479" s="35"/>
      <c r="C479" s="197" t="s">
        <v>661</v>
      </c>
      <c r="D479" s="197" t="s">
        <v>152</v>
      </c>
      <c r="E479" s="198" t="s">
        <v>1048</v>
      </c>
      <c r="F479" s="199" t="s">
        <v>1049</v>
      </c>
      <c r="G479" s="200" t="s">
        <v>233</v>
      </c>
      <c r="H479" s="201">
        <v>6</v>
      </c>
      <c r="I479" s="202"/>
      <c r="J479" s="203">
        <f>ROUND(I479*H479,2)</f>
        <v>0</v>
      </c>
      <c r="K479" s="199" t="s">
        <v>764</v>
      </c>
      <c r="L479" s="39"/>
      <c r="M479" s="204" t="s">
        <v>1</v>
      </c>
      <c r="N479" s="205" t="s">
        <v>47</v>
      </c>
      <c r="O479" s="67"/>
      <c r="P479" s="206">
        <f>O479*H479</f>
        <v>0</v>
      </c>
      <c r="Q479" s="206">
        <v>0</v>
      </c>
      <c r="R479" s="206">
        <f>Q479*H479</f>
        <v>0</v>
      </c>
      <c r="S479" s="206">
        <v>0</v>
      </c>
      <c r="T479" s="207">
        <f>S479*H479</f>
        <v>0</v>
      </c>
      <c r="AR479" s="208" t="s">
        <v>323</v>
      </c>
      <c r="AT479" s="208" t="s">
        <v>152</v>
      </c>
      <c r="AU479" s="208" t="s">
        <v>89</v>
      </c>
      <c r="AY479" s="17" t="s">
        <v>149</v>
      </c>
      <c r="BE479" s="209">
        <f>IF(N479="základní",J479,0)</f>
        <v>0</v>
      </c>
      <c r="BF479" s="209">
        <f>IF(N479="snížená",J479,0)</f>
        <v>0</v>
      </c>
      <c r="BG479" s="209">
        <f>IF(N479="zákl. přenesená",J479,0)</f>
        <v>0</v>
      </c>
      <c r="BH479" s="209">
        <f>IF(N479="sníž. přenesená",J479,0)</f>
        <v>0</v>
      </c>
      <c r="BI479" s="209">
        <f>IF(N479="nulová",J479,0)</f>
        <v>0</v>
      </c>
      <c r="BJ479" s="17" t="s">
        <v>89</v>
      </c>
      <c r="BK479" s="209">
        <f>ROUND(I479*H479,2)</f>
        <v>0</v>
      </c>
      <c r="BL479" s="17" t="s">
        <v>323</v>
      </c>
      <c r="BM479" s="208" t="s">
        <v>1050</v>
      </c>
    </row>
    <row r="480" spans="2:51" s="14" customFormat="1" ht="11.25">
      <c r="B480" s="238"/>
      <c r="C480" s="239"/>
      <c r="D480" s="210" t="s">
        <v>254</v>
      </c>
      <c r="E480" s="240" t="s">
        <v>1</v>
      </c>
      <c r="F480" s="241" t="s">
        <v>1051</v>
      </c>
      <c r="G480" s="239"/>
      <c r="H480" s="240" t="s">
        <v>1</v>
      </c>
      <c r="I480" s="242"/>
      <c r="J480" s="239"/>
      <c r="K480" s="239"/>
      <c r="L480" s="243"/>
      <c r="M480" s="244"/>
      <c r="N480" s="245"/>
      <c r="O480" s="245"/>
      <c r="P480" s="245"/>
      <c r="Q480" s="245"/>
      <c r="R480" s="245"/>
      <c r="S480" s="245"/>
      <c r="T480" s="246"/>
      <c r="AT480" s="247" t="s">
        <v>254</v>
      </c>
      <c r="AU480" s="247" t="s">
        <v>89</v>
      </c>
      <c r="AV480" s="14" t="s">
        <v>89</v>
      </c>
      <c r="AW480" s="14" t="s">
        <v>38</v>
      </c>
      <c r="AX480" s="14" t="s">
        <v>82</v>
      </c>
      <c r="AY480" s="247" t="s">
        <v>149</v>
      </c>
    </row>
    <row r="481" spans="2:51" s="12" customFormat="1" ht="11.25">
      <c r="B481" s="216"/>
      <c r="C481" s="217"/>
      <c r="D481" s="210" t="s">
        <v>254</v>
      </c>
      <c r="E481" s="218" t="s">
        <v>1</v>
      </c>
      <c r="F481" s="219" t="s">
        <v>182</v>
      </c>
      <c r="G481" s="217"/>
      <c r="H481" s="220">
        <v>6</v>
      </c>
      <c r="I481" s="221"/>
      <c r="J481" s="217"/>
      <c r="K481" s="217"/>
      <c r="L481" s="222"/>
      <c r="M481" s="223"/>
      <c r="N481" s="224"/>
      <c r="O481" s="224"/>
      <c r="P481" s="224"/>
      <c r="Q481" s="224"/>
      <c r="R481" s="224"/>
      <c r="S481" s="224"/>
      <c r="T481" s="225"/>
      <c r="AT481" s="226" t="s">
        <v>254</v>
      </c>
      <c r="AU481" s="226" t="s">
        <v>89</v>
      </c>
      <c r="AV481" s="12" t="s">
        <v>86</v>
      </c>
      <c r="AW481" s="12" t="s">
        <v>38</v>
      </c>
      <c r="AX481" s="12" t="s">
        <v>82</v>
      </c>
      <c r="AY481" s="226" t="s">
        <v>149</v>
      </c>
    </row>
    <row r="482" spans="2:51" s="13" customFormat="1" ht="11.25">
      <c r="B482" s="227"/>
      <c r="C482" s="228"/>
      <c r="D482" s="210" t="s">
        <v>254</v>
      </c>
      <c r="E482" s="229" t="s">
        <v>1</v>
      </c>
      <c r="F482" s="230" t="s">
        <v>256</v>
      </c>
      <c r="G482" s="228"/>
      <c r="H482" s="231">
        <v>6</v>
      </c>
      <c r="I482" s="232"/>
      <c r="J482" s="228"/>
      <c r="K482" s="228"/>
      <c r="L482" s="233"/>
      <c r="M482" s="234"/>
      <c r="N482" s="235"/>
      <c r="O482" s="235"/>
      <c r="P482" s="235"/>
      <c r="Q482" s="235"/>
      <c r="R482" s="235"/>
      <c r="S482" s="235"/>
      <c r="T482" s="236"/>
      <c r="AT482" s="237" t="s">
        <v>254</v>
      </c>
      <c r="AU482" s="237" t="s">
        <v>89</v>
      </c>
      <c r="AV482" s="13" t="s">
        <v>169</v>
      </c>
      <c r="AW482" s="13" t="s">
        <v>38</v>
      </c>
      <c r="AX482" s="13" t="s">
        <v>89</v>
      </c>
      <c r="AY482" s="237" t="s">
        <v>149</v>
      </c>
    </row>
    <row r="483" spans="2:65" s="1" customFormat="1" ht="16.5" customHeight="1">
      <c r="B483" s="35"/>
      <c r="C483" s="197" t="s">
        <v>1052</v>
      </c>
      <c r="D483" s="197" t="s">
        <v>152</v>
      </c>
      <c r="E483" s="198" t="s">
        <v>1053</v>
      </c>
      <c r="F483" s="199" t="s">
        <v>1054</v>
      </c>
      <c r="G483" s="200" t="s">
        <v>233</v>
      </c>
      <c r="H483" s="201">
        <v>22</v>
      </c>
      <c r="I483" s="202"/>
      <c r="J483" s="203">
        <f>ROUND(I483*H483,2)</f>
        <v>0</v>
      </c>
      <c r="K483" s="199" t="s">
        <v>764</v>
      </c>
      <c r="L483" s="39"/>
      <c r="M483" s="204" t="s">
        <v>1</v>
      </c>
      <c r="N483" s="205" t="s">
        <v>47</v>
      </c>
      <c r="O483" s="67"/>
      <c r="P483" s="206">
        <f>O483*H483</f>
        <v>0</v>
      </c>
      <c r="Q483" s="206">
        <v>0</v>
      </c>
      <c r="R483" s="206">
        <f>Q483*H483</f>
        <v>0</v>
      </c>
      <c r="S483" s="206">
        <v>0</v>
      </c>
      <c r="T483" s="207">
        <f>S483*H483</f>
        <v>0</v>
      </c>
      <c r="AR483" s="208" t="s">
        <v>323</v>
      </c>
      <c r="AT483" s="208" t="s">
        <v>152</v>
      </c>
      <c r="AU483" s="208" t="s">
        <v>89</v>
      </c>
      <c r="AY483" s="17" t="s">
        <v>149</v>
      </c>
      <c r="BE483" s="209">
        <f>IF(N483="základní",J483,0)</f>
        <v>0</v>
      </c>
      <c r="BF483" s="209">
        <f>IF(N483="snížená",J483,0)</f>
        <v>0</v>
      </c>
      <c r="BG483" s="209">
        <f>IF(N483="zákl. přenesená",J483,0)</f>
        <v>0</v>
      </c>
      <c r="BH483" s="209">
        <f>IF(N483="sníž. přenesená",J483,0)</f>
        <v>0</v>
      </c>
      <c r="BI483" s="209">
        <f>IF(N483="nulová",J483,0)</f>
        <v>0</v>
      </c>
      <c r="BJ483" s="17" t="s">
        <v>89</v>
      </c>
      <c r="BK483" s="209">
        <f>ROUND(I483*H483,2)</f>
        <v>0</v>
      </c>
      <c r="BL483" s="17" t="s">
        <v>323</v>
      </c>
      <c r="BM483" s="208" t="s">
        <v>1055</v>
      </c>
    </row>
    <row r="484" spans="2:51" s="14" customFormat="1" ht="11.25">
      <c r="B484" s="238"/>
      <c r="C484" s="239"/>
      <c r="D484" s="210" t="s">
        <v>254</v>
      </c>
      <c r="E484" s="240" t="s">
        <v>1</v>
      </c>
      <c r="F484" s="241" t="s">
        <v>1056</v>
      </c>
      <c r="G484" s="239"/>
      <c r="H484" s="240" t="s">
        <v>1</v>
      </c>
      <c r="I484" s="242"/>
      <c r="J484" s="239"/>
      <c r="K484" s="239"/>
      <c r="L484" s="243"/>
      <c r="M484" s="244"/>
      <c r="N484" s="245"/>
      <c r="O484" s="245"/>
      <c r="P484" s="245"/>
      <c r="Q484" s="245"/>
      <c r="R484" s="245"/>
      <c r="S484" s="245"/>
      <c r="T484" s="246"/>
      <c r="AT484" s="247" t="s">
        <v>254</v>
      </c>
      <c r="AU484" s="247" t="s">
        <v>89</v>
      </c>
      <c r="AV484" s="14" t="s">
        <v>89</v>
      </c>
      <c r="AW484" s="14" t="s">
        <v>38</v>
      </c>
      <c r="AX484" s="14" t="s">
        <v>82</v>
      </c>
      <c r="AY484" s="247" t="s">
        <v>149</v>
      </c>
    </row>
    <row r="485" spans="2:51" s="12" customFormat="1" ht="11.25">
      <c r="B485" s="216"/>
      <c r="C485" s="217"/>
      <c r="D485" s="210" t="s">
        <v>254</v>
      </c>
      <c r="E485" s="218" t="s">
        <v>1</v>
      </c>
      <c r="F485" s="219" t="s">
        <v>1057</v>
      </c>
      <c r="G485" s="217"/>
      <c r="H485" s="220">
        <v>9</v>
      </c>
      <c r="I485" s="221"/>
      <c r="J485" s="217"/>
      <c r="K485" s="217"/>
      <c r="L485" s="222"/>
      <c r="M485" s="223"/>
      <c r="N485" s="224"/>
      <c r="O485" s="224"/>
      <c r="P485" s="224"/>
      <c r="Q485" s="224"/>
      <c r="R485" s="224"/>
      <c r="S485" s="224"/>
      <c r="T485" s="225"/>
      <c r="AT485" s="226" t="s">
        <v>254</v>
      </c>
      <c r="AU485" s="226" t="s">
        <v>89</v>
      </c>
      <c r="AV485" s="12" t="s">
        <v>86</v>
      </c>
      <c r="AW485" s="12" t="s">
        <v>38</v>
      </c>
      <c r="AX485" s="12" t="s">
        <v>82</v>
      </c>
      <c r="AY485" s="226" t="s">
        <v>149</v>
      </c>
    </row>
    <row r="486" spans="2:51" s="14" customFormat="1" ht="11.25">
      <c r="B486" s="238"/>
      <c r="C486" s="239"/>
      <c r="D486" s="210" t="s">
        <v>254</v>
      </c>
      <c r="E486" s="240" t="s">
        <v>1</v>
      </c>
      <c r="F486" s="241" t="s">
        <v>1051</v>
      </c>
      <c r="G486" s="239"/>
      <c r="H486" s="240" t="s">
        <v>1</v>
      </c>
      <c r="I486" s="242"/>
      <c r="J486" s="239"/>
      <c r="K486" s="239"/>
      <c r="L486" s="243"/>
      <c r="M486" s="244"/>
      <c r="N486" s="245"/>
      <c r="O486" s="245"/>
      <c r="P486" s="245"/>
      <c r="Q486" s="245"/>
      <c r="R486" s="245"/>
      <c r="S486" s="245"/>
      <c r="T486" s="246"/>
      <c r="AT486" s="247" t="s">
        <v>254</v>
      </c>
      <c r="AU486" s="247" t="s">
        <v>89</v>
      </c>
      <c r="AV486" s="14" t="s">
        <v>89</v>
      </c>
      <c r="AW486" s="14" t="s">
        <v>38</v>
      </c>
      <c r="AX486" s="14" t="s">
        <v>82</v>
      </c>
      <c r="AY486" s="247" t="s">
        <v>149</v>
      </c>
    </row>
    <row r="487" spans="2:51" s="12" customFormat="1" ht="11.25">
      <c r="B487" s="216"/>
      <c r="C487" s="217"/>
      <c r="D487" s="210" t="s">
        <v>254</v>
      </c>
      <c r="E487" s="218" t="s">
        <v>1</v>
      </c>
      <c r="F487" s="219" t="s">
        <v>278</v>
      </c>
      <c r="G487" s="217"/>
      <c r="H487" s="220">
        <v>13</v>
      </c>
      <c r="I487" s="221"/>
      <c r="J487" s="217"/>
      <c r="K487" s="217"/>
      <c r="L487" s="222"/>
      <c r="M487" s="223"/>
      <c r="N487" s="224"/>
      <c r="O487" s="224"/>
      <c r="P487" s="224"/>
      <c r="Q487" s="224"/>
      <c r="R487" s="224"/>
      <c r="S487" s="224"/>
      <c r="T487" s="225"/>
      <c r="AT487" s="226" t="s">
        <v>254</v>
      </c>
      <c r="AU487" s="226" t="s">
        <v>89</v>
      </c>
      <c r="AV487" s="12" t="s">
        <v>86</v>
      </c>
      <c r="AW487" s="12" t="s">
        <v>38</v>
      </c>
      <c r="AX487" s="12" t="s">
        <v>82</v>
      </c>
      <c r="AY487" s="226" t="s">
        <v>149</v>
      </c>
    </row>
    <row r="488" spans="2:51" s="13" customFormat="1" ht="11.25">
      <c r="B488" s="227"/>
      <c r="C488" s="228"/>
      <c r="D488" s="210" t="s">
        <v>254</v>
      </c>
      <c r="E488" s="229" t="s">
        <v>1</v>
      </c>
      <c r="F488" s="230" t="s">
        <v>256</v>
      </c>
      <c r="G488" s="228"/>
      <c r="H488" s="231">
        <v>22</v>
      </c>
      <c r="I488" s="232"/>
      <c r="J488" s="228"/>
      <c r="K488" s="228"/>
      <c r="L488" s="233"/>
      <c r="M488" s="234"/>
      <c r="N488" s="235"/>
      <c r="O488" s="235"/>
      <c r="P488" s="235"/>
      <c r="Q488" s="235"/>
      <c r="R488" s="235"/>
      <c r="S488" s="235"/>
      <c r="T488" s="236"/>
      <c r="AT488" s="237" t="s">
        <v>254</v>
      </c>
      <c r="AU488" s="237" t="s">
        <v>89</v>
      </c>
      <c r="AV488" s="13" t="s">
        <v>169</v>
      </c>
      <c r="AW488" s="13" t="s">
        <v>38</v>
      </c>
      <c r="AX488" s="13" t="s">
        <v>89</v>
      </c>
      <c r="AY488" s="237" t="s">
        <v>149</v>
      </c>
    </row>
    <row r="489" spans="2:65" s="1" customFormat="1" ht="16.5" customHeight="1">
      <c r="B489" s="35"/>
      <c r="C489" s="197" t="s">
        <v>1058</v>
      </c>
      <c r="D489" s="197" t="s">
        <v>152</v>
      </c>
      <c r="E489" s="198" t="s">
        <v>1059</v>
      </c>
      <c r="F489" s="199" t="s">
        <v>1060</v>
      </c>
      <c r="G489" s="200" t="s">
        <v>233</v>
      </c>
      <c r="H489" s="201">
        <v>1</v>
      </c>
      <c r="I489" s="202"/>
      <c r="J489" s="203">
        <f>ROUND(I489*H489,2)</f>
        <v>0</v>
      </c>
      <c r="K489" s="199" t="s">
        <v>764</v>
      </c>
      <c r="L489" s="39"/>
      <c r="M489" s="272" t="s">
        <v>1</v>
      </c>
      <c r="N489" s="273" t="s">
        <v>47</v>
      </c>
      <c r="O489" s="214"/>
      <c r="P489" s="274">
        <f>O489*H489</f>
        <v>0</v>
      </c>
      <c r="Q489" s="274">
        <v>0</v>
      </c>
      <c r="R489" s="274">
        <f>Q489*H489</f>
        <v>0</v>
      </c>
      <c r="S489" s="274">
        <v>0</v>
      </c>
      <c r="T489" s="275">
        <f>S489*H489</f>
        <v>0</v>
      </c>
      <c r="AR489" s="208" t="s">
        <v>323</v>
      </c>
      <c r="AT489" s="208" t="s">
        <v>152</v>
      </c>
      <c r="AU489" s="208" t="s">
        <v>89</v>
      </c>
      <c r="AY489" s="17" t="s">
        <v>149</v>
      </c>
      <c r="BE489" s="209">
        <f>IF(N489="základní",J489,0)</f>
        <v>0</v>
      </c>
      <c r="BF489" s="209">
        <f>IF(N489="snížená",J489,0)</f>
        <v>0</v>
      </c>
      <c r="BG489" s="209">
        <f>IF(N489="zákl. přenesená",J489,0)</f>
        <v>0</v>
      </c>
      <c r="BH489" s="209">
        <f>IF(N489="sníž. přenesená",J489,0)</f>
        <v>0</v>
      </c>
      <c r="BI489" s="209">
        <f>IF(N489="nulová",J489,0)</f>
        <v>0</v>
      </c>
      <c r="BJ489" s="17" t="s">
        <v>89</v>
      </c>
      <c r="BK489" s="209">
        <f>ROUND(I489*H489,2)</f>
        <v>0</v>
      </c>
      <c r="BL489" s="17" t="s">
        <v>323</v>
      </c>
      <c r="BM489" s="208" t="s">
        <v>1061</v>
      </c>
    </row>
    <row r="490" spans="2:12" s="1" customFormat="1" ht="6.95" customHeight="1">
      <c r="B490" s="50"/>
      <c r="C490" s="51"/>
      <c r="D490" s="51"/>
      <c r="E490" s="51"/>
      <c r="F490" s="51"/>
      <c r="G490" s="51"/>
      <c r="H490" s="51"/>
      <c r="I490" s="149"/>
      <c r="J490" s="51"/>
      <c r="K490" s="51"/>
      <c r="L490" s="39"/>
    </row>
  </sheetData>
  <sheetProtection algorithmName="SHA-512" hashValue="kzSMfehkxZRYRNr308wNKJ6O004uEFK2t6kGXbES5jJAyM+LSFAONJax64cYS7/1sHlS5gHGfublNbf05POZ1g==" saltValue="vGnIDcbL40yp5Ldo4InbG+rgeTgo6KPqBgiKMfFT8DUe0fT3d+dlMnjZzcMkknPW4lBYwQkuQPQXaPd5Cc5ROA==" spinCount="100000" sheet="1" objects="1" scenarios="1" formatColumns="0" formatRows="0" autoFilter="0"/>
  <autoFilter ref="C134:K489"/>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112</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75">
      <c r="B8" s="20"/>
      <c r="D8" s="117" t="s">
        <v>117</v>
      </c>
      <c r="L8" s="20"/>
    </row>
    <row r="9" spans="2:12" ht="16.5" customHeight="1">
      <c r="B9" s="20"/>
      <c r="E9" s="322" t="s">
        <v>118</v>
      </c>
      <c r="F9" s="287"/>
      <c r="G9" s="287"/>
      <c r="H9" s="287"/>
      <c r="L9" s="20"/>
    </row>
    <row r="10" spans="2:12" ht="12" customHeight="1">
      <c r="B10" s="20"/>
      <c r="D10" s="117" t="s">
        <v>119</v>
      </c>
      <c r="L10" s="20"/>
    </row>
    <row r="11" spans="2:12" s="1" customFormat="1" ht="16.5" customHeight="1">
      <c r="B11" s="39"/>
      <c r="E11" s="332" t="s">
        <v>1062</v>
      </c>
      <c r="F11" s="324"/>
      <c r="G11" s="324"/>
      <c r="H11" s="324"/>
      <c r="I11" s="118"/>
      <c r="L11" s="39"/>
    </row>
    <row r="12" spans="2:12" s="1" customFormat="1" ht="12" customHeight="1">
      <c r="B12" s="39"/>
      <c r="D12" s="117" t="s">
        <v>668</v>
      </c>
      <c r="I12" s="118"/>
      <c r="L12" s="39"/>
    </row>
    <row r="13" spans="2:12" s="1" customFormat="1" ht="36.95" customHeight="1">
      <c r="B13" s="39"/>
      <c r="E13" s="325" t="s">
        <v>1063</v>
      </c>
      <c r="F13" s="324"/>
      <c r="G13" s="324"/>
      <c r="H13" s="324"/>
      <c r="I13" s="118"/>
      <c r="L13" s="39"/>
    </row>
    <row r="14" spans="2:12" s="1" customFormat="1" ht="11.25">
      <c r="B14" s="39"/>
      <c r="I14" s="118"/>
      <c r="L14" s="39"/>
    </row>
    <row r="15" spans="2:12" s="1" customFormat="1" ht="12" customHeight="1">
      <c r="B15" s="39"/>
      <c r="D15" s="117" t="s">
        <v>18</v>
      </c>
      <c r="F15" s="106" t="s">
        <v>1</v>
      </c>
      <c r="I15" s="119" t="s">
        <v>20</v>
      </c>
      <c r="J15" s="106" t="s">
        <v>1</v>
      </c>
      <c r="L15" s="39"/>
    </row>
    <row r="16" spans="2:12" s="1" customFormat="1" ht="12" customHeight="1">
      <c r="B16" s="39"/>
      <c r="D16" s="117" t="s">
        <v>22</v>
      </c>
      <c r="F16" s="106" t="s">
        <v>1064</v>
      </c>
      <c r="I16" s="119" t="s">
        <v>24</v>
      </c>
      <c r="J16" s="120" t="str">
        <f>'Rekapitulace stavby'!AN8</f>
        <v>7. 8. 2019</v>
      </c>
      <c r="L16" s="39"/>
    </row>
    <row r="17" spans="2:12" s="1" customFormat="1" ht="10.9" customHeight="1">
      <c r="B17" s="39"/>
      <c r="I17" s="118"/>
      <c r="L17" s="39"/>
    </row>
    <row r="18" spans="2:12" s="1" customFormat="1" ht="12" customHeight="1">
      <c r="B18" s="39"/>
      <c r="D18" s="117" t="s">
        <v>30</v>
      </c>
      <c r="I18" s="119" t="s">
        <v>31</v>
      </c>
      <c r="J18" s="106" t="s">
        <v>1</v>
      </c>
      <c r="L18" s="39"/>
    </row>
    <row r="19" spans="2:12" s="1" customFormat="1" ht="18" customHeight="1">
      <c r="B19" s="39"/>
      <c r="E19" s="106" t="s">
        <v>23</v>
      </c>
      <c r="I19" s="119" t="s">
        <v>33</v>
      </c>
      <c r="J19" s="106" t="s">
        <v>1</v>
      </c>
      <c r="L19" s="39"/>
    </row>
    <row r="20" spans="2:12" s="1" customFormat="1" ht="6.95" customHeight="1">
      <c r="B20" s="39"/>
      <c r="I20" s="118"/>
      <c r="L20" s="39"/>
    </row>
    <row r="21" spans="2:12" s="1" customFormat="1" ht="12" customHeight="1">
      <c r="B21" s="39"/>
      <c r="D21" s="117" t="s">
        <v>34</v>
      </c>
      <c r="I21" s="119" t="s">
        <v>31</v>
      </c>
      <c r="J21" s="30" t="str">
        <f>'Rekapitulace stavby'!AN13</f>
        <v>Vyplň údaj</v>
      </c>
      <c r="L21" s="39"/>
    </row>
    <row r="22" spans="2:12" s="1" customFormat="1" ht="18" customHeight="1">
      <c r="B22" s="39"/>
      <c r="E22" s="326" t="str">
        <f>'Rekapitulace stavby'!E14</f>
        <v>Vyplň údaj</v>
      </c>
      <c r="F22" s="327"/>
      <c r="G22" s="327"/>
      <c r="H22" s="327"/>
      <c r="I22" s="119" t="s">
        <v>33</v>
      </c>
      <c r="J22" s="30" t="str">
        <f>'Rekapitulace stavby'!AN14</f>
        <v>Vyplň údaj</v>
      </c>
      <c r="L22" s="39"/>
    </row>
    <row r="23" spans="2:12" s="1" customFormat="1" ht="6.95" customHeight="1">
      <c r="B23" s="39"/>
      <c r="I23" s="118"/>
      <c r="L23" s="39"/>
    </row>
    <row r="24" spans="2:12" s="1" customFormat="1" ht="12" customHeight="1">
      <c r="B24" s="39"/>
      <c r="D24" s="117" t="s">
        <v>36</v>
      </c>
      <c r="I24" s="119" t="s">
        <v>31</v>
      </c>
      <c r="J24" s="106" t="s">
        <v>1065</v>
      </c>
      <c r="L24" s="39"/>
    </row>
    <row r="25" spans="2:12" s="1" customFormat="1" ht="18" customHeight="1">
      <c r="B25" s="39"/>
      <c r="E25" s="106" t="s">
        <v>1066</v>
      </c>
      <c r="I25" s="119" t="s">
        <v>33</v>
      </c>
      <c r="J25" s="106" t="s">
        <v>1067</v>
      </c>
      <c r="L25" s="39"/>
    </row>
    <row r="26" spans="2:12" s="1" customFormat="1" ht="6.95" customHeight="1">
      <c r="B26" s="39"/>
      <c r="I26" s="118"/>
      <c r="L26" s="39"/>
    </row>
    <row r="27" spans="2:12" s="1" customFormat="1" ht="12" customHeight="1">
      <c r="B27" s="39"/>
      <c r="D27" s="117" t="s">
        <v>39</v>
      </c>
      <c r="I27" s="119" t="s">
        <v>31</v>
      </c>
      <c r="J27" s="106" t="s">
        <v>1065</v>
      </c>
      <c r="L27" s="39"/>
    </row>
    <row r="28" spans="2:12" s="1" customFormat="1" ht="18" customHeight="1">
      <c r="B28" s="39"/>
      <c r="E28" s="106" t="s">
        <v>1068</v>
      </c>
      <c r="I28" s="119" t="s">
        <v>33</v>
      </c>
      <c r="J28" s="106" t="s">
        <v>1067</v>
      </c>
      <c r="L28" s="39"/>
    </row>
    <row r="29" spans="2:12" s="1" customFormat="1" ht="6.95" customHeight="1">
      <c r="B29" s="39"/>
      <c r="I29" s="118"/>
      <c r="L29" s="39"/>
    </row>
    <row r="30" spans="2:12" s="1" customFormat="1" ht="12" customHeight="1">
      <c r="B30" s="39"/>
      <c r="D30" s="117" t="s">
        <v>40</v>
      </c>
      <c r="I30" s="118"/>
      <c r="L30" s="39"/>
    </row>
    <row r="31" spans="2:12" s="7" customFormat="1" ht="16.5" customHeight="1">
      <c r="B31" s="121"/>
      <c r="E31" s="328" t="s">
        <v>1</v>
      </c>
      <c r="F31" s="328"/>
      <c r="G31" s="328"/>
      <c r="H31" s="328"/>
      <c r="I31" s="122"/>
      <c r="L31" s="121"/>
    </row>
    <row r="32" spans="2:12" s="1" customFormat="1" ht="6.95" customHeight="1">
      <c r="B32" s="39"/>
      <c r="I32" s="118"/>
      <c r="L32" s="39"/>
    </row>
    <row r="33" spans="2:12" s="1" customFormat="1" ht="6.95" customHeight="1">
      <c r="B33" s="39"/>
      <c r="D33" s="63"/>
      <c r="E33" s="63"/>
      <c r="F33" s="63"/>
      <c r="G33" s="63"/>
      <c r="H33" s="63"/>
      <c r="I33" s="123"/>
      <c r="J33" s="63"/>
      <c r="K33" s="63"/>
      <c r="L33" s="39"/>
    </row>
    <row r="34" spans="2:12" s="1" customFormat="1" ht="25.35" customHeight="1">
      <c r="B34" s="39"/>
      <c r="D34" s="124" t="s">
        <v>42</v>
      </c>
      <c r="I34" s="118"/>
      <c r="J34" s="125">
        <f>ROUND(J133,2)</f>
        <v>0</v>
      </c>
      <c r="L34" s="39"/>
    </row>
    <row r="35" spans="2:12" s="1" customFormat="1" ht="6.95" customHeight="1">
      <c r="B35" s="39"/>
      <c r="D35" s="63"/>
      <c r="E35" s="63"/>
      <c r="F35" s="63"/>
      <c r="G35" s="63"/>
      <c r="H35" s="63"/>
      <c r="I35" s="123"/>
      <c r="J35" s="63"/>
      <c r="K35" s="63"/>
      <c r="L35" s="39"/>
    </row>
    <row r="36" spans="2:12" s="1" customFormat="1" ht="14.45" customHeight="1">
      <c r="B36" s="39"/>
      <c r="F36" s="126" t="s">
        <v>44</v>
      </c>
      <c r="I36" s="127" t="s">
        <v>43</v>
      </c>
      <c r="J36" s="126" t="s">
        <v>45</v>
      </c>
      <c r="L36" s="39"/>
    </row>
    <row r="37" spans="2:12" s="1" customFormat="1" ht="14.45" customHeight="1">
      <c r="B37" s="39"/>
      <c r="D37" s="128" t="s">
        <v>46</v>
      </c>
      <c r="E37" s="117" t="s">
        <v>47</v>
      </c>
      <c r="F37" s="129">
        <f>ROUND((SUM(BE133:BE182)),2)</f>
        <v>0</v>
      </c>
      <c r="I37" s="130">
        <v>0.21</v>
      </c>
      <c r="J37" s="129">
        <f>ROUND(((SUM(BE133:BE182))*I37),2)</f>
        <v>0</v>
      </c>
      <c r="L37" s="39"/>
    </row>
    <row r="38" spans="2:12" s="1" customFormat="1" ht="14.45" customHeight="1">
      <c r="B38" s="39"/>
      <c r="E38" s="117" t="s">
        <v>48</v>
      </c>
      <c r="F38" s="129">
        <f>ROUND((SUM(BF133:BF182)),2)</f>
        <v>0</v>
      </c>
      <c r="I38" s="130">
        <v>0.15</v>
      </c>
      <c r="J38" s="129">
        <f>ROUND(((SUM(BF133:BF182))*I38),2)</f>
        <v>0</v>
      </c>
      <c r="L38" s="39"/>
    </row>
    <row r="39" spans="2:12" s="1" customFormat="1" ht="14.45" customHeight="1" hidden="1">
      <c r="B39" s="39"/>
      <c r="E39" s="117" t="s">
        <v>49</v>
      </c>
      <c r="F39" s="129">
        <f>ROUND((SUM(BG133:BG182)),2)</f>
        <v>0</v>
      </c>
      <c r="I39" s="130">
        <v>0.21</v>
      </c>
      <c r="J39" s="129">
        <f>0</f>
        <v>0</v>
      </c>
      <c r="L39" s="39"/>
    </row>
    <row r="40" spans="2:12" s="1" customFormat="1" ht="14.45" customHeight="1" hidden="1">
      <c r="B40" s="39"/>
      <c r="E40" s="117" t="s">
        <v>50</v>
      </c>
      <c r="F40" s="129">
        <f>ROUND((SUM(BH133:BH182)),2)</f>
        <v>0</v>
      </c>
      <c r="I40" s="130">
        <v>0.15</v>
      </c>
      <c r="J40" s="129">
        <f>0</f>
        <v>0</v>
      </c>
      <c r="L40" s="39"/>
    </row>
    <row r="41" spans="2:12" s="1" customFormat="1" ht="14.45" customHeight="1" hidden="1">
      <c r="B41" s="39"/>
      <c r="E41" s="117" t="s">
        <v>51</v>
      </c>
      <c r="F41" s="129">
        <f>ROUND((SUM(BI133:BI182)),2)</f>
        <v>0</v>
      </c>
      <c r="I41" s="130">
        <v>0</v>
      </c>
      <c r="J41" s="129">
        <f>0</f>
        <v>0</v>
      </c>
      <c r="L41" s="39"/>
    </row>
    <row r="42" spans="2:12" s="1" customFormat="1" ht="6.95" customHeight="1">
      <c r="B42" s="39"/>
      <c r="I42" s="118"/>
      <c r="L42" s="39"/>
    </row>
    <row r="43" spans="2:12" s="1" customFormat="1" ht="25.35" customHeight="1">
      <c r="B43" s="39"/>
      <c r="C43" s="131"/>
      <c r="D43" s="132" t="s">
        <v>52</v>
      </c>
      <c r="E43" s="133"/>
      <c r="F43" s="133"/>
      <c r="G43" s="134" t="s">
        <v>53</v>
      </c>
      <c r="H43" s="135" t="s">
        <v>54</v>
      </c>
      <c r="I43" s="136"/>
      <c r="J43" s="137">
        <f>SUM(J34:J41)</f>
        <v>0</v>
      </c>
      <c r="K43" s="138"/>
      <c r="L43" s="39"/>
    </row>
    <row r="44" spans="2:12" s="1" customFormat="1" ht="14.45" customHeight="1">
      <c r="B44" s="39"/>
      <c r="I44" s="118"/>
      <c r="L44" s="39"/>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ht="16.5" customHeight="1">
      <c r="B87" s="21"/>
      <c r="C87" s="22"/>
      <c r="D87" s="22"/>
      <c r="E87" s="329" t="s">
        <v>118</v>
      </c>
      <c r="F87" s="300"/>
      <c r="G87" s="300"/>
      <c r="H87" s="300"/>
      <c r="J87" s="22"/>
      <c r="K87" s="22"/>
      <c r="L87" s="20"/>
    </row>
    <row r="88" spans="2:12" ht="12" customHeight="1">
      <c r="B88" s="21"/>
      <c r="C88" s="29" t="s">
        <v>119</v>
      </c>
      <c r="D88" s="22"/>
      <c r="E88" s="22"/>
      <c r="F88" s="22"/>
      <c r="G88" s="22"/>
      <c r="H88" s="22"/>
      <c r="J88" s="22"/>
      <c r="K88" s="22"/>
      <c r="L88" s="20"/>
    </row>
    <row r="89" spans="2:12" s="1" customFormat="1" ht="16.5" customHeight="1">
      <c r="B89" s="35"/>
      <c r="C89" s="36"/>
      <c r="D89" s="36"/>
      <c r="E89" s="333" t="s">
        <v>1062</v>
      </c>
      <c r="F89" s="331"/>
      <c r="G89" s="331"/>
      <c r="H89" s="331"/>
      <c r="I89" s="118"/>
      <c r="J89" s="36"/>
      <c r="K89" s="36"/>
      <c r="L89" s="39"/>
    </row>
    <row r="90" spans="2:12" s="1" customFormat="1" ht="12" customHeight="1">
      <c r="B90" s="35"/>
      <c r="C90" s="29" t="s">
        <v>668</v>
      </c>
      <c r="D90" s="36"/>
      <c r="E90" s="36"/>
      <c r="F90" s="36"/>
      <c r="G90" s="36"/>
      <c r="H90" s="36"/>
      <c r="I90" s="118"/>
      <c r="J90" s="36"/>
      <c r="K90" s="36"/>
      <c r="L90" s="39"/>
    </row>
    <row r="91" spans="2:12" s="1" customFormat="1" ht="16.5" customHeight="1">
      <c r="B91" s="35"/>
      <c r="C91" s="36"/>
      <c r="D91" s="36"/>
      <c r="E91" s="296" t="str">
        <f>E13</f>
        <v xml:space="preserve">1 - VO </v>
      </c>
      <c r="F91" s="331"/>
      <c r="G91" s="331"/>
      <c r="H91" s="331"/>
      <c r="I91" s="118"/>
      <c r="J91" s="36"/>
      <c r="K91" s="36"/>
      <c r="L91" s="39"/>
    </row>
    <row r="92" spans="2:12" s="1" customFormat="1" ht="6.95" customHeight="1">
      <c r="B92" s="35"/>
      <c r="C92" s="36"/>
      <c r="D92" s="36"/>
      <c r="E92" s="36"/>
      <c r="F92" s="36"/>
      <c r="G92" s="36"/>
      <c r="H92" s="36"/>
      <c r="I92" s="118"/>
      <c r="J92" s="36"/>
      <c r="K92" s="36"/>
      <c r="L92" s="39"/>
    </row>
    <row r="93" spans="2:12" s="1" customFormat="1" ht="12" customHeight="1">
      <c r="B93" s="35"/>
      <c r="C93" s="29" t="s">
        <v>22</v>
      </c>
      <c r="D93" s="36"/>
      <c r="E93" s="36"/>
      <c r="F93" s="27" t="str">
        <f>F16</f>
        <v xml:space="preserve"> UL. ČAJKOVSKÉHO V KARVINÉ MIZEROVĚ (ZUŠ)</v>
      </c>
      <c r="G93" s="36"/>
      <c r="H93" s="36"/>
      <c r="I93" s="119" t="s">
        <v>24</v>
      </c>
      <c r="J93" s="62" t="str">
        <f>IF(J16="","",J16)</f>
        <v>7. 8. 2019</v>
      </c>
      <c r="K93" s="36"/>
      <c r="L93" s="39"/>
    </row>
    <row r="94" spans="2:12" s="1" customFormat="1" ht="6.95" customHeight="1">
      <c r="B94" s="35"/>
      <c r="C94" s="36"/>
      <c r="D94" s="36"/>
      <c r="E94" s="36"/>
      <c r="F94" s="36"/>
      <c r="G94" s="36"/>
      <c r="H94" s="36"/>
      <c r="I94" s="118"/>
      <c r="J94" s="36"/>
      <c r="K94" s="36"/>
      <c r="L94" s="39"/>
    </row>
    <row r="95" spans="2:12" s="1" customFormat="1" ht="15.2" customHeight="1">
      <c r="B95" s="35"/>
      <c r="C95" s="29" t="s">
        <v>30</v>
      </c>
      <c r="D95" s="36"/>
      <c r="E95" s="36"/>
      <c r="F95" s="27" t="str">
        <f>E19</f>
        <v xml:space="preserve"> </v>
      </c>
      <c r="G95" s="36"/>
      <c r="H95" s="36"/>
      <c r="I95" s="119" t="s">
        <v>36</v>
      </c>
      <c r="J95" s="33" t="str">
        <f>E25</f>
        <v>Petr Kubala</v>
      </c>
      <c r="K95" s="36"/>
      <c r="L95" s="39"/>
    </row>
    <row r="96" spans="2:12" s="1" customFormat="1" ht="15.2" customHeight="1">
      <c r="B96" s="35"/>
      <c r="C96" s="29" t="s">
        <v>34</v>
      </c>
      <c r="D96" s="36"/>
      <c r="E96" s="36"/>
      <c r="F96" s="27" t="str">
        <f>IF(E22="","",E22)</f>
        <v>Vyplň údaj</v>
      </c>
      <c r="G96" s="36"/>
      <c r="H96" s="36"/>
      <c r="I96" s="119" t="s">
        <v>39</v>
      </c>
      <c r="J96" s="33" t="str">
        <f>E28</f>
        <v>Petrt Kubala</v>
      </c>
      <c r="K96" s="36"/>
      <c r="L96" s="39"/>
    </row>
    <row r="97" spans="2:12" s="1" customFormat="1" ht="10.35" customHeight="1">
      <c r="B97" s="35"/>
      <c r="C97" s="36"/>
      <c r="D97" s="36"/>
      <c r="E97" s="36"/>
      <c r="F97" s="36"/>
      <c r="G97" s="36"/>
      <c r="H97" s="36"/>
      <c r="I97" s="118"/>
      <c r="J97" s="36"/>
      <c r="K97" s="36"/>
      <c r="L97" s="39"/>
    </row>
    <row r="98" spans="2:12" s="1" customFormat="1" ht="29.25" customHeight="1">
      <c r="B98" s="35"/>
      <c r="C98" s="153" t="s">
        <v>123</v>
      </c>
      <c r="D98" s="154"/>
      <c r="E98" s="154"/>
      <c r="F98" s="154"/>
      <c r="G98" s="154"/>
      <c r="H98" s="154"/>
      <c r="I98" s="155"/>
      <c r="J98" s="156" t="s">
        <v>124</v>
      </c>
      <c r="K98" s="154"/>
      <c r="L98" s="39"/>
    </row>
    <row r="99" spans="2:12" s="1" customFormat="1" ht="10.35" customHeight="1">
      <c r="B99" s="35"/>
      <c r="C99" s="36"/>
      <c r="D99" s="36"/>
      <c r="E99" s="36"/>
      <c r="F99" s="36"/>
      <c r="G99" s="36"/>
      <c r="H99" s="36"/>
      <c r="I99" s="118"/>
      <c r="J99" s="36"/>
      <c r="K99" s="36"/>
      <c r="L99" s="39"/>
    </row>
    <row r="100" spans="2:47" s="1" customFormat="1" ht="22.9" customHeight="1">
      <c r="B100" s="35"/>
      <c r="C100" s="157" t="s">
        <v>125</v>
      </c>
      <c r="D100" s="36"/>
      <c r="E100" s="36"/>
      <c r="F100" s="36"/>
      <c r="G100" s="36"/>
      <c r="H100" s="36"/>
      <c r="I100" s="118"/>
      <c r="J100" s="80">
        <f>J133</f>
        <v>0</v>
      </c>
      <c r="K100" s="36"/>
      <c r="L100" s="39"/>
      <c r="AU100" s="17" t="s">
        <v>126</v>
      </c>
    </row>
    <row r="101" spans="2:12" s="8" customFormat="1" ht="24.95" customHeight="1">
      <c r="B101" s="158"/>
      <c r="C101" s="159"/>
      <c r="D101" s="160" t="s">
        <v>1069</v>
      </c>
      <c r="E101" s="161"/>
      <c r="F101" s="161"/>
      <c r="G101" s="161"/>
      <c r="H101" s="161"/>
      <c r="I101" s="162"/>
      <c r="J101" s="163">
        <f>J134</f>
        <v>0</v>
      </c>
      <c r="K101" s="159"/>
      <c r="L101" s="164"/>
    </row>
    <row r="102" spans="2:12" s="9" customFormat="1" ht="19.9" customHeight="1">
      <c r="B102" s="165"/>
      <c r="C102" s="100"/>
      <c r="D102" s="166" t="s">
        <v>1070</v>
      </c>
      <c r="E102" s="167"/>
      <c r="F102" s="167"/>
      <c r="G102" s="167"/>
      <c r="H102" s="167"/>
      <c r="I102" s="168"/>
      <c r="J102" s="169">
        <f>J135</f>
        <v>0</v>
      </c>
      <c r="K102" s="100"/>
      <c r="L102" s="170"/>
    </row>
    <row r="103" spans="2:12" s="9" customFormat="1" ht="19.9" customHeight="1">
      <c r="B103" s="165"/>
      <c r="C103" s="100"/>
      <c r="D103" s="166" t="s">
        <v>1071</v>
      </c>
      <c r="E103" s="167"/>
      <c r="F103" s="167"/>
      <c r="G103" s="167"/>
      <c r="H103" s="167"/>
      <c r="I103" s="168"/>
      <c r="J103" s="169">
        <f>J154</f>
        <v>0</v>
      </c>
      <c r="K103" s="100"/>
      <c r="L103" s="170"/>
    </row>
    <row r="104" spans="2:12" s="8" customFormat="1" ht="24.95" customHeight="1">
      <c r="B104" s="158"/>
      <c r="C104" s="159"/>
      <c r="D104" s="160" t="s">
        <v>1072</v>
      </c>
      <c r="E104" s="161"/>
      <c r="F104" s="161"/>
      <c r="G104" s="161"/>
      <c r="H104" s="161"/>
      <c r="I104" s="162"/>
      <c r="J104" s="163">
        <f>J155</f>
        <v>0</v>
      </c>
      <c r="K104" s="159"/>
      <c r="L104" s="164"/>
    </row>
    <row r="105" spans="2:12" s="9" customFormat="1" ht="19.9" customHeight="1">
      <c r="B105" s="165"/>
      <c r="C105" s="100"/>
      <c r="D105" s="166" t="s">
        <v>1073</v>
      </c>
      <c r="E105" s="167"/>
      <c r="F105" s="167"/>
      <c r="G105" s="167"/>
      <c r="H105" s="167"/>
      <c r="I105" s="168"/>
      <c r="J105" s="169">
        <f>J156</f>
        <v>0</v>
      </c>
      <c r="K105" s="100"/>
      <c r="L105" s="170"/>
    </row>
    <row r="106" spans="2:12" s="9" customFormat="1" ht="19.9" customHeight="1">
      <c r="B106" s="165"/>
      <c r="C106" s="100"/>
      <c r="D106" s="166" t="s">
        <v>1074</v>
      </c>
      <c r="E106" s="167"/>
      <c r="F106" s="167"/>
      <c r="G106" s="167"/>
      <c r="H106" s="167"/>
      <c r="I106" s="168"/>
      <c r="J106" s="169">
        <f>J165</f>
        <v>0</v>
      </c>
      <c r="K106" s="100"/>
      <c r="L106" s="170"/>
    </row>
    <row r="107" spans="2:12" s="9" customFormat="1" ht="19.9" customHeight="1">
      <c r="B107" s="165"/>
      <c r="C107" s="100"/>
      <c r="D107" s="166" t="s">
        <v>1075</v>
      </c>
      <c r="E107" s="167"/>
      <c r="F107" s="167"/>
      <c r="G107" s="167"/>
      <c r="H107" s="167"/>
      <c r="I107" s="168"/>
      <c r="J107" s="169">
        <f>J170</f>
        <v>0</v>
      </c>
      <c r="K107" s="100"/>
      <c r="L107" s="170"/>
    </row>
    <row r="108" spans="2:12" s="8" customFormat="1" ht="24.95" customHeight="1">
      <c r="B108" s="158"/>
      <c r="C108" s="159"/>
      <c r="D108" s="160" t="s">
        <v>1076</v>
      </c>
      <c r="E108" s="161"/>
      <c r="F108" s="161"/>
      <c r="G108" s="161"/>
      <c r="H108" s="161"/>
      <c r="I108" s="162"/>
      <c r="J108" s="163">
        <f>J180</f>
        <v>0</v>
      </c>
      <c r="K108" s="159"/>
      <c r="L108" s="164"/>
    </row>
    <row r="109" spans="2:12" s="9" customFormat="1" ht="19.9" customHeight="1">
      <c r="B109" s="165"/>
      <c r="C109" s="100"/>
      <c r="D109" s="166" t="s">
        <v>133</v>
      </c>
      <c r="E109" s="167"/>
      <c r="F109" s="167"/>
      <c r="G109" s="167"/>
      <c r="H109" s="167"/>
      <c r="I109" s="168"/>
      <c r="J109" s="169">
        <f>J181</f>
        <v>0</v>
      </c>
      <c r="K109" s="100"/>
      <c r="L109" s="170"/>
    </row>
    <row r="110" spans="2:12" s="1" customFormat="1" ht="21.75" customHeight="1">
      <c r="B110" s="35"/>
      <c r="C110" s="36"/>
      <c r="D110" s="36"/>
      <c r="E110" s="36"/>
      <c r="F110" s="36"/>
      <c r="G110" s="36"/>
      <c r="H110" s="36"/>
      <c r="I110" s="118"/>
      <c r="J110" s="36"/>
      <c r="K110" s="36"/>
      <c r="L110" s="39"/>
    </row>
    <row r="111" spans="2:12" s="1" customFormat="1" ht="6.95" customHeight="1">
      <c r="B111" s="50"/>
      <c r="C111" s="51"/>
      <c r="D111" s="51"/>
      <c r="E111" s="51"/>
      <c r="F111" s="51"/>
      <c r="G111" s="51"/>
      <c r="H111" s="51"/>
      <c r="I111" s="149"/>
      <c r="J111" s="51"/>
      <c r="K111" s="51"/>
      <c r="L111" s="39"/>
    </row>
    <row r="115" spans="2:12" s="1" customFormat="1" ht="6.95" customHeight="1">
      <c r="B115" s="52"/>
      <c r="C115" s="53"/>
      <c r="D115" s="53"/>
      <c r="E115" s="53"/>
      <c r="F115" s="53"/>
      <c r="G115" s="53"/>
      <c r="H115" s="53"/>
      <c r="I115" s="152"/>
      <c r="J115" s="53"/>
      <c r="K115" s="53"/>
      <c r="L115" s="39"/>
    </row>
    <row r="116" spans="2:12" s="1" customFormat="1" ht="24.95" customHeight="1">
      <c r="B116" s="35"/>
      <c r="C116" s="23" t="s">
        <v>134</v>
      </c>
      <c r="D116" s="36"/>
      <c r="E116" s="36"/>
      <c r="F116" s="36"/>
      <c r="G116" s="36"/>
      <c r="H116" s="36"/>
      <c r="I116" s="118"/>
      <c r="J116" s="36"/>
      <c r="K116" s="36"/>
      <c r="L116" s="39"/>
    </row>
    <row r="117" spans="2:12" s="1" customFormat="1" ht="6.95" customHeight="1">
      <c r="B117" s="35"/>
      <c r="C117" s="36"/>
      <c r="D117" s="36"/>
      <c r="E117" s="36"/>
      <c r="F117" s="36"/>
      <c r="G117" s="36"/>
      <c r="H117" s="36"/>
      <c r="I117" s="118"/>
      <c r="J117" s="36"/>
      <c r="K117" s="36"/>
      <c r="L117" s="39"/>
    </row>
    <row r="118" spans="2:12" s="1" customFormat="1" ht="12" customHeight="1">
      <c r="B118" s="35"/>
      <c r="C118" s="29" t="s">
        <v>16</v>
      </c>
      <c r="D118" s="36"/>
      <c r="E118" s="36"/>
      <c r="F118" s="36"/>
      <c r="G118" s="36"/>
      <c r="H118" s="36"/>
      <c r="I118" s="118"/>
      <c r="J118" s="36"/>
      <c r="K118" s="36"/>
      <c r="L118" s="39"/>
    </row>
    <row r="119" spans="2:12" s="1" customFormat="1" ht="16.5" customHeight="1">
      <c r="B119" s="35"/>
      <c r="C119" s="36"/>
      <c r="D119" s="36"/>
      <c r="E119" s="329" t="str">
        <f>E7</f>
        <v>VÝSTAVBA PARKOVACÍCH PLOCH V KARVINÉ _ UL. ČAJKOVSKÉHO</v>
      </c>
      <c r="F119" s="330"/>
      <c r="G119" s="330"/>
      <c r="H119" s="330"/>
      <c r="I119" s="118"/>
      <c r="J119" s="36"/>
      <c r="K119" s="36"/>
      <c r="L119" s="39"/>
    </row>
    <row r="120" spans="2:12" ht="12" customHeight="1">
      <c r="B120" s="21"/>
      <c r="C120" s="29" t="s">
        <v>117</v>
      </c>
      <c r="D120" s="22"/>
      <c r="E120" s="22"/>
      <c r="F120" s="22"/>
      <c r="G120" s="22"/>
      <c r="H120" s="22"/>
      <c r="J120" s="22"/>
      <c r="K120" s="22"/>
      <c r="L120" s="20"/>
    </row>
    <row r="121" spans="2:12" ht="16.5" customHeight="1">
      <c r="B121" s="21"/>
      <c r="C121" s="22"/>
      <c r="D121" s="22"/>
      <c r="E121" s="329" t="s">
        <v>118</v>
      </c>
      <c r="F121" s="300"/>
      <c r="G121" s="300"/>
      <c r="H121" s="300"/>
      <c r="J121" s="22"/>
      <c r="K121" s="22"/>
      <c r="L121" s="20"/>
    </row>
    <row r="122" spans="2:12" ht="12" customHeight="1">
      <c r="B122" s="21"/>
      <c r="C122" s="29" t="s">
        <v>119</v>
      </c>
      <c r="D122" s="22"/>
      <c r="E122" s="22"/>
      <c r="F122" s="22"/>
      <c r="G122" s="22"/>
      <c r="H122" s="22"/>
      <c r="J122" s="22"/>
      <c r="K122" s="22"/>
      <c r="L122" s="20"/>
    </row>
    <row r="123" spans="2:12" s="1" customFormat="1" ht="16.5" customHeight="1">
      <c r="B123" s="35"/>
      <c r="C123" s="36"/>
      <c r="D123" s="36"/>
      <c r="E123" s="333" t="s">
        <v>1062</v>
      </c>
      <c r="F123" s="331"/>
      <c r="G123" s="331"/>
      <c r="H123" s="331"/>
      <c r="I123" s="118"/>
      <c r="J123" s="36"/>
      <c r="K123" s="36"/>
      <c r="L123" s="39"/>
    </row>
    <row r="124" spans="2:12" s="1" customFormat="1" ht="12" customHeight="1">
      <c r="B124" s="35"/>
      <c r="C124" s="29" t="s">
        <v>668</v>
      </c>
      <c r="D124" s="36"/>
      <c r="E124" s="36"/>
      <c r="F124" s="36"/>
      <c r="G124" s="36"/>
      <c r="H124" s="36"/>
      <c r="I124" s="118"/>
      <c r="J124" s="36"/>
      <c r="K124" s="36"/>
      <c r="L124" s="39"/>
    </row>
    <row r="125" spans="2:12" s="1" customFormat="1" ht="16.5" customHeight="1">
      <c r="B125" s="35"/>
      <c r="C125" s="36"/>
      <c r="D125" s="36"/>
      <c r="E125" s="296" t="str">
        <f>E13</f>
        <v xml:space="preserve">1 - VO </v>
      </c>
      <c r="F125" s="331"/>
      <c r="G125" s="331"/>
      <c r="H125" s="331"/>
      <c r="I125" s="118"/>
      <c r="J125" s="36"/>
      <c r="K125" s="36"/>
      <c r="L125" s="39"/>
    </row>
    <row r="126" spans="2:12" s="1" customFormat="1" ht="6.95" customHeight="1">
      <c r="B126" s="35"/>
      <c r="C126" s="36"/>
      <c r="D126" s="36"/>
      <c r="E126" s="36"/>
      <c r="F126" s="36"/>
      <c r="G126" s="36"/>
      <c r="H126" s="36"/>
      <c r="I126" s="118"/>
      <c r="J126" s="36"/>
      <c r="K126" s="36"/>
      <c r="L126" s="39"/>
    </row>
    <row r="127" spans="2:12" s="1" customFormat="1" ht="12" customHeight="1">
      <c r="B127" s="35"/>
      <c r="C127" s="29" t="s">
        <v>22</v>
      </c>
      <c r="D127" s="36"/>
      <c r="E127" s="36"/>
      <c r="F127" s="27" t="str">
        <f>F16</f>
        <v xml:space="preserve"> UL. ČAJKOVSKÉHO V KARVINÉ MIZEROVĚ (ZUŠ)</v>
      </c>
      <c r="G127" s="36"/>
      <c r="H127" s="36"/>
      <c r="I127" s="119" t="s">
        <v>24</v>
      </c>
      <c r="J127" s="62" t="str">
        <f>IF(J16="","",J16)</f>
        <v>7. 8. 2019</v>
      </c>
      <c r="K127" s="36"/>
      <c r="L127" s="39"/>
    </row>
    <row r="128" spans="2:12" s="1" customFormat="1" ht="6.95" customHeight="1">
      <c r="B128" s="35"/>
      <c r="C128" s="36"/>
      <c r="D128" s="36"/>
      <c r="E128" s="36"/>
      <c r="F128" s="36"/>
      <c r="G128" s="36"/>
      <c r="H128" s="36"/>
      <c r="I128" s="118"/>
      <c r="J128" s="36"/>
      <c r="K128" s="36"/>
      <c r="L128" s="39"/>
    </row>
    <row r="129" spans="2:12" s="1" customFormat="1" ht="15.2" customHeight="1">
      <c r="B129" s="35"/>
      <c r="C129" s="29" t="s">
        <v>30</v>
      </c>
      <c r="D129" s="36"/>
      <c r="E129" s="36"/>
      <c r="F129" s="27" t="str">
        <f>E19</f>
        <v xml:space="preserve"> </v>
      </c>
      <c r="G129" s="36"/>
      <c r="H129" s="36"/>
      <c r="I129" s="119" t="s">
        <v>36</v>
      </c>
      <c r="J129" s="33" t="str">
        <f>E25</f>
        <v>Petr Kubala</v>
      </c>
      <c r="K129" s="36"/>
      <c r="L129" s="39"/>
    </row>
    <row r="130" spans="2:12" s="1" customFormat="1" ht="15.2" customHeight="1">
      <c r="B130" s="35"/>
      <c r="C130" s="29" t="s">
        <v>34</v>
      </c>
      <c r="D130" s="36"/>
      <c r="E130" s="36"/>
      <c r="F130" s="27" t="str">
        <f>IF(E22="","",E22)</f>
        <v>Vyplň údaj</v>
      </c>
      <c r="G130" s="36"/>
      <c r="H130" s="36"/>
      <c r="I130" s="119" t="s">
        <v>39</v>
      </c>
      <c r="J130" s="33" t="str">
        <f>E28</f>
        <v>Petrt Kubala</v>
      </c>
      <c r="K130" s="36"/>
      <c r="L130" s="39"/>
    </row>
    <row r="131" spans="2:12" s="1" customFormat="1" ht="10.35" customHeight="1">
      <c r="B131" s="35"/>
      <c r="C131" s="36"/>
      <c r="D131" s="36"/>
      <c r="E131" s="36"/>
      <c r="F131" s="36"/>
      <c r="G131" s="36"/>
      <c r="H131" s="36"/>
      <c r="I131" s="118"/>
      <c r="J131" s="36"/>
      <c r="K131" s="36"/>
      <c r="L131" s="39"/>
    </row>
    <row r="132" spans="2:20" s="10" customFormat="1" ht="29.25" customHeight="1">
      <c r="B132" s="171"/>
      <c r="C132" s="172" t="s">
        <v>135</v>
      </c>
      <c r="D132" s="173" t="s">
        <v>67</v>
      </c>
      <c r="E132" s="173" t="s">
        <v>63</v>
      </c>
      <c r="F132" s="173" t="s">
        <v>64</v>
      </c>
      <c r="G132" s="173" t="s">
        <v>136</v>
      </c>
      <c r="H132" s="173" t="s">
        <v>137</v>
      </c>
      <c r="I132" s="174" t="s">
        <v>138</v>
      </c>
      <c r="J132" s="173" t="s">
        <v>124</v>
      </c>
      <c r="K132" s="175" t="s">
        <v>139</v>
      </c>
      <c r="L132" s="176"/>
      <c r="M132" s="71" t="s">
        <v>1</v>
      </c>
      <c r="N132" s="72" t="s">
        <v>46</v>
      </c>
      <c r="O132" s="72" t="s">
        <v>140</v>
      </c>
      <c r="P132" s="72" t="s">
        <v>141</v>
      </c>
      <c r="Q132" s="72" t="s">
        <v>142</v>
      </c>
      <c r="R132" s="72" t="s">
        <v>143</v>
      </c>
      <c r="S132" s="72" t="s">
        <v>144</v>
      </c>
      <c r="T132" s="73" t="s">
        <v>145</v>
      </c>
    </row>
    <row r="133" spans="2:63" s="1" customFormat="1" ht="22.9" customHeight="1">
      <c r="B133" s="35"/>
      <c r="C133" s="78" t="s">
        <v>146</v>
      </c>
      <c r="D133" s="36"/>
      <c r="E133" s="36"/>
      <c r="F133" s="36"/>
      <c r="G133" s="36"/>
      <c r="H133" s="36"/>
      <c r="I133" s="118"/>
      <c r="J133" s="177">
        <f>BK133</f>
        <v>0</v>
      </c>
      <c r="K133" s="36"/>
      <c r="L133" s="39"/>
      <c r="M133" s="74"/>
      <c r="N133" s="75"/>
      <c r="O133" s="75"/>
      <c r="P133" s="178">
        <f>P134+P155+P180</f>
        <v>0</v>
      </c>
      <c r="Q133" s="75"/>
      <c r="R133" s="178">
        <f>R134+R155+R180</f>
        <v>565.6780455999999</v>
      </c>
      <c r="S133" s="75"/>
      <c r="T133" s="179">
        <f>T134+T155+T180</f>
        <v>0</v>
      </c>
      <c r="AT133" s="17" t="s">
        <v>81</v>
      </c>
      <c r="AU133" s="17" t="s">
        <v>126</v>
      </c>
      <c r="BK133" s="180">
        <f>BK134+BK155+BK180</f>
        <v>0</v>
      </c>
    </row>
    <row r="134" spans="2:63" s="11" customFormat="1" ht="25.9" customHeight="1">
      <c r="B134" s="181"/>
      <c r="C134" s="182"/>
      <c r="D134" s="183" t="s">
        <v>81</v>
      </c>
      <c r="E134" s="184" t="s">
        <v>1077</v>
      </c>
      <c r="F134" s="184" t="s">
        <v>1078</v>
      </c>
      <c r="G134" s="182"/>
      <c r="H134" s="182"/>
      <c r="I134" s="185"/>
      <c r="J134" s="186">
        <f>BK134</f>
        <v>0</v>
      </c>
      <c r="K134" s="182"/>
      <c r="L134" s="187"/>
      <c r="M134" s="188"/>
      <c r="N134" s="189"/>
      <c r="O134" s="189"/>
      <c r="P134" s="190">
        <f>P135+P154</f>
        <v>0</v>
      </c>
      <c r="Q134" s="189"/>
      <c r="R134" s="190">
        <f>R135+R154</f>
        <v>2.7093</v>
      </c>
      <c r="S134" s="189"/>
      <c r="T134" s="191">
        <f>T135+T154</f>
        <v>0</v>
      </c>
      <c r="AR134" s="192" t="s">
        <v>86</v>
      </c>
      <c r="AT134" s="193" t="s">
        <v>81</v>
      </c>
      <c r="AU134" s="193" t="s">
        <v>82</v>
      </c>
      <c r="AY134" s="192" t="s">
        <v>149</v>
      </c>
      <c r="BK134" s="194">
        <f>BK135+BK154</f>
        <v>0</v>
      </c>
    </row>
    <row r="135" spans="2:63" s="11" customFormat="1" ht="22.9" customHeight="1">
      <c r="B135" s="181"/>
      <c r="C135" s="182"/>
      <c r="D135" s="183" t="s">
        <v>81</v>
      </c>
      <c r="E135" s="195" t="s">
        <v>1079</v>
      </c>
      <c r="F135" s="195" t="s">
        <v>1080</v>
      </c>
      <c r="G135" s="182"/>
      <c r="H135" s="182"/>
      <c r="I135" s="185"/>
      <c r="J135" s="196">
        <f>BK135</f>
        <v>0</v>
      </c>
      <c r="K135" s="182"/>
      <c r="L135" s="187"/>
      <c r="M135" s="188"/>
      <c r="N135" s="189"/>
      <c r="O135" s="189"/>
      <c r="P135" s="190">
        <f>SUM(P136:P153)</f>
        <v>0</v>
      </c>
      <c r="Q135" s="189"/>
      <c r="R135" s="190">
        <f>SUM(R136:R153)</f>
        <v>2.7093</v>
      </c>
      <c r="S135" s="189"/>
      <c r="T135" s="191">
        <f>SUM(T136:T153)</f>
        <v>0</v>
      </c>
      <c r="AR135" s="192" t="s">
        <v>86</v>
      </c>
      <c r="AT135" s="193" t="s">
        <v>81</v>
      </c>
      <c r="AU135" s="193" t="s">
        <v>89</v>
      </c>
      <c r="AY135" s="192" t="s">
        <v>149</v>
      </c>
      <c r="BK135" s="194">
        <f>SUM(BK136:BK153)</f>
        <v>0</v>
      </c>
    </row>
    <row r="136" spans="2:65" s="1" customFormat="1" ht="24" customHeight="1">
      <c r="B136" s="35"/>
      <c r="C136" s="197" t="s">
        <v>89</v>
      </c>
      <c r="D136" s="197" t="s">
        <v>152</v>
      </c>
      <c r="E136" s="198" t="s">
        <v>1081</v>
      </c>
      <c r="F136" s="199" t="s">
        <v>1082</v>
      </c>
      <c r="G136" s="200" t="s">
        <v>322</v>
      </c>
      <c r="H136" s="201">
        <v>250</v>
      </c>
      <c r="I136" s="202"/>
      <c r="J136" s="203">
        <f aca="true" t="shared" si="0" ref="J136:J153">ROUND(I136*H136,2)</f>
        <v>0</v>
      </c>
      <c r="K136" s="199" t="s">
        <v>156</v>
      </c>
      <c r="L136" s="39"/>
      <c r="M136" s="204" t="s">
        <v>1</v>
      </c>
      <c r="N136" s="205" t="s">
        <v>47</v>
      </c>
      <c r="O136" s="67"/>
      <c r="P136" s="206">
        <f aca="true" t="shared" si="1" ref="P136:P153">O136*H136</f>
        <v>0</v>
      </c>
      <c r="Q136" s="206">
        <v>0</v>
      </c>
      <c r="R136" s="206">
        <f aca="true" t="shared" si="2" ref="R136:R153">Q136*H136</f>
        <v>0</v>
      </c>
      <c r="S136" s="206">
        <v>0</v>
      </c>
      <c r="T136" s="207">
        <f aca="true" t="shared" si="3" ref="T136:T153">S136*H136</f>
        <v>0</v>
      </c>
      <c r="AR136" s="208" t="s">
        <v>297</v>
      </c>
      <c r="AT136" s="208" t="s">
        <v>152</v>
      </c>
      <c r="AU136" s="208" t="s">
        <v>86</v>
      </c>
      <c r="AY136" s="17" t="s">
        <v>149</v>
      </c>
      <c r="BE136" s="209">
        <f aca="true" t="shared" si="4" ref="BE136:BE153">IF(N136="základní",J136,0)</f>
        <v>0</v>
      </c>
      <c r="BF136" s="209">
        <f aca="true" t="shared" si="5" ref="BF136:BF153">IF(N136="snížená",J136,0)</f>
        <v>0</v>
      </c>
      <c r="BG136" s="209">
        <f aca="true" t="shared" si="6" ref="BG136:BG153">IF(N136="zákl. přenesená",J136,0)</f>
        <v>0</v>
      </c>
      <c r="BH136" s="209">
        <f aca="true" t="shared" si="7" ref="BH136:BH153">IF(N136="sníž. přenesená",J136,0)</f>
        <v>0</v>
      </c>
      <c r="BI136" s="209">
        <f aca="true" t="shared" si="8" ref="BI136:BI153">IF(N136="nulová",J136,0)</f>
        <v>0</v>
      </c>
      <c r="BJ136" s="17" t="s">
        <v>89</v>
      </c>
      <c r="BK136" s="209">
        <f aca="true" t="shared" si="9" ref="BK136:BK153">ROUND(I136*H136,2)</f>
        <v>0</v>
      </c>
      <c r="BL136" s="17" t="s">
        <v>297</v>
      </c>
      <c r="BM136" s="208" t="s">
        <v>1083</v>
      </c>
    </row>
    <row r="137" spans="2:65" s="1" customFormat="1" ht="16.5" customHeight="1">
      <c r="B137" s="35"/>
      <c r="C137" s="251" t="s">
        <v>86</v>
      </c>
      <c r="D137" s="251" t="s">
        <v>383</v>
      </c>
      <c r="E137" s="252" t="s">
        <v>1084</v>
      </c>
      <c r="F137" s="253" t="s">
        <v>1085</v>
      </c>
      <c r="G137" s="254" t="s">
        <v>322</v>
      </c>
      <c r="H137" s="255">
        <v>250</v>
      </c>
      <c r="I137" s="256"/>
      <c r="J137" s="257">
        <f t="shared" si="0"/>
        <v>0</v>
      </c>
      <c r="K137" s="253" t="s">
        <v>156</v>
      </c>
      <c r="L137" s="258"/>
      <c r="M137" s="259" t="s">
        <v>1</v>
      </c>
      <c r="N137" s="260" t="s">
        <v>47</v>
      </c>
      <c r="O137" s="67"/>
      <c r="P137" s="206">
        <f t="shared" si="1"/>
        <v>0</v>
      </c>
      <c r="Q137" s="206">
        <v>0.00027</v>
      </c>
      <c r="R137" s="206">
        <f t="shared" si="2"/>
        <v>0.0675</v>
      </c>
      <c r="S137" s="206">
        <v>0</v>
      </c>
      <c r="T137" s="207">
        <f t="shared" si="3"/>
        <v>0</v>
      </c>
      <c r="AR137" s="208" t="s">
        <v>467</v>
      </c>
      <c r="AT137" s="208" t="s">
        <v>383</v>
      </c>
      <c r="AU137" s="208" t="s">
        <v>86</v>
      </c>
      <c r="AY137" s="17" t="s">
        <v>149</v>
      </c>
      <c r="BE137" s="209">
        <f t="shared" si="4"/>
        <v>0</v>
      </c>
      <c r="BF137" s="209">
        <f t="shared" si="5"/>
        <v>0</v>
      </c>
      <c r="BG137" s="209">
        <f t="shared" si="6"/>
        <v>0</v>
      </c>
      <c r="BH137" s="209">
        <f t="shared" si="7"/>
        <v>0</v>
      </c>
      <c r="BI137" s="209">
        <f t="shared" si="8"/>
        <v>0</v>
      </c>
      <c r="BJ137" s="17" t="s">
        <v>89</v>
      </c>
      <c r="BK137" s="209">
        <f t="shared" si="9"/>
        <v>0</v>
      </c>
      <c r="BL137" s="17" t="s">
        <v>297</v>
      </c>
      <c r="BM137" s="208" t="s">
        <v>1086</v>
      </c>
    </row>
    <row r="138" spans="2:65" s="1" customFormat="1" ht="24" customHeight="1">
      <c r="B138" s="35"/>
      <c r="C138" s="197" t="s">
        <v>106</v>
      </c>
      <c r="D138" s="197" t="s">
        <v>152</v>
      </c>
      <c r="E138" s="198" t="s">
        <v>1087</v>
      </c>
      <c r="F138" s="199" t="s">
        <v>1088</v>
      </c>
      <c r="G138" s="200" t="s">
        <v>322</v>
      </c>
      <c r="H138" s="201">
        <v>70</v>
      </c>
      <c r="I138" s="202"/>
      <c r="J138" s="203">
        <f t="shared" si="0"/>
        <v>0</v>
      </c>
      <c r="K138" s="199" t="s">
        <v>156</v>
      </c>
      <c r="L138" s="39"/>
      <c r="M138" s="204" t="s">
        <v>1</v>
      </c>
      <c r="N138" s="205" t="s">
        <v>47</v>
      </c>
      <c r="O138" s="67"/>
      <c r="P138" s="206">
        <f t="shared" si="1"/>
        <v>0</v>
      </c>
      <c r="Q138" s="206">
        <v>0</v>
      </c>
      <c r="R138" s="206">
        <f t="shared" si="2"/>
        <v>0</v>
      </c>
      <c r="S138" s="206">
        <v>0</v>
      </c>
      <c r="T138" s="207">
        <f t="shared" si="3"/>
        <v>0</v>
      </c>
      <c r="AR138" s="208" t="s">
        <v>297</v>
      </c>
      <c r="AT138" s="208" t="s">
        <v>152</v>
      </c>
      <c r="AU138" s="208" t="s">
        <v>86</v>
      </c>
      <c r="AY138" s="17" t="s">
        <v>149</v>
      </c>
      <c r="BE138" s="209">
        <f t="shared" si="4"/>
        <v>0</v>
      </c>
      <c r="BF138" s="209">
        <f t="shared" si="5"/>
        <v>0</v>
      </c>
      <c r="BG138" s="209">
        <f t="shared" si="6"/>
        <v>0</v>
      </c>
      <c r="BH138" s="209">
        <f t="shared" si="7"/>
        <v>0</v>
      </c>
      <c r="BI138" s="209">
        <f t="shared" si="8"/>
        <v>0</v>
      </c>
      <c r="BJ138" s="17" t="s">
        <v>89</v>
      </c>
      <c r="BK138" s="209">
        <f t="shared" si="9"/>
        <v>0</v>
      </c>
      <c r="BL138" s="17" t="s">
        <v>297</v>
      </c>
      <c r="BM138" s="208" t="s">
        <v>1089</v>
      </c>
    </row>
    <row r="139" spans="2:65" s="1" customFormat="1" ht="16.5" customHeight="1">
      <c r="B139" s="35"/>
      <c r="C139" s="251" t="s">
        <v>169</v>
      </c>
      <c r="D139" s="251" t="s">
        <v>383</v>
      </c>
      <c r="E139" s="252" t="s">
        <v>1090</v>
      </c>
      <c r="F139" s="253" t="s">
        <v>1091</v>
      </c>
      <c r="G139" s="254" t="s">
        <v>322</v>
      </c>
      <c r="H139" s="255">
        <v>70</v>
      </c>
      <c r="I139" s="256"/>
      <c r="J139" s="257">
        <f t="shared" si="0"/>
        <v>0</v>
      </c>
      <c r="K139" s="253" t="s">
        <v>156</v>
      </c>
      <c r="L139" s="258"/>
      <c r="M139" s="259" t="s">
        <v>1</v>
      </c>
      <c r="N139" s="260" t="s">
        <v>47</v>
      </c>
      <c r="O139" s="67"/>
      <c r="P139" s="206">
        <f t="shared" si="1"/>
        <v>0</v>
      </c>
      <c r="Q139" s="206">
        <v>0.00012</v>
      </c>
      <c r="R139" s="206">
        <f t="shared" si="2"/>
        <v>0.0084</v>
      </c>
      <c r="S139" s="206">
        <v>0</v>
      </c>
      <c r="T139" s="207">
        <f t="shared" si="3"/>
        <v>0</v>
      </c>
      <c r="AR139" s="208" t="s">
        <v>467</v>
      </c>
      <c r="AT139" s="208" t="s">
        <v>383</v>
      </c>
      <c r="AU139" s="208" t="s">
        <v>86</v>
      </c>
      <c r="AY139" s="17" t="s">
        <v>149</v>
      </c>
      <c r="BE139" s="209">
        <f t="shared" si="4"/>
        <v>0</v>
      </c>
      <c r="BF139" s="209">
        <f t="shared" si="5"/>
        <v>0</v>
      </c>
      <c r="BG139" s="209">
        <f t="shared" si="6"/>
        <v>0</v>
      </c>
      <c r="BH139" s="209">
        <f t="shared" si="7"/>
        <v>0</v>
      </c>
      <c r="BI139" s="209">
        <f t="shared" si="8"/>
        <v>0</v>
      </c>
      <c r="BJ139" s="17" t="s">
        <v>89</v>
      </c>
      <c r="BK139" s="209">
        <f t="shared" si="9"/>
        <v>0</v>
      </c>
      <c r="BL139" s="17" t="s">
        <v>297</v>
      </c>
      <c r="BM139" s="208" t="s">
        <v>1092</v>
      </c>
    </row>
    <row r="140" spans="2:65" s="1" customFormat="1" ht="24" customHeight="1">
      <c r="B140" s="35"/>
      <c r="C140" s="197" t="s">
        <v>148</v>
      </c>
      <c r="D140" s="197" t="s">
        <v>152</v>
      </c>
      <c r="E140" s="198" t="s">
        <v>1093</v>
      </c>
      <c r="F140" s="199" t="s">
        <v>1094</v>
      </c>
      <c r="G140" s="200" t="s">
        <v>322</v>
      </c>
      <c r="H140" s="201">
        <v>240</v>
      </c>
      <c r="I140" s="202"/>
      <c r="J140" s="203">
        <f t="shared" si="0"/>
        <v>0</v>
      </c>
      <c r="K140" s="199" t="s">
        <v>156</v>
      </c>
      <c r="L140" s="39"/>
      <c r="M140" s="204" t="s">
        <v>1</v>
      </c>
      <c r="N140" s="205" t="s">
        <v>47</v>
      </c>
      <c r="O140" s="67"/>
      <c r="P140" s="206">
        <f t="shared" si="1"/>
        <v>0</v>
      </c>
      <c r="Q140" s="206">
        <v>0</v>
      </c>
      <c r="R140" s="206">
        <f t="shared" si="2"/>
        <v>0</v>
      </c>
      <c r="S140" s="206">
        <v>0</v>
      </c>
      <c r="T140" s="207">
        <f t="shared" si="3"/>
        <v>0</v>
      </c>
      <c r="AR140" s="208" t="s">
        <v>297</v>
      </c>
      <c r="AT140" s="208" t="s">
        <v>152</v>
      </c>
      <c r="AU140" s="208" t="s">
        <v>86</v>
      </c>
      <c r="AY140" s="17" t="s">
        <v>149</v>
      </c>
      <c r="BE140" s="209">
        <f t="shared" si="4"/>
        <v>0</v>
      </c>
      <c r="BF140" s="209">
        <f t="shared" si="5"/>
        <v>0</v>
      </c>
      <c r="BG140" s="209">
        <f t="shared" si="6"/>
        <v>0</v>
      </c>
      <c r="BH140" s="209">
        <f t="shared" si="7"/>
        <v>0</v>
      </c>
      <c r="BI140" s="209">
        <f t="shared" si="8"/>
        <v>0</v>
      </c>
      <c r="BJ140" s="17" t="s">
        <v>89</v>
      </c>
      <c r="BK140" s="209">
        <f t="shared" si="9"/>
        <v>0</v>
      </c>
      <c r="BL140" s="17" t="s">
        <v>297</v>
      </c>
      <c r="BM140" s="208" t="s">
        <v>1095</v>
      </c>
    </row>
    <row r="141" spans="2:65" s="1" customFormat="1" ht="16.5" customHeight="1">
      <c r="B141" s="35"/>
      <c r="C141" s="251" t="s">
        <v>182</v>
      </c>
      <c r="D141" s="251" t="s">
        <v>383</v>
      </c>
      <c r="E141" s="252" t="s">
        <v>1096</v>
      </c>
      <c r="F141" s="253" t="s">
        <v>1097</v>
      </c>
      <c r="G141" s="254" t="s">
        <v>322</v>
      </c>
      <c r="H141" s="255">
        <v>240</v>
      </c>
      <c r="I141" s="256"/>
      <c r="J141" s="257">
        <f t="shared" si="0"/>
        <v>0</v>
      </c>
      <c r="K141" s="253" t="s">
        <v>156</v>
      </c>
      <c r="L141" s="258"/>
      <c r="M141" s="259" t="s">
        <v>1</v>
      </c>
      <c r="N141" s="260" t="s">
        <v>47</v>
      </c>
      <c r="O141" s="67"/>
      <c r="P141" s="206">
        <f t="shared" si="1"/>
        <v>0</v>
      </c>
      <c r="Q141" s="206">
        <v>0.00063</v>
      </c>
      <c r="R141" s="206">
        <f t="shared" si="2"/>
        <v>0.1512</v>
      </c>
      <c r="S141" s="206">
        <v>0</v>
      </c>
      <c r="T141" s="207">
        <f t="shared" si="3"/>
        <v>0</v>
      </c>
      <c r="AR141" s="208" t="s">
        <v>467</v>
      </c>
      <c r="AT141" s="208" t="s">
        <v>383</v>
      </c>
      <c r="AU141" s="208" t="s">
        <v>86</v>
      </c>
      <c r="AY141" s="17" t="s">
        <v>149</v>
      </c>
      <c r="BE141" s="209">
        <f t="shared" si="4"/>
        <v>0</v>
      </c>
      <c r="BF141" s="209">
        <f t="shared" si="5"/>
        <v>0</v>
      </c>
      <c r="BG141" s="209">
        <f t="shared" si="6"/>
        <v>0</v>
      </c>
      <c r="BH141" s="209">
        <f t="shared" si="7"/>
        <v>0</v>
      </c>
      <c r="BI141" s="209">
        <f t="shared" si="8"/>
        <v>0</v>
      </c>
      <c r="BJ141" s="17" t="s">
        <v>89</v>
      </c>
      <c r="BK141" s="209">
        <f t="shared" si="9"/>
        <v>0</v>
      </c>
      <c r="BL141" s="17" t="s">
        <v>297</v>
      </c>
      <c r="BM141" s="208" t="s">
        <v>1098</v>
      </c>
    </row>
    <row r="142" spans="2:65" s="1" customFormat="1" ht="24" customHeight="1">
      <c r="B142" s="35"/>
      <c r="C142" s="197" t="s">
        <v>187</v>
      </c>
      <c r="D142" s="197" t="s">
        <v>152</v>
      </c>
      <c r="E142" s="198" t="s">
        <v>1099</v>
      </c>
      <c r="F142" s="199" t="s">
        <v>1100</v>
      </c>
      <c r="G142" s="200" t="s">
        <v>322</v>
      </c>
      <c r="H142" s="201">
        <v>20</v>
      </c>
      <c r="I142" s="202"/>
      <c r="J142" s="203">
        <f t="shared" si="0"/>
        <v>0</v>
      </c>
      <c r="K142" s="199" t="s">
        <v>156</v>
      </c>
      <c r="L142" s="39"/>
      <c r="M142" s="204" t="s">
        <v>1</v>
      </c>
      <c r="N142" s="205" t="s">
        <v>47</v>
      </c>
      <c r="O142" s="67"/>
      <c r="P142" s="206">
        <f t="shared" si="1"/>
        <v>0</v>
      </c>
      <c r="Q142" s="206">
        <v>0</v>
      </c>
      <c r="R142" s="206">
        <f t="shared" si="2"/>
        <v>0</v>
      </c>
      <c r="S142" s="206">
        <v>0</v>
      </c>
      <c r="T142" s="207">
        <f t="shared" si="3"/>
        <v>0</v>
      </c>
      <c r="AR142" s="208" t="s">
        <v>297</v>
      </c>
      <c r="AT142" s="208" t="s">
        <v>152</v>
      </c>
      <c r="AU142" s="208" t="s">
        <v>86</v>
      </c>
      <c r="AY142" s="17" t="s">
        <v>149</v>
      </c>
      <c r="BE142" s="209">
        <f t="shared" si="4"/>
        <v>0</v>
      </c>
      <c r="BF142" s="209">
        <f t="shared" si="5"/>
        <v>0</v>
      </c>
      <c r="BG142" s="209">
        <f t="shared" si="6"/>
        <v>0</v>
      </c>
      <c r="BH142" s="209">
        <f t="shared" si="7"/>
        <v>0</v>
      </c>
      <c r="BI142" s="209">
        <f t="shared" si="8"/>
        <v>0</v>
      </c>
      <c r="BJ142" s="17" t="s">
        <v>89</v>
      </c>
      <c r="BK142" s="209">
        <f t="shared" si="9"/>
        <v>0</v>
      </c>
      <c r="BL142" s="17" t="s">
        <v>297</v>
      </c>
      <c r="BM142" s="208" t="s">
        <v>1101</v>
      </c>
    </row>
    <row r="143" spans="2:65" s="1" customFormat="1" ht="16.5" customHeight="1">
      <c r="B143" s="35"/>
      <c r="C143" s="251" t="s">
        <v>192</v>
      </c>
      <c r="D143" s="251" t="s">
        <v>383</v>
      </c>
      <c r="E143" s="252" t="s">
        <v>1102</v>
      </c>
      <c r="F143" s="253" t="s">
        <v>1103</v>
      </c>
      <c r="G143" s="254" t="s">
        <v>322</v>
      </c>
      <c r="H143" s="255">
        <v>20</v>
      </c>
      <c r="I143" s="256"/>
      <c r="J143" s="257">
        <f t="shared" si="0"/>
        <v>0</v>
      </c>
      <c r="K143" s="253" t="s">
        <v>156</v>
      </c>
      <c r="L143" s="258"/>
      <c r="M143" s="259" t="s">
        <v>1</v>
      </c>
      <c r="N143" s="260" t="s">
        <v>47</v>
      </c>
      <c r="O143" s="67"/>
      <c r="P143" s="206">
        <f t="shared" si="1"/>
        <v>0</v>
      </c>
      <c r="Q143" s="206">
        <v>0.00061</v>
      </c>
      <c r="R143" s="206">
        <f t="shared" si="2"/>
        <v>0.012199999999999999</v>
      </c>
      <c r="S143" s="206">
        <v>0</v>
      </c>
      <c r="T143" s="207">
        <f t="shared" si="3"/>
        <v>0</v>
      </c>
      <c r="AR143" s="208" t="s">
        <v>467</v>
      </c>
      <c r="AT143" s="208" t="s">
        <v>383</v>
      </c>
      <c r="AU143" s="208" t="s">
        <v>86</v>
      </c>
      <c r="AY143" s="17" t="s">
        <v>149</v>
      </c>
      <c r="BE143" s="209">
        <f t="shared" si="4"/>
        <v>0</v>
      </c>
      <c r="BF143" s="209">
        <f t="shared" si="5"/>
        <v>0</v>
      </c>
      <c r="BG143" s="209">
        <f t="shared" si="6"/>
        <v>0</v>
      </c>
      <c r="BH143" s="209">
        <f t="shared" si="7"/>
        <v>0</v>
      </c>
      <c r="BI143" s="209">
        <f t="shared" si="8"/>
        <v>0</v>
      </c>
      <c r="BJ143" s="17" t="s">
        <v>89</v>
      </c>
      <c r="BK143" s="209">
        <f t="shared" si="9"/>
        <v>0</v>
      </c>
      <c r="BL143" s="17" t="s">
        <v>297</v>
      </c>
      <c r="BM143" s="208" t="s">
        <v>1104</v>
      </c>
    </row>
    <row r="144" spans="2:65" s="1" customFormat="1" ht="16.5" customHeight="1">
      <c r="B144" s="35"/>
      <c r="C144" s="197" t="s">
        <v>199</v>
      </c>
      <c r="D144" s="197" t="s">
        <v>152</v>
      </c>
      <c r="E144" s="198" t="s">
        <v>1105</v>
      </c>
      <c r="F144" s="199" t="s">
        <v>1106</v>
      </c>
      <c r="G144" s="200" t="s">
        <v>233</v>
      </c>
      <c r="H144" s="201">
        <v>60</v>
      </c>
      <c r="I144" s="202"/>
      <c r="J144" s="203">
        <f t="shared" si="0"/>
        <v>0</v>
      </c>
      <c r="K144" s="199" t="s">
        <v>156</v>
      </c>
      <c r="L144" s="39"/>
      <c r="M144" s="204" t="s">
        <v>1</v>
      </c>
      <c r="N144" s="205" t="s">
        <v>47</v>
      </c>
      <c r="O144" s="67"/>
      <c r="P144" s="206">
        <f t="shared" si="1"/>
        <v>0</v>
      </c>
      <c r="Q144" s="206">
        <v>0</v>
      </c>
      <c r="R144" s="206">
        <f t="shared" si="2"/>
        <v>0</v>
      </c>
      <c r="S144" s="206">
        <v>0</v>
      </c>
      <c r="T144" s="207">
        <f t="shared" si="3"/>
        <v>0</v>
      </c>
      <c r="AR144" s="208" t="s">
        <v>297</v>
      </c>
      <c r="AT144" s="208" t="s">
        <v>152</v>
      </c>
      <c r="AU144" s="208" t="s">
        <v>86</v>
      </c>
      <c r="AY144" s="17" t="s">
        <v>149</v>
      </c>
      <c r="BE144" s="209">
        <f t="shared" si="4"/>
        <v>0</v>
      </c>
      <c r="BF144" s="209">
        <f t="shared" si="5"/>
        <v>0</v>
      </c>
      <c r="BG144" s="209">
        <f t="shared" si="6"/>
        <v>0</v>
      </c>
      <c r="BH144" s="209">
        <f t="shared" si="7"/>
        <v>0</v>
      </c>
      <c r="BI144" s="209">
        <f t="shared" si="8"/>
        <v>0</v>
      </c>
      <c r="BJ144" s="17" t="s">
        <v>89</v>
      </c>
      <c r="BK144" s="209">
        <f t="shared" si="9"/>
        <v>0</v>
      </c>
      <c r="BL144" s="17" t="s">
        <v>297</v>
      </c>
      <c r="BM144" s="208" t="s">
        <v>1107</v>
      </c>
    </row>
    <row r="145" spans="2:65" s="1" customFormat="1" ht="16.5" customHeight="1">
      <c r="B145" s="35"/>
      <c r="C145" s="197" t="s">
        <v>204</v>
      </c>
      <c r="D145" s="197" t="s">
        <v>152</v>
      </c>
      <c r="E145" s="198" t="s">
        <v>1108</v>
      </c>
      <c r="F145" s="199" t="s">
        <v>1109</v>
      </c>
      <c r="G145" s="200" t="s">
        <v>233</v>
      </c>
      <c r="H145" s="201">
        <v>72</v>
      </c>
      <c r="I145" s="202"/>
      <c r="J145" s="203">
        <f t="shared" si="0"/>
        <v>0</v>
      </c>
      <c r="K145" s="199" t="s">
        <v>156</v>
      </c>
      <c r="L145" s="39"/>
      <c r="M145" s="204" t="s">
        <v>1</v>
      </c>
      <c r="N145" s="205" t="s">
        <v>47</v>
      </c>
      <c r="O145" s="67"/>
      <c r="P145" s="206">
        <f t="shared" si="1"/>
        <v>0</v>
      </c>
      <c r="Q145" s="206">
        <v>0</v>
      </c>
      <c r="R145" s="206">
        <f t="shared" si="2"/>
        <v>0</v>
      </c>
      <c r="S145" s="206">
        <v>0</v>
      </c>
      <c r="T145" s="207">
        <f t="shared" si="3"/>
        <v>0</v>
      </c>
      <c r="AR145" s="208" t="s">
        <v>297</v>
      </c>
      <c r="AT145" s="208" t="s">
        <v>152</v>
      </c>
      <c r="AU145" s="208" t="s">
        <v>86</v>
      </c>
      <c r="AY145" s="17" t="s">
        <v>149</v>
      </c>
      <c r="BE145" s="209">
        <f t="shared" si="4"/>
        <v>0</v>
      </c>
      <c r="BF145" s="209">
        <f t="shared" si="5"/>
        <v>0</v>
      </c>
      <c r="BG145" s="209">
        <f t="shared" si="6"/>
        <v>0</v>
      </c>
      <c r="BH145" s="209">
        <f t="shared" si="7"/>
        <v>0</v>
      </c>
      <c r="BI145" s="209">
        <f t="shared" si="8"/>
        <v>0</v>
      </c>
      <c r="BJ145" s="17" t="s">
        <v>89</v>
      </c>
      <c r="BK145" s="209">
        <f t="shared" si="9"/>
        <v>0</v>
      </c>
      <c r="BL145" s="17" t="s">
        <v>297</v>
      </c>
      <c r="BM145" s="208" t="s">
        <v>1110</v>
      </c>
    </row>
    <row r="146" spans="2:65" s="1" customFormat="1" ht="16.5" customHeight="1">
      <c r="B146" s="35"/>
      <c r="C146" s="197" t="s">
        <v>211</v>
      </c>
      <c r="D146" s="197" t="s">
        <v>152</v>
      </c>
      <c r="E146" s="198" t="s">
        <v>1111</v>
      </c>
      <c r="F146" s="199" t="s">
        <v>1112</v>
      </c>
      <c r="G146" s="200" t="s">
        <v>233</v>
      </c>
      <c r="H146" s="201">
        <v>8</v>
      </c>
      <c r="I146" s="202"/>
      <c r="J146" s="203">
        <f t="shared" si="0"/>
        <v>0</v>
      </c>
      <c r="K146" s="199" t="s">
        <v>156</v>
      </c>
      <c r="L146" s="39"/>
      <c r="M146" s="204" t="s">
        <v>1</v>
      </c>
      <c r="N146" s="205" t="s">
        <v>47</v>
      </c>
      <c r="O146" s="67"/>
      <c r="P146" s="206">
        <f t="shared" si="1"/>
        <v>0</v>
      </c>
      <c r="Q146" s="206">
        <v>0</v>
      </c>
      <c r="R146" s="206">
        <f t="shared" si="2"/>
        <v>0</v>
      </c>
      <c r="S146" s="206">
        <v>0</v>
      </c>
      <c r="T146" s="207">
        <f t="shared" si="3"/>
        <v>0</v>
      </c>
      <c r="AR146" s="208" t="s">
        <v>297</v>
      </c>
      <c r="AT146" s="208" t="s">
        <v>152</v>
      </c>
      <c r="AU146" s="208" t="s">
        <v>86</v>
      </c>
      <c r="AY146" s="17" t="s">
        <v>149</v>
      </c>
      <c r="BE146" s="209">
        <f t="shared" si="4"/>
        <v>0</v>
      </c>
      <c r="BF146" s="209">
        <f t="shared" si="5"/>
        <v>0</v>
      </c>
      <c r="BG146" s="209">
        <f t="shared" si="6"/>
        <v>0</v>
      </c>
      <c r="BH146" s="209">
        <f t="shared" si="7"/>
        <v>0</v>
      </c>
      <c r="BI146" s="209">
        <f t="shared" si="8"/>
        <v>0</v>
      </c>
      <c r="BJ146" s="17" t="s">
        <v>89</v>
      </c>
      <c r="BK146" s="209">
        <f t="shared" si="9"/>
        <v>0</v>
      </c>
      <c r="BL146" s="17" t="s">
        <v>297</v>
      </c>
      <c r="BM146" s="208" t="s">
        <v>1113</v>
      </c>
    </row>
    <row r="147" spans="2:65" s="1" customFormat="1" ht="24" customHeight="1">
      <c r="B147" s="35"/>
      <c r="C147" s="197" t="s">
        <v>217</v>
      </c>
      <c r="D147" s="197" t="s">
        <v>152</v>
      </c>
      <c r="E147" s="198" t="s">
        <v>1114</v>
      </c>
      <c r="F147" s="199" t="s">
        <v>1115</v>
      </c>
      <c r="G147" s="200" t="s">
        <v>233</v>
      </c>
      <c r="H147" s="201">
        <v>19</v>
      </c>
      <c r="I147" s="202"/>
      <c r="J147" s="203">
        <f t="shared" si="0"/>
        <v>0</v>
      </c>
      <c r="K147" s="199" t="s">
        <v>156</v>
      </c>
      <c r="L147" s="39"/>
      <c r="M147" s="204" t="s">
        <v>1</v>
      </c>
      <c r="N147" s="205" t="s">
        <v>47</v>
      </c>
      <c r="O147" s="67"/>
      <c r="P147" s="206">
        <f t="shared" si="1"/>
        <v>0</v>
      </c>
      <c r="Q147" s="206">
        <v>0</v>
      </c>
      <c r="R147" s="206">
        <f t="shared" si="2"/>
        <v>0</v>
      </c>
      <c r="S147" s="206">
        <v>0</v>
      </c>
      <c r="T147" s="207">
        <f t="shared" si="3"/>
        <v>0</v>
      </c>
      <c r="AR147" s="208" t="s">
        <v>297</v>
      </c>
      <c r="AT147" s="208" t="s">
        <v>152</v>
      </c>
      <c r="AU147" s="208" t="s">
        <v>86</v>
      </c>
      <c r="AY147" s="17" t="s">
        <v>149</v>
      </c>
      <c r="BE147" s="209">
        <f t="shared" si="4"/>
        <v>0</v>
      </c>
      <c r="BF147" s="209">
        <f t="shared" si="5"/>
        <v>0</v>
      </c>
      <c r="BG147" s="209">
        <f t="shared" si="6"/>
        <v>0</v>
      </c>
      <c r="BH147" s="209">
        <f t="shared" si="7"/>
        <v>0</v>
      </c>
      <c r="BI147" s="209">
        <f t="shared" si="8"/>
        <v>0</v>
      </c>
      <c r="BJ147" s="17" t="s">
        <v>89</v>
      </c>
      <c r="BK147" s="209">
        <f t="shared" si="9"/>
        <v>0</v>
      </c>
      <c r="BL147" s="17" t="s">
        <v>297</v>
      </c>
      <c r="BM147" s="208" t="s">
        <v>1116</v>
      </c>
    </row>
    <row r="148" spans="2:65" s="1" customFormat="1" ht="16.5" customHeight="1">
      <c r="B148" s="35"/>
      <c r="C148" s="251" t="s">
        <v>278</v>
      </c>
      <c r="D148" s="251" t="s">
        <v>383</v>
      </c>
      <c r="E148" s="252" t="s">
        <v>1117</v>
      </c>
      <c r="F148" s="253" t="s">
        <v>1118</v>
      </c>
      <c r="G148" s="254" t="s">
        <v>233</v>
      </c>
      <c r="H148" s="255">
        <v>19</v>
      </c>
      <c r="I148" s="256"/>
      <c r="J148" s="257">
        <f t="shared" si="0"/>
        <v>0</v>
      </c>
      <c r="K148" s="253" t="s">
        <v>1</v>
      </c>
      <c r="L148" s="258"/>
      <c r="M148" s="259" t="s">
        <v>1</v>
      </c>
      <c r="N148" s="260" t="s">
        <v>47</v>
      </c>
      <c r="O148" s="67"/>
      <c r="P148" s="206">
        <f t="shared" si="1"/>
        <v>0</v>
      </c>
      <c r="Q148" s="206">
        <v>0</v>
      </c>
      <c r="R148" s="206">
        <f t="shared" si="2"/>
        <v>0</v>
      </c>
      <c r="S148" s="206">
        <v>0</v>
      </c>
      <c r="T148" s="207">
        <f t="shared" si="3"/>
        <v>0</v>
      </c>
      <c r="AR148" s="208" t="s">
        <v>467</v>
      </c>
      <c r="AT148" s="208" t="s">
        <v>383</v>
      </c>
      <c r="AU148" s="208" t="s">
        <v>86</v>
      </c>
      <c r="AY148" s="17" t="s">
        <v>149</v>
      </c>
      <c r="BE148" s="209">
        <f t="shared" si="4"/>
        <v>0</v>
      </c>
      <c r="BF148" s="209">
        <f t="shared" si="5"/>
        <v>0</v>
      </c>
      <c r="BG148" s="209">
        <f t="shared" si="6"/>
        <v>0</v>
      </c>
      <c r="BH148" s="209">
        <f t="shared" si="7"/>
        <v>0</v>
      </c>
      <c r="BI148" s="209">
        <f t="shared" si="8"/>
        <v>0</v>
      </c>
      <c r="BJ148" s="17" t="s">
        <v>89</v>
      </c>
      <c r="BK148" s="209">
        <f t="shared" si="9"/>
        <v>0</v>
      </c>
      <c r="BL148" s="17" t="s">
        <v>297</v>
      </c>
      <c r="BM148" s="208" t="s">
        <v>1119</v>
      </c>
    </row>
    <row r="149" spans="2:65" s="1" customFormat="1" ht="24" customHeight="1">
      <c r="B149" s="35"/>
      <c r="C149" s="197" t="s">
        <v>284</v>
      </c>
      <c r="D149" s="197" t="s">
        <v>152</v>
      </c>
      <c r="E149" s="198" t="s">
        <v>1120</v>
      </c>
      <c r="F149" s="199" t="s">
        <v>1121</v>
      </c>
      <c r="G149" s="200" t="s">
        <v>322</v>
      </c>
      <c r="H149" s="201">
        <v>220</v>
      </c>
      <c r="I149" s="202"/>
      <c r="J149" s="203">
        <f t="shared" si="0"/>
        <v>0</v>
      </c>
      <c r="K149" s="199" t="s">
        <v>156</v>
      </c>
      <c r="L149" s="39"/>
      <c r="M149" s="204" t="s">
        <v>1</v>
      </c>
      <c r="N149" s="205" t="s">
        <v>47</v>
      </c>
      <c r="O149" s="67"/>
      <c r="P149" s="206">
        <f t="shared" si="1"/>
        <v>0</v>
      </c>
      <c r="Q149" s="206">
        <v>0</v>
      </c>
      <c r="R149" s="206">
        <f t="shared" si="2"/>
        <v>0</v>
      </c>
      <c r="S149" s="206">
        <v>0</v>
      </c>
      <c r="T149" s="207">
        <f t="shared" si="3"/>
        <v>0</v>
      </c>
      <c r="AR149" s="208" t="s">
        <v>297</v>
      </c>
      <c r="AT149" s="208" t="s">
        <v>152</v>
      </c>
      <c r="AU149" s="208" t="s">
        <v>86</v>
      </c>
      <c r="AY149" s="17" t="s">
        <v>149</v>
      </c>
      <c r="BE149" s="209">
        <f t="shared" si="4"/>
        <v>0</v>
      </c>
      <c r="BF149" s="209">
        <f t="shared" si="5"/>
        <v>0</v>
      </c>
      <c r="BG149" s="209">
        <f t="shared" si="6"/>
        <v>0</v>
      </c>
      <c r="BH149" s="209">
        <f t="shared" si="7"/>
        <v>0</v>
      </c>
      <c r="BI149" s="209">
        <f t="shared" si="8"/>
        <v>0</v>
      </c>
      <c r="BJ149" s="17" t="s">
        <v>89</v>
      </c>
      <c r="BK149" s="209">
        <f t="shared" si="9"/>
        <v>0</v>
      </c>
      <c r="BL149" s="17" t="s">
        <v>297</v>
      </c>
      <c r="BM149" s="208" t="s">
        <v>1122</v>
      </c>
    </row>
    <row r="150" spans="2:65" s="1" customFormat="1" ht="16.5" customHeight="1">
      <c r="B150" s="35"/>
      <c r="C150" s="251" t="s">
        <v>8</v>
      </c>
      <c r="D150" s="251" t="s">
        <v>383</v>
      </c>
      <c r="E150" s="252" t="s">
        <v>1123</v>
      </c>
      <c r="F150" s="253" t="s">
        <v>1124</v>
      </c>
      <c r="G150" s="254" t="s">
        <v>437</v>
      </c>
      <c r="H150" s="255">
        <v>220</v>
      </c>
      <c r="I150" s="256"/>
      <c r="J150" s="257">
        <f t="shared" si="0"/>
        <v>0</v>
      </c>
      <c r="K150" s="253" t="s">
        <v>156</v>
      </c>
      <c r="L150" s="258"/>
      <c r="M150" s="259" t="s">
        <v>1</v>
      </c>
      <c r="N150" s="260" t="s">
        <v>47</v>
      </c>
      <c r="O150" s="67"/>
      <c r="P150" s="206">
        <f t="shared" si="1"/>
        <v>0</v>
      </c>
      <c r="Q150" s="206">
        <v>0.001</v>
      </c>
      <c r="R150" s="206">
        <f t="shared" si="2"/>
        <v>0.22</v>
      </c>
      <c r="S150" s="206">
        <v>0</v>
      </c>
      <c r="T150" s="207">
        <f t="shared" si="3"/>
        <v>0</v>
      </c>
      <c r="AR150" s="208" t="s">
        <v>467</v>
      </c>
      <c r="AT150" s="208" t="s">
        <v>383</v>
      </c>
      <c r="AU150" s="208" t="s">
        <v>86</v>
      </c>
      <c r="AY150" s="17" t="s">
        <v>149</v>
      </c>
      <c r="BE150" s="209">
        <f t="shared" si="4"/>
        <v>0</v>
      </c>
      <c r="BF150" s="209">
        <f t="shared" si="5"/>
        <v>0</v>
      </c>
      <c r="BG150" s="209">
        <f t="shared" si="6"/>
        <v>0</v>
      </c>
      <c r="BH150" s="209">
        <f t="shared" si="7"/>
        <v>0</v>
      </c>
      <c r="BI150" s="209">
        <f t="shared" si="8"/>
        <v>0</v>
      </c>
      <c r="BJ150" s="17" t="s">
        <v>89</v>
      </c>
      <c r="BK150" s="209">
        <f t="shared" si="9"/>
        <v>0</v>
      </c>
      <c r="BL150" s="17" t="s">
        <v>297</v>
      </c>
      <c r="BM150" s="208" t="s">
        <v>1125</v>
      </c>
    </row>
    <row r="151" spans="2:65" s="1" customFormat="1" ht="16.5" customHeight="1">
      <c r="B151" s="35"/>
      <c r="C151" s="197" t="s">
        <v>297</v>
      </c>
      <c r="D151" s="197" t="s">
        <v>152</v>
      </c>
      <c r="E151" s="198" t="s">
        <v>1126</v>
      </c>
      <c r="F151" s="199" t="s">
        <v>1127</v>
      </c>
      <c r="G151" s="200" t="s">
        <v>233</v>
      </c>
      <c r="H151" s="201">
        <v>9</v>
      </c>
      <c r="I151" s="202"/>
      <c r="J151" s="203">
        <f t="shared" si="0"/>
        <v>0</v>
      </c>
      <c r="K151" s="199" t="s">
        <v>156</v>
      </c>
      <c r="L151" s="39"/>
      <c r="M151" s="204" t="s">
        <v>1</v>
      </c>
      <c r="N151" s="205" t="s">
        <v>47</v>
      </c>
      <c r="O151" s="67"/>
      <c r="P151" s="206">
        <f t="shared" si="1"/>
        <v>0</v>
      </c>
      <c r="Q151" s="206">
        <v>0</v>
      </c>
      <c r="R151" s="206">
        <f t="shared" si="2"/>
        <v>0</v>
      </c>
      <c r="S151" s="206">
        <v>0</v>
      </c>
      <c r="T151" s="207">
        <f t="shared" si="3"/>
        <v>0</v>
      </c>
      <c r="AR151" s="208" t="s">
        <v>297</v>
      </c>
      <c r="AT151" s="208" t="s">
        <v>152</v>
      </c>
      <c r="AU151" s="208" t="s">
        <v>86</v>
      </c>
      <c r="AY151" s="17" t="s">
        <v>149</v>
      </c>
      <c r="BE151" s="209">
        <f t="shared" si="4"/>
        <v>0</v>
      </c>
      <c r="BF151" s="209">
        <f t="shared" si="5"/>
        <v>0</v>
      </c>
      <c r="BG151" s="209">
        <f t="shared" si="6"/>
        <v>0</v>
      </c>
      <c r="BH151" s="209">
        <f t="shared" si="7"/>
        <v>0</v>
      </c>
      <c r="BI151" s="209">
        <f t="shared" si="8"/>
        <v>0</v>
      </c>
      <c r="BJ151" s="17" t="s">
        <v>89</v>
      </c>
      <c r="BK151" s="209">
        <f t="shared" si="9"/>
        <v>0</v>
      </c>
      <c r="BL151" s="17" t="s">
        <v>297</v>
      </c>
      <c r="BM151" s="208" t="s">
        <v>1128</v>
      </c>
    </row>
    <row r="152" spans="2:65" s="1" customFormat="1" ht="16.5" customHeight="1">
      <c r="B152" s="35"/>
      <c r="C152" s="251" t="s">
        <v>303</v>
      </c>
      <c r="D152" s="251" t="s">
        <v>383</v>
      </c>
      <c r="E152" s="252" t="s">
        <v>1129</v>
      </c>
      <c r="F152" s="253" t="s">
        <v>1130</v>
      </c>
      <c r="G152" s="254" t="s">
        <v>233</v>
      </c>
      <c r="H152" s="255">
        <v>9</v>
      </c>
      <c r="I152" s="256"/>
      <c r="J152" s="257">
        <f t="shared" si="0"/>
        <v>0</v>
      </c>
      <c r="K152" s="253" t="s">
        <v>1</v>
      </c>
      <c r="L152" s="258"/>
      <c r="M152" s="259" t="s">
        <v>1</v>
      </c>
      <c r="N152" s="260" t="s">
        <v>47</v>
      </c>
      <c r="O152" s="67"/>
      <c r="P152" s="206">
        <f t="shared" si="1"/>
        <v>0</v>
      </c>
      <c r="Q152" s="206">
        <v>0.25</v>
      </c>
      <c r="R152" s="206">
        <f t="shared" si="2"/>
        <v>2.25</v>
      </c>
      <c r="S152" s="206">
        <v>0</v>
      </c>
      <c r="T152" s="207">
        <f t="shared" si="3"/>
        <v>0</v>
      </c>
      <c r="AR152" s="208" t="s">
        <v>467</v>
      </c>
      <c r="AT152" s="208" t="s">
        <v>383</v>
      </c>
      <c r="AU152" s="208" t="s">
        <v>86</v>
      </c>
      <c r="AY152" s="17" t="s">
        <v>149</v>
      </c>
      <c r="BE152" s="209">
        <f t="shared" si="4"/>
        <v>0</v>
      </c>
      <c r="BF152" s="209">
        <f t="shared" si="5"/>
        <v>0</v>
      </c>
      <c r="BG152" s="209">
        <f t="shared" si="6"/>
        <v>0</v>
      </c>
      <c r="BH152" s="209">
        <f t="shared" si="7"/>
        <v>0</v>
      </c>
      <c r="BI152" s="209">
        <f t="shared" si="8"/>
        <v>0</v>
      </c>
      <c r="BJ152" s="17" t="s">
        <v>89</v>
      </c>
      <c r="BK152" s="209">
        <f t="shared" si="9"/>
        <v>0</v>
      </c>
      <c r="BL152" s="17" t="s">
        <v>297</v>
      </c>
      <c r="BM152" s="208" t="s">
        <v>1131</v>
      </c>
    </row>
    <row r="153" spans="2:65" s="1" customFormat="1" ht="24" customHeight="1">
      <c r="B153" s="35"/>
      <c r="C153" s="197" t="s">
        <v>307</v>
      </c>
      <c r="D153" s="197" t="s">
        <v>152</v>
      </c>
      <c r="E153" s="198" t="s">
        <v>1132</v>
      </c>
      <c r="F153" s="199" t="s">
        <v>1133</v>
      </c>
      <c r="G153" s="200" t="s">
        <v>233</v>
      </c>
      <c r="H153" s="201">
        <v>1</v>
      </c>
      <c r="I153" s="202"/>
      <c r="J153" s="203">
        <f t="shared" si="0"/>
        <v>0</v>
      </c>
      <c r="K153" s="199" t="s">
        <v>156</v>
      </c>
      <c r="L153" s="39"/>
      <c r="M153" s="204" t="s">
        <v>1</v>
      </c>
      <c r="N153" s="205" t="s">
        <v>47</v>
      </c>
      <c r="O153" s="67"/>
      <c r="P153" s="206">
        <f t="shared" si="1"/>
        <v>0</v>
      </c>
      <c r="Q153" s="206">
        <v>0</v>
      </c>
      <c r="R153" s="206">
        <f t="shared" si="2"/>
        <v>0</v>
      </c>
      <c r="S153" s="206">
        <v>0</v>
      </c>
      <c r="T153" s="207">
        <f t="shared" si="3"/>
        <v>0</v>
      </c>
      <c r="AR153" s="208" t="s">
        <v>297</v>
      </c>
      <c r="AT153" s="208" t="s">
        <v>152</v>
      </c>
      <c r="AU153" s="208" t="s">
        <v>86</v>
      </c>
      <c r="AY153" s="17" t="s">
        <v>149</v>
      </c>
      <c r="BE153" s="209">
        <f t="shared" si="4"/>
        <v>0</v>
      </c>
      <c r="BF153" s="209">
        <f t="shared" si="5"/>
        <v>0</v>
      </c>
      <c r="BG153" s="209">
        <f t="shared" si="6"/>
        <v>0</v>
      </c>
      <c r="BH153" s="209">
        <f t="shared" si="7"/>
        <v>0</v>
      </c>
      <c r="BI153" s="209">
        <f t="shared" si="8"/>
        <v>0</v>
      </c>
      <c r="BJ153" s="17" t="s">
        <v>89</v>
      </c>
      <c r="BK153" s="209">
        <f t="shared" si="9"/>
        <v>0</v>
      </c>
      <c r="BL153" s="17" t="s">
        <v>297</v>
      </c>
      <c r="BM153" s="208" t="s">
        <v>1134</v>
      </c>
    </row>
    <row r="154" spans="2:63" s="11" customFormat="1" ht="22.9" customHeight="1">
      <c r="B154" s="181"/>
      <c r="C154" s="182"/>
      <c r="D154" s="183" t="s">
        <v>81</v>
      </c>
      <c r="E154" s="195" t="s">
        <v>1135</v>
      </c>
      <c r="F154" s="195" t="s">
        <v>1136</v>
      </c>
      <c r="G154" s="182"/>
      <c r="H154" s="182"/>
      <c r="I154" s="185"/>
      <c r="J154" s="196">
        <f>BK154</f>
        <v>0</v>
      </c>
      <c r="K154" s="182"/>
      <c r="L154" s="187"/>
      <c r="M154" s="188"/>
      <c r="N154" s="189"/>
      <c r="O154" s="189"/>
      <c r="P154" s="190">
        <v>0</v>
      </c>
      <c r="Q154" s="189"/>
      <c r="R154" s="190">
        <v>0</v>
      </c>
      <c r="S154" s="189"/>
      <c r="T154" s="191">
        <v>0</v>
      </c>
      <c r="AR154" s="192" t="s">
        <v>86</v>
      </c>
      <c r="AT154" s="193" t="s">
        <v>81</v>
      </c>
      <c r="AU154" s="193" t="s">
        <v>89</v>
      </c>
      <c r="AY154" s="192" t="s">
        <v>149</v>
      </c>
      <c r="BK154" s="194">
        <v>0</v>
      </c>
    </row>
    <row r="155" spans="2:63" s="11" customFormat="1" ht="25.9" customHeight="1">
      <c r="B155" s="181"/>
      <c r="C155" s="182"/>
      <c r="D155" s="183" t="s">
        <v>81</v>
      </c>
      <c r="E155" s="184" t="s">
        <v>383</v>
      </c>
      <c r="F155" s="184" t="s">
        <v>1137</v>
      </c>
      <c r="G155" s="182"/>
      <c r="H155" s="182"/>
      <c r="I155" s="185"/>
      <c r="J155" s="186">
        <f>BK155</f>
        <v>0</v>
      </c>
      <c r="K155" s="182"/>
      <c r="L155" s="187"/>
      <c r="M155" s="188"/>
      <c r="N155" s="189"/>
      <c r="O155" s="189"/>
      <c r="P155" s="190">
        <f>P156+P165+P170</f>
        <v>0</v>
      </c>
      <c r="Q155" s="189"/>
      <c r="R155" s="190">
        <f>R156+R165+R170</f>
        <v>562.9687455999999</v>
      </c>
      <c r="S155" s="189"/>
      <c r="T155" s="191">
        <f>T156+T165+T170</f>
        <v>0</v>
      </c>
      <c r="AR155" s="192" t="s">
        <v>106</v>
      </c>
      <c r="AT155" s="193" t="s">
        <v>81</v>
      </c>
      <c r="AU155" s="193" t="s">
        <v>82</v>
      </c>
      <c r="AY155" s="192" t="s">
        <v>149</v>
      </c>
      <c r="BK155" s="194">
        <f>BK156+BK165+BK170</f>
        <v>0</v>
      </c>
    </row>
    <row r="156" spans="2:63" s="11" customFormat="1" ht="22.9" customHeight="1">
      <c r="B156" s="181"/>
      <c r="C156" s="182"/>
      <c r="D156" s="183" t="s">
        <v>81</v>
      </c>
      <c r="E156" s="195" t="s">
        <v>1138</v>
      </c>
      <c r="F156" s="195" t="s">
        <v>1139</v>
      </c>
      <c r="G156" s="182"/>
      <c r="H156" s="182"/>
      <c r="I156" s="185"/>
      <c r="J156" s="196">
        <f>BK156</f>
        <v>0</v>
      </c>
      <c r="K156" s="182"/>
      <c r="L156" s="187"/>
      <c r="M156" s="188"/>
      <c r="N156" s="189"/>
      <c r="O156" s="189"/>
      <c r="P156" s="190">
        <f>SUM(P157:P164)</f>
        <v>0</v>
      </c>
      <c r="Q156" s="189"/>
      <c r="R156" s="190">
        <f>SUM(R157:R164)</f>
        <v>505.47439999999995</v>
      </c>
      <c r="S156" s="189"/>
      <c r="T156" s="191">
        <f>SUM(T157:T164)</f>
        <v>0</v>
      </c>
      <c r="AR156" s="192" t="s">
        <v>106</v>
      </c>
      <c r="AT156" s="193" t="s">
        <v>81</v>
      </c>
      <c r="AU156" s="193" t="s">
        <v>89</v>
      </c>
      <c r="AY156" s="192" t="s">
        <v>149</v>
      </c>
      <c r="BK156" s="194">
        <f>SUM(BK157:BK164)</f>
        <v>0</v>
      </c>
    </row>
    <row r="157" spans="2:65" s="1" customFormat="1" ht="24" customHeight="1">
      <c r="B157" s="35"/>
      <c r="C157" s="197" t="s">
        <v>312</v>
      </c>
      <c r="D157" s="197" t="s">
        <v>152</v>
      </c>
      <c r="E157" s="198" t="s">
        <v>1140</v>
      </c>
      <c r="F157" s="199" t="s">
        <v>1141</v>
      </c>
      <c r="G157" s="200" t="s">
        <v>233</v>
      </c>
      <c r="H157" s="201">
        <v>10</v>
      </c>
      <c r="I157" s="202"/>
      <c r="J157" s="203">
        <f aca="true" t="shared" si="10" ref="J157:J164">ROUND(I157*H157,2)</f>
        <v>0</v>
      </c>
      <c r="K157" s="199" t="s">
        <v>156</v>
      </c>
      <c r="L157" s="39"/>
      <c r="M157" s="204" t="s">
        <v>1</v>
      </c>
      <c r="N157" s="205" t="s">
        <v>47</v>
      </c>
      <c r="O157" s="67"/>
      <c r="P157" s="206">
        <f aca="true" t="shared" si="11" ref="P157:P164">O157*H157</f>
        <v>0</v>
      </c>
      <c r="Q157" s="206">
        <v>0</v>
      </c>
      <c r="R157" s="206">
        <f aca="true" t="shared" si="12" ref="R157:R164">Q157*H157</f>
        <v>0</v>
      </c>
      <c r="S157" s="206">
        <v>0</v>
      </c>
      <c r="T157" s="207">
        <f aca="true" t="shared" si="13" ref="T157:T164">S157*H157</f>
        <v>0</v>
      </c>
      <c r="AR157" s="208" t="s">
        <v>416</v>
      </c>
      <c r="AT157" s="208" t="s">
        <v>152</v>
      </c>
      <c r="AU157" s="208" t="s">
        <v>86</v>
      </c>
      <c r="AY157" s="17" t="s">
        <v>149</v>
      </c>
      <c r="BE157" s="209">
        <f aca="true" t="shared" si="14" ref="BE157:BE164">IF(N157="základní",J157,0)</f>
        <v>0</v>
      </c>
      <c r="BF157" s="209">
        <f aca="true" t="shared" si="15" ref="BF157:BF164">IF(N157="snížená",J157,0)</f>
        <v>0</v>
      </c>
      <c r="BG157" s="209">
        <f aca="true" t="shared" si="16" ref="BG157:BG164">IF(N157="zákl. přenesená",J157,0)</f>
        <v>0</v>
      </c>
      <c r="BH157" s="209">
        <f aca="true" t="shared" si="17" ref="BH157:BH164">IF(N157="sníž. přenesená",J157,0)</f>
        <v>0</v>
      </c>
      <c r="BI157" s="209">
        <f aca="true" t="shared" si="18" ref="BI157:BI164">IF(N157="nulová",J157,0)</f>
        <v>0</v>
      </c>
      <c r="BJ157" s="17" t="s">
        <v>89</v>
      </c>
      <c r="BK157" s="209">
        <f aca="true" t="shared" si="19" ref="BK157:BK164">ROUND(I157*H157,2)</f>
        <v>0</v>
      </c>
      <c r="BL157" s="17" t="s">
        <v>416</v>
      </c>
      <c r="BM157" s="208" t="s">
        <v>1142</v>
      </c>
    </row>
    <row r="158" spans="2:65" s="1" customFormat="1" ht="24" customHeight="1">
      <c r="B158" s="35"/>
      <c r="C158" s="251" t="s">
        <v>319</v>
      </c>
      <c r="D158" s="251" t="s">
        <v>383</v>
      </c>
      <c r="E158" s="252" t="s">
        <v>1143</v>
      </c>
      <c r="F158" s="253" t="s">
        <v>1144</v>
      </c>
      <c r="G158" s="254" t="s">
        <v>233</v>
      </c>
      <c r="H158" s="255">
        <v>10</v>
      </c>
      <c r="I158" s="256"/>
      <c r="J158" s="257">
        <f t="shared" si="10"/>
        <v>0</v>
      </c>
      <c r="K158" s="253" t="s">
        <v>1</v>
      </c>
      <c r="L158" s="258"/>
      <c r="M158" s="259" t="s">
        <v>1</v>
      </c>
      <c r="N158" s="260" t="s">
        <v>47</v>
      </c>
      <c r="O158" s="67"/>
      <c r="P158" s="206">
        <f t="shared" si="11"/>
        <v>0</v>
      </c>
      <c r="Q158" s="206">
        <v>47</v>
      </c>
      <c r="R158" s="206">
        <f t="shared" si="12"/>
        <v>470</v>
      </c>
      <c r="S158" s="206">
        <v>0</v>
      </c>
      <c r="T158" s="207">
        <f t="shared" si="13"/>
        <v>0</v>
      </c>
      <c r="AR158" s="208" t="s">
        <v>1145</v>
      </c>
      <c r="AT158" s="208" t="s">
        <v>383</v>
      </c>
      <c r="AU158" s="208" t="s">
        <v>86</v>
      </c>
      <c r="AY158" s="17" t="s">
        <v>149</v>
      </c>
      <c r="BE158" s="209">
        <f t="shared" si="14"/>
        <v>0</v>
      </c>
      <c r="BF158" s="209">
        <f t="shared" si="15"/>
        <v>0</v>
      </c>
      <c r="BG158" s="209">
        <f t="shared" si="16"/>
        <v>0</v>
      </c>
      <c r="BH158" s="209">
        <f t="shared" si="17"/>
        <v>0</v>
      </c>
      <c r="BI158" s="209">
        <f t="shared" si="18"/>
        <v>0</v>
      </c>
      <c r="BJ158" s="17" t="s">
        <v>89</v>
      </c>
      <c r="BK158" s="209">
        <f t="shared" si="19"/>
        <v>0</v>
      </c>
      <c r="BL158" s="17" t="s">
        <v>416</v>
      </c>
      <c r="BM158" s="208" t="s">
        <v>1146</v>
      </c>
    </row>
    <row r="159" spans="2:65" s="1" customFormat="1" ht="16.5" customHeight="1">
      <c r="B159" s="35"/>
      <c r="C159" s="251" t="s">
        <v>7</v>
      </c>
      <c r="D159" s="251" t="s">
        <v>383</v>
      </c>
      <c r="E159" s="252" t="s">
        <v>1147</v>
      </c>
      <c r="F159" s="253" t="s">
        <v>1148</v>
      </c>
      <c r="G159" s="254" t="s">
        <v>233</v>
      </c>
      <c r="H159" s="255">
        <v>10</v>
      </c>
      <c r="I159" s="256"/>
      <c r="J159" s="257">
        <f t="shared" si="10"/>
        <v>0</v>
      </c>
      <c r="K159" s="253" t="s">
        <v>1</v>
      </c>
      <c r="L159" s="258"/>
      <c r="M159" s="259" t="s">
        <v>1</v>
      </c>
      <c r="N159" s="260" t="s">
        <v>47</v>
      </c>
      <c r="O159" s="67"/>
      <c r="P159" s="206">
        <f t="shared" si="11"/>
        <v>0</v>
      </c>
      <c r="Q159" s="206">
        <v>2.5</v>
      </c>
      <c r="R159" s="206">
        <f t="shared" si="12"/>
        <v>25</v>
      </c>
      <c r="S159" s="206">
        <v>0</v>
      </c>
      <c r="T159" s="207">
        <f t="shared" si="13"/>
        <v>0</v>
      </c>
      <c r="AR159" s="208" t="s">
        <v>1145</v>
      </c>
      <c r="AT159" s="208" t="s">
        <v>383</v>
      </c>
      <c r="AU159" s="208" t="s">
        <v>86</v>
      </c>
      <c r="AY159" s="17" t="s">
        <v>149</v>
      </c>
      <c r="BE159" s="209">
        <f t="shared" si="14"/>
        <v>0</v>
      </c>
      <c r="BF159" s="209">
        <f t="shared" si="15"/>
        <v>0</v>
      </c>
      <c r="BG159" s="209">
        <f t="shared" si="16"/>
        <v>0</v>
      </c>
      <c r="BH159" s="209">
        <f t="shared" si="17"/>
        <v>0</v>
      </c>
      <c r="BI159" s="209">
        <f t="shared" si="18"/>
        <v>0</v>
      </c>
      <c r="BJ159" s="17" t="s">
        <v>89</v>
      </c>
      <c r="BK159" s="209">
        <f t="shared" si="19"/>
        <v>0</v>
      </c>
      <c r="BL159" s="17" t="s">
        <v>416</v>
      </c>
      <c r="BM159" s="208" t="s">
        <v>1149</v>
      </c>
    </row>
    <row r="160" spans="2:65" s="1" customFormat="1" ht="16.5" customHeight="1">
      <c r="B160" s="35"/>
      <c r="C160" s="251" t="s">
        <v>421</v>
      </c>
      <c r="D160" s="251" t="s">
        <v>383</v>
      </c>
      <c r="E160" s="252" t="s">
        <v>1150</v>
      </c>
      <c r="F160" s="253" t="s">
        <v>1151</v>
      </c>
      <c r="G160" s="254" t="s">
        <v>233</v>
      </c>
      <c r="H160" s="255">
        <v>10</v>
      </c>
      <c r="I160" s="256"/>
      <c r="J160" s="257">
        <f t="shared" si="10"/>
        <v>0</v>
      </c>
      <c r="K160" s="253" t="s">
        <v>1</v>
      </c>
      <c r="L160" s="258"/>
      <c r="M160" s="259" t="s">
        <v>1</v>
      </c>
      <c r="N160" s="260" t="s">
        <v>47</v>
      </c>
      <c r="O160" s="67"/>
      <c r="P160" s="206">
        <f t="shared" si="11"/>
        <v>0</v>
      </c>
      <c r="Q160" s="206">
        <v>0.00814</v>
      </c>
      <c r="R160" s="206">
        <f t="shared" si="12"/>
        <v>0.0814</v>
      </c>
      <c r="S160" s="206">
        <v>0</v>
      </c>
      <c r="T160" s="207">
        <f t="shared" si="13"/>
        <v>0</v>
      </c>
      <c r="AR160" s="208" t="s">
        <v>1145</v>
      </c>
      <c r="AT160" s="208" t="s">
        <v>383</v>
      </c>
      <c r="AU160" s="208" t="s">
        <v>86</v>
      </c>
      <c r="AY160" s="17" t="s">
        <v>149</v>
      </c>
      <c r="BE160" s="209">
        <f t="shared" si="14"/>
        <v>0</v>
      </c>
      <c r="BF160" s="209">
        <f t="shared" si="15"/>
        <v>0</v>
      </c>
      <c r="BG160" s="209">
        <f t="shared" si="16"/>
        <v>0</v>
      </c>
      <c r="BH160" s="209">
        <f t="shared" si="17"/>
        <v>0</v>
      </c>
      <c r="BI160" s="209">
        <f t="shared" si="18"/>
        <v>0</v>
      </c>
      <c r="BJ160" s="17" t="s">
        <v>89</v>
      </c>
      <c r="BK160" s="209">
        <f t="shared" si="19"/>
        <v>0</v>
      </c>
      <c r="BL160" s="17" t="s">
        <v>416</v>
      </c>
      <c r="BM160" s="208" t="s">
        <v>1152</v>
      </c>
    </row>
    <row r="161" spans="2:65" s="1" customFormat="1" ht="16.5" customHeight="1">
      <c r="B161" s="35"/>
      <c r="C161" s="251" t="s">
        <v>426</v>
      </c>
      <c r="D161" s="251" t="s">
        <v>383</v>
      </c>
      <c r="E161" s="252" t="s">
        <v>1153</v>
      </c>
      <c r="F161" s="253" t="s">
        <v>1154</v>
      </c>
      <c r="G161" s="254" t="s">
        <v>275</v>
      </c>
      <c r="H161" s="255">
        <v>4.5</v>
      </c>
      <c r="I161" s="256"/>
      <c r="J161" s="257">
        <f t="shared" si="10"/>
        <v>0</v>
      </c>
      <c r="K161" s="253" t="s">
        <v>156</v>
      </c>
      <c r="L161" s="258"/>
      <c r="M161" s="259" t="s">
        <v>1</v>
      </c>
      <c r="N161" s="260" t="s">
        <v>47</v>
      </c>
      <c r="O161" s="67"/>
      <c r="P161" s="206">
        <f t="shared" si="11"/>
        <v>0</v>
      </c>
      <c r="Q161" s="206">
        <v>2.234</v>
      </c>
      <c r="R161" s="206">
        <f t="shared" si="12"/>
        <v>10.053</v>
      </c>
      <c r="S161" s="206">
        <v>0</v>
      </c>
      <c r="T161" s="207">
        <f t="shared" si="13"/>
        <v>0</v>
      </c>
      <c r="AR161" s="208" t="s">
        <v>1145</v>
      </c>
      <c r="AT161" s="208" t="s">
        <v>383</v>
      </c>
      <c r="AU161" s="208" t="s">
        <v>86</v>
      </c>
      <c r="AY161" s="17" t="s">
        <v>149</v>
      </c>
      <c r="BE161" s="209">
        <f t="shared" si="14"/>
        <v>0</v>
      </c>
      <c r="BF161" s="209">
        <f t="shared" si="15"/>
        <v>0</v>
      </c>
      <c r="BG161" s="209">
        <f t="shared" si="16"/>
        <v>0</v>
      </c>
      <c r="BH161" s="209">
        <f t="shared" si="17"/>
        <v>0</v>
      </c>
      <c r="BI161" s="209">
        <f t="shared" si="18"/>
        <v>0</v>
      </c>
      <c r="BJ161" s="17" t="s">
        <v>89</v>
      </c>
      <c r="BK161" s="209">
        <f t="shared" si="19"/>
        <v>0</v>
      </c>
      <c r="BL161" s="17" t="s">
        <v>416</v>
      </c>
      <c r="BM161" s="208" t="s">
        <v>1155</v>
      </c>
    </row>
    <row r="162" spans="2:65" s="1" customFormat="1" ht="16.5" customHeight="1">
      <c r="B162" s="35"/>
      <c r="C162" s="251" t="s">
        <v>430</v>
      </c>
      <c r="D162" s="251" t="s">
        <v>383</v>
      </c>
      <c r="E162" s="252" t="s">
        <v>1156</v>
      </c>
      <c r="F162" s="253" t="s">
        <v>1157</v>
      </c>
      <c r="G162" s="254" t="s">
        <v>300</v>
      </c>
      <c r="H162" s="255">
        <v>0.34</v>
      </c>
      <c r="I162" s="256"/>
      <c r="J162" s="257">
        <f t="shared" si="10"/>
        <v>0</v>
      </c>
      <c r="K162" s="253" t="s">
        <v>1</v>
      </c>
      <c r="L162" s="258"/>
      <c r="M162" s="259" t="s">
        <v>1</v>
      </c>
      <c r="N162" s="260" t="s">
        <v>47</v>
      </c>
      <c r="O162" s="67"/>
      <c r="P162" s="206">
        <f t="shared" si="11"/>
        <v>0</v>
      </c>
      <c r="Q162" s="206">
        <v>1</v>
      </c>
      <c r="R162" s="206">
        <f t="shared" si="12"/>
        <v>0.34</v>
      </c>
      <c r="S162" s="206">
        <v>0</v>
      </c>
      <c r="T162" s="207">
        <f t="shared" si="13"/>
        <v>0</v>
      </c>
      <c r="AR162" s="208" t="s">
        <v>1158</v>
      </c>
      <c r="AT162" s="208" t="s">
        <v>383</v>
      </c>
      <c r="AU162" s="208" t="s">
        <v>86</v>
      </c>
      <c r="AY162" s="17" t="s">
        <v>149</v>
      </c>
      <c r="BE162" s="209">
        <f t="shared" si="14"/>
        <v>0</v>
      </c>
      <c r="BF162" s="209">
        <f t="shared" si="15"/>
        <v>0</v>
      </c>
      <c r="BG162" s="209">
        <f t="shared" si="16"/>
        <v>0</v>
      </c>
      <c r="BH162" s="209">
        <f t="shared" si="17"/>
        <v>0</v>
      </c>
      <c r="BI162" s="209">
        <f t="shared" si="18"/>
        <v>0</v>
      </c>
      <c r="BJ162" s="17" t="s">
        <v>89</v>
      </c>
      <c r="BK162" s="209">
        <f t="shared" si="19"/>
        <v>0</v>
      </c>
      <c r="BL162" s="17" t="s">
        <v>1158</v>
      </c>
      <c r="BM162" s="208" t="s">
        <v>1159</v>
      </c>
    </row>
    <row r="163" spans="2:65" s="1" customFormat="1" ht="16.5" customHeight="1">
      <c r="B163" s="35"/>
      <c r="C163" s="197" t="s">
        <v>434</v>
      </c>
      <c r="D163" s="197" t="s">
        <v>152</v>
      </c>
      <c r="E163" s="198" t="s">
        <v>1160</v>
      </c>
      <c r="F163" s="199" t="s">
        <v>1161</v>
      </c>
      <c r="G163" s="200" t="s">
        <v>233</v>
      </c>
      <c r="H163" s="201">
        <v>10</v>
      </c>
      <c r="I163" s="202"/>
      <c r="J163" s="203">
        <f t="shared" si="10"/>
        <v>0</v>
      </c>
      <c r="K163" s="199" t="s">
        <v>156</v>
      </c>
      <c r="L163" s="39"/>
      <c r="M163" s="204" t="s">
        <v>1</v>
      </c>
      <c r="N163" s="205" t="s">
        <v>47</v>
      </c>
      <c r="O163" s="67"/>
      <c r="P163" s="206">
        <f t="shared" si="11"/>
        <v>0</v>
      </c>
      <c r="Q163" s="206">
        <v>0</v>
      </c>
      <c r="R163" s="206">
        <f t="shared" si="12"/>
        <v>0</v>
      </c>
      <c r="S163" s="206">
        <v>0</v>
      </c>
      <c r="T163" s="207">
        <f t="shared" si="13"/>
        <v>0</v>
      </c>
      <c r="AR163" s="208" t="s">
        <v>416</v>
      </c>
      <c r="AT163" s="208" t="s">
        <v>152</v>
      </c>
      <c r="AU163" s="208" t="s">
        <v>86</v>
      </c>
      <c r="AY163" s="17" t="s">
        <v>149</v>
      </c>
      <c r="BE163" s="209">
        <f t="shared" si="14"/>
        <v>0</v>
      </c>
      <c r="BF163" s="209">
        <f t="shared" si="15"/>
        <v>0</v>
      </c>
      <c r="BG163" s="209">
        <f t="shared" si="16"/>
        <v>0</v>
      </c>
      <c r="BH163" s="209">
        <f t="shared" si="17"/>
        <v>0</v>
      </c>
      <c r="BI163" s="209">
        <f t="shared" si="18"/>
        <v>0</v>
      </c>
      <c r="BJ163" s="17" t="s">
        <v>89</v>
      </c>
      <c r="BK163" s="209">
        <f t="shared" si="19"/>
        <v>0</v>
      </c>
      <c r="BL163" s="17" t="s">
        <v>416</v>
      </c>
      <c r="BM163" s="208" t="s">
        <v>1162</v>
      </c>
    </row>
    <row r="164" spans="2:65" s="1" customFormat="1" ht="16.5" customHeight="1">
      <c r="B164" s="35"/>
      <c r="C164" s="251" t="s">
        <v>440</v>
      </c>
      <c r="D164" s="251" t="s">
        <v>383</v>
      </c>
      <c r="E164" s="252" t="s">
        <v>1163</v>
      </c>
      <c r="F164" s="253" t="s">
        <v>1164</v>
      </c>
      <c r="G164" s="254" t="s">
        <v>233</v>
      </c>
      <c r="H164" s="255">
        <v>10</v>
      </c>
      <c r="I164" s="256"/>
      <c r="J164" s="257">
        <f t="shared" si="10"/>
        <v>0</v>
      </c>
      <c r="K164" s="253" t="s">
        <v>1</v>
      </c>
      <c r="L164" s="258"/>
      <c r="M164" s="259" t="s">
        <v>1</v>
      </c>
      <c r="N164" s="260" t="s">
        <v>47</v>
      </c>
      <c r="O164" s="67"/>
      <c r="P164" s="206">
        <f t="shared" si="11"/>
        <v>0</v>
      </c>
      <c r="Q164" s="206">
        <v>0</v>
      </c>
      <c r="R164" s="206">
        <f t="shared" si="12"/>
        <v>0</v>
      </c>
      <c r="S164" s="206">
        <v>0</v>
      </c>
      <c r="T164" s="207">
        <f t="shared" si="13"/>
        <v>0</v>
      </c>
      <c r="AR164" s="208" t="s">
        <v>467</v>
      </c>
      <c r="AT164" s="208" t="s">
        <v>383</v>
      </c>
      <c r="AU164" s="208" t="s">
        <v>86</v>
      </c>
      <c r="AY164" s="17" t="s">
        <v>149</v>
      </c>
      <c r="BE164" s="209">
        <f t="shared" si="14"/>
        <v>0</v>
      </c>
      <c r="BF164" s="209">
        <f t="shared" si="15"/>
        <v>0</v>
      </c>
      <c r="BG164" s="209">
        <f t="shared" si="16"/>
        <v>0</v>
      </c>
      <c r="BH164" s="209">
        <f t="shared" si="17"/>
        <v>0</v>
      </c>
      <c r="BI164" s="209">
        <f t="shared" si="18"/>
        <v>0</v>
      </c>
      <c r="BJ164" s="17" t="s">
        <v>89</v>
      </c>
      <c r="BK164" s="209">
        <f t="shared" si="19"/>
        <v>0</v>
      </c>
      <c r="BL164" s="17" t="s">
        <v>297</v>
      </c>
      <c r="BM164" s="208" t="s">
        <v>1165</v>
      </c>
    </row>
    <row r="165" spans="2:63" s="11" customFormat="1" ht="22.9" customHeight="1">
      <c r="B165" s="181"/>
      <c r="C165" s="182"/>
      <c r="D165" s="183" t="s">
        <v>81</v>
      </c>
      <c r="E165" s="195" t="s">
        <v>1166</v>
      </c>
      <c r="F165" s="195" t="s">
        <v>1167</v>
      </c>
      <c r="G165" s="182"/>
      <c r="H165" s="182"/>
      <c r="I165" s="185"/>
      <c r="J165" s="196">
        <f>BK165</f>
        <v>0</v>
      </c>
      <c r="K165" s="182"/>
      <c r="L165" s="187"/>
      <c r="M165" s="188"/>
      <c r="N165" s="189"/>
      <c r="O165" s="189"/>
      <c r="P165" s="190">
        <f>SUM(P166:P169)</f>
        <v>0</v>
      </c>
      <c r="Q165" s="189"/>
      <c r="R165" s="190">
        <f>SUM(R166:R169)</f>
        <v>5.0001</v>
      </c>
      <c r="S165" s="189"/>
      <c r="T165" s="191">
        <f>SUM(T166:T169)</f>
        <v>0</v>
      </c>
      <c r="AR165" s="192" t="s">
        <v>106</v>
      </c>
      <c r="AT165" s="193" t="s">
        <v>81</v>
      </c>
      <c r="AU165" s="193" t="s">
        <v>89</v>
      </c>
      <c r="AY165" s="192" t="s">
        <v>149</v>
      </c>
      <c r="BK165" s="194">
        <f>SUM(BK166:BK169)</f>
        <v>0</v>
      </c>
    </row>
    <row r="166" spans="2:65" s="1" customFormat="1" ht="16.5" customHeight="1">
      <c r="B166" s="35"/>
      <c r="C166" s="197" t="s">
        <v>444</v>
      </c>
      <c r="D166" s="197" t="s">
        <v>152</v>
      </c>
      <c r="E166" s="198" t="s">
        <v>1168</v>
      </c>
      <c r="F166" s="199" t="s">
        <v>1169</v>
      </c>
      <c r="G166" s="200" t="s">
        <v>233</v>
      </c>
      <c r="H166" s="201">
        <v>1</v>
      </c>
      <c r="I166" s="202"/>
      <c r="J166" s="203">
        <f>ROUND(I166*H166,2)</f>
        <v>0</v>
      </c>
      <c r="K166" s="199" t="s">
        <v>156</v>
      </c>
      <c r="L166" s="39"/>
      <c r="M166" s="204" t="s">
        <v>1</v>
      </c>
      <c r="N166" s="205" t="s">
        <v>47</v>
      </c>
      <c r="O166" s="67"/>
      <c r="P166" s="206">
        <f>O166*H166</f>
        <v>0</v>
      </c>
      <c r="Q166" s="206">
        <v>0</v>
      </c>
      <c r="R166" s="206">
        <f>Q166*H166</f>
        <v>0</v>
      </c>
      <c r="S166" s="206">
        <v>0</v>
      </c>
      <c r="T166" s="207">
        <f>S166*H166</f>
        <v>0</v>
      </c>
      <c r="AR166" s="208" t="s">
        <v>416</v>
      </c>
      <c r="AT166" s="208" t="s">
        <v>152</v>
      </c>
      <c r="AU166" s="208" t="s">
        <v>86</v>
      </c>
      <c r="AY166" s="17" t="s">
        <v>149</v>
      </c>
      <c r="BE166" s="209">
        <f>IF(N166="základní",J166,0)</f>
        <v>0</v>
      </c>
      <c r="BF166" s="209">
        <f>IF(N166="snížená",J166,0)</f>
        <v>0</v>
      </c>
      <c r="BG166" s="209">
        <f>IF(N166="zákl. přenesená",J166,0)</f>
        <v>0</v>
      </c>
      <c r="BH166" s="209">
        <f>IF(N166="sníž. přenesená",J166,0)</f>
        <v>0</v>
      </c>
      <c r="BI166" s="209">
        <f>IF(N166="nulová",J166,0)</f>
        <v>0</v>
      </c>
      <c r="BJ166" s="17" t="s">
        <v>89</v>
      </c>
      <c r="BK166" s="209">
        <f>ROUND(I166*H166,2)</f>
        <v>0</v>
      </c>
      <c r="BL166" s="17" t="s">
        <v>416</v>
      </c>
      <c r="BM166" s="208" t="s">
        <v>1170</v>
      </c>
    </row>
    <row r="167" spans="2:65" s="1" customFormat="1" ht="16.5" customHeight="1">
      <c r="B167" s="35"/>
      <c r="C167" s="251" t="s">
        <v>448</v>
      </c>
      <c r="D167" s="251" t="s">
        <v>383</v>
      </c>
      <c r="E167" s="252" t="s">
        <v>1171</v>
      </c>
      <c r="F167" s="253" t="s">
        <v>1172</v>
      </c>
      <c r="G167" s="254" t="s">
        <v>1173</v>
      </c>
      <c r="H167" s="255">
        <v>1</v>
      </c>
      <c r="I167" s="256"/>
      <c r="J167" s="257">
        <f>ROUND(I167*H167,2)</f>
        <v>0</v>
      </c>
      <c r="K167" s="253" t="s">
        <v>1</v>
      </c>
      <c r="L167" s="258"/>
      <c r="M167" s="259" t="s">
        <v>1</v>
      </c>
      <c r="N167" s="260" t="s">
        <v>47</v>
      </c>
      <c r="O167" s="67"/>
      <c r="P167" s="206">
        <f>O167*H167</f>
        <v>0</v>
      </c>
      <c r="Q167" s="206">
        <v>0</v>
      </c>
      <c r="R167" s="206">
        <f>Q167*H167</f>
        <v>0</v>
      </c>
      <c r="S167" s="206">
        <v>0</v>
      </c>
      <c r="T167" s="207">
        <f>S167*H167</f>
        <v>0</v>
      </c>
      <c r="AR167" s="208" t="s">
        <v>1145</v>
      </c>
      <c r="AT167" s="208" t="s">
        <v>383</v>
      </c>
      <c r="AU167" s="208" t="s">
        <v>86</v>
      </c>
      <c r="AY167" s="17" t="s">
        <v>149</v>
      </c>
      <c r="BE167" s="209">
        <f>IF(N167="základní",J167,0)</f>
        <v>0</v>
      </c>
      <c r="BF167" s="209">
        <f>IF(N167="snížená",J167,0)</f>
        <v>0</v>
      </c>
      <c r="BG167" s="209">
        <f>IF(N167="zákl. přenesená",J167,0)</f>
        <v>0</v>
      </c>
      <c r="BH167" s="209">
        <f>IF(N167="sníž. přenesená",J167,0)</f>
        <v>0</v>
      </c>
      <c r="BI167" s="209">
        <f>IF(N167="nulová",J167,0)</f>
        <v>0</v>
      </c>
      <c r="BJ167" s="17" t="s">
        <v>89</v>
      </c>
      <c r="BK167" s="209">
        <f>ROUND(I167*H167,2)</f>
        <v>0</v>
      </c>
      <c r="BL167" s="17" t="s">
        <v>416</v>
      </c>
      <c r="BM167" s="208" t="s">
        <v>1174</v>
      </c>
    </row>
    <row r="168" spans="2:65" s="1" customFormat="1" ht="16.5" customHeight="1">
      <c r="B168" s="35"/>
      <c r="C168" s="197" t="s">
        <v>452</v>
      </c>
      <c r="D168" s="197" t="s">
        <v>152</v>
      </c>
      <c r="E168" s="198" t="s">
        <v>1175</v>
      </c>
      <c r="F168" s="199" t="s">
        <v>1176</v>
      </c>
      <c r="G168" s="200" t="s">
        <v>233</v>
      </c>
      <c r="H168" s="201">
        <v>10</v>
      </c>
      <c r="I168" s="202"/>
      <c r="J168" s="203">
        <f>ROUND(I168*H168,2)</f>
        <v>0</v>
      </c>
      <c r="K168" s="199" t="s">
        <v>156</v>
      </c>
      <c r="L168" s="39"/>
      <c r="M168" s="204" t="s">
        <v>1</v>
      </c>
      <c r="N168" s="205" t="s">
        <v>47</v>
      </c>
      <c r="O168" s="67"/>
      <c r="P168" s="206">
        <f>O168*H168</f>
        <v>0</v>
      </c>
      <c r="Q168" s="206">
        <v>0</v>
      </c>
      <c r="R168" s="206">
        <f>Q168*H168</f>
        <v>0</v>
      </c>
      <c r="S168" s="206">
        <v>0</v>
      </c>
      <c r="T168" s="207">
        <f>S168*H168</f>
        <v>0</v>
      </c>
      <c r="AR168" s="208" t="s">
        <v>416</v>
      </c>
      <c r="AT168" s="208" t="s">
        <v>152</v>
      </c>
      <c r="AU168" s="208" t="s">
        <v>86</v>
      </c>
      <c r="AY168" s="17" t="s">
        <v>149</v>
      </c>
      <c r="BE168" s="209">
        <f>IF(N168="základní",J168,0)</f>
        <v>0</v>
      </c>
      <c r="BF168" s="209">
        <f>IF(N168="snížená",J168,0)</f>
        <v>0</v>
      </c>
      <c r="BG168" s="209">
        <f>IF(N168="zákl. přenesená",J168,0)</f>
        <v>0</v>
      </c>
      <c r="BH168" s="209">
        <f>IF(N168="sníž. přenesená",J168,0)</f>
        <v>0</v>
      </c>
      <c r="BI168" s="209">
        <f>IF(N168="nulová",J168,0)</f>
        <v>0</v>
      </c>
      <c r="BJ168" s="17" t="s">
        <v>89</v>
      </c>
      <c r="BK168" s="209">
        <f>ROUND(I168*H168,2)</f>
        <v>0</v>
      </c>
      <c r="BL168" s="17" t="s">
        <v>416</v>
      </c>
      <c r="BM168" s="208" t="s">
        <v>1177</v>
      </c>
    </row>
    <row r="169" spans="2:65" s="1" customFormat="1" ht="16.5" customHeight="1">
      <c r="B169" s="35"/>
      <c r="C169" s="251" t="s">
        <v>457</v>
      </c>
      <c r="D169" s="251" t="s">
        <v>383</v>
      </c>
      <c r="E169" s="252" t="s">
        <v>1178</v>
      </c>
      <c r="F169" s="253" t="s">
        <v>1179</v>
      </c>
      <c r="G169" s="254" t="s">
        <v>233</v>
      </c>
      <c r="H169" s="255">
        <v>10</v>
      </c>
      <c r="I169" s="256"/>
      <c r="J169" s="257">
        <f>ROUND(I169*H169,2)</f>
        <v>0</v>
      </c>
      <c r="K169" s="253" t="s">
        <v>1</v>
      </c>
      <c r="L169" s="258"/>
      <c r="M169" s="259" t="s">
        <v>1</v>
      </c>
      <c r="N169" s="260" t="s">
        <v>47</v>
      </c>
      <c r="O169" s="67"/>
      <c r="P169" s="206">
        <f>O169*H169</f>
        <v>0</v>
      </c>
      <c r="Q169" s="206">
        <v>0.50001</v>
      </c>
      <c r="R169" s="206">
        <f>Q169*H169</f>
        <v>5.0001</v>
      </c>
      <c r="S169" s="206">
        <v>0</v>
      </c>
      <c r="T169" s="207">
        <f>S169*H169</f>
        <v>0</v>
      </c>
      <c r="AR169" s="208" t="s">
        <v>1145</v>
      </c>
      <c r="AT169" s="208" t="s">
        <v>383</v>
      </c>
      <c r="AU169" s="208" t="s">
        <v>86</v>
      </c>
      <c r="AY169" s="17" t="s">
        <v>149</v>
      </c>
      <c r="BE169" s="209">
        <f>IF(N169="základní",J169,0)</f>
        <v>0</v>
      </c>
      <c r="BF169" s="209">
        <f>IF(N169="snížená",J169,0)</f>
        <v>0</v>
      </c>
      <c r="BG169" s="209">
        <f>IF(N169="zákl. přenesená",J169,0)</f>
        <v>0</v>
      </c>
      <c r="BH169" s="209">
        <f>IF(N169="sníž. přenesená",J169,0)</f>
        <v>0</v>
      </c>
      <c r="BI169" s="209">
        <f>IF(N169="nulová",J169,0)</f>
        <v>0</v>
      </c>
      <c r="BJ169" s="17" t="s">
        <v>89</v>
      </c>
      <c r="BK169" s="209">
        <f>ROUND(I169*H169,2)</f>
        <v>0</v>
      </c>
      <c r="BL169" s="17" t="s">
        <v>416</v>
      </c>
      <c r="BM169" s="208" t="s">
        <v>1180</v>
      </c>
    </row>
    <row r="170" spans="2:63" s="11" customFormat="1" ht="22.9" customHeight="1">
      <c r="B170" s="181"/>
      <c r="C170" s="182"/>
      <c r="D170" s="183" t="s">
        <v>81</v>
      </c>
      <c r="E170" s="195" t="s">
        <v>1181</v>
      </c>
      <c r="F170" s="195" t="s">
        <v>1182</v>
      </c>
      <c r="G170" s="182"/>
      <c r="H170" s="182"/>
      <c r="I170" s="185"/>
      <c r="J170" s="196">
        <f>BK170</f>
        <v>0</v>
      </c>
      <c r="K170" s="182"/>
      <c r="L170" s="187"/>
      <c r="M170" s="188"/>
      <c r="N170" s="189"/>
      <c r="O170" s="189"/>
      <c r="P170" s="190">
        <f>SUM(P171:P179)</f>
        <v>0</v>
      </c>
      <c r="Q170" s="189"/>
      <c r="R170" s="190">
        <f>SUM(R171:R179)</f>
        <v>52.4942456</v>
      </c>
      <c r="S170" s="189"/>
      <c r="T170" s="191">
        <f>SUM(T171:T179)</f>
        <v>0</v>
      </c>
      <c r="AR170" s="192" t="s">
        <v>106</v>
      </c>
      <c r="AT170" s="193" t="s">
        <v>81</v>
      </c>
      <c r="AU170" s="193" t="s">
        <v>89</v>
      </c>
      <c r="AY170" s="192" t="s">
        <v>149</v>
      </c>
      <c r="BK170" s="194">
        <f>SUM(BK171:BK179)</f>
        <v>0</v>
      </c>
    </row>
    <row r="171" spans="2:65" s="1" customFormat="1" ht="16.5" customHeight="1">
      <c r="B171" s="35"/>
      <c r="C171" s="197" t="s">
        <v>463</v>
      </c>
      <c r="D171" s="197" t="s">
        <v>152</v>
      </c>
      <c r="E171" s="198" t="s">
        <v>1183</v>
      </c>
      <c r="F171" s="199" t="s">
        <v>1184</v>
      </c>
      <c r="G171" s="200" t="s">
        <v>1185</v>
      </c>
      <c r="H171" s="201">
        <v>0.212</v>
      </c>
      <c r="I171" s="202"/>
      <c r="J171" s="203">
        <f aca="true" t="shared" si="20" ref="J171:J179">ROUND(I171*H171,2)</f>
        <v>0</v>
      </c>
      <c r="K171" s="199" t="s">
        <v>156</v>
      </c>
      <c r="L171" s="39"/>
      <c r="M171" s="204" t="s">
        <v>1</v>
      </c>
      <c r="N171" s="205" t="s">
        <v>47</v>
      </c>
      <c r="O171" s="67"/>
      <c r="P171" s="206">
        <f aca="true" t="shared" si="21" ref="P171:P179">O171*H171</f>
        <v>0</v>
      </c>
      <c r="Q171" s="206">
        <v>0.0088</v>
      </c>
      <c r="R171" s="206">
        <f aca="true" t="shared" si="22" ref="R171:R179">Q171*H171</f>
        <v>0.0018656</v>
      </c>
      <c r="S171" s="206">
        <v>0</v>
      </c>
      <c r="T171" s="207">
        <f aca="true" t="shared" si="23" ref="T171:T179">S171*H171</f>
        <v>0</v>
      </c>
      <c r="AR171" s="208" t="s">
        <v>416</v>
      </c>
      <c r="AT171" s="208" t="s">
        <v>152</v>
      </c>
      <c r="AU171" s="208" t="s">
        <v>86</v>
      </c>
      <c r="AY171" s="17" t="s">
        <v>149</v>
      </c>
      <c r="BE171" s="209">
        <f aca="true" t="shared" si="24" ref="BE171:BE179">IF(N171="základní",J171,0)</f>
        <v>0</v>
      </c>
      <c r="BF171" s="209">
        <f aca="true" t="shared" si="25" ref="BF171:BF179">IF(N171="snížená",J171,0)</f>
        <v>0</v>
      </c>
      <c r="BG171" s="209">
        <f aca="true" t="shared" si="26" ref="BG171:BG179">IF(N171="zákl. přenesená",J171,0)</f>
        <v>0</v>
      </c>
      <c r="BH171" s="209">
        <f aca="true" t="shared" si="27" ref="BH171:BH179">IF(N171="sníž. přenesená",J171,0)</f>
        <v>0</v>
      </c>
      <c r="BI171" s="209">
        <f aca="true" t="shared" si="28" ref="BI171:BI179">IF(N171="nulová",J171,0)</f>
        <v>0</v>
      </c>
      <c r="BJ171" s="17" t="s">
        <v>89</v>
      </c>
      <c r="BK171" s="209">
        <f aca="true" t="shared" si="29" ref="BK171:BK179">ROUND(I171*H171,2)</f>
        <v>0</v>
      </c>
      <c r="BL171" s="17" t="s">
        <v>416</v>
      </c>
      <c r="BM171" s="208" t="s">
        <v>1186</v>
      </c>
    </row>
    <row r="172" spans="2:65" s="1" customFormat="1" ht="36" customHeight="1">
      <c r="B172" s="35"/>
      <c r="C172" s="197" t="s">
        <v>467</v>
      </c>
      <c r="D172" s="197" t="s">
        <v>152</v>
      </c>
      <c r="E172" s="198" t="s">
        <v>1187</v>
      </c>
      <c r="F172" s="199" t="s">
        <v>1188</v>
      </c>
      <c r="G172" s="200" t="s">
        <v>233</v>
      </c>
      <c r="H172" s="201">
        <v>10</v>
      </c>
      <c r="I172" s="202"/>
      <c r="J172" s="203">
        <f t="shared" si="20"/>
        <v>0</v>
      </c>
      <c r="K172" s="199" t="s">
        <v>156</v>
      </c>
      <c r="L172" s="39"/>
      <c r="M172" s="204" t="s">
        <v>1</v>
      </c>
      <c r="N172" s="205" t="s">
        <v>47</v>
      </c>
      <c r="O172" s="67"/>
      <c r="P172" s="206">
        <f t="shared" si="21"/>
        <v>0</v>
      </c>
      <c r="Q172" s="206">
        <v>0</v>
      </c>
      <c r="R172" s="206">
        <f t="shared" si="22"/>
        <v>0</v>
      </c>
      <c r="S172" s="206">
        <v>0</v>
      </c>
      <c r="T172" s="207">
        <f t="shared" si="23"/>
        <v>0</v>
      </c>
      <c r="AR172" s="208" t="s">
        <v>416</v>
      </c>
      <c r="AT172" s="208" t="s">
        <v>152</v>
      </c>
      <c r="AU172" s="208" t="s">
        <v>86</v>
      </c>
      <c r="AY172" s="17" t="s">
        <v>149</v>
      </c>
      <c r="BE172" s="209">
        <f t="shared" si="24"/>
        <v>0</v>
      </c>
      <c r="BF172" s="209">
        <f t="shared" si="25"/>
        <v>0</v>
      </c>
      <c r="BG172" s="209">
        <f t="shared" si="26"/>
        <v>0</v>
      </c>
      <c r="BH172" s="209">
        <f t="shared" si="27"/>
        <v>0</v>
      </c>
      <c r="BI172" s="209">
        <f t="shared" si="28"/>
        <v>0</v>
      </c>
      <c r="BJ172" s="17" t="s">
        <v>89</v>
      </c>
      <c r="BK172" s="209">
        <f t="shared" si="29"/>
        <v>0</v>
      </c>
      <c r="BL172" s="17" t="s">
        <v>416</v>
      </c>
      <c r="BM172" s="208" t="s">
        <v>1189</v>
      </c>
    </row>
    <row r="173" spans="2:65" s="1" customFormat="1" ht="24" customHeight="1">
      <c r="B173" s="35"/>
      <c r="C173" s="197" t="s">
        <v>471</v>
      </c>
      <c r="D173" s="197" t="s">
        <v>152</v>
      </c>
      <c r="E173" s="198" t="s">
        <v>1190</v>
      </c>
      <c r="F173" s="199" t="s">
        <v>1191</v>
      </c>
      <c r="G173" s="200" t="s">
        <v>275</v>
      </c>
      <c r="H173" s="201">
        <v>61</v>
      </c>
      <c r="I173" s="202"/>
      <c r="J173" s="203">
        <f t="shared" si="20"/>
        <v>0</v>
      </c>
      <c r="K173" s="199" t="s">
        <v>156</v>
      </c>
      <c r="L173" s="39"/>
      <c r="M173" s="204" t="s">
        <v>1</v>
      </c>
      <c r="N173" s="205" t="s">
        <v>47</v>
      </c>
      <c r="O173" s="67"/>
      <c r="P173" s="206">
        <f t="shared" si="21"/>
        <v>0</v>
      </c>
      <c r="Q173" s="206">
        <v>0</v>
      </c>
      <c r="R173" s="206">
        <f t="shared" si="22"/>
        <v>0</v>
      </c>
      <c r="S173" s="206">
        <v>0</v>
      </c>
      <c r="T173" s="207">
        <f t="shared" si="23"/>
        <v>0</v>
      </c>
      <c r="AR173" s="208" t="s">
        <v>416</v>
      </c>
      <c r="AT173" s="208" t="s">
        <v>152</v>
      </c>
      <c r="AU173" s="208" t="s">
        <v>86</v>
      </c>
      <c r="AY173" s="17" t="s">
        <v>149</v>
      </c>
      <c r="BE173" s="209">
        <f t="shared" si="24"/>
        <v>0</v>
      </c>
      <c r="BF173" s="209">
        <f t="shared" si="25"/>
        <v>0</v>
      </c>
      <c r="BG173" s="209">
        <f t="shared" si="26"/>
        <v>0</v>
      </c>
      <c r="BH173" s="209">
        <f t="shared" si="27"/>
        <v>0</v>
      </c>
      <c r="BI173" s="209">
        <f t="shared" si="28"/>
        <v>0</v>
      </c>
      <c r="BJ173" s="17" t="s">
        <v>89</v>
      </c>
      <c r="BK173" s="209">
        <f t="shared" si="29"/>
        <v>0</v>
      </c>
      <c r="BL173" s="17" t="s">
        <v>416</v>
      </c>
      <c r="BM173" s="208" t="s">
        <v>1192</v>
      </c>
    </row>
    <row r="174" spans="2:65" s="1" customFormat="1" ht="24" customHeight="1">
      <c r="B174" s="35"/>
      <c r="C174" s="197" t="s">
        <v>477</v>
      </c>
      <c r="D174" s="197" t="s">
        <v>152</v>
      </c>
      <c r="E174" s="198" t="s">
        <v>1193</v>
      </c>
      <c r="F174" s="199" t="s">
        <v>1194</v>
      </c>
      <c r="G174" s="200" t="s">
        <v>275</v>
      </c>
      <c r="H174" s="201">
        <v>46</v>
      </c>
      <c r="I174" s="202"/>
      <c r="J174" s="203">
        <f t="shared" si="20"/>
        <v>0</v>
      </c>
      <c r="K174" s="199" t="s">
        <v>156</v>
      </c>
      <c r="L174" s="39"/>
      <c r="M174" s="204" t="s">
        <v>1</v>
      </c>
      <c r="N174" s="205" t="s">
        <v>47</v>
      </c>
      <c r="O174" s="67"/>
      <c r="P174" s="206">
        <f t="shared" si="21"/>
        <v>0</v>
      </c>
      <c r="Q174" s="206">
        <v>0</v>
      </c>
      <c r="R174" s="206">
        <f t="shared" si="22"/>
        <v>0</v>
      </c>
      <c r="S174" s="206">
        <v>0</v>
      </c>
      <c r="T174" s="207">
        <f t="shared" si="23"/>
        <v>0</v>
      </c>
      <c r="AR174" s="208" t="s">
        <v>416</v>
      </c>
      <c r="AT174" s="208" t="s">
        <v>152</v>
      </c>
      <c r="AU174" s="208" t="s">
        <v>86</v>
      </c>
      <c r="AY174" s="17" t="s">
        <v>149</v>
      </c>
      <c r="BE174" s="209">
        <f t="shared" si="24"/>
        <v>0</v>
      </c>
      <c r="BF174" s="209">
        <f t="shared" si="25"/>
        <v>0</v>
      </c>
      <c r="BG174" s="209">
        <f t="shared" si="26"/>
        <v>0</v>
      </c>
      <c r="BH174" s="209">
        <f t="shared" si="27"/>
        <v>0</v>
      </c>
      <c r="BI174" s="209">
        <f t="shared" si="28"/>
        <v>0</v>
      </c>
      <c r="BJ174" s="17" t="s">
        <v>89</v>
      </c>
      <c r="BK174" s="209">
        <f t="shared" si="29"/>
        <v>0</v>
      </c>
      <c r="BL174" s="17" t="s">
        <v>416</v>
      </c>
      <c r="BM174" s="208" t="s">
        <v>1195</v>
      </c>
    </row>
    <row r="175" spans="2:65" s="1" customFormat="1" ht="16.5" customHeight="1">
      <c r="B175" s="35"/>
      <c r="C175" s="197" t="s">
        <v>483</v>
      </c>
      <c r="D175" s="197" t="s">
        <v>152</v>
      </c>
      <c r="E175" s="198" t="s">
        <v>1196</v>
      </c>
      <c r="F175" s="199" t="s">
        <v>1197</v>
      </c>
      <c r="G175" s="200" t="s">
        <v>322</v>
      </c>
      <c r="H175" s="201">
        <v>14</v>
      </c>
      <c r="I175" s="202"/>
      <c r="J175" s="203">
        <f t="shared" si="20"/>
        <v>0</v>
      </c>
      <c r="K175" s="199" t="s">
        <v>156</v>
      </c>
      <c r="L175" s="39"/>
      <c r="M175" s="204" t="s">
        <v>1</v>
      </c>
      <c r="N175" s="205" t="s">
        <v>47</v>
      </c>
      <c r="O175" s="67"/>
      <c r="P175" s="206">
        <f t="shared" si="21"/>
        <v>0</v>
      </c>
      <c r="Q175" s="206">
        <v>0</v>
      </c>
      <c r="R175" s="206">
        <f t="shared" si="22"/>
        <v>0</v>
      </c>
      <c r="S175" s="206">
        <v>0</v>
      </c>
      <c r="T175" s="207">
        <f t="shared" si="23"/>
        <v>0</v>
      </c>
      <c r="AR175" s="208" t="s">
        <v>416</v>
      </c>
      <c r="AT175" s="208" t="s">
        <v>152</v>
      </c>
      <c r="AU175" s="208" t="s">
        <v>86</v>
      </c>
      <c r="AY175" s="17" t="s">
        <v>149</v>
      </c>
      <c r="BE175" s="209">
        <f t="shared" si="24"/>
        <v>0</v>
      </c>
      <c r="BF175" s="209">
        <f t="shared" si="25"/>
        <v>0</v>
      </c>
      <c r="BG175" s="209">
        <f t="shared" si="26"/>
        <v>0</v>
      </c>
      <c r="BH175" s="209">
        <f t="shared" si="27"/>
        <v>0</v>
      </c>
      <c r="BI175" s="209">
        <f t="shared" si="28"/>
        <v>0</v>
      </c>
      <c r="BJ175" s="17" t="s">
        <v>89</v>
      </c>
      <c r="BK175" s="209">
        <f t="shared" si="29"/>
        <v>0</v>
      </c>
      <c r="BL175" s="17" t="s">
        <v>416</v>
      </c>
      <c r="BM175" s="208" t="s">
        <v>1198</v>
      </c>
    </row>
    <row r="176" spans="2:65" s="1" customFormat="1" ht="16.5" customHeight="1">
      <c r="B176" s="35"/>
      <c r="C176" s="251" t="s">
        <v>488</v>
      </c>
      <c r="D176" s="251" t="s">
        <v>383</v>
      </c>
      <c r="E176" s="252" t="s">
        <v>1199</v>
      </c>
      <c r="F176" s="253" t="s">
        <v>1200</v>
      </c>
      <c r="G176" s="254" t="s">
        <v>322</v>
      </c>
      <c r="H176" s="255">
        <v>14</v>
      </c>
      <c r="I176" s="256"/>
      <c r="J176" s="257">
        <f t="shared" si="20"/>
        <v>0</v>
      </c>
      <c r="K176" s="253" t="s">
        <v>1</v>
      </c>
      <c r="L176" s="258"/>
      <c r="M176" s="259" t="s">
        <v>1</v>
      </c>
      <c r="N176" s="260" t="s">
        <v>47</v>
      </c>
      <c r="O176" s="67"/>
      <c r="P176" s="206">
        <f t="shared" si="21"/>
        <v>0</v>
      </c>
      <c r="Q176" s="206">
        <v>0.00322</v>
      </c>
      <c r="R176" s="206">
        <f t="shared" si="22"/>
        <v>0.04508</v>
      </c>
      <c r="S176" s="206">
        <v>0</v>
      </c>
      <c r="T176" s="207">
        <f t="shared" si="23"/>
        <v>0</v>
      </c>
      <c r="AR176" s="208" t="s">
        <v>1158</v>
      </c>
      <c r="AT176" s="208" t="s">
        <v>383</v>
      </c>
      <c r="AU176" s="208" t="s">
        <v>86</v>
      </c>
      <c r="AY176" s="17" t="s">
        <v>149</v>
      </c>
      <c r="BE176" s="209">
        <f t="shared" si="24"/>
        <v>0</v>
      </c>
      <c r="BF176" s="209">
        <f t="shared" si="25"/>
        <v>0</v>
      </c>
      <c r="BG176" s="209">
        <f t="shared" si="26"/>
        <v>0</v>
      </c>
      <c r="BH176" s="209">
        <f t="shared" si="27"/>
        <v>0</v>
      </c>
      <c r="BI176" s="209">
        <f t="shared" si="28"/>
        <v>0</v>
      </c>
      <c r="BJ176" s="17" t="s">
        <v>89</v>
      </c>
      <c r="BK176" s="209">
        <f t="shared" si="29"/>
        <v>0</v>
      </c>
      <c r="BL176" s="17" t="s">
        <v>1158</v>
      </c>
      <c r="BM176" s="208" t="s">
        <v>1201</v>
      </c>
    </row>
    <row r="177" spans="2:65" s="1" customFormat="1" ht="24" customHeight="1">
      <c r="B177" s="35"/>
      <c r="C177" s="197" t="s">
        <v>492</v>
      </c>
      <c r="D177" s="197" t="s">
        <v>152</v>
      </c>
      <c r="E177" s="198" t="s">
        <v>1202</v>
      </c>
      <c r="F177" s="199" t="s">
        <v>1203</v>
      </c>
      <c r="G177" s="200" t="s">
        <v>322</v>
      </c>
      <c r="H177" s="201">
        <v>195</v>
      </c>
      <c r="I177" s="202"/>
      <c r="J177" s="203">
        <f t="shared" si="20"/>
        <v>0</v>
      </c>
      <c r="K177" s="199" t="s">
        <v>156</v>
      </c>
      <c r="L177" s="39"/>
      <c r="M177" s="204" t="s">
        <v>1</v>
      </c>
      <c r="N177" s="205" t="s">
        <v>47</v>
      </c>
      <c r="O177" s="67"/>
      <c r="P177" s="206">
        <f t="shared" si="21"/>
        <v>0</v>
      </c>
      <c r="Q177" s="206">
        <v>0.15614</v>
      </c>
      <c r="R177" s="206">
        <f t="shared" si="22"/>
        <v>30.4473</v>
      </c>
      <c r="S177" s="206">
        <v>0</v>
      </c>
      <c r="T177" s="207">
        <f t="shared" si="23"/>
        <v>0</v>
      </c>
      <c r="AR177" s="208" t="s">
        <v>416</v>
      </c>
      <c r="AT177" s="208" t="s">
        <v>152</v>
      </c>
      <c r="AU177" s="208" t="s">
        <v>86</v>
      </c>
      <c r="AY177" s="17" t="s">
        <v>149</v>
      </c>
      <c r="BE177" s="209">
        <f t="shared" si="24"/>
        <v>0</v>
      </c>
      <c r="BF177" s="209">
        <f t="shared" si="25"/>
        <v>0</v>
      </c>
      <c r="BG177" s="209">
        <f t="shared" si="26"/>
        <v>0</v>
      </c>
      <c r="BH177" s="209">
        <f t="shared" si="27"/>
        <v>0</v>
      </c>
      <c r="BI177" s="209">
        <f t="shared" si="28"/>
        <v>0</v>
      </c>
      <c r="BJ177" s="17" t="s">
        <v>89</v>
      </c>
      <c r="BK177" s="209">
        <f t="shared" si="29"/>
        <v>0</v>
      </c>
      <c r="BL177" s="17" t="s">
        <v>416</v>
      </c>
      <c r="BM177" s="208" t="s">
        <v>1204</v>
      </c>
    </row>
    <row r="178" spans="2:65" s="1" customFormat="1" ht="16.5" customHeight="1">
      <c r="B178" s="35"/>
      <c r="C178" s="251" t="s">
        <v>496</v>
      </c>
      <c r="D178" s="251" t="s">
        <v>383</v>
      </c>
      <c r="E178" s="252" t="s">
        <v>1156</v>
      </c>
      <c r="F178" s="253" t="s">
        <v>1157</v>
      </c>
      <c r="G178" s="254" t="s">
        <v>300</v>
      </c>
      <c r="H178" s="255">
        <v>22</v>
      </c>
      <c r="I178" s="256"/>
      <c r="J178" s="257">
        <f t="shared" si="20"/>
        <v>0</v>
      </c>
      <c r="K178" s="253" t="s">
        <v>1</v>
      </c>
      <c r="L178" s="258"/>
      <c r="M178" s="259" t="s">
        <v>1</v>
      </c>
      <c r="N178" s="260" t="s">
        <v>47</v>
      </c>
      <c r="O178" s="67"/>
      <c r="P178" s="206">
        <f t="shared" si="21"/>
        <v>0</v>
      </c>
      <c r="Q178" s="206">
        <v>1</v>
      </c>
      <c r="R178" s="206">
        <f t="shared" si="22"/>
        <v>22</v>
      </c>
      <c r="S178" s="206">
        <v>0</v>
      </c>
      <c r="T178" s="207">
        <f t="shared" si="23"/>
        <v>0</v>
      </c>
      <c r="AR178" s="208" t="s">
        <v>1158</v>
      </c>
      <c r="AT178" s="208" t="s">
        <v>383</v>
      </c>
      <c r="AU178" s="208" t="s">
        <v>86</v>
      </c>
      <c r="AY178" s="17" t="s">
        <v>149</v>
      </c>
      <c r="BE178" s="209">
        <f t="shared" si="24"/>
        <v>0</v>
      </c>
      <c r="BF178" s="209">
        <f t="shared" si="25"/>
        <v>0</v>
      </c>
      <c r="BG178" s="209">
        <f t="shared" si="26"/>
        <v>0</v>
      </c>
      <c r="BH178" s="209">
        <f t="shared" si="27"/>
        <v>0</v>
      </c>
      <c r="BI178" s="209">
        <f t="shared" si="28"/>
        <v>0</v>
      </c>
      <c r="BJ178" s="17" t="s">
        <v>89</v>
      </c>
      <c r="BK178" s="209">
        <f t="shared" si="29"/>
        <v>0</v>
      </c>
      <c r="BL178" s="17" t="s">
        <v>1158</v>
      </c>
      <c r="BM178" s="208" t="s">
        <v>1205</v>
      </c>
    </row>
    <row r="179" spans="2:65" s="1" customFormat="1" ht="16.5" customHeight="1">
      <c r="B179" s="35"/>
      <c r="C179" s="251" t="s">
        <v>500</v>
      </c>
      <c r="D179" s="251" t="s">
        <v>383</v>
      </c>
      <c r="E179" s="252" t="s">
        <v>1206</v>
      </c>
      <c r="F179" s="253" t="s">
        <v>1207</v>
      </c>
      <c r="G179" s="254" t="s">
        <v>233</v>
      </c>
      <c r="H179" s="255">
        <v>2</v>
      </c>
      <c r="I179" s="256"/>
      <c r="J179" s="257">
        <f t="shared" si="20"/>
        <v>0</v>
      </c>
      <c r="K179" s="253" t="s">
        <v>1</v>
      </c>
      <c r="L179" s="258"/>
      <c r="M179" s="259" t="s">
        <v>1</v>
      </c>
      <c r="N179" s="260" t="s">
        <v>47</v>
      </c>
      <c r="O179" s="67"/>
      <c r="P179" s="206">
        <f t="shared" si="21"/>
        <v>0</v>
      </c>
      <c r="Q179" s="206">
        <v>0</v>
      </c>
      <c r="R179" s="206">
        <f t="shared" si="22"/>
        <v>0</v>
      </c>
      <c r="S179" s="206">
        <v>0</v>
      </c>
      <c r="T179" s="207">
        <f t="shared" si="23"/>
        <v>0</v>
      </c>
      <c r="AR179" s="208" t="s">
        <v>1158</v>
      </c>
      <c r="AT179" s="208" t="s">
        <v>383</v>
      </c>
      <c r="AU179" s="208" t="s">
        <v>86</v>
      </c>
      <c r="AY179" s="17" t="s">
        <v>149</v>
      </c>
      <c r="BE179" s="209">
        <f t="shared" si="24"/>
        <v>0</v>
      </c>
      <c r="BF179" s="209">
        <f t="shared" si="25"/>
        <v>0</v>
      </c>
      <c r="BG179" s="209">
        <f t="shared" si="26"/>
        <v>0</v>
      </c>
      <c r="BH179" s="209">
        <f t="shared" si="27"/>
        <v>0</v>
      </c>
      <c r="BI179" s="209">
        <f t="shared" si="28"/>
        <v>0</v>
      </c>
      <c r="BJ179" s="17" t="s">
        <v>89</v>
      </c>
      <c r="BK179" s="209">
        <f t="shared" si="29"/>
        <v>0</v>
      </c>
      <c r="BL179" s="17" t="s">
        <v>1158</v>
      </c>
      <c r="BM179" s="208" t="s">
        <v>1208</v>
      </c>
    </row>
    <row r="180" spans="2:63" s="11" customFormat="1" ht="25.9" customHeight="1">
      <c r="B180" s="181"/>
      <c r="C180" s="182"/>
      <c r="D180" s="183" t="s">
        <v>81</v>
      </c>
      <c r="E180" s="184" t="s">
        <v>147</v>
      </c>
      <c r="F180" s="184" t="s">
        <v>1209</v>
      </c>
      <c r="G180" s="182"/>
      <c r="H180" s="182"/>
      <c r="I180" s="185"/>
      <c r="J180" s="186">
        <f>BK180</f>
        <v>0</v>
      </c>
      <c r="K180" s="182"/>
      <c r="L180" s="187"/>
      <c r="M180" s="188"/>
      <c r="N180" s="189"/>
      <c r="O180" s="189"/>
      <c r="P180" s="190">
        <f>P181</f>
        <v>0</v>
      </c>
      <c r="Q180" s="189"/>
      <c r="R180" s="190">
        <f>R181</f>
        <v>0</v>
      </c>
      <c r="S180" s="189"/>
      <c r="T180" s="191">
        <f>T181</f>
        <v>0</v>
      </c>
      <c r="AR180" s="192" t="s">
        <v>148</v>
      </c>
      <c r="AT180" s="193" t="s">
        <v>81</v>
      </c>
      <c r="AU180" s="193" t="s">
        <v>82</v>
      </c>
      <c r="AY180" s="192" t="s">
        <v>149</v>
      </c>
      <c r="BK180" s="194">
        <f>BK181</f>
        <v>0</v>
      </c>
    </row>
    <row r="181" spans="2:63" s="11" customFormat="1" ht="22.9" customHeight="1">
      <c r="B181" s="181"/>
      <c r="C181" s="182"/>
      <c r="D181" s="183" t="s">
        <v>81</v>
      </c>
      <c r="E181" s="195" t="s">
        <v>215</v>
      </c>
      <c r="F181" s="195" t="s">
        <v>216</v>
      </c>
      <c r="G181" s="182"/>
      <c r="H181" s="182"/>
      <c r="I181" s="185"/>
      <c r="J181" s="196">
        <f>BK181</f>
        <v>0</v>
      </c>
      <c r="K181" s="182"/>
      <c r="L181" s="187"/>
      <c r="M181" s="188"/>
      <c r="N181" s="189"/>
      <c r="O181" s="189"/>
      <c r="P181" s="190">
        <f>P182</f>
        <v>0</v>
      </c>
      <c r="Q181" s="189"/>
      <c r="R181" s="190">
        <f>R182</f>
        <v>0</v>
      </c>
      <c r="S181" s="189"/>
      <c r="T181" s="191">
        <f>T182</f>
        <v>0</v>
      </c>
      <c r="AR181" s="192" t="s">
        <v>148</v>
      </c>
      <c r="AT181" s="193" t="s">
        <v>81</v>
      </c>
      <c r="AU181" s="193" t="s">
        <v>89</v>
      </c>
      <c r="AY181" s="192" t="s">
        <v>149</v>
      </c>
      <c r="BK181" s="194">
        <f>BK182</f>
        <v>0</v>
      </c>
    </row>
    <row r="182" spans="2:65" s="1" customFormat="1" ht="16.5" customHeight="1">
      <c r="B182" s="35"/>
      <c r="C182" s="197" t="s">
        <v>504</v>
      </c>
      <c r="D182" s="197" t="s">
        <v>152</v>
      </c>
      <c r="E182" s="198" t="s">
        <v>1210</v>
      </c>
      <c r="F182" s="199" t="s">
        <v>1211</v>
      </c>
      <c r="G182" s="200" t="s">
        <v>1212</v>
      </c>
      <c r="H182" s="201">
        <v>1</v>
      </c>
      <c r="I182" s="202"/>
      <c r="J182" s="203">
        <f>ROUND(I182*H182,2)</f>
        <v>0</v>
      </c>
      <c r="K182" s="199" t="s">
        <v>156</v>
      </c>
      <c r="L182" s="39"/>
      <c r="M182" s="272" t="s">
        <v>1</v>
      </c>
      <c r="N182" s="273" t="s">
        <v>47</v>
      </c>
      <c r="O182" s="214"/>
      <c r="P182" s="274">
        <f>O182*H182</f>
        <v>0</v>
      </c>
      <c r="Q182" s="274">
        <v>0</v>
      </c>
      <c r="R182" s="274">
        <f>Q182*H182</f>
        <v>0</v>
      </c>
      <c r="S182" s="274">
        <v>0</v>
      </c>
      <c r="T182" s="275">
        <f>S182*H182</f>
        <v>0</v>
      </c>
      <c r="AR182" s="208" t="s">
        <v>157</v>
      </c>
      <c r="AT182" s="208" t="s">
        <v>152</v>
      </c>
      <c r="AU182" s="208" t="s">
        <v>86</v>
      </c>
      <c r="AY182" s="17" t="s">
        <v>149</v>
      </c>
      <c r="BE182" s="209">
        <f>IF(N182="základní",J182,0)</f>
        <v>0</v>
      </c>
      <c r="BF182" s="209">
        <f>IF(N182="snížená",J182,0)</f>
        <v>0</v>
      </c>
      <c r="BG182" s="209">
        <f>IF(N182="zákl. přenesená",J182,0)</f>
        <v>0</v>
      </c>
      <c r="BH182" s="209">
        <f>IF(N182="sníž. přenesená",J182,0)</f>
        <v>0</v>
      </c>
      <c r="BI182" s="209">
        <f>IF(N182="nulová",J182,0)</f>
        <v>0</v>
      </c>
      <c r="BJ182" s="17" t="s">
        <v>89</v>
      </c>
      <c r="BK182" s="209">
        <f>ROUND(I182*H182,2)</f>
        <v>0</v>
      </c>
      <c r="BL182" s="17" t="s">
        <v>157</v>
      </c>
      <c r="BM182" s="208" t="s">
        <v>1213</v>
      </c>
    </row>
    <row r="183" spans="2:12" s="1" customFormat="1" ht="6.95" customHeight="1">
      <c r="B183" s="50"/>
      <c r="C183" s="51"/>
      <c r="D183" s="51"/>
      <c r="E183" s="51"/>
      <c r="F183" s="51"/>
      <c r="G183" s="51"/>
      <c r="H183" s="51"/>
      <c r="I183" s="149"/>
      <c r="J183" s="51"/>
      <c r="K183" s="51"/>
      <c r="L183" s="39"/>
    </row>
  </sheetData>
  <sheetProtection algorithmName="SHA-512" hashValue="UyR1Ie2hK3Wy0H/afcJKb+hXhIvbvd55iZ/1cwRpbSNW86TDxv912zaDRRVJmhdbSz/xf/ze8rLZfbaUsmZpnw==" saltValue="E+qiPoCzp+7Td8zx4IDXMgMHpTN2anPrjn53bMs6MXpEymkJDucQNIiPAYqbGOub7IZXCzejtzecPo5z3k/mlA==" spinCount="100000" sheet="1" objects="1" scenarios="1" formatColumns="0" formatRows="0" autoFilter="0"/>
  <autoFilter ref="C132:K182"/>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87"/>
      <c r="M2" s="287"/>
      <c r="N2" s="287"/>
      <c r="O2" s="287"/>
      <c r="P2" s="287"/>
      <c r="Q2" s="287"/>
      <c r="R2" s="287"/>
      <c r="S2" s="287"/>
      <c r="T2" s="287"/>
      <c r="U2" s="287"/>
      <c r="V2" s="287"/>
      <c r="AT2" s="17" t="s">
        <v>115</v>
      </c>
    </row>
    <row r="3" spans="2:46" ht="6.95" customHeight="1">
      <c r="B3" s="112"/>
      <c r="C3" s="113"/>
      <c r="D3" s="113"/>
      <c r="E3" s="113"/>
      <c r="F3" s="113"/>
      <c r="G3" s="113"/>
      <c r="H3" s="113"/>
      <c r="I3" s="114"/>
      <c r="J3" s="113"/>
      <c r="K3" s="113"/>
      <c r="L3" s="20"/>
      <c r="AT3" s="17" t="s">
        <v>86</v>
      </c>
    </row>
    <row r="4" spans="2:46" ht="24.95" customHeight="1">
      <c r="B4" s="20"/>
      <c r="D4" s="115" t="s">
        <v>116</v>
      </c>
      <c r="L4" s="20"/>
      <c r="M4" s="116" t="s">
        <v>10</v>
      </c>
      <c r="AT4" s="17" t="s">
        <v>4</v>
      </c>
    </row>
    <row r="5" spans="2:12" ht="6.95" customHeight="1">
      <c r="B5" s="20"/>
      <c r="L5" s="20"/>
    </row>
    <row r="6" spans="2:12" ht="12" customHeight="1">
      <c r="B6" s="20"/>
      <c r="D6" s="117" t="s">
        <v>16</v>
      </c>
      <c r="L6" s="20"/>
    </row>
    <row r="7" spans="2:12" ht="16.5" customHeight="1">
      <c r="B7" s="20"/>
      <c r="E7" s="322" t="str">
        <f>'Rekapitulace stavby'!K6</f>
        <v>VÝSTAVBA PARKOVACÍCH PLOCH V KARVINÉ _ UL. ČAJKOVSKÉHO</v>
      </c>
      <c r="F7" s="323"/>
      <c r="G7" s="323"/>
      <c r="H7" s="323"/>
      <c r="L7" s="20"/>
    </row>
    <row r="8" spans="2:12" ht="12" customHeight="1">
      <c r="B8" s="20"/>
      <c r="D8" s="117" t="s">
        <v>117</v>
      </c>
      <c r="L8" s="20"/>
    </row>
    <row r="9" spans="2:12" s="1" customFormat="1" ht="16.5" customHeight="1">
      <c r="B9" s="39"/>
      <c r="E9" s="322" t="s">
        <v>118</v>
      </c>
      <c r="F9" s="324"/>
      <c r="G9" s="324"/>
      <c r="H9" s="324"/>
      <c r="I9" s="118"/>
      <c r="L9" s="39"/>
    </row>
    <row r="10" spans="2:12" s="1" customFormat="1" ht="12" customHeight="1">
      <c r="B10" s="39"/>
      <c r="D10" s="117" t="s">
        <v>119</v>
      </c>
      <c r="I10" s="118"/>
      <c r="L10" s="39"/>
    </row>
    <row r="11" spans="2:12" s="1" customFormat="1" ht="36.95" customHeight="1">
      <c r="B11" s="39"/>
      <c r="E11" s="325" t="s">
        <v>1214</v>
      </c>
      <c r="F11" s="324"/>
      <c r="G11" s="324"/>
      <c r="H11" s="324"/>
      <c r="I11" s="118"/>
      <c r="L11" s="39"/>
    </row>
    <row r="12" spans="2:12" s="1" customFormat="1" ht="11.25">
      <c r="B12" s="39"/>
      <c r="I12" s="118"/>
      <c r="L12" s="39"/>
    </row>
    <row r="13" spans="2:12" s="1" customFormat="1" ht="12" customHeight="1">
      <c r="B13" s="39"/>
      <c r="D13" s="117" t="s">
        <v>18</v>
      </c>
      <c r="F13" s="106" t="s">
        <v>19</v>
      </c>
      <c r="I13" s="119" t="s">
        <v>20</v>
      </c>
      <c r="J13" s="106" t="s">
        <v>1</v>
      </c>
      <c r="L13" s="39"/>
    </row>
    <row r="14" spans="2:12" s="1" customFormat="1" ht="12" customHeight="1">
      <c r="B14" s="39"/>
      <c r="D14" s="117" t="s">
        <v>22</v>
      </c>
      <c r="F14" s="106" t="s">
        <v>121</v>
      </c>
      <c r="I14" s="119" t="s">
        <v>24</v>
      </c>
      <c r="J14" s="120" t="str">
        <f>'Rekapitulace stavby'!AN8</f>
        <v>7. 8. 2019</v>
      </c>
      <c r="L14" s="39"/>
    </row>
    <row r="15" spans="2:12" s="1" customFormat="1" ht="10.9" customHeight="1">
      <c r="B15" s="39"/>
      <c r="I15" s="118"/>
      <c r="L15" s="39"/>
    </row>
    <row r="16" spans="2:12" s="1" customFormat="1" ht="12" customHeight="1">
      <c r="B16" s="39"/>
      <c r="D16" s="117" t="s">
        <v>30</v>
      </c>
      <c r="I16" s="119" t="s">
        <v>31</v>
      </c>
      <c r="J16" s="106" t="s">
        <v>1</v>
      </c>
      <c r="L16" s="39"/>
    </row>
    <row r="17" spans="2:12" s="1" customFormat="1" ht="18" customHeight="1">
      <c r="B17" s="39"/>
      <c r="E17" s="106" t="s">
        <v>32</v>
      </c>
      <c r="I17" s="119" t="s">
        <v>33</v>
      </c>
      <c r="J17" s="106" t="s">
        <v>1</v>
      </c>
      <c r="L17" s="39"/>
    </row>
    <row r="18" spans="2:12" s="1" customFormat="1" ht="6.95" customHeight="1">
      <c r="B18" s="39"/>
      <c r="I18" s="118"/>
      <c r="L18" s="39"/>
    </row>
    <row r="19" spans="2:12" s="1" customFormat="1" ht="12" customHeight="1">
      <c r="B19" s="39"/>
      <c r="D19" s="117" t="s">
        <v>34</v>
      </c>
      <c r="I19" s="119" t="s">
        <v>31</v>
      </c>
      <c r="J19" s="30" t="str">
        <f>'Rekapitulace stavby'!AN13</f>
        <v>Vyplň údaj</v>
      </c>
      <c r="L19" s="39"/>
    </row>
    <row r="20" spans="2:12" s="1" customFormat="1" ht="18" customHeight="1">
      <c r="B20" s="39"/>
      <c r="E20" s="326" t="str">
        <f>'Rekapitulace stavby'!E14</f>
        <v>Vyplň údaj</v>
      </c>
      <c r="F20" s="327"/>
      <c r="G20" s="327"/>
      <c r="H20" s="327"/>
      <c r="I20" s="119" t="s">
        <v>33</v>
      </c>
      <c r="J20" s="30" t="str">
        <f>'Rekapitulace stavby'!AN14</f>
        <v>Vyplň údaj</v>
      </c>
      <c r="L20" s="39"/>
    </row>
    <row r="21" spans="2:12" s="1" customFormat="1" ht="6.95" customHeight="1">
      <c r="B21" s="39"/>
      <c r="I21" s="118"/>
      <c r="L21" s="39"/>
    </row>
    <row r="22" spans="2:12" s="1" customFormat="1" ht="12" customHeight="1">
      <c r="B22" s="39"/>
      <c r="D22" s="117" t="s">
        <v>36</v>
      </c>
      <c r="I22" s="119" t="s">
        <v>31</v>
      </c>
      <c r="J22" s="106" t="s">
        <v>1</v>
      </c>
      <c r="L22" s="39"/>
    </row>
    <row r="23" spans="2:12" s="1" customFormat="1" ht="18" customHeight="1">
      <c r="B23" s="39"/>
      <c r="E23" s="106" t="s">
        <v>37</v>
      </c>
      <c r="I23" s="119" t="s">
        <v>33</v>
      </c>
      <c r="J23" s="106" t="s">
        <v>1</v>
      </c>
      <c r="L23" s="39"/>
    </row>
    <row r="24" spans="2:12" s="1" customFormat="1" ht="6.95" customHeight="1">
      <c r="B24" s="39"/>
      <c r="I24" s="118"/>
      <c r="L24" s="39"/>
    </row>
    <row r="25" spans="2:12" s="1" customFormat="1" ht="12" customHeight="1">
      <c r="B25" s="39"/>
      <c r="D25" s="117" t="s">
        <v>39</v>
      </c>
      <c r="I25" s="119" t="s">
        <v>31</v>
      </c>
      <c r="J25" s="106" t="str">
        <f>IF('Rekapitulace stavby'!AN19="","",'Rekapitulace stavby'!AN19)</f>
        <v/>
      </c>
      <c r="L25" s="39"/>
    </row>
    <row r="26" spans="2:12" s="1" customFormat="1" ht="18" customHeight="1">
      <c r="B26" s="39"/>
      <c r="E26" s="106" t="str">
        <f>IF('Rekapitulace stavby'!E20="","",'Rekapitulace stavby'!E20)</f>
        <v xml:space="preserve"> </v>
      </c>
      <c r="I26" s="119" t="s">
        <v>33</v>
      </c>
      <c r="J26" s="106" t="str">
        <f>IF('Rekapitulace stavby'!AN20="","",'Rekapitulace stavby'!AN20)</f>
        <v/>
      </c>
      <c r="L26" s="39"/>
    </row>
    <row r="27" spans="2:12" s="1" customFormat="1" ht="6.95" customHeight="1">
      <c r="B27" s="39"/>
      <c r="I27" s="118"/>
      <c r="L27" s="39"/>
    </row>
    <row r="28" spans="2:12" s="1" customFormat="1" ht="12" customHeight="1">
      <c r="B28" s="39"/>
      <c r="D28" s="117" t="s">
        <v>40</v>
      </c>
      <c r="I28" s="118"/>
      <c r="L28" s="39"/>
    </row>
    <row r="29" spans="2:12" s="7" customFormat="1" ht="89.25" customHeight="1">
      <c r="B29" s="121"/>
      <c r="E29" s="328" t="s">
        <v>41</v>
      </c>
      <c r="F29" s="328"/>
      <c r="G29" s="328"/>
      <c r="H29" s="328"/>
      <c r="I29" s="122"/>
      <c r="L29" s="121"/>
    </row>
    <row r="30" spans="2:12" s="1" customFormat="1" ht="6.95" customHeight="1">
      <c r="B30" s="39"/>
      <c r="I30" s="118"/>
      <c r="L30" s="39"/>
    </row>
    <row r="31" spans="2:12" s="1" customFormat="1" ht="6.95" customHeight="1">
      <c r="B31" s="39"/>
      <c r="D31" s="63"/>
      <c r="E31" s="63"/>
      <c r="F31" s="63"/>
      <c r="G31" s="63"/>
      <c r="H31" s="63"/>
      <c r="I31" s="123"/>
      <c r="J31" s="63"/>
      <c r="K31" s="63"/>
      <c r="L31" s="39"/>
    </row>
    <row r="32" spans="2:12" s="1" customFormat="1" ht="25.35" customHeight="1">
      <c r="B32" s="39"/>
      <c r="D32" s="124" t="s">
        <v>42</v>
      </c>
      <c r="I32" s="118"/>
      <c r="J32" s="125">
        <f>ROUND(J122,2)</f>
        <v>0</v>
      </c>
      <c r="L32" s="39"/>
    </row>
    <row r="33" spans="2:12" s="1" customFormat="1" ht="6.95" customHeight="1">
      <c r="B33" s="39"/>
      <c r="D33" s="63"/>
      <c r="E33" s="63"/>
      <c r="F33" s="63"/>
      <c r="G33" s="63"/>
      <c r="H33" s="63"/>
      <c r="I33" s="123"/>
      <c r="J33" s="63"/>
      <c r="K33" s="63"/>
      <c r="L33" s="39"/>
    </row>
    <row r="34" spans="2:12" s="1" customFormat="1" ht="14.45" customHeight="1">
      <c r="B34" s="39"/>
      <c r="F34" s="126" t="s">
        <v>44</v>
      </c>
      <c r="I34" s="127" t="s">
        <v>43</v>
      </c>
      <c r="J34" s="126" t="s">
        <v>45</v>
      </c>
      <c r="L34" s="39"/>
    </row>
    <row r="35" spans="2:12" s="1" customFormat="1" ht="14.45" customHeight="1">
      <c r="B35" s="39"/>
      <c r="D35" s="128" t="s">
        <v>46</v>
      </c>
      <c r="E35" s="117" t="s">
        <v>47</v>
      </c>
      <c r="F35" s="129">
        <f>ROUND((SUM(BE122:BE128)),2)</f>
        <v>0</v>
      </c>
      <c r="I35" s="130">
        <v>0.21</v>
      </c>
      <c r="J35" s="129">
        <f>ROUND(((SUM(BE122:BE128))*I35),2)</f>
        <v>0</v>
      </c>
      <c r="L35" s="39"/>
    </row>
    <row r="36" spans="2:12" s="1" customFormat="1" ht="14.45" customHeight="1">
      <c r="B36" s="39"/>
      <c r="E36" s="117" t="s">
        <v>48</v>
      </c>
      <c r="F36" s="129">
        <f>ROUND((SUM(BF122:BF128)),2)</f>
        <v>0</v>
      </c>
      <c r="I36" s="130">
        <v>0.15</v>
      </c>
      <c r="J36" s="129">
        <f>ROUND(((SUM(BF122:BF128))*I36),2)</f>
        <v>0</v>
      </c>
      <c r="L36" s="39"/>
    </row>
    <row r="37" spans="2:12" s="1" customFormat="1" ht="14.45" customHeight="1" hidden="1">
      <c r="B37" s="39"/>
      <c r="E37" s="117" t="s">
        <v>49</v>
      </c>
      <c r="F37" s="129">
        <f>ROUND((SUM(BG122:BG128)),2)</f>
        <v>0</v>
      </c>
      <c r="I37" s="130">
        <v>0.21</v>
      </c>
      <c r="J37" s="129">
        <f>0</f>
        <v>0</v>
      </c>
      <c r="L37" s="39"/>
    </row>
    <row r="38" spans="2:12" s="1" customFormat="1" ht="14.45" customHeight="1" hidden="1">
      <c r="B38" s="39"/>
      <c r="E38" s="117" t="s">
        <v>50</v>
      </c>
      <c r="F38" s="129">
        <f>ROUND((SUM(BH122:BH128)),2)</f>
        <v>0</v>
      </c>
      <c r="I38" s="130">
        <v>0.15</v>
      </c>
      <c r="J38" s="129">
        <f>0</f>
        <v>0</v>
      </c>
      <c r="L38" s="39"/>
    </row>
    <row r="39" spans="2:12" s="1" customFormat="1" ht="14.45" customHeight="1" hidden="1">
      <c r="B39" s="39"/>
      <c r="E39" s="117" t="s">
        <v>51</v>
      </c>
      <c r="F39" s="129">
        <f>ROUND((SUM(BI122:BI128)),2)</f>
        <v>0</v>
      </c>
      <c r="I39" s="130">
        <v>0</v>
      </c>
      <c r="J39" s="129">
        <f>0</f>
        <v>0</v>
      </c>
      <c r="L39" s="39"/>
    </row>
    <row r="40" spans="2:12" s="1" customFormat="1" ht="6.95" customHeight="1">
      <c r="B40" s="39"/>
      <c r="I40" s="118"/>
      <c r="L40" s="39"/>
    </row>
    <row r="41" spans="2:12" s="1" customFormat="1" ht="25.35" customHeight="1">
      <c r="B41" s="39"/>
      <c r="C41" s="131"/>
      <c r="D41" s="132" t="s">
        <v>52</v>
      </c>
      <c r="E41" s="133"/>
      <c r="F41" s="133"/>
      <c r="G41" s="134" t="s">
        <v>53</v>
      </c>
      <c r="H41" s="135" t="s">
        <v>54</v>
      </c>
      <c r="I41" s="136"/>
      <c r="J41" s="137">
        <f>SUM(J32:J39)</f>
        <v>0</v>
      </c>
      <c r="K41" s="138"/>
      <c r="L41" s="39"/>
    </row>
    <row r="42" spans="2:12" s="1" customFormat="1" ht="14.45" customHeight="1">
      <c r="B42" s="39"/>
      <c r="I42" s="118"/>
      <c r="L42" s="39"/>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9"/>
      <c r="D50" s="139" t="s">
        <v>55</v>
      </c>
      <c r="E50" s="140"/>
      <c r="F50" s="140"/>
      <c r="G50" s="139" t="s">
        <v>56</v>
      </c>
      <c r="H50" s="140"/>
      <c r="I50" s="141"/>
      <c r="J50" s="140"/>
      <c r="K50" s="140"/>
      <c r="L50" s="39"/>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9"/>
      <c r="D61" s="142" t="s">
        <v>57</v>
      </c>
      <c r="E61" s="143"/>
      <c r="F61" s="144" t="s">
        <v>58</v>
      </c>
      <c r="G61" s="142" t="s">
        <v>57</v>
      </c>
      <c r="H61" s="143"/>
      <c r="I61" s="145"/>
      <c r="J61" s="146" t="s">
        <v>58</v>
      </c>
      <c r="K61" s="143"/>
      <c r="L61" s="39"/>
    </row>
    <row r="62" spans="2:12" ht="11.25">
      <c r="B62" s="20"/>
      <c r="L62" s="20"/>
    </row>
    <row r="63" spans="2:12" ht="11.25">
      <c r="B63" s="20"/>
      <c r="L63" s="20"/>
    </row>
    <row r="64" spans="2:12" ht="11.25">
      <c r="B64" s="20"/>
      <c r="L64" s="20"/>
    </row>
    <row r="65" spans="2:12" s="1" customFormat="1" ht="12.75">
      <c r="B65" s="39"/>
      <c r="D65" s="139" t="s">
        <v>59</v>
      </c>
      <c r="E65" s="140"/>
      <c r="F65" s="140"/>
      <c r="G65" s="139" t="s">
        <v>60</v>
      </c>
      <c r="H65" s="140"/>
      <c r="I65" s="141"/>
      <c r="J65" s="140"/>
      <c r="K65" s="140"/>
      <c r="L65" s="39"/>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9"/>
      <c r="D76" s="142" t="s">
        <v>57</v>
      </c>
      <c r="E76" s="143"/>
      <c r="F76" s="144" t="s">
        <v>58</v>
      </c>
      <c r="G76" s="142" t="s">
        <v>57</v>
      </c>
      <c r="H76" s="143"/>
      <c r="I76" s="145"/>
      <c r="J76" s="146" t="s">
        <v>58</v>
      </c>
      <c r="K76" s="143"/>
      <c r="L76" s="39"/>
    </row>
    <row r="77" spans="2:12" s="1" customFormat="1" ht="14.45" customHeight="1">
      <c r="B77" s="147"/>
      <c r="C77" s="148"/>
      <c r="D77" s="148"/>
      <c r="E77" s="148"/>
      <c r="F77" s="148"/>
      <c r="G77" s="148"/>
      <c r="H77" s="148"/>
      <c r="I77" s="149"/>
      <c r="J77" s="148"/>
      <c r="K77" s="148"/>
      <c r="L77" s="39"/>
    </row>
    <row r="81" spans="2:12" s="1" customFormat="1" ht="6.95" customHeight="1">
      <c r="B81" s="150"/>
      <c r="C81" s="151"/>
      <c r="D81" s="151"/>
      <c r="E81" s="151"/>
      <c r="F81" s="151"/>
      <c r="G81" s="151"/>
      <c r="H81" s="151"/>
      <c r="I81" s="152"/>
      <c r="J81" s="151"/>
      <c r="K81" s="151"/>
      <c r="L81" s="39"/>
    </row>
    <row r="82" spans="2:12" s="1" customFormat="1" ht="24.95" customHeight="1">
      <c r="B82" s="35"/>
      <c r="C82" s="23" t="s">
        <v>122</v>
      </c>
      <c r="D82" s="36"/>
      <c r="E82" s="36"/>
      <c r="F82" s="36"/>
      <c r="G82" s="36"/>
      <c r="H82" s="36"/>
      <c r="I82" s="118"/>
      <c r="J82" s="36"/>
      <c r="K82" s="36"/>
      <c r="L82" s="39"/>
    </row>
    <row r="83" spans="2:12" s="1" customFormat="1" ht="6.95"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29" t="str">
        <f>E7</f>
        <v>VÝSTAVBA PARKOVACÍCH PLOCH V KARVINÉ _ UL. ČAJKOVSKÉHO</v>
      </c>
      <c r="F85" s="330"/>
      <c r="G85" s="330"/>
      <c r="H85" s="330"/>
      <c r="I85" s="118"/>
      <c r="J85" s="36"/>
      <c r="K85" s="36"/>
      <c r="L85" s="39"/>
    </row>
    <row r="86" spans="2:12" ht="12" customHeight="1">
      <c r="B86" s="21"/>
      <c r="C86" s="29" t="s">
        <v>117</v>
      </c>
      <c r="D86" s="22"/>
      <c r="E86" s="22"/>
      <c r="F86" s="22"/>
      <c r="G86" s="22"/>
      <c r="H86" s="22"/>
      <c r="J86" s="22"/>
      <c r="K86" s="22"/>
      <c r="L86" s="20"/>
    </row>
    <row r="87" spans="2:12" s="1" customFormat="1" ht="16.5" customHeight="1">
      <c r="B87" s="35"/>
      <c r="C87" s="36"/>
      <c r="D87" s="36"/>
      <c r="E87" s="329" t="s">
        <v>118</v>
      </c>
      <c r="F87" s="331"/>
      <c r="G87" s="331"/>
      <c r="H87" s="331"/>
      <c r="I87" s="118"/>
      <c r="J87" s="36"/>
      <c r="K87" s="36"/>
      <c r="L87" s="39"/>
    </row>
    <row r="88" spans="2:12" s="1" customFormat="1" ht="12" customHeight="1">
      <c r="B88" s="35"/>
      <c r="C88" s="29" t="s">
        <v>119</v>
      </c>
      <c r="D88" s="36"/>
      <c r="E88" s="36"/>
      <c r="F88" s="36"/>
      <c r="G88" s="36"/>
      <c r="H88" s="36"/>
      <c r="I88" s="118"/>
      <c r="J88" s="36"/>
      <c r="K88" s="36"/>
      <c r="L88" s="39"/>
    </row>
    <row r="89" spans="2:12" s="1" customFormat="1" ht="16.5" customHeight="1">
      <c r="B89" s="35"/>
      <c r="C89" s="36"/>
      <c r="D89" s="36"/>
      <c r="E89" s="296" t="str">
        <f>E11</f>
        <v>SO 701 - Oplocení</v>
      </c>
      <c r="F89" s="331"/>
      <c r="G89" s="331"/>
      <c r="H89" s="331"/>
      <c r="I89" s="118"/>
      <c r="J89" s="36"/>
      <c r="K89" s="36"/>
      <c r="L89" s="39"/>
    </row>
    <row r="90" spans="2:12" s="1" customFormat="1" ht="6.95" customHeight="1">
      <c r="B90" s="35"/>
      <c r="C90" s="36"/>
      <c r="D90" s="36"/>
      <c r="E90" s="36"/>
      <c r="F90" s="36"/>
      <c r="G90" s="36"/>
      <c r="H90" s="36"/>
      <c r="I90" s="118"/>
      <c r="J90" s="36"/>
      <c r="K90" s="36"/>
      <c r="L90" s="39"/>
    </row>
    <row r="91" spans="2:12" s="1" customFormat="1" ht="12" customHeight="1">
      <c r="B91" s="35"/>
      <c r="C91" s="29" t="s">
        <v>22</v>
      </c>
      <c r="D91" s="36"/>
      <c r="E91" s="36"/>
      <c r="F91" s="27" t="str">
        <f>F14</f>
        <v>UL. ČAJKOVSKÉHO V KARVINÉ MIZEROVĚ (ZUŠ)</v>
      </c>
      <c r="G91" s="36"/>
      <c r="H91" s="36"/>
      <c r="I91" s="119" t="s">
        <v>24</v>
      </c>
      <c r="J91" s="62" t="str">
        <f>IF(J14="","",J14)</f>
        <v>7. 8. 2019</v>
      </c>
      <c r="K91" s="36"/>
      <c r="L91" s="39"/>
    </row>
    <row r="92" spans="2:12" s="1" customFormat="1" ht="6.95" customHeight="1">
      <c r="B92" s="35"/>
      <c r="C92" s="36"/>
      <c r="D92" s="36"/>
      <c r="E92" s="36"/>
      <c r="F92" s="36"/>
      <c r="G92" s="36"/>
      <c r="H92" s="36"/>
      <c r="I92" s="118"/>
      <c r="J92" s="36"/>
      <c r="K92" s="36"/>
      <c r="L92" s="39"/>
    </row>
    <row r="93" spans="2:12" s="1" customFormat="1" ht="27.95" customHeight="1">
      <c r="B93" s="35"/>
      <c r="C93" s="29" t="s">
        <v>30</v>
      </c>
      <c r="D93" s="36"/>
      <c r="E93" s="36"/>
      <c r="F93" s="27" t="str">
        <f>E17</f>
        <v>STATUTÁRNÍ MĚSTO KARVINÁ</v>
      </c>
      <c r="G93" s="36"/>
      <c r="H93" s="36"/>
      <c r="I93" s="119" t="s">
        <v>36</v>
      </c>
      <c r="J93" s="33" t="str">
        <f>E23</f>
        <v>KANIA a.s., Ostrava</v>
      </c>
      <c r="K93" s="36"/>
      <c r="L93" s="39"/>
    </row>
    <row r="94" spans="2:12" s="1" customFormat="1" ht="15.2" customHeight="1">
      <c r="B94" s="35"/>
      <c r="C94" s="29" t="s">
        <v>34</v>
      </c>
      <c r="D94" s="36"/>
      <c r="E94" s="36"/>
      <c r="F94" s="27" t="str">
        <f>IF(E20="","",E20)</f>
        <v>Vyplň údaj</v>
      </c>
      <c r="G94" s="36"/>
      <c r="H94" s="36"/>
      <c r="I94" s="119" t="s">
        <v>39</v>
      </c>
      <c r="J94" s="33" t="str">
        <f>E26</f>
        <v xml:space="preserve"> </v>
      </c>
      <c r="K94" s="36"/>
      <c r="L94" s="39"/>
    </row>
    <row r="95" spans="2:12" s="1" customFormat="1" ht="10.35" customHeight="1">
      <c r="B95" s="35"/>
      <c r="C95" s="36"/>
      <c r="D95" s="36"/>
      <c r="E95" s="36"/>
      <c r="F95" s="36"/>
      <c r="G95" s="36"/>
      <c r="H95" s="36"/>
      <c r="I95" s="118"/>
      <c r="J95" s="36"/>
      <c r="K95" s="36"/>
      <c r="L95" s="39"/>
    </row>
    <row r="96" spans="2:12" s="1" customFormat="1" ht="29.25" customHeight="1">
      <c r="B96" s="35"/>
      <c r="C96" s="153" t="s">
        <v>123</v>
      </c>
      <c r="D96" s="154"/>
      <c r="E96" s="154"/>
      <c r="F96" s="154"/>
      <c r="G96" s="154"/>
      <c r="H96" s="154"/>
      <c r="I96" s="155"/>
      <c r="J96" s="156" t="s">
        <v>124</v>
      </c>
      <c r="K96" s="154"/>
      <c r="L96" s="39"/>
    </row>
    <row r="97" spans="2:12" s="1" customFormat="1" ht="10.35" customHeight="1">
      <c r="B97" s="35"/>
      <c r="C97" s="36"/>
      <c r="D97" s="36"/>
      <c r="E97" s="36"/>
      <c r="F97" s="36"/>
      <c r="G97" s="36"/>
      <c r="H97" s="36"/>
      <c r="I97" s="118"/>
      <c r="J97" s="36"/>
      <c r="K97" s="36"/>
      <c r="L97" s="39"/>
    </row>
    <row r="98" spans="2:47" s="1" customFormat="1" ht="22.9" customHeight="1">
      <c r="B98" s="35"/>
      <c r="C98" s="157" t="s">
        <v>125</v>
      </c>
      <c r="D98" s="36"/>
      <c r="E98" s="36"/>
      <c r="F98" s="36"/>
      <c r="G98" s="36"/>
      <c r="H98" s="36"/>
      <c r="I98" s="118"/>
      <c r="J98" s="80">
        <f>J122</f>
        <v>0</v>
      </c>
      <c r="K98" s="36"/>
      <c r="L98" s="39"/>
      <c r="AU98" s="17" t="s">
        <v>126</v>
      </c>
    </row>
    <row r="99" spans="2:12" s="8" customFormat="1" ht="24.95" customHeight="1">
      <c r="B99" s="158"/>
      <c r="C99" s="159"/>
      <c r="D99" s="160" t="s">
        <v>222</v>
      </c>
      <c r="E99" s="161"/>
      <c r="F99" s="161"/>
      <c r="G99" s="161"/>
      <c r="H99" s="161"/>
      <c r="I99" s="162"/>
      <c r="J99" s="163">
        <f>J123</f>
        <v>0</v>
      </c>
      <c r="K99" s="159"/>
      <c r="L99" s="164"/>
    </row>
    <row r="100" spans="2:12" s="9" customFormat="1" ht="19.9" customHeight="1">
      <c r="B100" s="165"/>
      <c r="C100" s="100"/>
      <c r="D100" s="166" t="s">
        <v>672</v>
      </c>
      <c r="E100" s="167"/>
      <c r="F100" s="167"/>
      <c r="G100" s="167"/>
      <c r="H100" s="167"/>
      <c r="I100" s="168"/>
      <c r="J100" s="169">
        <f>J124</f>
        <v>0</v>
      </c>
      <c r="K100" s="100"/>
      <c r="L100" s="170"/>
    </row>
    <row r="101" spans="2:12" s="1" customFormat="1" ht="21.75" customHeight="1">
      <c r="B101" s="35"/>
      <c r="C101" s="36"/>
      <c r="D101" s="36"/>
      <c r="E101" s="36"/>
      <c r="F101" s="36"/>
      <c r="G101" s="36"/>
      <c r="H101" s="36"/>
      <c r="I101" s="118"/>
      <c r="J101" s="36"/>
      <c r="K101" s="36"/>
      <c r="L101" s="39"/>
    </row>
    <row r="102" spans="2:12" s="1" customFormat="1" ht="6.95" customHeight="1">
      <c r="B102" s="50"/>
      <c r="C102" s="51"/>
      <c r="D102" s="51"/>
      <c r="E102" s="51"/>
      <c r="F102" s="51"/>
      <c r="G102" s="51"/>
      <c r="H102" s="51"/>
      <c r="I102" s="149"/>
      <c r="J102" s="51"/>
      <c r="K102" s="51"/>
      <c r="L102" s="39"/>
    </row>
    <row r="106" spans="2:12" s="1" customFormat="1" ht="6.95" customHeight="1">
      <c r="B106" s="52"/>
      <c r="C106" s="53"/>
      <c r="D106" s="53"/>
      <c r="E106" s="53"/>
      <c r="F106" s="53"/>
      <c r="G106" s="53"/>
      <c r="H106" s="53"/>
      <c r="I106" s="152"/>
      <c r="J106" s="53"/>
      <c r="K106" s="53"/>
      <c r="L106" s="39"/>
    </row>
    <row r="107" spans="2:12" s="1" customFormat="1" ht="24.95" customHeight="1">
      <c r="B107" s="35"/>
      <c r="C107" s="23" t="s">
        <v>134</v>
      </c>
      <c r="D107" s="36"/>
      <c r="E107" s="36"/>
      <c r="F107" s="36"/>
      <c r="G107" s="36"/>
      <c r="H107" s="36"/>
      <c r="I107" s="118"/>
      <c r="J107" s="36"/>
      <c r="K107" s="36"/>
      <c r="L107" s="39"/>
    </row>
    <row r="108" spans="2:12" s="1" customFormat="1" ht="6.95" customHeight="1">
      <c r="B108" s="35"/>
      <c r="C108" s="36"/>
      <c r="D108" s="36"/>
      <c r="E108" s="36"/>
      <c r="F108" s="36"/>
      <c r="G108" s="36"/>
      <c r="H108" s="36"/>
      <c r="I108" s="118"/>
      <c r="J108" s="36"/>
      <c r="K108" s="36"/>
      <c r="L108" s="39"/>
    </row>
    <row r="109" spans="2:12" s="1" customFormat="1" ht="12" customHeight="1">
      <c r="B109" s="35"/>
      <c r="C109" s="29" t="s">
        <v>16</v>
      </c>
      <c r="D109" s="36"/>
      <c r="E109" s="36"/>
      <c r="F109" s="36"/>
      <c r="G109" s="36"/>
      <c r="H109" s="36"/>
      <c r="I109" s="118"/>
      <c r="J109" s="36"/>
      <c r="K109" s="36"/>
      <c r="L109" s="39"/>
    </row>
    <row r="110" spans="2:12" s="1" customFormat="1" ht="16.5" customHeight="1">
      <c r="B110" s="35"/>
      <c r="C110" s="36"/>
      <c r="D110" s="36"/>
      <c r="E110" s="329" t="str">
        <f>E7</f>
        <v>VÝSTAVBA PARKOVACÍCH PLOCH V KARVINÉ _ UL. ČAJKOVSKÉHO</v>
      </c>
      <c r="F110" s="330"/>
      <c r="G110" s="330"/>
      <c r="H110" s="330"/>
      <c r="I110" s="118"/>
      <c r="J110" s="36"/>
      <c r="K110" s="36"/>
      <c r="L110" s="39"/>
    </row>
    <row r="111" spans="2:12" ht="12" customHeight="1">
      <c r="B111" s="21"/>
      <c r="C111" s="29" t="s">
        <v>117</v>
      </c>
      <c r="D111" s="22"/>
      <c r="E111" s="22"/>
      <c r="F111" s="22"/>
      <c r="G111" s="22"/>
      <c r="H111" s="22"/>
      <c r="J111" s="22"/>
      <c r="K111" s="22"/>
      <c r="L111" s="20"/>
    </row>
    <row r="112" spans="2:12" s="1" customFormat="1" ht="16.5" customHeight="1">
      <c r="B112" s="35"/>
      <c r="C112" s="36"/>
      <c r="D112" s="36"/>
      <c r="E112" s="329" t="s">
        <v>118</v>
      </c>
      <c r="F112" s="331"/>
      <c r="G112" s="331"/>
      <c r="H112" s="331"/>
      <c r="I112" s="118"/>
      <c r="J112" s="36"/>
      <c r="K112" s="36"/>
      <c r="L112" s="39"/>
    </row>
    <row r="113" spans="2:12" s="1" customFormat="1" ht="12" customHeight="1">
      <c r="B113" s="35"/>
      <c r="C113" s="29" t="s">
        <v>119</v>
      </c>
      <c r="D113" s="36"/>
      <c r="E113" s="36"/>
      <c r="F113" s="36"/>
      <c r="G113" s="36"/>
      <c r="H113" s="36"/>
      <c r="I113" s="118"/>
      <c r="J113" s="36"/>
      <c r="K113" s="36"/>
      <c r="L113" s="39"/>
    </row>
    <row r="114" spans="2:12" s="1" customFormat="1" ht="16.5" customHeight="1">
      <c r="B114" s="35"/>
      <c r="C114" s="36"/>
      <c r="D114" s="36"/>
      <c r="E114" s="296" t="str">
        <f>E11</f>
        <v>SO 701 - Oplocení</v>
      </c>
      <c r="F114" s="331"/>
      <c r="G114" s="331"/>
      <c r="H114" s="331"/>
      <c r="I114" s="118"/>
      <c r="J114" s="36"/>
      <c r="K114" s="36"/>
      <c r="L114" s="39"/>
    </row>
    <row r="115" spans="2:12" s="1" customFormat="1" ht="6.95" customHeight="1">
      <c r="B115" s="35"/>
      <c r="C115" s="36"/>
      <c r="D115" s="36"/>
      <c r="E115" s="36"/>
      <c r="F115" s="36"/>
      <c r="G115" s="36"/>
      <c r="H115" s="36"/>
      <c r="I115" s="118"/>
      <c r="J115" s="36"/>
      <c r="K115" s="36"/>
      <c r="L115" s="39"/>
    </row>
    <row r="116" spans="2:12" s="1" customFormat="1" ht="12" customHeight="1">
      <c r="B116" s="35"/>
      <c r="C116" s="29" t="s">
        <v>22</v>
      </c>
      <c r="D116" s="36"/>
      <c r="E116" s="36"/>
      <c r="F116" s="27" t="str">
        <f>F14</f>
        <v>UL. ČAJKOVSKÉHO V KARVINÉ MIZEROVĚ (ZUŠ)</v>
      </c>
      <c r="G116" s="36"/>
      <c r="H116" s="36"/>
      <c r="I116" s="119" t="s">
        <v>24</v>
      </c>
      <c r="J116" s="62" t="str">
        <f>IF(J14="","",J14)</f>
        <v>7. 8. 2019</v>
      </c>
      <c r="K116" s="36"/>
      <c r="L116" s="39"/>
    </row>
    <row r="117" spans="2:12" s="1" customFormat="1" ht="6.95" customHeight="1">
      <c r="B117" s="35"/>
      <c r="C117" s="36"/>
      <c r="D117" s="36"/>
      <c r="E117" s="36"/>
      <c r="F117" s="36"/>
      <c r="G117" s="36"/>
      <c r="H117" s="36"/>
      <c r="I117" s="118"/>
      <c r="J117" s="36"/>
      <c r="K117" s="36"/>
      <c r="L117" s="39"/>
    </row>
    <row r="118" spans="2:12" s="1" customFormat="1" ht="27.95" customHeight="1">
      <c r="B118" s="35"/>
      <c r="C118" s="29" t="s">
        <v>30</v>
      </c>
      <c r="D118" s="36"/>
      <c r="E118" s="36"/>
      <c r="F118" s="27" t="str">
        <f>E17</f>
        <v>STATUTÁRNÍ MĚSTO KARVINÁ</v>
      </c>
      <c r="G118" s="36"/>
      <c r="H118" s="36"/>
      <c r="I118" s="119" t="s">
        <v>36</v>
      </c>
      <c r="J118" s="33" t="str">
        <f>E23</f>
        <v>KANIA a.s., Ostrava</v>
      </c>
      <c r="K118" s="36"/>
      <c r="L118" s="39"/>
    </row>
    <row r="119" spans="2:12" s="1" customFormat="1" ht="15.2" customHeight="1">
      <c r="B119" s="35"/>
      <c r="C119" s="29" t="s">
        <v>34</v>
      </c>
      <c r="D119" s="36"/>
      <c r="E119" s="36"/>
      <c r="F119" s="27" t="str">
        <f>IF(E20="","",E20)</f>
        <v>Vyplň údaj</v>
      </c>
      <c r="G119" s="36"/>
      <c r="H119" s="36"/>
      <c r="I119" s="119" t="s">
        <v>39</v>
      </c>
      <c r="J119" s="33" t="str">
        <f>E26</f>
        <v xml:space="preserve"> </v>
      </c>
      <c r="K119" s="36"/>
      <c r="L119" s="39"/>
    </row>
    <row r="120" spans="2:12" s="1" customFormat="1" ht="10.35" customHeight="1">
      <c r="B120" s="35"/>
      <c r="C120" s="36"/>
      <c r="D120" s="36"/>
      <c r="E120" s="36"/>
      <c r="F120" s="36"/>
      <c r="G120" s="36"/>
      <c r="H120" s="36"/>
      <c r="I120" s="118"/>
      <c r="J120" s="36"/>
      <c r="K120" s="36"/>
      <c r="L120" s="39"/>
    </row>
    <row r="121" spans="2:20" s="10" customFormat="1" ht="29.25" customHeight="1">
      <c r="B121" s="171"/>
      <c r="C121" s="172" t="s">
        <v>135</v>
      </c>
      <c r="D121" s="173" t="s">
        <v>67</v>
      </c>
      <c r="E121" s="173" t="s">
        <v>63</v>
      </c>
      <c r="F121" s="173" t="s">
        <v>64</v>
      </c>
      <c r="G121" s="173" t="s">
        <v>136</v>
      </c>
      <c r="H121" s="173" t="s">
        <v>137</v>
      </c>
      <c r="I121" s="174" t="s">
        <v>138</v>
      </c>
      <c r="J121" s="173" t="s">
        <v>124</v>
      </c>
      <c r="K121" s="175" t="s">
        <v>139</v>
      </c>
      <c r="L121" s="176"/>
      <c r="M121" s="71" t="s">
        <v>1</v>
      </c>
      <c r="N121" s="72" t="s">
        <v>46</v>
      </c>
      <c r="O121" s="72" t="s">
        <v>140</v>
      </c>
      <c r="P121" s="72" t="s">
        <v>141</v>
      </c>
      <c r="Q121" s="72" t="s">
        <v>142</v>
      </c>
      <c r="R121" s="72" t="s">
        <v>143</v>
      </c>
      <c r="S121" s="72" t="s">
        <v>144</v>
      </c>
      <c r="T121" s="73" t="s">
        <v>145</v>
      </c>
    </row>
    <row r="122" spans="2:63" s="1" customFormat="1" ht="22.9" customHeight="1">
      <c r="B122" s="35"/>
      <c r="C122" s="78" t="s">
        <v>146</v>
      </c>
      <c r="D122" s="36"/>
      <c r="E122" s="36"/>
      <c r="F122" s="36"/>
      <c r="G122" s="36"/>
      <c r="H122" s="36"/>
      <c r="I122" s="118"/>
      <c r="J122" s="177">
        <f>BK122</f>
        <v>0</v>
      </c>
      <c r="K122" s="36"/>
      <c r="L122" s="39"/>
      <c r="M122" s="74"/>
      <c r="N122" s="75"/>
      <c r="O122" s="75"/>
      <c r="P122" s="178">
        <f>P123</f>
        <v>0</v>
      </c>
      <c r="Q122" s="75"/>
      <c r="R122" s="178">
        <f>R123</f>
        <v>0.4914</v>
      </c>
      <c r="S122" s="75"/>
      <c r="T122" s="179">
        <f>T123</f>
        <v>0</v>
      </c>
      <c r="AT122" s="17" t="s">
        <v>81</v>
      </c>
      <c r="AU122" s="17" t="s">
        <v>126</v>
      </c>
      <c r="BK122" s="180">
        <f>BK123</f>
        <v>0</v>
      </c>
    </row>
    <row r="123" spans="2:63" s="11" customFormat="1" ht="25.9" customHeight="1">
      <c r="B123" s="181"/>
      <c r="C123" s="182"/>
      <c r="D123" s="183" t="s">
        <v>81</v>
      </c>
      <c r="E123" s="184" t="s">
        <v>228</v>
      </c>
      <c r="F123" s="184" t="s">
        <v>229</v>
      </c>
      <c r="G123" s="182"/>
      <c r="H123" s="182"/>
      <c r="I123" s="185"/>
      <c r="J123" s="186">
        <f>BK123</f>
        <v>0</v>
      </c>
      <c r="K123" s="182"/>
      <c r="L123" s="187"/>
      <c r="M123" s="188"/>
      <c r="N123" s="189"/>
      <c r="O123" s="189"/>
      <c r="P123" s="190">
        <f>P124</f>
        <v>0</v>
      </c>
      <c r="Q123" s="189"/>
      <c r="R123" s="190">
        <f>R124</f>
        <v>0.4914</v>
      </c>
      <c r="S123" s="189"/>
      <c r="T123" s="191">
        <f>T124</f>
        <v>0</v>
      </c>
      <c r="AR123" s="192" t="s">
        <v>89</v>
      </c>
      <c r="AT123" s="193" t="s">
        <v>81</v>
      </c>
      <c r="AU123" s="193" t="s">
        <v>82</v>
      </c>
      <c r="AY123" s="192" t="s">
        <v>149</v>
      </c>
      <c r="BK123" s="194">
        <f>BK124</f>
        <v>0</v>
      </c>
    </row>
    <row r="124" spans="2:63" s="11" customFormat="1" ht="22.9" customHeight="1">
      <c r="B124" s="181"/>
      <c r="C124" s="182"/>
      <c r="D124" s="183" t="s">
        <v>81</v>
      </c>
      <c r="E124" s="195" t="s">
        <v>106</v>
      </c>
      <c r="F124" s="195" t="s">
        <v>857</v>
      </c>
      <c r="G124" s="182"/>
      <c r="H124" s="182"/>
      <c r="I124" s="185"/>
      <c r="J124" s="196">
        <f>BK124</f>
        <v>0</v>
      </c>
      <c r="K124" s="182"/>
      <c r="L124" s="187"/>
      <c r="M124" s="188"/>
      <c r="N124" s="189"/>
      <c r="O124" s="189"/>
      <c r="P124" s="190">
        <f>SUM(P125:P128)</f>
        <v>0</v>
      </c>
      <c r="Q124" s="189"/>
      <c r="R124" s="190">
        <f>SUM(R125:R128)</f>
        <v>0.4914</v>
      </c>
      <c r="S124" s="189"/>
      <c r="T124" s="191">
        <f>SUM(T125:T128)</f>
        <v>0</v>
      </c>
      <c r="AR124" s="192" t="s">
        <v>89</v>
      </c>
      <c r="AT124" s="193" t="s">
        <v>81</v>
      </c>
      <c r="AU124" s="193" t="s">
        <v>89</v>
      </c>
      <c r="AY124" s="192" t="s">
        <v>149</v>
      </c>
      <c r="BK124" s="194">
        <f>SUM(BK125:BK128)</f>
        <v>0</v>
      </c>
    </row>
    <row r="125" spans="2:65" s="1" customFormat="1" ht="16.5" customHeight="1">
      <c r="B125" s="35"/>
      <c r="C125" s="197" t="s">
        <v>89</v>
      </c>
      <c r="D125" s="197" t="s">
        <v>152</v>
      </c>
      <c r="E125" s="198" t="s">
        <v>1215</v>
      </c>
      <c r="F125" s="199" t="s">
        <v>1216</v>
      </c>
      <c r="G125" s="200" t="s">
        <v>322</v>
      </c>
      <c r="H125" s="201">
        <v>105</v>
      </c>
      <c r="I125" s="202"/>
      <c r="J125" s="203">
        <f>ROUND(I125*H125,2)</f>
        <v>0</v>
      </c>
      <c r="K125" s="199" t="s">
        <v>271</v>
      </c>
      <c r="L125" s="39"/>
      <c r="M125" s="204" t="s">
        <v>1</v>
      </c>
      <c r="N125" s="205" t="s">
        <v>47</v>
      </c>
      <c r="O125" s="67"/>
      <c r="P125" s="206">
        <f>O125*H125</f>
        <v>0</v>
      </c>
      <c r="Q125" s="206">
        <v>0.00468</v>
      </c>
      <c r="R125" s="206">
        <f>Q125*H125</f>
        <v>0.4914</v>
      </c>
      <c r="S125" s="206">
        <v>0</v>
      </c>
      <c r="T125" s="207">
        <f>S125*H125</f>
        <v>0</v>
      </c>
      <c r="AR125" s="208" t="s">
        <v>169</v>
      </c>
      <c r="AT125" s="208" t="s">
        <v>152</v>
      </c>
      <c r="AU125" s="208" t="s">
        <v>86</v>
      </c>
      <c r="AY125" s="17" t="s">
        <v>149</v>
      </c>
      <c r="BE125" s="209">
        <f>IF(N125="základní",J125,0)</f>
        <v>0</v>
      </c>
      <c r="BF125" s="209">
        <f>IF(N125="snížená",J125,0)</f>
        <v>0</v>
      </c>
      <c r="BG125" s="209">
        <f>IF(N125="zákl. přenesená",J125,0)</f>
        <v>0</v>
      </c>
      <c r="BH125" s="209">
        <f>IF(N125="sníž. přenesená",J125,0)</f>
        <v>0</v>
      </c>
      <c r="BI125" s="209">
        <f>IF(N125="nulová",J125,0)</f>
        <v>0</v>
      </c>
      <c r="BJ125" s="17" t="s">
        <v>89</v>
      </c>
      <c r="BK125" s="209">
        <f>ROUND(I125*H125,2)</f>
        <v>0</v>
      </c>
      <c r="BL125" s="17" t="s">
        <v>169</v>
      </c>
      <c r="BM125" s="208" t="s">
        <v>1217</v>
      </c>
    </row>
    <row r="126" spans="2:47" s="1" customFormat="1" ht="331.5">
      <c r="B126" s="35"/>
      <c r="C126" s="36"/>
      <c r="D126" s="210" t="s">
        <v>159</v>
      </c>
      <c r="E126" s="36"/>
      <c r="F126" s="211" t="s">
        <v>1218</v>
      </c>
      <c r="G126" s="36"/>
      <c r="H126" s="36"/>
      <c r="I126" s="118"/>
      <c r="J126" s="36"/>
      <c r="K126" s="36"/>
      <c r="L126" s="39"/>
      <c r="M126" s="212"/>
      <c r="N126" s="67"/>
      <c r="O126" s="67"/>
      <c r="P126" s="67"/>
      <c r="Q126" s="67"/>
      <c r="R126" s="67"/>
      <c r="S126" s="67"/>
      <c r="T126" s="68"/>
      <c r="AT126" s="17" t="s">
        <v>159</v>
      </c>
      <c r="AU126" s="17" t="s">
        <v>86</v>
      </c>
    </row>
    <row r="127" spans="2:51" s="12" customFormat="1" ht="11.25">
      <c r="B127" s="216"/>
      <c r="C127" s="217"/>
      <c r="D127" s="210" t="s">
        <v>254</v>
      </c>
      <c r="E127" s="218" t="s">
        <v>1</v>
      </c>
      <c r="F127" s="219" t="s">
        <v>1219</v>
      </c>
      <c r="G127" s="217"/>
      <c r="H127" s="220">
        <v>105</v>
      </c>
      <c r="I127" s="221"/>
      <c r="J127" s="217"/>
      <c r="K127" s="217"/>
      <c r="L127" s="222"/>
      <c r="M127" s="223"/>
      <c r="N127" s="224"/>
      <c r="O127" s="224"/>
      <c r="P127" s="224"/>
      <c r="Q127" s="224"/>
      <c r="R127" s="224"/>
      <c r="S127" s="224"/>
      <c r="T127" s="225"/>
      <c r="AT127" s="226" t="s">
        <v>254</v>
      </c>
      <c r="AU127" s="226" t="s">
        <v>86</v>
      </c>
      <c r="AV127" s="12" t="s">
        <v>86</v>
      </c>
      <c r="AW127" s="12" t="s">
        <v>38</v>
      </c>
      <c r="AX127" s="12" t="s">
        <v>82</v>
      </c>
      <c r="AY127" s="226" t="s">
        <v>149</v>
      </c>
    </row>
    <row r="128" spans="2:51" s="13" customFormat="1" ht="11.25">
      <c r="B128" s="227"/>
      <c r="C128" s="228"/>
      <c r="D128" s="210" t="s">
        <v>254</v>
      </c>
      <c r="E128" s="229" t="s">
        <v>1</v>
      </c>
      <c r="F128" s="230" t="s">
        <v>256</v>
      </c>
      <c r="G128" s="228"/>
      <c r="H128" s="231">
        <v>105</v>
      </c>
      <c r="I128" s="232"/>
      <c r="J128" s="228"/>
      <c r="K128" s="228"/>
      <c r="L128" s="233"/>
      <c r="M128" s="248"/>
      <c r="N128" s="249"/>
      <c r="O128" s="249"/>
      <c r="P128" s="249"/>
      <c r="Q128" s="249"/>
      <c r="R128" s="249"/>
      <c r="S128" s="249"/>
      <c r="T128" s="250"/>
      <c r="AT128" s="237" t="s">
        <v>254</v>
      </c>
      <c r="AU128" s="237" t="s">
        <v>86</v>
      </c>
      <c r="AV128" s="13" t="s">
        <v>169</v>
      </c>
      <c r="AW128" s="13" t="s">
        <v>38</v>
      </c>
      <c r="AX128" s="13" t="s">
        <v>89</v>
      </c>
      <c r="AY128" s="237" t="s">
        <v>149</v>
      </c>
    </row>
    <row r="129" spans="2:12" s="1" customFormat="1" ht="6.95" customHeight="1">
      <c r="B129" s="50"/>
      <c r="C129" s="51"/>
      <c r="D129" s="51"/>
      <c r="E129" s="51"/>
      <c r="F129" s="51"/>
      <c r="G129" s="51"/>
      <c r="H129" s="51"/>
      <c r="I129" s="149"/>
      <c r="J129" s="51"/>
      <c r="K129" s="51"/>
      <c r="L129" s="39"/>
    </row>
  </sheetData>
  <sheetProtection algorithmName="SHA-512" hashValue="2pxOKw8MRtFY6kVrHznaNGpZ9bI+eBHQKBZWfo/tIOkd/UrJfGhBWn3jvDkJeMc5SL5AlWKHaUzvzUtSEZg/PQ==" saltValue="3zzJG4dhMXFuub9oefpZow+uzAh5wBYMQagtr7hHZCqfjHeoxByOIfpkDCxxkc9E6s9T0tKiFh2oX0lp+1U6nQ==" spinCount="100000" sheet="1" objects="1" scenarios="1" formatColumns="0" formatRows="0" autoFilter="0"/>
  <autoFilter ref="C121:K128"/>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Tyl</cp:lastModifiedBy>
  <dcterms:created xsi:type="dcterms:W3CDTF">2019-09-18T18:07:35Z</dcterms:created>
  <dcterms:modified xsi:type="dcterms:W3CDTF">2020-01-06T10:32:56Z</dcterms:modified>
  <cp:category/>
  <cp:version/>
  <cp:contentType/>
  <cp:contentStatus/>
</cp:coreProperties>
</file>