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edlejší a o - SO..." sheetId="2" r:id="rId2"/>
    <sheet name="SO 01 - Dendrologick - SO..." sheetId="3" r:id="rId3"/>
    <sheet name="SO 02 - Výměna povrc - SO..." sheetId="4" r:id="rId4"/>
    <sheet name="SO 03 - Mobiliář a h - SO..." sheetId="5" r:id="rId5"/>
    <sheet name="SO 04 - Sadové úprav - SO..." sheetId="6" r:id="rId6"/>
  </sheets>
  <definedNames>
    <definedName name="_xlnm.Print_Area" localSheetId="0">'Rekapitulace stavby'!$D$4:$AO$76,'Rekapitulace stavby'!$C$82:$AQ$100</definedName>
    <definedName name="_xlnm._FilterDatabase" localSheetId="1" hidden="1">'SO 00 - Vedlejší a o - SO...'!$C$119:$K$127</definedName>
    <definedName name="_xlnm.Print_Area" localSheetId="1">'SO 00 - Vedlejší a o - SO...'!$C$4:$J$76,'SO 00 - Vedlejší a o - SO...'!$C$82:$J$101,'SO 00 - Vedlejší a o - SO...'!$C$107:$K$127</definedName>
    <definedName name="_xlnm._FilterDatabase" localSheetId="2" hidden="1">'SO 01 - Dendrologick - SO...'!$C$117:$K$133</definedName>
    <definedName name="_xlnm.Print_Area" localSheetId="2">'SO 01 - Dendrologick - SO...'!$C$4:$J$76,'SO 01 - Dendrologick - SO...'!$C$82:$J$99,'SO 01 - Dendrologick - SO...'!$C$105:$K$133</definedName>
    <definedName name="_xlnm._FilterDatabase" localSheetId="3" hidden="1">'SO 02 - Výměna povrc - SO...'!$C$122:$K$278</definedName>
    <definedName name="_xlnm.Print_Area" localSheetId="3">'SO 02 - Výměna povrc - SO...'!$C$4:$J$76,'SO 02 - Výměna povrc - SO...'!$C$82:$J$104,'SO 02 - Výměna povrc - SO...'!$C$110:$K$278</definedName>
    <definedName name="_xlnm._FilterDatabase" localSheetId="4" hidden="1">'SO 03 - Mobiliář a h - SO...'!$C$116:$K$261</definedName>
    <definedName name="_xlnm.Print_Area" localSheetId="4">'SO 03 - Mobiliář a h - SO...'!$C$4:$J$76,'SO 03 - Mobiliář a h - SO...'!$C$82:$J$98,'SO 03 - Mobiliář a h - SO...'!$C$104:$K$261</definedName>
    <definedName name="_xlnm._FilterDatabase" localSheetId="5" hidden="1">'SO 04 - Sadové úprav - SO...'!$C$119:$K$240</definedName>
    <definedName name="_xlnm.Print_Area" localSheetId="5">'SO 04 - Sadové úprav - SO...'!$C$4:$J$76,'SO 04 - Sadové úprav - SO...'!$C$82:$J$101,'SO 04 - Sadové úprav - SO...'!$C$107:$K$240</definedName>
    <definedName name="_xlnm.Print_Titles" localSheetId="0">'Rekapitulace stavby'!$92:$92</definedName>
    <definedName name="_xlnm.Print_Titles" localSheetId="1">'SO 00 - Vedlejší a o - SO...'!$119:$119</definedName>
    <definedName name="_xlnm.Print_Titles" localSheetId="2">'SO 01 - Dendrologick - SO...'!$117:$117</definedName>
    <definedName name="_xlnm.Print_Titles" localSheetId="3">'SO 02 - Výměna povrc - SO...'!$122:$122</definedName>
    <definedName name="_xlnm.Print_Titles" localSheetId="4">'SO 03 - Mobiliář a h - SO...'!$116:$116</definedName>
    <definedName name="_xlnm.Print_Titles" localSheetId="5">'SO 04 - Sadové úprav - SO...'!$119:$119</definedName>
  </definedNames>
  <calcPr fullCalcOnLoad="1"/>
</workbook>
</file>

<file path=xl/sharedStrings.xml><?xml version="1.0" encoding="utf-8"?>
<sst xmlns="http://schemas.openxmlformats.org/spreadsheetml/2006/main" count="5422" uniqueCount="662">
  <si>
    <t>Export Komplet</t>
  </si>
  <si>
    <t/>
  </si>
  <si>
    <t>2.0</t>
  </si>
  <si>
    <t>ZAMOK</t>
  </si>
  <si>
    <t>False</t>
  </si>
  <si>
    <t>{65241b3e-c446-461a-b2bd-7cc16f121788}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</si>
  <si>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</si>
  <si>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</si>
  <si>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</si>
  <si>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</si>
  <si>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</si>
  <si>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</si>
  <si>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</si>
  <si>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</si>
  <si>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</si>
  <si>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</si>
  <si>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</si>
  <si>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Zahrada MŠ Slovenská 2872, Karviná Hranice</t>
  </si>
  <si>
    <t>KSO:</t>
  </si>
  <si>
    <t>CC-CZ:</t>
  </si>
  <si>
    <t>Místo:</t>
  </si>
  <si>
    <t>Karviná - Hranice</t>
  </si>
  <si>
    <t>Datum:</t>
  </si>
  <si>
    <t>13. 12. 2017</t>
  </si>
  <si>
    <t>Zadavatel:</t>
  </si>
  <si>
    <t>IČ:</t>
  </si>
  <si>
    <t>62331388</t>
  </si>
  <si>
    <t>Základní škola a Mateřská škola Mendelova, Karviná</t>
  </si>
  <si>
    <t>DIČ:</t>
  </si>
  <si>
    <t>CZ62331388</t>
  </si>
  <si>
    <t>Uchazeč:</t>
  </si>
  <si>
    <t>Vyplň údaj</t>
  </si>
  <si>
    <t>Projektant:</t>
  </si>
  <si>
    <t>69221189</t>
  </si>
  <si>
    <t>Ing.Magda Cigánková Fialová</t>
  </si>
  <si>
    <t>CZ7652225548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</si>
  <si>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</si>
  <si>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</si>
  <si>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</si>
  <si>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</si>
  <si>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</si>
  <si>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</si>
  <si>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</si>
  <si>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</si>
  <si>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</si>
  <si>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</si>
  <si>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</si>
  <si>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</si>
  <si>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</si>
  <si>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</si>
  <si>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</si>
  <si>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</si>
  <si>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</si>
  <si>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</si>
  <si>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</si>
  <si>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</si>
  <si>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</si>
  <si>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</si>
  <si>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</si>
  <si>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</si>
  <si>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</si>
  <si>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</si>
  <si>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</si>
  <si>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</si>
  <si>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</si>
  <si>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</si>
  <si>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</si>
  <si>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</si>
  <si>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</si>
  <si>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</si>
  <si>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</si>
  <si>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</si>
  <si>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</si>
  <si>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</si>
  <si>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</si>
  <si>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</si>
  <si>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</si>
  <si>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</si>
  <si>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</si>
  <si>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</si>
  <si>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</si>
  <si>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</si>
  <si>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</si>
  <si>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</si>
  <si>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</si>
  <si>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00 - Vedlejší a o</t>
  </si>
  <si>
    <t>SO 00 - Vedlejší a ostatn...</t>
  </si>
  <si>
    <t>STA</t>
  </si>
  <si>
    <t>1</t>
  </si>
  <si>
    <t>{9a5ea196-3883-433b-962a-2d966d9eb8f9}</t>
  </si>
  <si>
    <t>2</t>
  </si>
  <si>
    <t>SO 01 - Dendrologick</t>
  </si>
  <si>
    <t>SO 01 - Dendrologický prů...</t>
  </si>
  <si>
    <t>{5471ea6d-3bc1-4e6c-9dea-71f5ed5beda1}</t>
  </si>
  <si>
    <t>SO 02 - Výměna povrc</t>
  </si>
  <si>
    <t>SO 02 - Výměna povrchů a ...</t>
  </si>
  <si>
    <t>{7d51a31c-5d4a-43f0-9775-7704a8c1507c}</t>
  </si>
  <si>
    <t>SO 03 - Mobiliář a h</t>
  </si>
  <si>
    <t>SO 03 - Mobiliář a herní ...</t>
  </si>
  <si>
    <t>{2f73b25b-0931-41a7-a1a4-12b85f74df2f}</t>
  </si>
  <si>
    <t>SO 04 - Sadové úprav</t>
  </si>
  <si>
    <t>SO 04 - Sadové úpravy</t>
  </si>
  <si>
    <t>{75b44408-71d1-421e-89c1-9349ab20573a}</t>
  </si>
  <si>
    <t>KRYCÍ LIST SOUPISU PRACÍ</t>
  </si>
  <si>
    <t>Objekt:</t>
  </si>
  <si>
    <t>SO 00 - Vedlejší a o - SO 00 - Vedlejší a ostatn...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</si>
  <si>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</si>
  <si>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</si>
  <si>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</si>
  <si>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</si>
  <si>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</si>
  <si>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</si>
  <si>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Geodetické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</si>
  <si>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</si>
  <si>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</si>
  <si>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</si>
  <si>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</si>
  <si>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</si>
  <si>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</si>
  <si>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</si>
  <si>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</si>
  <si>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</si>
  <si>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</si>
  <si>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</si>
  <si>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</si>
  <si>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</si>
  <si>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</si>
  <si>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</si>
  <si>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</si>
  <si>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</si>
  <si>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</si>
  <si>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</si>
  <si>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</si>
  <si>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Geodetické práce</t>
  </si>
  <si>
    <t>K</t>
  </si>
  <si>
    <t>012002000</t>
  </si>
  <si>
    <t>Hlavní tituly průvodních činností a nákladů průzkumné, geodetické a projektové práce, geodetické práce</t>
  </si>
  <si>
    <t>kpt</t>
  </si>
  <si>
    <t>4</t>
  </si>
  <si>
    <t>VRN3</t>
  </si>
  <si>
    <t>Zařízení staveniště</t>
  </si>
  <si>
    <t>032002000</t>
  </si>
  <si>
    <t>Hlavní tituly průvodních činností a nákladů zařízení staveniště, vybavení staveniště</t>
  </si>
  <si>
    <t>VRN4</t>
  </si>
  <si>
    <t>Inženýrská činnost</t>
  </si>
  <si>
    <t>3</t>
  </si>
  <si>
    <t>045002000</t>
  </si>
  <si>
    <t>Hlavní tituly průvodních činností a nákladů inženýrská činnost, komplementační a koordinační činnost</t>
  </si>
  <si>
    <t>6</t>
  </si>
  <si>
    <t>SO 01 - Dendrologick - SO 01 - Dendrologický prů...</t>
  </si>
  <si>
    <t>HSV - Práce a dodávky HSV</t>
  </si>
  <si>
    <t xml:space="preserve">    1 - Zemní práce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</si>
  <si>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</si>
  <si>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</si>
  <si>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</si>
  <si>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</si>
  <si>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</si>
  <si>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</si>
  <si>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VV</t>
  </si>
  <si>
    <t xml:space="preserve">"dle TZ - keře a skupiny náletů k odstranění č." </t>
  </si>
  <si>
    <t>"22, 23, 24, 25, 40, 45, 55"</t>
  </si>
  <si>
    <t>1,4+5,3+2,1+1,2+4+3+3</t>
  </si>
  <si>
    <t>Součet</t>
  </si>
  <si>
    <t>162301501</t>
  </si>
  <si>
    <t>Vodorovné přemístění křovin do 10 km D kmene do 100 mm</t>
  </si>
  <si>
    <t>111251111</t>
  </si>
  <si>
    <t>Drcení ořezaných větví D do 100 mm s odvozem do 20 km</t>
  </si>
  <si>
    <t>m3</t>
  </si>
  <si>
    <t>16</t>
  </si>
  <si>
    <t>0,75+0,2+0,75</t>
  </si>
  <si>
    <t>184852113</t>
  </si>
  <si>
    <t>Řez stromu  bezpečnostní o ploše koruny do 90 m2 lezeckou technikou</t>
  </si>
  <si>
    <t>kus</t>
  </si>
  <si>
    <t>22</t>
  </si>
  <si>
    <t>"dle TZ - strom č. 21, 27, 28"3</t>
  </si>
  <si>
    <t>R1</t>
  </si>
  <si>
    <t>Poplatek za likvidaci dřevní hmoty</t>
  </si>
  <si>
    <t>komplet</t>
  </si>
  <si>
    <t>24</t>
  </si>
  <si>
    <t>SO 02 - Výměna povrc - SO 02 - Výměna povrchů a ...</t>
  </si>
  <si>
    <t xml:space="preserve">    3 - Terénní úpravy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</si>
  <si>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</si>
  <si>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</si>
  <si>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</si>
  <si>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</si>
  <si>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113107152</t>
  </si>
  <si>
    <t>Odstranění podkladu pl přes 50 do 200 m2 z kameniva těženého tl 200 mm</t>
  </si>
  <si>
    <t>"dle TZ - 1. plochy ze stávajícího litého asfaltového povrchu"</t>
  </si>
  <si>
    <t>156+70</t>
  </si>
  <si>
    <t>113107153</t>
  </si>
  <si>
    <t>Odstranění podkladu pl přes 50 do 200 m2 z kameniva těženého tl 300 mm</t>
  </si>
  <si>
    <t>"dle TZ ODSTRANĚNÍ - 3. pozůstatky štěrkových dopadových ploch"</t>
  </si>
  <si>
    <t>63</t>
  </si>
  <si>
    <t>113201111</t>
  </si>
  <si>
    <t>Vytrhání obrub chodníkových ležatých</t>
  </si>
  <si>
    <t>m</t>
  </si>
  <si>
    <t>"dle TZ ODSTRANĚNÍ - 2. odstranění obrubníků (šířka 5 cm x výška 25cm v betonovém základě cca do 0,4m)"</t>
  </si>
  <si>
    <t>237,5</t>
  </si>
  <si>
    <t>Dod 01</t>
  </si>
  <si>
    <t>Konstrukce okraje pískovišť včetně montáže - 3 x 3 m</t>
  </si>
  <si>
    <t>8</t>
  </si>
  <si>
    <t>Dod 02</t>
  </si>
  <si>
    <t>Konstrukce okraje pískovišť včetně montáže - 4 x 4 m</t>
  </si>
  <si>
    <t>10</t>
  </si>
  <si>
    <t>Dod 03</t>
  </si>
  <si>
    <t>Zastínění pískoviště - 3 x 3 m</t>
  </si>
  <si>
    <t>12</t>
  </si>
  <si>
    <t>"dle TZ OBNOVA - 7. zastínění pískoviště"1</t>
  </si>
  <si>
    <t>7</t>
  </si>
  <si>
    <t>Dod 04</t>
  </si>
  <si>
    <t>Zastínění pískoviště - 4 x 4 m</t>
  </si>
  <si>
    <t>14</t>
  </si>
  <si>
    <t>Terénní úpravy</t>
  </si>
  <si>
    <t>182101101</t>
  </si>
  <si>
    <t>Svahování - terénní modelace, vyrovnání terénu, v hornině tř. 1 až 4</t>
  </si>
  <si>
    <t>"dle TZ - OBNOVA - vyrovnání terénu, dosypání k obrubám"244</t>
  </si>
  <si>
    <t>9</t>
  </si>
  <si>
    <t>181301101</t>
  </si>
  <si>
    <t>Rozprostření ornice tl vrstvy do 100 mm pl do 500 m2 v rovině nebo ve svahu do 1:5</t>
  </si>
  <si>
    <t>18</t>
  </si>
  <si>
    <t>224</t>
  </si>
  <si>
    <t>162701105</t>
  </si>
  <si>
    <t>Vodorovné přemístění do 10000 m zeminy z horniny tř. 1 až 4</t>
  </si>
  <si>
    <t>20</t>
  </si>
  <si>
    <t>"dle TZ ODSTRANĚNÍ - 10 - doplnění ornice po odstraňovaných plochách"85</t>
  </si>
  <si>
    <t>11</t>
  </si>
  <si>
    <t>167101101</t>
  </si>
  <si>
    <t>Dodávka ornice na zásypy a modelaci vč. dopravy</t>
  </si>
  <si>
    <t>85</t>
  </si>
  <si>
    <t>Komunikace pozemní</t>
  </si>
  <si>
    <t>564762111</t>
  </si>
  <si>
    <t>Podklad z vibrovaného štěrku VŠ tl 200 mm</t>
  </si>
  <si>
    <t>"dle TZ OBNOVA - 5. lože pod kamenné šlapáky"33</t>
  </si>
  <si>
    <t>"dle TZ OBNOVA - 8. lože pod balvany"5</t>
  </si>
  <si>
    <t>13</t>
  </si>
  <si>
    <t>564861111</t>
  </si>
  <si>
    <t>Podklad ze štěrkodrtě ŠD tl 200 mm</t>
  </si>
  <si>
    <t>26</t>
  </si>
  <si>
    <t>"dle TZ - OBNOVA 6. - podklad pod pískoviště"</t>
  </si>
  <si>
    <t>3*3</t>
  </si>
  <si>
    <t>4*4</t>
  </si>
  <si>
    <t>564871111</t>
  </si>
  <si>
    <t>Podklad ze štěrkodrtě ŠD tl 250 mm</t>
  </si>
  <si>
    <t>28</t>
  </si>
  <si>
    <t>"dle TZ OBNOVA - 3. litý asfalt"84</t>
  </si>
  <si>
    <t>"dle TZ OBNOVA - kamenná dlažba"20</t>
  </si>
  <si>
    <t>564921411</t>
  </si>
  <si>
    <t>Podklad z asfaltového recyklátu tl 60 mm</t>
  </si>
  <si>
    <t>30</t>
  </si>
  <si>
    <t>"dle TZ OBNOVA - 3. litý asfaltový povrch dráhy"84</t>
  </si>
  <si>
    <t>564851111</t>
  </si>
  <si>
    <t>Podklad ze štěrkodrtě ŠD tl 150 mm</t>
  </si>
  <si>
    <t>32</t>
  </si>
  <si>
    <t>17</t>
  </si>
  <si>
    <t>573211111</t>
  </si>
  <si>
    <t>Postřik živičný spojovací z asfaltu v množství 0,60 kg/m2</t>
  </si>
  <si>
    <t>34</t>
  </si>
  <si>
    <t>578143113</t>
  </si>
  <si>
    <t>Litý asfalt MA 11 (LAS) tl 40 mm š do 3 m z nemodifikovaného asfaltu</t>
  </si>
  <si>
    <t>36</t>
  </si>
  <si>
    <t>19</t>
  </si>
  <si>
    <t>596211212</t>
  </si>
  <si>
    <t>Kladení zámkové dlažby komunikací pro pěší tl 80 mm skupiny A pl do 300 m2</t>
  </si>
  <si>
    <t>38</t>
  </si>
  <si>
    <t>"dle TZ OBNOVA - 1."72</t>
  </si>
  <si>
    <t>M</t>
  </si>
  <si>
    <t>592451090</t>
  </si>
  <si>
    <t>dlažba betonová zámková tvaru kost 6 cm přírodní</t>
  </si>
  <si>
    <t>40</t>
  </si>
  <si>
    <t>583373440</t>
  </si>
  <si>
    <t>štěrkopísek frakce 0-32 včetně dopravy</t>
  </si>
  <si>
    <t>t</t>
  </si>
  <si>
    <t>42</t>
  </si>
  <si>
    <t>460650151</t>
  </si>
  <si>
    <t>Kladení dlažby z kostek kamenných velkých do lože z kameniva těženého</t>
  </si>
  <si>
    <t>44</t>
  </si>
  <si>
    <t>"dle TZ OBNOVA - 4. plocha kamenné dlažby"20</t>
  </si>
  <si>
    <t>23</t>
  </si>
  <si>
    <t>583846730</t>
  </si>
  <si>
    <t>nepravidelný kámen Pískovec P22/P1 obkl/dlaž. pr. 10-50 cm tl. 2-4 cm</t>
  </si>
  <si>
    <t>46</t>
  </si>
  <si>
    <t>"dle TZ OBNOVA - 4. kamenná dlažba"20</t>
  </si>
  <si>
    <t>596911111</t>
  </si>
  <si>
    <t>Kladení šlapáků v rovině a svahu do 1:5</t>
  </si>
  <si>
    <t>48</t>
  </si>
  <si>
    <t>"dle TZ OBNOVA - 5. šlapáky"34</t>
  </si>
  <si>
    <t>25</t>
  </si>
  <si>
    <t>583846730 R</t>
  </si>
  <si>
    <t>nepravidelný kámen Pískovec šlapák cca 30 x 40 cm, 5 cm</t>
  </si>
  <si>
    <t>50</t>
  </si>
  <si>
    <t>"dle TZ OBNOVA - 5. šlapáky cca 30 x 40 cm, tloštka 5 cm"210</t>
  </si>
  <si>
    <t>MAT 01</t>
  </si>
  <si>
    <t>Volně ložené balvany - 80 x 120 x 60, včetně dopravy a instalace</t>
  </si>
  <si>
    <t>52</t>
  </si>
  <si>
    <t>27</t>
  </si>
  <si>
    <t>MAT 02</t>
  </si>
  <si>
    <t>Volně ložené balvany - 60 x 80 x 60, včetně dopravy a instalace</t>
  </si>
  <si>
    <t>54</t>
  </si>
  <si>
    <t>Ostatní konstrukce a práce, bourání</t>
  </si>
  <si>
    <t>916231213</t>
  </si>
  <si>
    <t>Osazení chodníkového obrubníku betonového stojatého s boční opěrou do lože z betonu prostého</t>
  </si>
  <si>
    <t>56</t>
  </si>
  <si>
    <t>"dle TZ OBNOVA - 2. obrubníky u chodníku z dlažby"85,5</t>
  </si>
  <si>
    <t>"dle TZ OBNOVA - 4. obrubníky kolem asfaltové plochy"113</t>
  </si>
  <si>
    <t>29</t>
  </si>
  <si>
    <t>592174110</t>
  </si>
  <si>
    <t>obrubník betonový chodníkový ABO 15-10 100x5x20 cm</t>
  </si>
  <si>
    <t>58</t>
  </si>
  <si>
    <t>961044111</t>
  </si>
  <si>
    <t>Bourání základů z betonu prostého</t>
  </si>
  <si>
    <t>60</t>
  </si>
  <si>
    <t>"dle TZ - 4. betonové patky po sušáku - 2 kusy"</t>
  </si>
  <si>
    <t>3,14*0,35*0,35*1*2</t>
  </si>
  <si>
    <t>"dle TZ - 5. betonová patka po kovové trubce - 1 kus"</t>
  </si>
  <si>
    <t>3,14*0,35*0,35*0,5</t>
  </si>
  <si>
    <t>"dle TZ - 11. pískoviště - 2 kusy"</t>
  </si>
  <si>
    <t>(0,8*0,25*4*4)*2</t>
  </si>
  <si>
    <t>31</t>
  </si>
  <si>
    <t>965042141</t>
  </si>
  <si>
    <t>Bourání podkladů pod dlažby nebo mazanin betonových nebo z litého asfaltu tl do 100 mm pl přes 4 m2</t>
  </si>
  <si>
    <t>62</t>
  </si>
  <si>
    <t>"1 - rekonstrukce ploch ze stávajícího litého asfaltového povrchu"</t>
  </si>
  <si>
    <t>220*0,05</t>
  </si>
  <si>
    <t>997013801</t>
  </si>
  <si>
    <t>Poplatek za uložení stavebního betonového odpadu na skládce (skládkovné)</t>
  </si>
  <si>
    <t>64</t>
  </si>
  <si>
    <t>23,869+2,114+12,8</t>
  </si>
  <si>
    <t>33</t>
  </si>
  <si>
    <t>99701383R</t>
  </si>
  <si>
    <t>Poplatek za uložení stavebního odpadu na skládce - podkladní kamenivo s asfaltem, výplň pískovišť (skládkovné)</t>
  </si>
  <si>
    <t>66</t>
  </si>
  <si>
    <t>113+37,8+28,8</t>
  </si>
  <si>
    <t>99701383P</t>
  </si>
  <si>
    <t>Poplatek za uložení objemného odpadu na skládce - sušák, trubka, lavičky, domečky, sedáky pískovišť (skládkovné)</t>
  </si>
  <si>
    <t>68</t>
  </si>
  <si>
    <t>0,2+0,1+0,35+0,35+0,35+0,5+0,5+0,15+0,15+0,15</t>
  </si>
  <si>
    <t>35</t>
  </si>
  <si>
    <t>R 01</t>
  </si>
  <si>
    <t>Odstranění sušáku</t>
  </si>
  <si>
    <t>70</t>
  </si>
  <si>
    <t>"dle TZ - 4. kovová konstrukce sušáku a 5. kovové trubky"1</t>
  </si>
  <si>
    <t>R 02</t>
  </si>
  <si>
    <t>Přenesení dřevěné psací tabule</t>
  </si>
  <si>
    <t>72</t>
  </si>
  <si>
    <t>37</t>
  </si>
  <si>
    <t>R 03</t>
  </si>
  <si>
    <t>Odstranění a likvidace dřevěných domečků</t>
  </si>
  <si>
    <t>74</t>
  </si>
  <si>
    <t>"dle TZ ODSTRANĚNÍ - 8. odstranění dřevěných domečků - rozměry 1,25x1,25, v 1,4, bez podlážky"</t>
  </si>
  <si>
    <t>R 04</t>
  </si>
  <si>
    <t>Odstranění a likvidace laviček</t>
  </si>
  <si>
    <t>76</t>
  </si>
  <si>
    <t>"Jedná se o lavičky bez kotvení s opěradly o rozměru 1,8 x 0,6 x 1,2m, základem je kovová konstrukce s dřevěnými latěmi."</t>
  </si>
  <si>
    <t>997</t>
  </si>
  <si>
    <t>Přesun sutě</t>
  </si>
  <si>
    <t>39</t>
  </si>
  <si>
    <t>997221612</t>
  </si>
  <si>
    <t>Nakládání vybouraných hmot na dopravní prostředky pro vodorovnou dopravu</t>
  </si>
  <si>
    <t>78</t>
  </si>
  <si>
    <t>"dle TZ - obsah 2 ks pískovišť"</t>
  </si>
  <si>
    <t>4*4*0,5*2*1,8</t>
  </si>
  <si>
    <t>997221571</t>
  </si>
  <si>
    <t>Vodorovná doprava vybouraných hmot do 1 km</t>
  </si>
  <si>
    <t>80</t>
  </si>
  <si>
    <t>(156+70)*0,25*2</t>
  </si>
  <si>
    <t>"dle TZ - 2. odstraněné obrubníky"</t>
  </si>
  <si>
    <t>(237,5*0,05*0,25)+(0,4*237,5*0,1)*2,2</t>
  </si>
  <si>
    <t>"dle TZ - 3. pozůstatky štěrkových dopadových ploch"</t>
  </si>
  <si>
    <t>63*0,3*2</t>
  </si>
  <si>
    <t>"dle TZ - 4. a 5. základy kotvení sušáku a kovové trubky"</t>
  </si>
  <si>
    <t>(0,769+0,192)*2,2</t>
  </si>
  <si>
    <t>"dle TZ - 7. betonový základ pískoviště 2 ks"</t>
  </si>
  <si>
    <t>6,4*2</t>
  </si>
  <si>
    <t>"dle TZ ODSTRANĚNÍ - výplň pískovišť"</t>
  </si>
  <si>
    <t>41</t>
  </si>
  <si>
    <t>997221579</t>
  </si>
  <si>
    <t>Příplatek ZKD 1 km u vodorovné dopravy vybouraných hmot</t>
  </si>
  <si>
    <t>82</t>
  </si>
  <si>
    <t>113</t>
  </si>
  <si>
    <t>23,869</t>
  </si>
  <si>
    <t>37,8</t>
  </si>
  <si>
    <t>2,114</t>
  </si>
  <si>
    <t>12,8</t>
  </si>
  <si>
    <t>28,8</t>
  </si>
  <si>
    <t>218,383*9</t>
  </si>
  <si>
    <t>998</t>
  </si>
  <si>
    <t>Přesun hmot</t>
  </si>
  <si>
    <t>998229111</t>
  </si>
  <si>
    <t>Přesun hmot ruční pro pozemní komunikace s krytem z kameniva, betonu,živice na vzdálenost do 50 m</t>
  </si>
  <si>
    <t>84</t>
  </si>
  <si>
    <t>SO 03 - Mobiliář a h - SO 03 - Mobiliář a herní ...</t>
  </si>
  <si>
    <t>M - Dodávka a montáž mobiliáře</t>
  </si>
  <si>
    <t>Dodávka a montáž mobiliáře</t>
  </si>
  <si>
    <t>mobiliář P1</t>
  </si>
  <si>
    <t>Síťová prolézačka</t>
  </si>
  <si>
    <t>"Akátový atestovaný herní prvek, montáž s kotvením provádí dodavatel"</t>
  </si>
  <si>
    <t>"Rozměry 3,0x0,2x3,5m, potřebná plocha (m) 7x4, povrch tlumící náraz (m2) 25"</t>
  </si>
  <si>
    <t>"Max. výška pádu (m) do 2,2m"</t>
  </si>
  <si>
    <t>mobiliář P2</t>
  </si>
  <si>
    <t>Síťová pavučina k lezení</t>
  </si>
  <si>
    <t xml:space="preserve">"Akátový atestovaný herní prvek, montáž s kotvením provádí dodavatel" </t>
  </si>
  <si>
    <t>"Rozměry (m) 2,3 x 0,2 x 3,2 "</t>
  </si>
  <si>
    <t>"Potřebná plocha (m) 6,2 x 3,9"</t>
  </si>
  <si>
    <t>"Povrch tlumící náraz (m2)"21 m2</t>
  </si>
  <si>
    <t>"Max. výška pádu (m) do 2,6"</t>
  </si>
  <si>
    <t>mobiliář P3</t>
  </si>
  <si>
    <t>Kličkovací kůly</t>
  </si>
  <si>
    <t>" kůly s proměnnou výškou 2,2 až 3,4m"</t>
  </si>
  <si>
    <t>"Rozměry (m) 0,2 x 0,2 x cca 3,5"</t>
  </si>
  <si>
    <t>"Max. výška pádu (m) do 0,6"</t>
  </si>
  <si>
    <t>mobiliář P4</t>
  </si>
  <si>
    <t>Křivoklacky (akátový prvek) včetně montáže</t>
  </si>
  <si>
    <t>"Z křivoklacků bude vytvořena menší souvislá prolézačka, která bude sloužit zejména větším dětem."</t>
  </si>
  <si>
    <t>"Každý kus je složen ze dvou komponentů a to dlouhého a krátkého kůlu. Krátký kůl ční do výše 0,5m nad povrch"</t>
  </si>
  <si>
    <t>"k němu přidružený dlouhý kůl je cca 2m vysoký"</t>
  </si>
  <si>
    <t>"Rozměry (m) 0,5 x 0,3 x 3,0; 2,0x0,3x0,3"</t>
  </si>
  <si>
    <t>"Potřebná plocha (m) 3,3 x 3,3"</t>
  </si>
  <si>
    <t>"Povrch tlumící náraz"</t>
  </si>
  <si>
    <t>"(m2) 9"</t>
  </si>
  <si>
    <t>mobiliář P5</t>
  </si>
  <si>
    <t>Hra bludiště (akátový prvek) včetně montáže</t>
  </si>
  <si>
    <t>"Akátový atestovaný herní prvek, montáž s kotvením provádí dodavatel""</t>
  </si>
  <si>
    <t>"Rozměry (m) 2 x 2 x 0,2"</t>
  </si>
  <si>
    <t>mobiliář P6</t>
  </si>
  <si>
    <t>Venkovní dřevěný Domeček včetně montáže</t>
  </si>
  <si>
    <t>"Tlakově impregnovaná borovice"</t>
  </si>
  <si>
    <t>"Rozměr 154 x 110 x 95cm"</t>
  </si>
  <si>
    <t>"Bez podlážky na štěrkovém loži z plastovou hnědou obrubou 120 x 105cm"</t>
  </si>
  <si>
    <t>"Celkem obruba…13,5m"</t>
  </si>
  <si>
    <t>"Štěrk plocha 1,26m, vrstva 20cm…0,26m3"</t>
  </si>
  <si>
    <t>"Celkem štěrk fr.8-16mm……….1,04m3"</t>
  </si>
  <si>
    <t>mobiliář P7</t>
  </si>
  <si>
    <t>Kládová lavička k sezení - dubový hranol, včetně montáže</t>
  </si>
  <si>
    <t xml:space="preserve">"Rozměry (m) 0,3 x 0,3 x 2" </t>
  </si>
  <si>
    <t>"Potřebná plocha (m) 6,4 x 3,2 "</t>
  </si>
  <si>
    <t>"Povrch tlumící náraz (m2) 18,5"</t>
  </si>
  <si>
    <t>"podsyp štěrk"</t>
  </si>
  <si>
    <t>mobiliář P8</t>
  </si>
  <si>
    <t>Hmyzí hotel včetně kotvení</t>
  </si>
  <si>
    <t>"Hmyzí hotel bude zajímavým bodem pro pozorování hmyzu, který se v hotelu brzy usídlí. K základní konstrukci bude užito akátového dřeva."</t>
  </si>
  <si>
    <t>"Rozměr … šířka 1,2m, hloubka 0,5m, výška 2m"</t>
  </si>
  <si>
    <t>"Konstrukce bude zastřešena menší stříškou s přesahem … celková hloubka 0,7m"</t>
  </si>
  <si>
    <t>"Jako výplňové materiály mohou být užity drobné větve, navrtané menší kmeny, pálené tašky, seno či sláma … všechny skládány v celcích"</t>
  </si>
  <si>
    <t>mobiliář P9</t>
  </si>
  <si>
    <t>Venkovní Kreslící tabule (akátový prvek) včetně montáže</t>
  </si>
  <si>
    <t>"Povrch tabule bude opatřen speciálním nátěrem na tabule, kde bude ulpívat křída, zároveň však bude dobře omyvatelná."</t>
  </si>
  <si>
    <t xml:space="preserve">"Rozměry (m) 2,6 x 0,2 x 2,5" </t>
  </si>
  <si>
    <t>"Potřebná plocha (m) 2,6 x 0,2"</t>
  </si>
  <si>
    <t>mobiliář P10</t>
  </si>
  <si>
    <t>Krmítko pro ptáčky včetně kotvení</t>
  </si>
  <si>
    <t>"Polyfunkční krmítko bude sloužit dětem k pozorování jednotlivých druhů ptáků. Krmítko bude uzpůsobeno na závěs příkrmů pro ptáky."</t>
  </si>
  <si>
    <t>"Pro vyhotovení bude užito akátového dřeva."</t>
  </si>
  <si>
    <t>"Rozměr … výška (2m .. hranol 100x100mm), v horní části budou připevněny ramena pro závěs příkrmu o celkové šířce 0,6m"</t>
  </si>
  <si>
    <t>mobiliář P11</t>
  </si>
  <si>
    <t>Špalíkova cesta - sezení (akátový prvek)</t>
  </si>
  <si>
    <t>"Délka prvku 9m"</t>
  </si>
  <si>
    <t>"Celkem …180ks"</t>
  </si>
  <si>
    <t>"Palisády (akát nebo dub) prům.0,1-0,15m"</t>
  </si>
  <si>
    <t>"Výška celková 90-120cm"</t>
  </si>
  <si>
    <t>"Nad povrch 30-50cm – různé výšky dle ilustrační foto."</t>
  </si>
  <si>
    <t>"Kotvení bude do betonového lože"</t>
  </si>
  <si>
    <t>mobiliář P12</t>
  </si>
  <si>
    <t>Sezení - Stoly s lavičkami k výměně</t>
  </si>
  <si>
    <t>"Souprava k sezení bude volně umístěna na dřevěném roštu. Sezení bude sloužit nejen pro odpočinek a aktivity, ale zejména v čase svačin a obědů,"</t>
  </si>
  <si>
    <t>"kdy by se zde v jeden čas měla usadit celá třída žáků."</t>
  </si>
  <si>
    <t>" Materiál: Sedáky z desek 40 x 145 mm, tlaková impregnace; dvoudílný podstavec z žárově pozinkované oceli."</t>
  </si>
  <si>
    <t>"Rozměry (m) 2,00 x 1,56, výška sedáku 0,37 m, výška stolu 0,72 m"</t>
  </si>
  <si>
    <t>mobiliář P13</t>
  </si>
  <si>
    <t>Výstavní plocha, včetně montáže</t>
  </si>
  <si>
    <t>"Bude se jednat o dva akátové kůly, výšky 2,6 m, nad zemí 1,8m"</t>
  </si>
  <si>
    <t>"Rozměry akátových kůlů (m) 0,2 x 0,2 x cca min. 2,6m"</t>
  </si>
  <si>
    <t>"Vzdálenost kůlů 1,8m"</t>
  </si>
  <si>
    <t>"Mezi ně je provrtáním v kůlu protaženo lano v 5ti řadách nad sebou. Od vrchu 15 cm co 30 cm"</t>
  </si>
  <si>
    <t>"Celkem lana 15m, vzhled koresponduje s ostatními prvky na zahradě"</t>
  </si>
  <si>
    <t>mobiliář P14</t>
  </si>
  <si>
    <t>Špalky na sezení loupané (akátový nebo dubový prvek)</t>
  </si>
  <si>
    <t>"Výška 40 cm"</t>
  </si>
  <si>
    <t>"průměr 30 cm"</t>
  </si>
  <si>
    <t>mobiliář P15</t>
  </si>
  <si>
    <t>Dopadová plocha</t>
  </si>
  <si>
    <t>mobiliář P16</t>
  </si>
  <si>
    <t>Kruhová lavice kolem stromu</t>
  </si>
  <si>
    <t>"Jedná se o kruhovou lavici kolem stávajících vzrostlých stromů. Je nutné vnitřek mít volný a mít možnost rozpojení. Lavice není kotvená,"</t>
  </si>
  <si>
    <t>" pouze položená. Lavice nemá opěradlo, jen sedací část, Výška 40cm"</t>
  </si>
  <si>
    <t>"Šířka sedáku 50cm"</t>
  </si>
  <si>
    <t>"Vnitřní prostor prům. 80cm"</t>
  </si>
  <si>
    <t>"Materiál: akát nebo dub"</t>
  </si>
  <si>
    <t>mobiliář P17</t>
  </si>
  <si>
    <t>Interaktivní smyslová plocha 4 x 4m</t>
  </si>
  <si>
    <t>Vnitřek plochy je rozděle zabetonovanými palisádami – viz. předchozí palisádová obruba o počtu 160ks palisád prům.10cm délka 80-100cm.</t>
  </si>
  <si>
    <t>"Výplně – vrstva 40cm"</t>
  </si>
  <si>
    <t>"A – těžené kamenivo – kačírek fr.8/16…6m2 – 2,4m3"</t>
  </si>
  <si>
    <t>"B – těžené kamenivo s valouny fr.0/63…2,6m2 – 1,04m3"</t>
  </si>
  <si>
    <t>"C – těžené kamenivo – kačírek fr. 16/32…3,8m2 – 1,06m3"</t>
  </si>
  <si>
    <t>"D – štěpka listnatých dřevin…0,5m2 – 0,3m3"</t>
  </si>
  <si>
    <t>"E – okrasné kamenivo – vápenec bílý,valouny…1m2 – 0,4m3"</t>
  </si>
  <si>
    <t>mobiliář P18</t>
  </si>
  <si>
    <t>Váhy v ploše pískoviště včetně montáže</t>
  </si>
  <si>
    <t>"Zařízení k vážení písku. Nadzvednutím kulového uzávěru se uvolní písek z misky."</t>
  </si>
  <si>
    <t>" Lze použít samostatně v pískovišti nebo jako součást našich laboratoří."</t>
  </si>
  <si>
    <t>"Materiály:"</t>
  </si>
  <si>
    <t>"tlakově impregnovaný severský smrk, nerezavějící"</t>
  </si>
  <si>
    <t>"ocel, krytka sloupku z PE, uzávěry z gumy, žárově"</t>
  </si>
  <si>
    <t>"pozinkované a práškově lakované kotevní prvky"</t>
  </si>
  <si>
    <t>mobiliář P19</t>
  </si>
  <si>
    <t>Výplň pískoviště</t>
  </si>
  <si>
    <t>mobiliář P20</t>
  </si>
  <si>
    <t>Síť pro krytí pískoviště</t>
  </si>
  <si>
    <t>"Jde o síť s maximálním rozměrem ok 1x1mm. Síť bude sloužit pro zakrytí pískovišť, kde po jejích stranách musí být vytvořen pevný úchytný systém tak</t>
  </si>
  <si>
    <t>"aby se dal upevnit na plastové úchyty, které budou umístěny na hranách pískovišť."</t>
  </si>
  <si>
    <t>"Materiál sítě je PVC s PES výztužnou mřížkou (250g/m2). Barva tmavě zelená."</t>
  </si>
  <si>
    <t>"Úchyty pro síť … 16 ks (počítány 4 ks na každé straně)"</t>
  </si>
  <si>
    <t>"Rozměry pískoviště … 3 x 3m"</t>
  </si>
  <si>
    <t>(3*3)*1,1*1</t>
  </si>
  <si>
    <t>mobiliář P21</t>
  </si>
  <si>
    <t>Doprava herních prvků a mobiliáře</t>
  </si>
  <si>
    <t>celek</t>
  </si>
  <si>
    <t>mobiliář P22</t>
  </si>
  <si>
    <t>Doprava montážního týmu</t>
  </si>
  <si>
    <t>SO 04 - Sadové úprav - SO 04 - Sadové úpravy</t>
  </si>
  <si>
    <t xml:space="preserve">    2 - Materiál</t>
  </si>
  <si>
    <t xml:space="preserve">    3 - Údržba vegetačních prvků</t>
  </si>
  <si>
    <t>184802111</t>
  </si>
  <si>
    <t>Chemické odplevelení před založením kultury nad 20 m2 postřikem na široko v rovině a svahu do 1:5</t>
  </si>
  <si>
    <t>35+750</t>
  </si>
  <si>
    <t>183402131</t>
  </si>
  <si>
    <t>Rozrušení půdy souvislé plochy přes 500 m2 hloubky do 150 mm v rovině a svahu do 1:5</t>
  </si>
  <si>
    <t>181151311</t>
  </si>
  <si>
    <t>Plošná úprava terénu přes 500 m2 zemina tř 1 až 4 nerovnosti do 100 mm v rovinně a svahu do 1:5</t>
  </si>
  <si>
    <t>183403111</t>
  </si>
  <si>
    <t>Obdělání půdy nakopáním na hloubku do 0,1 m v rovině a svahu do 1:5</t>
  </si>
  <si>
    <t>"plocha záhonů"35</t>
  </si>
  <si>
    <t>182303111a</t>
  </si>
  <si>
    <t>Doplnění substrátu na záhony, rovina v rovinně a svahu do 1:5</t>
  </si>
  <si>
    <t>183403114</t>
  </si>
  <si>
    <t>Obdělání půdy kultivátorováním v rovině a svahu do 1:5</t>
  </si>
  <si>
    <t>183403153</t>
  </si>
  <si>
    <t>Obdělání půdy hrabáním v rovině a svahu do 1:5</t>
  </si>
  <si>
    <t>Nakládání výkopku z hornin tř. 1 až 4 do 100 m3</t>
  </si>
  <si>
    <t>2,163+23,175</t>
  </si>
  <si>
    <t>Vodorovné přemístění do 10000 m výkopku/sypaniny z horniny tř. 1 až 4</t>
  </si>
  <si>
    <t>182303111</t>
  </si>
  <si>
    <t>Doplnění zeminy nebo substrátu na travnatých plochách tl 50 mm rovina v rovinně a svahu do 1:5</t>
  </si>
  <si>
    <t>181451131</t>
  </si>
  <si>
    <t>Založení parkového trávníku výsevem plochy přes 1000 m2 v rovině a ve svahu do 1:5</t>
  </si>
  <si>
    <t>185802113</t>
  </si>
  <si>
    <t>Hnojení půdy umělým hnojivem na široko v rovině a svahu do 1:5</t>
  </si>
  <si>
    <t>750*0,02/1000</t>
  </si>
  <si>
    <t>183403161</t>
  </si>
  <si>
    <t>Obdělání půdy válením v rovině a svahu do 1:5</t>
  </si>
  <si>
    <t>183205113</t>
  </si>
  <si>
    <t>Založení záhonu v rovině a svahu do 1:5 zemina tř 4</t>
  </si>
  <si>
    <t>SC 1</t>
  </si>
  <si>
    <t>Odpíchnutí trávníku</t>
  </si>
  <si>
    <t>183101113</t>
  </si>
  <si>
    <t>Hloubení jamek bez výměny půdy zeminy tř 1 až 4 objem do 0,05 m3 v rovině a svahu do 1:5</t>
  </si>
  <si>
    <t>"traviny"</t>
  </si>
  <si>
    <t>290</t>
  </si>
  <si>
    <t>184102111</t>
  </si>
  <si>
    <t>Výsadba dřeviny s balem D do 0,2 m do jamky se zalitím v rovině a svahu do 1:5</t>
  </si>
  <si>
    <t>183101114</t>
  </si>
  <si>
    <t>Hloubení jamek bez výměny půdy zeminy tř 1 až 4 objem do 0,125 m3 v rovině a svahu do 1:5</t>
  </si>
  <si>
    <t>"keře soliterní"</t>
  </si>
  <si>
    <t>2+3+1</t>
  </si>
  <si>
    <t>184102112</t>
  </si>
  <si>
    <t>Výsadba dřeviny s balem D do 0,3 m do jamky se zalitím v rovině a svahu do 1:5</t>
  </si>
  <si>
    <t>184816111</t>
  </si>
  <si>
    <t>Hnojení sazenic průmyslovými hnojivy do 0,25 kg k jedné sazenici</t>
  </si>
  <si>
    <t>(2+3+1+290)</t>
  </si>
  <si>
    <t>184911421</t>
  </si>
  <si>
    <t>Mulčování rostlin kůrou tl. do 0,1 m v rovině a svahu do 1:5</t>
  </si>
  <si>
    <t>"dle TZ výška mulče cca 7 cm, 1 m2/ kus"35+2+2</t>
  </si>
  <si>
    <t>185804311</t>
  </si>
  <si>
    <t>Zalití rostlin vodou plocha do 20 m2</t>
  </si>
  <si>
    <t>86</t>
  </si>
  <si>
    <t>"keře a traviny"(6+290)*5/1000</t>
  </si>
  <si>
    <t>185804312</t>
  </si>
  <si>
    <t>Zalití rostlin vodou plocha přes 20 m2</t>
  </si>
  <si>
    <t>88</t>
  </si>
  <si>
    <t>750*0,005</t>
  </si>
  <si>
    <t>185851121</t>
  </si>
  <si>
    <t>Dovoz vody pro zálivku rostlin za vzdálenost do 1000 m</t>
  </si>
  <si>
    <t>90</t>
  </si>
  <si>
    <t>1,48+3,75</t>
  </si>
  <si>
    <t>185851129</t>
  </si>
  <si>
    <t>Příplatek k dovozu vody pro zálivku rostlin do 1000 m ZKD 1000 m</t>
  </si>
  <si>
    <t>92</t>
  </si>
  <si>
    <t>5,230*9</t>
  </si>
  <si>
    <t>252340010</t>
  </si>
  <si>
    <t>herbicid totální, Roundup Klasik, bal. 1 l</t>
  </si>
  <si>
    <t>litr</t>
  </si>
  <si>
    <t>"plocha záhonů + trávník"</t>
  </si>
  <si>
    <t>(35+750)*0,001*1,03</t>
  </si>
  <si>
    <t>MAT 50</t>
  </si>
  <si>
    <t>substrát pro výsadbu</t>
  </si>
  <si>
    <t>35*0,06*1,03</t>
  </si>
  <si>
    <t>MAT 49</t>
  </si>
  <si>
    <t>Trávníkový substrát</t>
  </si>
  <si>
    <t>750*0,03*1,03</t>
  </si>
  <si>
    <t>MAT 48</t>
  </si>
  <si>
    <t>Vícesložkové hnojivo s MG a stopovými prvky</t>
  </si>
  <si>
    <t>kg</t>
  </si>
  <si>
    <t>750*0,02*1,03</t>
  </si>
  <si>
    <t>MAT 51</t>
  </si>
  <si>
    <t>Tableta dlouhodobě rozpustného hnojiva - 10 g tableta</t>
  </si>
  <si>
    <t>(296*3)*1,03</t>
  </si>
  <si>
    <t>MAT 40</t>
  </si>
  <si>
    <t>Pěstební substrát - obohacený o dlouhodobě rozpustné hnojivo, včetně dopravy</t>
  </si>
  <si>
    <t>MAT 41</t>
  </si>
  <si>
    <t>Půdní kondicionér - TerraCottem (2 kg/m3 substrátu)</t>
  </si>
  <si>
    <t>2,472*2*1,03</t>
  </si>
  <si>
    <t>MAT 45</t>
  </si>
  <si>
    <t>Mulčovací kůra včetně dopravy</t>
  </si>
  <si>
    <t>(35+2+2)*0,07*1,03</t>
  </si>
  <si>
    <t>005724100</t>
  </si>
  <si>
    <t>osivo směs travní parková</t>
  </si>
  <si>
    <t>MAT 46</t>
  </si>
  <si>
    <t>Voda na zalití</t>
  </si>
  <si>
    <t>94</t>
  </si>
  <si>
    <t>Materiál</t>
  </si>
  <si>
    <t>MAT 04</t>
  </si>
  <si>
    <t>Amelanchier lamarckii "Ballerina" - muchovník Lamarckův, v 125-150 cm</t>
  </si>
  <si>
    <t>102</t>
  </si>
  <si>
    <t>MAT 05</t>
  </si>
  <si>
    <t>Cornus mas - dřín obecný, v 125 - 150 cm</t>
  </si>
  <si>
    <t>104</t>
  </si>
  <si>
    <t>MAT 06</t>
  </si>
  <si>
    <t>Viburnum farerii - kalina-kvetoucí v zimě, v 125 - 150 cm</t>
  </si>
  <si>
    <t>106</t>
  </si>
  <si>
    <t>MAT 07</t>
  </si>
  <si>
    <t>Miscanthus sinensis Gracillimus - ozdobnice, K9</t>
  </si>
  <si>
    <t>108</t>
  </si>
  <si>
    <t>Údržba vegetačních prvků</t>
  </si>
  <si>
    <t>RP 02</t>
  </si>
  <si>
    <t>Rozvojová péče o vysazené keře 3 roky, komplet dle popisu v technické zprávě</t>
  </si>
  <si>
    <t>112</t>
  </si>
  <si>
    <t>"3x odplevelení"</t>
  </si>
  <si>
    <t>"opravný řez, odstranění suchých částí"</t>
  </si>
  <si>
    <t>"přihnojení dlouhodobě rozpustným hnojivem"</t>
  </si>
  <si>
    <t>"doplnění mulče"</t>
  </si>
  <si>
    <t>RP 03</t>
  </si>
  <si>
    <t>Rozvojová péče údržba travin 3 roky, komplet dle popisu v technické zprávě</t>
  </si>
  <si>
    <t>114</t>
  </si>
  <si>
    <t>"- 3x odplevelení"</t>
  </si>
  <si>
    <t>"- jarní řez, odstranění suchých částí"</t>
  </si>
  <si>
    <t>"- jarní přihnojení dlouhodobě rozpustným hnojivem"</t>
  </si>
  <si>
    <t>"- doplnění mulče"</t>
  </si>
  <si>
    <t>"- zálivka 5x za rok"</t>
  </si>
  <si>
    <t>" traviny se seřezávají až v jarním období, těsně před vyrašením (mají totiž duté stonky, do kterých může zatéct voda a dojít k případnému vymrznutí</t>
  </si>
  <si>
    <t>"také jsou okrasné svým klasem i v zimním období"</t>
  </si>
  <si>
    <t>RP 04</t>
  </si>
  <si>
    <t>Rozvojová péče údržba trávníků 3 roky, komplet dle popisu v technické zprávě</t>
  </si>
  <si>
    <t>116</t>
  </si>
  <si>
    <t>"každý rok:"</t>
  </si>
  <si>
    <t>"1. Jarní válcování"</t>
  </si>
  <si>
    <t>"2. Přihnojení"</t>
  </si>
  <si>
    <t>"3. Dosetí"</t>
  </si>
  <si>
    <t>"4. Postřík proti dvouděložným"</t>
  </si>
  <si>
    <t>"5. Sekání co 10 x ročně"</t>
  </si>
  <si>
    <t>"6. Na jaře se provede hnojení a případné doplnění substrátu a travního osiva do vzniklých nerovností"</t>
  </si>
  <si>
    <t>"7. Zálivky v době sucha 5x za sezónu"</t>
  </si>
  <si>
    <t>750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</si>
</sst>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36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44</v>
      </c>
      <c r="E29" s="45"/>
      <c r="F29" s="31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54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55</v>
      </c>
      <c r="AI60" s="40"/>
      <c r="AJ60" s="40"/>
      <c r="AK60" s="40"/>
      <c r="AL60" s="40"/>
      <c r="AM60" s="59" t="s">
        <v>56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57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58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55</v>
      </c>
      <c r="AI75" s="40"/>
      <c r="AJ75" s="40"/>
      <c r="AK75" s="40"/>
      <c r="AL75" s="40"/>
      <c r="AM75" s="59" t="s">
        <v>56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2017-11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Zahrada MŠ Slovenská 2872, Karviná Hranice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Karviná - Hranice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13. 12. 2017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7.9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Základní škola a Mateřská škola Mendelova, Karviná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32</v>
      </c>
      <c r="AJ89" s="38"/>
      <c r="AK89" s="38"/>
      <c r="AL89" s="38"/>
      <c r="AM89" s="74" t="str">
        <f>IF(E17="","",E17)</f>
        <v>Ing.Magda Cigánková Fialová</v>
      </c>
      <c r="AN89" s="65"/>
      <c r="AO89" s="65"/>
      <c r="AP89" s="65"/>
      <c r="AQ89" s="38"/>
      <c r="AR89" s="42"/>
      <c r="AS89" s="75" t="s">
        <v>60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30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37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61</v>
      </c>
      <c r="D92" s="88"/>
      <c r="E92" s="88"/>
      <c r="F92" s="88"/>
      <c r="G92" s="88"/>
      <c r="H92" s="89"/>
      <c r="I92" s="90" t="s">
        <v>62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63</v>
      </c>
      <c r="AH92" s="88"/>
      <c r="AI92" s="88"/>
      <c r="AJ92" s="88"/>
      <c r="AK92" s="88"/>
      <c r="AL92" s="88"/>
      <c r="AM92" s="88"/>
      <c r="AN92" s="90" t="s">
        <v>64</v>
      </c>
      <c r="AO92" s="88"/>
      <c r="AP92" s="92"/>
      <c r="AQ92" s="93" t="s">
        <v>65</v>
      </c>
      <c r="AR92" s="42"/>
      <c r="AS92" s="94" t="s">
        <v>66</v>
      </c>
      <c r="AT92" s="95" t="s">
        <v>67</v>
      </c>
      <c r="AU92" s="95" t="s">
        <v>68</v>
      </c>
      <c r="AV92" s="95" t="s">
        <v>69</v>
      </c>
      <c r="AW92" s="95" t="s">
        <v>70</v>
      </c>
      <c r="AX92" s="95" t="s">
        <v>71</v>
      </c>
      <c r="AY92" s="95" t="s">
        <v>72</v>
      </c>
      <c r="AZ92" s="95" t="s">
        <v>73</v>
      </c>
      <c r="BA92" s="95" t="s">
        <v>74</v>
      </c>
      <c r="BB92" s="95" t="s">
        <v>75</v>
      </c>
      <c r="BC92" s="95" t="s">
        <v>76</v>
      </c>
      <c r="BD92" s="96" t="s">
        <v>77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78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ROUND(SUM(AG95:AG99),2)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ROUND(SUM(AS95:AS99),2)</f>
        <v>0</v>
      </c>
      <c r="AT94" s="108">
        <f>ROUND(SUM(AV94:AW94),2)</f>
        <v>0</v>
      </c>
      <c r="AU94" s="109">
        <f>ROUND(SUM(AU95:AU99),5)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ROUND(SUM(AZ95:AZ99),2)</f>
        <v>0</v>
      </c>
      <c r="BA94" s="108">
        <f>ROUND(SUM(BA95:BA99),2)</f>
        <v>0</v>
      </c>
      <c r="BB94" s="108">
        <f>ROUND(SUM(BB95:BB99),2)</f>
        <v>0</v>
      </c>
      <c r="BC94" s="108">
        <f>ROUND(SUM(BC95:BC99),2)</f>
        <v>0</v>
      </c>
      <c r="BD94" s="110">
        <f>ROUND(SUM(BD95:BD99),2)</f>
        <v>0</v>
      </c>
      <c r="BS94" s="111" t="s">
        <v>79</v>
      </c>
      <c r="BT94" s="111" t="s">
        <v>80</v>
      </c>
      <c r="BU94" s="112" t="s">
        <v>81</v>
      </c>
      <c r="BV94" s="111" t="s">
        <v>82</v>
      </c>
      <c r="BW94" s="111" t="s">
        <v>5</v>
      </c>
      <c r="BX94" s="111" t="s">
        <v>83</v>
      </c>
      <c r="CL94" s="111" t="s">
        <v>1</v>
      </c>
    </row>
    <row r="95" spans="1:91" s="6" customFormat="1" ht="54" customHeight="1">
      <c r="A95" s="113" t="s">
        <v>84</v>
      </c>
      <c r="B95" s="114"/>
      <c r="C95" s="115"/>
      <c r="D95" s="116" t="s">
        <v>85</v>
      </c>
      <c r="E95" s="116"/>
      <c r="F95" s="116"/>
      <c r="G95" s="116"/>
      <c r="H95" s="116"/>
      <c r="I95" s="117"/>
      <c r="J95" s="116" t="s">
        <v>86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'SO 00 - Vedlejší a o - SO...'!J30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87</v>
      </c>
      <c r="AR95" s="120"/>
      <c r="AS95" s="121">
        <v>0</v>
      </c>
      <c r="AT95" s="122">
        <f>ROUND(SUM(AV95:AW95),2)</f>
        <v>0</v>
      </c>
      <c r="AU95" s="123">
        <f>'SO 00 - Vedlejší a o - SO...'!P120</f>
        <v>0</v>
      </c>
      <c r="AV95" s="122">
        <f>'SO 00 - Vedlejší a o - SO...'!J33</f>
        <v>0</v>
      </c>
      <c r="AW95" s="122">
        <f>'SO 00 - Vedlejší a o - SO...'!J34</f>
        <v>0</v>
      </c>
      <c r="AX95" s="122">
        <f>'SO 00 - Vedlejší a o - SO...'!J35</f>
        <v>0</v>
      </c>
      <c r="AY95" s="122">
        <f>'SO 00 - Vedlejší a o - SO...'!J36</f>
        <v>0</v>
      </c>
      <c r="AZ95" s="122">
        <f>'SO 00 - Vedlejší a o - SO...'!F33</f>
        <v>0</v>
      </c>
      <c r="BA95" s="122">
        <f>'SO 00 - Vedlejší a o - SO...'!F34</f>
        <v>0</v>
      </c>
      <c r="BB95" s="122">
        <f>'SO 00 - Vedlejší a o - SO...'!F35</f>
        <v>0</v>
      </c>
      <c r="BC95" s="122">
        <f>'SO 00 - Vedlejší a o - SO...'!F36</f>
        <v>0</v>
      </c>
      <c r="BD95" s="124">
        <f>'SO 00 - Vedlejší a o - SO...'!F37</f>
        <v>0</v>
      </c>
      <c r="BT95" s="125" t="s">
        <v>88</v>
      </c>
      <c r="BV95" s="125" t="s">
        <v>82</v>
      </c>
      <c r="BW95" s="125" t="s">
        <v>89</v>
      </c>
      <c r="BX95" s="125" t="s">
        <v>5</v>
      </c>
      <c r="CL95" s="125" t="s">
        <v>1</v>
      </c>
      <c r="CM95" s="125" t="s">
        <v>90</v>
      </c>
    </row>
    <row r="96" spans="1:91" s="6" customFormat="1" ht="54" customHeight="1">
      <c r="A96" s="113" t="s">
        <v>84</v>
      </c>
      <c r="B96" s="114"/>
      <c r="C96" s="115"/>
      <c r="D96" s="116" t="s">
        <v>91</v>
      </c>
      <c r="E96" s="116"/>
      <c r="F96" s="116"/>
      <c r="G96" s="116"/>
      <c r="H96" s="116"/>
      <c r="I96" s="117"/>
      <c r="J96" s="116" t="s">
        <v>92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'SO 01 - Dendrologick - SO...'!J30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87</v>
      </c>
      <c r="AR96" s="120"/>
      <c r="AS96" s="121">
        <v>0</v>
      </c>
      <c r="AT96" s="122">
        <f>ROUND(SUM(AV96:AW96),2)</f>
        <v>0</v>
      </c>
      <c r="AU96" s="123">
        <f>'SO 01 - Dendrologick - SO...'!P118</f>
        <v>0</v>
      </c>
      <c r="AV96" s="122">
        <f>'SO 01 - Dendrologick - SO...'!J33</f>
        <v>0</v>
      </c>
      <c r="AW96" s="122">
        <f>'SO 01 - Dendrologick - SO...'!J34</f>
        <v>0</v>
      </c>
      <c r="AX96" s="122">
        <f>'SO 01 - Dendrologick - SO...'!J35</f>
        <v>0</v>
      </c>
      <c r="AY96" s="122">
        <f>'SO 01 - Dendrologick - SO...'!J36</f>
        <v>0</v>
      </c>
      <c r="AZ96" s="122">
        <f>'SO 01 - Dendrologick - SO...'!F33</f>
        <v>0</v>
      </c>
      <c r="BA96" s="122">
        <f>'SO 01 - Dendrologick - SO...'!F34</f>
        <v>0</v>
      </c>
      <c r="BB96" s="122">
        <f>'SO 01 - Dendrologick - SO...'!F35</f>
        <v>0</v>
      </c>
      <c r="BC96" s="122">
        <f>'SO 01 - Dendrologick - SO...'!F36</f>
        <v>0</v>
      </c>
      <c r="BD96" s="124">
        <f>'SO 01 - Dendrologick - SO...'!F37</f>
        <v>0</v>
      </c>
      <c r="BT96" s="125" t="s">
        <v>88</v>
      </c>
      <c r="BV96" s="125" t="s">
        <v>82</v>
      </c>
      <c r="BW96" s="125" t="s">
        <v>93</v>
      </c>
      <c r="BX96" s="125" t="s">
        <v>5</v>
      </c>
      <c r="CL96" s="125" t="s">
        <v>1</v>
      </c>
      <c r="CM96" s="125" t="s">
        <v>90</v>
      </c>
    </row>
    <row r="97" spans="1:91" s="6" customFormat="1" ht="54" customHeight="1">
      <c r="A97" s="113" t="s">
        <v>84</v>
      </c>
      <c r="B97" s="114"/>
      <c r="C97" s="115"/>
      <c r="D97" s="116" t="s">
        <v>94</v>
      </c>
      <c r="E97" s="116"/>
      <c r="F97" s="116"/>
      <c r="G97" s="116"/>
      <c r="H97" s="116"/>
      <c r="I97" s="117"/>
      <c r="J97" s="116" t="s">
        <v>95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'SO 02 - Výměna povrc - SO...'!J30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87</v>
      </c>
      <c r="AR97" s="120"/>
      <c r="AS97" s="121">
        <v>0</v>
      </c>
      <c r="AT97" s="122">
        <f>ROUND(SUM(AV97:AW97),2)</f>
        <v>0</v>
      </c>
      <c r="AU97" s="123">
        <f>'SO 02 - Výměna povrc - SO...'!P123</f>
        <v>0</v>
      </c>
      <c r="AV97" s="122">
        <f>'SO 02 - Výměna povrc - SO...'!J33</f>
        <v>0</v>
      </c>
      <c r="AW97" s="122">
        <f>'SO 02 - Výměna povrc - SO...'!J34</f>
        <v>0</v>
      </c>
      <c r="AX97" s="122">
        <f>'SO 02 - Výměna povrc - SO...'!J35</f>
        <v>0</v>
      </c>
      <c r="AY97" s="122">
        <f>'SO 02 - Výměna povrc - SO...'!J36</f>
        <v>0</v>
      </c>
      <c r="AZ97" s="122">
        <f>'SO 02 - Výměna povrc - SO...'!F33</f>
        <v>0</v>
      </c>
      <c r="BA97" s="122">
        <f>'SO 02 - Výměna povrc - SO...'!F34</f>
        <v>0</v>
      </c>
      <c r="BB97" s="122">
        <f>'SO 02 - Výměna povrc - SO...'!F35</f>
        <v>0</v>
      </c>
      <c r="BC97" s="122">
        <f>'SO 02 - Výměna povrc - SO...'!F36</f>
        <v>0</v>
      </c>
      <c r="BD97" s="124">
        <f>'SO 02 - Výměna povrc - SO...'!F37</f>
        <v>0</v>
      </c>
      <c r="BT97" s="125" t="s">
        <v>88</v>
      </c>
      <c r="BV97" s="125" t="s">
        <v>82</v>
      </c>
      <c r="BW97" s="125" t="s">
        <v>96</v>
      </c>
      <c r="BX97" s="125" t="s">
        <v>5</v>
      </c>
      <c r="CL97" s="125" t="s">
        <v>1</v>
      </c>
      <c r="CM97" s="125" t="s">
        <v>90</v>
      </c>
    </row>
    <row r="98" spans="1:91" s="6" customFormat="1" ht="54" customHeight="1">
      <c r="A98" s="113" t="s">
        <v>84</v>
      </c>
      <c r="B98" s="114"/>
      <c r="C98" s="115"/>
      <c r="D98" s="116" t="s">
        <v>97</v>
      </c>
      <c r="E98" s="116"/>
      <c r="F98" s="116"/>
      <c r="G98" s="116"/>
      <c r="H98" s="116"/>
      <c r="I98" s="117"/>
      <c r="J98" s="116" t="s">
        <v>98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'SO 03 - Mobiliář a h - SO...'!J30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87</v>
      </c>
      <c r="AR98" s="120"/>
      <c r="AS98" s="121">
        <v>0</v>
      </c>
      <c r="AT98" s="122">
        <f>ROUND(SUM(AV98:AW98),2)</f>
        <v>0</v>
      </c>
      <c r="AU98" s="123">
        <f>'SO 03 - Mobiliář a h - SO...'!P117</f>
        <v>0</v>
      </c>
      <c r="AV98" s="122">
        <f>'SO 03 - Mobiliář a h - SO...'!J33</f>
        <v>0</v>
      </c>
      <c r="AW98" s="122">
        <f>'SO 03 - Mobiliář a h - SO...'!J34</f>
        <v>0</v>
      </c>
      <c r="AX98" s="122">
        <f>'SO 03 - Mobiliář a h - SO...'!J35</f>
        <v>0</v>
      </c>
      <c r="AY98" s="122">
        <f>'SO 03 - Mobiliář a h - SO...'!J36</f>
        <v>0</v>
      </c>
      <c r="AZ98" s="122">
        <f>'SO 03 - Mobiliář a h - SO...'!F33</f>
        <v>0</v>
      </c>
      <c r="BA98" s="122">
        <f>'SO 03 - Mobiliář a h - SO...'!F34</f>
        <v>0</v>
      </c>
      <c r="BB98" s="122">
        <f>'SO 03 - Mobiliář a h - SO...'!F35</f>
        <v>0</v>
      </c>
      <c r="BC98" s="122">
        <f>'SO 03 - Mobiliář a h - SO...'!F36</f>
        <v>0</v>
      </c>
      <c r="BD98" s="124">
        <f>'SO 03 - Mobiliář a h - SO...'!F37</f>
        <v>0</v>
      </c>
      <c r="BT98" s="125" t="s">
        <v>88</v>
      </c>
      <c r="BV98" s="125" t="s">
        <v>82</v>
      </c>
      <c r="BW98" s="125" t="s">
        <v>99</v>
      </c>
      <c r="BX98" s="125" t="s">
        <v>5</v>
      </c>
      <c r="CL98" s="125" t="s">
        <v>1</v>
      </c>
      <c r="CM98" s="125" t="s">
        <v>90</v>
      </c>
    </row>
    <row r="99" spans="1:91" s="6" customFormat="1" ht="54" customHeight="1">
      <c r="A99" s="113" t="s">
        <v>84</v>
      </c>
      <c r="B99" s="114"/>
      <c r="C99" s="115"/>
      <c r="D99" s="116" t="s">
        <v>100</v>
      </c>
      <c r="E99" s="116"/>
      <c r="F99" s="116"/>
      <c r="G99" s="116"/>
      <c r="H99" s="116"/>
      <c r="I99" s="117"/>
      <c r="J99" s="116" t="s">
        <v>101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'SO 04 - Sadové úprav - SO...'!J30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87</v>
      </c>
      <c r="AR99" s="120"/>
      <c r="AS99" s="126">
        <v>0</v>
      </c>
      <c r="AT99" s="127">
        <f>ROUND(SUM(AV99:AW99),2)</f>
        <v>0</v>
      </c>
      <c r="AU99" s="128">
        <f>'SO 04 - Sadové úprav - SO...'!P120</f>
        <v>0</v>
      </c>
      <c r="AV99" s="127">
        <f>'SO 04 - Sadové úprav - SO...'!J33</f>
        <v>0</v>
      </c>
      <c r="AW99" s="127">
        <f>'SO 04 - Sadové úprav - SO...'!J34</f>
        <v>0</v>
      </c>
      <c r="AX99" s="127">
        <f>'SO 04 - Sadové úprav - SO...'!J35</f>
        <v>0</v>
      </c>
      <c r="AY99" s="127">
        <f>'SO 04 - Sadové úprav - SO...'!J36</f>
        <v>0</v>
      </c>
      <c r="AZ99" s="127">
        <f>'SO 04 - Sadové úprav - SO...'!F33</f>
        <v>0</v>
      </c>
      <c r="BA99" s="127">
        <f>'SO 04 - Sadové úprav - SO...'!F34</f>
        <v>0</v>
      </c>
      <c r="BB99" s="127">
        <f>'SO 04 - Sadové úprav - SO...'!F35</f>
        <v>0</v>
      </c>
      <c r="BC99" s="127">
        <f>'SO 04 - Sadové úprav - SO...'!F36</f>
        <v>0</v>
      </c>
      <c r="BD99" s="129">
        <f>'SO 04 - Sadové úprav - SO...'!F37</f>
        <v>0</v>
      </c>
      <c r="BT99" s="125" t="s">
        <v>88</v>
      </c>
      <c r="BV99" s="125" t="s">
        <v>82</v>
      </c>
      <c r="BW99" s="125" t="s">
        <v>102</v>
      </c>
      <c r="BX99" s="125" t="s">
        <v>5</v>
      </c>
      <c r="CL99" s="125" t="s">
        <v>1</v>
      </c>
      <c r="CM99" s="125" t="s">
        <v>90</v>
      </c>
    </row>
    <row r="100" spans="2:44" s="1" customFormat="1" ht="30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2"/>
    </row>
    <row r="101" spans="2:44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42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SO 00 - Vedlejší a o - SO...'!C2" display="/"/>
    <hyperlink ref="A96" location="'SO 01 - Dendrologick - SO...'!C2" display="/"/>
    <hyperlink ref="A97" location="'SO 02 - Výměna povrc - SO...'!C2" display="/"/>
    <hyperlink ref="A98" location="'SO 03 - Mobiliář a h - SO...'!C2" display="/"/>
    <hyperlink ref="A99" location="'SO 04 - Sadové úprav - S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89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90</v>
      </c>
    </row>
    <row r="4" spans="2:46" ht="24.95" customHeight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Zahrada MŠ Slovenská 2872, Karviná Hranice</v>
      </c>
      <c r="F7" s="136"/>
      <c r="G7" s="136"/>
      <c r="H7" s="136"/>
      <c r="L7" s="19"/>
    </row>
    <row r="8" spans="2:12" s="1" customFormat="1" ht="12" customHeight="1">
      <c r="B8" s="42"/>
      <c r="D8" s="136" t="s">
        <v>104</v>
      </c>
      <c r="I8" s="138"/>
      <c r="L8" s="42"/>
    </row>
    <row r="9" spans="2:12" s="1" customFormat="1" ht="36.95" customHeight="1">
      <c r="B9" s="42"/>
      <c r="E9" s="139" t="s">
        <v>105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38</v>
      </c>
      <c r="I12" s="141" t="s">
        <v>22</v>
      </c>
      <c r="J12" s="142" t="str">
        <f>'Rekapitulace stavby'!AN8</f>
        <v>13. 12. 2017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tr">
        <f>IF('Rekapitulace stavby'!AN10="","",'Rekapitulace stavby'!AN10)</f>
        <v>62331388</v>
      </c>
      <c r="L14" s="42"/>
    </row>
    <row r="15" spans="2:12" s="1" customFormat="1" ht="18" customHeight="1">
      <c r="B15" s="42"/>
      <c r="E15" s="140" t="str">
        <f>IF('Rekapitulace stavby'!E11="","",'Rekapitulace stavby'!E11)</f>
        <v>Základní škola a Mateřská škola Mendelova, Karviná</v>
      </c>
      <c r="I15" s="141" t="s">
        <v>28</v>
      </c>
      <c r="J15" s="140" t="str">
        <f>IF('Rekapitulace stavby'!AN11="","",'Rekapitulace stavby'!AN11)</f>
        <v>CZ62331388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30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32</v>
      </c>
      <c r="I20" s="141" t="s">
        <v>25</v>
      </c>
      <c r="J20" s="140" t="str">
        <f>IF('Rekapitulace stavby'!AN16="","",'Rekapitulace stavby'!AN16)</f>
        <v>69221189</v>
      </c>
      <c r="L20" s="42"/>
    </row>
    <row r="21" spans="2:12" s="1" customFormat="1" ht="18" customHeight="1">
      <c r="B21" s="42"/>
      <c r="E21" s="140" t="str">
        <f>IF('Rekapitulace stavby'!E17="","",'Rekapitulace stavby'!E17)</f>
        <v>Ing.Magda Cigánková Fialová</v>
      </c>
      <c r="I21" s="141" t="s">
        <v>28</v>
      </c>
      <c r="J21" s="140" t="str">
        <f>IF('Rekapitulace stavby'!AN17="","",'Rekapitulace stavby'!AN17)</f>
        <v>CZ7652225548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37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28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39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40</v>
      </c>
      <c r="I30" s="138"/>
      <c r="J30" s="148">
        <f>ROUND(J120,2)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42</v>
      </c>
      <c r="I32" s="150" t="s">
        <v>41</v>
      </c>
      <c r="J32" s="149" t="s">
        <v>43</v>
      </c>
      <c r="L32" s="42"/>
    </row>
    <row r="33" spans="2:12" s="1" customFormat="1" ht="14.4" customHeight="1">
      <c r="B33" s="42"/>
      <c r="D33" s="151" t="s">
        <v>44</v>
      </c>
      <c r="E33" s="136" t="s">
        <v>45</v>
      </c>
      <c r="F33" s="152">
        <f>ROUND((SUM(BE120:BE127)),2)</f>
        <v>0</v>
      </c>
      <c r="I33" s="153">
        <v>0.21</v>
      </c>
      <c r="J33" s="152">
        <f>ROUND(((SUM(BE120:BE127))*I33),2)</f>
        <v>0</v>
      </c>
      <c r="L33" s="42"/>
    </row>
    <row r="34" spans="2:12" s="1" customFormat="1" ht="14.4" customHeight="1">
      <c r="B34" s="42"/>
      <c r="E34" s="136" t="s">
        <v>46</v>
      </c>
      <c r="F34" s="152">
        <f>ROUND((SUM(BF120:BF127)),2)</f>
        <v>0</v>
      </c>
      <c r="I34" s="153">
        <v>0.15</v>
      </c>
      <c r="J34" s="152">
        <f>ROUND(((SUM(BF120:BF127))*I34),2)</f>
        <v>0</v>
      </c>
      <c r="L34" s="42"/>
    </row>
    <row r="35" spans="2:12" s="1" customFormat="1" ht="14.4" customHeight="1" hidden="1">
      <c r="B35" s="42"/>
      <c r="E35" s="136" t="s">
        <v>47</v>
      </c>
      <c r="F35" s="152">
        <f>ROUND((SUM(BG120:BG127)),2)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48</v>
      </c>
      <c r="F36" s="152">
        <f>ROUND((SUM(BH120:BH127)),2)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49</v>
      </c>
      <c r="F37" s="152">
        <f>ROUND((SUM(BI120:BI127)),2)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50</v>
      </c>
      <c r="E39" s="156"/>
      <c r="F39" s="156"/>
      <c r="G39" s="157" t="s">
        <v>51</v>
      </c>
      <c r="H39" s="158" t="s">
        <v>52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53</v>
      </c>
      <c r="E50" s="163"/>
      <c r="F50" s="163"/>
      <c r="G50" s="162" t="s">
        <v>54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55</v>
      </c>
      <c r="E61" s="166"/>
      <c r="F61" s="167" t="s">
        <v>56</v>
      </c>
      <c r="G61" s="165" t="s">
        <v>55</v>
      </c>
      <c r="H61" s="166"/>
      <c r="I61" s="168"/>
      <c r="J61" s="169" t="s">
        <v>56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57</v>
      </c>
      <c r="E65" s="163"/>
      <c r="F65" s="163"/>
      <c r="G65" s="162" t="s">
        <v>58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55</v>
      </c>
      <c r="E76" s="166"/>
      <c r="F76" s="167" t="s">
        <v>56</v>
      </c>
      <c r="G76" s="165" t="s">
        <v>55</v>
      </c>
      <c r="H76" s="166"/>
      <c r="I76" s="168"/>
      <c r="J76" s="169" t="s">
        <v>56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Zahrada MŠ Slovenská 2872, Karviná Hranice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00 - Vedlejší a o - SO 00 - Vedlejší a ostatn...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13. 12. 2017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Základní škola a Mateřská škola Mendelova, Karviná</v>
      </c>
      <c r="G91" s="38"/>
      <c r="H91" s="38"/>
      <c r="I91" s="141" t="s">
        <v>32</v>
      </c>
      <c r="J91" s="35" t="str">
        <f>E21</f>
        <v>Ing.Magda Cigánková Fialová</v>
      </c>
      <c r="K91" s="38"/>
      <c r="L91" s="42"/>
    </row>
    <row r="92" spans="2:12" s="1" customFormat="1" ht="15.15" customHeight="1">
      <c r="B92" s="37"/>
      <c r="C92" s="31" t="s">
        <v>30</v>
      </c>
      <c r="D92" s="38"/>
      <c r="E92" s="38"/>
      <c r="F92" s="26" t="str">
        <f>IF(E18="","",E18)</f>
        <v>Vyplň údaj</v>
      </c>
      <c r="G92" s="38"/>
      <c r="H92" s="38"/>
      <c r="I92" s="141" t="s">
        <v>37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J120</f>
        <v>0</v>
      </c>
      <c r="K96" s="38"/>
      <c r="L96" s="42"/>
      <c r="AU96" s="16" t="s">
        <v>110</v>
      </c>
    </row>
    <row r="97" spans="2:12" s="8" customFormat="1" ht="24.95" customHeight="1">
      <c r="B97" s="182"/>
      <c r="C97" s="183"/>
      <c r="D97" s="184" t="s">
        <v>111</v>
      </c>
      <c r="E97" s="185"/>
      <c r="F97" s="185"/>
      <c r="G97" s="185"/>
      <c r="H97" s="185"/>
      <c r="I97" s="186"/>
      <c r="J97" s="187">
        <f>J121</f>
        <v>0</v>
      </c>
      <c r="K97" s="183"/>
      <c r="L97" s="188"/>
    </row>
    <row r="98" spans="2:12" s="9" customFormat="1" ht="19.9" customHeight="1">
      <c r="B98" s="189"/>
      <c r="C98" s="190"/>
      <c r="D98" s="191" t="s">
        <v>112</v>
      </c>
      <c r="E98" s="192"/>
      <c r="F98" s="192"/>
      <c r="G98" s="192"/>
      <c r="H98" s="192"/>
      <c r="I98" s="193"/>
      <c r="J98" s="194">
        <f>J122</f>
        <v>0</v>
      </c>
      <c r="K98" s="190"/>
      <c r="L98" s="195"/>
    </row>
    <row r="99" spans="2:12" s="9" customFormat="1" ht="19.9" customHeight="1">
      <c r="B99" s="189"/>
      <c r="C99" s="190"/>
      <c r="D99" s="191" t="s">
        <v>113</v>
      </c>
      <c r="E99" s="192"/>
      <c r="F99" s="192"/>
      <c r="G99" s="192"/>
      <c r="H99" s="192"/>
      <c r="I99" s="193"/>
      <c r="J99" s="194">
        <f>J124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114</v>
      </c>
      <c r="E100" s="192"/>
      <c r="F100" s="192"/>
      <c r="G100" s="192"/>
      <c r="H100" s="192"/>
      <c r="I100" s="193"/>
      <c r="J100" s="194">
        <f>J126</f>
        <v>0</v>
      </c>
      <c r="K100" s="190"/>
      <c r="L100" s="195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3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72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75"/>
      <c r="J106" s="63"/>
      <c r="K106" s="63"/>
      <c r="L106" s="42"/>
    </row>
    <row r="107" spans="2:12" s="1" customFormat="1" ht="24.95" customHeight="1">
      <c r="B107" s="37"/>
      <c r="C107" s="22" t="s">
        <v>115</v>
      </c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76" t="str">
        <f>E7</f>
        <v>Zahrada MŠ Slovenská 2872, Karviná Hranice</v>
      </c>
      <c r="F110" s="31"/>
      <c r="G110" s="31"/>
      <c r="H110" s="31"/>
      <c r="I110" s="138"/>
      <c r="J110" s="38"/>
      <c r="K110" s="38"/>
      <c r="L110" s="42"/>
    </row>
    <row r="111" spans="2:12" s="1" customFormat="1" ht="12" customHeight="1">
      <c r="B111" s="37"/>
      <c r="C111" s="31" t="s">
        <v>104</v>
      </c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70" t="str">
        <f>E9</f>
        <v>SO 00 - Vedlejší a o - SO 00 - Vedlejší a ostatn...</v>
      </c>
      <c r="F112" s="38"/>
      <c r="G112" s="38"/>
      <c r="H112" s="38"/>
      <c r="I112" s="138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12" customHeight="1">
      <c r="B114" s="37"/>
      <c r="C114" s="31" t="s">
        <v>20</v>
      </c>
      <c r="D114" s="38"/>
      <c r="E114" s="38"/>
      <c r="F114" s="26" t="str">
        <f>F12</f>
        <v xml:space="preserve"> </v>
      </c>
      <c r="G114" s="38"/>
      <c r="H114" s="38"/>
      <c r="I114" s="141" t="s">
        <v>22</v>
      </c>
      <c r="J114" s="73" t="str">
        <f>IF(J12="","",J12)</f>
        <v>13. 12. 2017</v>
      </c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27.9" customHeight="1">
      <c r="B116" s="37"/>
      <c r="C116" s="31" t="s">
        <v>24</v>
      </c>
      <c r="D116" s="38"/>
      <c r="E116" s="38"/>
      <c r="F116" s="26" t="str">
        <f>E15</f>
        <v>Základní škola a Mateřská škola Mendelova, Karviná</v>
      </c>
      <c r="G116" s="38"/>
      <c r="H116" s="38"/>
      <c r="I116" s="141" t="s">
        <v>32</v>
      </c>
      <c r="J116" s="35" t="str">
        <f>E21</f>
        <v>Ing.Magda Cigánková Fialová</v>
      </c>
      <c r="K116" s="38"/>
      <c r="L116" s="42"/>
    </row>
    <row r="117" spans="2:12" s="1" customFormat="1" ht="15.15" customHeight="1">
      <c r="B117" s="37"/>
      <c r="C117" s="31" t="s">
        <v>30</v>
      </c>
      <c r="D117" s="38"/>
      <c r="E117" s="38"/>
      <c r="F117" s="26" t="str">
        <f>IF(E18="","",E18)</f>
        <v>Vyplň údaj</v>
      </c>
      <c r="G117" s="38"/>
      <c r="H117" s="38"/>
      <c r="I117" s="141" t="s">
        <v>37</v>
      </c>
      <c r="J117" s="35" t="str">
        <f>E24</f>
        <v xml:space="preserve"> </v>
      </c>
      <c r="K117" s="38"/>
      <c r="L117" s="42"/>
    </row>
    <row r="118" spans="2:12" s="1" customFormat="1" ht="10.3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20" s="10" customFormat="1" ht="29.25" customHeight="1">
      <c r="B119" s="196"/>
      <c r="C119" s="197" t="s">
        <v>116</v>
      </c>
      <c r="D119" s="198" t="s">
        <v>65</v>
      </c>
      <c r="E119" s="198" t="s">
        <v>61</v>
      </c>
      <c r="F119" s="198" t="s">
        <v>62</v>
      </c>
      <c r="G119" s="198" t="s">
        <v>117</v>
      </c>
      <c r="H119" s="198" t="s">
        <v>118</v>
      </c>
      <c r="I119" s="199" t="s">
        <v>119</v>
      </c>
      <c r="J119" s="200" t="s">
        <v>108</v>
      </c>
      <c r="K119" s="201" t="s">
        <v>120</v>
      </c>
      <c r="L119" s="202"/>
      <c r="M119" s="94" t="s">
        <v>1</v>
      </c>
      <c r="N119" s="95" t="s">
        <v>44</v>
      </c>
      <c r="O119" s="95" t="s">
        <v>121</v>
      </c>
      <c r="P119" s="95" t="s">
        <v>122</v>
      </c>
      <c r="Q119" s="95" t="s">
        <v>123</v>
      </c>
      <c r="R119" s="95" t="s">
        <v>124</v>
      </c>
      <c r="S119" s="95" t="s">
        <v>125</v>
      </c>
      <c r="T119" s="96" t="s">
        <v>126</v>
      </c>
    </row>
    <row r="120" spans="2:63" s="1" customFormat="1" ht="22.8" customHeight="1">
      <c r="B120" s="37"/>
      <c r="C120" s="101" t="s">
        <v>127</v>
      </c>
      <c r="D120" s="38"/>
      <c r="E120" s="38"/>
      <c r="F120" s="38"/>
      <c r="G120" s="38"/>
      <c r="H120" s="38"/>
      <c r="I120" s="138"/>
      <c r="J120" s="203">
        <f>BK120</f>
        <v>0</v>
      </c>
      <c r="K120" s="38"/>
      <c r="L120" s="42"/>
      <c r="M120" s="97"/>
      <c r="N120" s="98"/>
      <c r="O120" s="98"/>
      <c r="P120" s="204">
        <f>P121</f>
        <v>0</v>
      </c>
      <c r="Q120" s="98"/>
      <c r="R120" s="204">
        <f>R121</f>
        <v>0</v>
      </c>
      <c r="S120" s="98"/>
      <c r="T120" s="205">
        <f>T121</f>
        <v>0</v>
      </c>
      <c r="AT120" s="16" t="s">
        <v>79</v>
      </c>
      <c r="AU120" s="16" t="s">
        <v>110</v>
      </c>
      <c r="BK120" s="206">
        <f>BK121</f>
        <v>0</v>
      </c>
    </row>
    <row r="121" spans="2:63" s="11" customFormat="1" ht="25.9" customHeight="1">
      <c r="B121" s="207"/>
      <c r="C121" s="208"/>
      <c r="D121" s="209" t="s">
        <v>79</v>
      </c>
      <c r="E121" s="210" t="s">
        <v>128</v>
      </c>
      <c r="F121" s="210" t="s">
        <v>129</v>
      </c>
      <c r="G121" s="208"/>
      <c r="H121" s="208"/>
      <c r="I121" s="211"/>
      <c r="J121" s="212">
        <f>BK121</f>
        <v>0</v>
      </c>
      <c r="K121" s="208"/>
      <c r="L121" s="213"/>
      <c r="M121" s="214"/>
      <c r="N121" s="215"/>
      <c r="O121" s="215"/>
      <c r="P121" s="216">
        <f>P122+P124+P126</f>
        <v>0</v>
      </c>
      <c r="Q121" s="215"/>
      <c r="R121" s="216">
        <f>R122+R124+R126</f>
        <v>0</v>
      </c>
      <c r="S121" s="215"/>
      <c r="T121" s="217">
        <f>T122+T124+T126</f>
        <v>0</v>
      </c>
      <c r="AR121" s="218" t="s">
        <v>130</v>
      </c>
      <c r="AT121" s="219" t="s">
        <v>79</v>
      </c>
      <c r="AU121" s="219" t="s">
        <v>80</v>
      </c>
      <c r="AY121" s="218" t="s">
        <v>131</v>
      </c>
      <c r="BK121" s="220">
        <f>BK122+BK124+BK126</f>
        <v>0</v>
      </c>
    </row>
    <row r="122" spans="2:63" s="11" customFormat="1" ht="22.8" customHeight="1">
      <c r="B122" s="207"/>
      <c r="C122" s="208"/>
      <c r="D122" s="209" t="s">
        <v>79</v>
      </c>
      <c r="E122" s="221" t="s">
        <v>132</v>
      </c>
      <c r="F122" s="221" t="s">
        <v>133</v>
      </c>
      <c r="G122" s="208"/>
      <c r="H122" s="208"/>
      <c r="I122" s="211"/>
      <c r="J122" s="222">
        <f>BK122</f>
        <v>0</v>
      </c>
      <c r="K122" s="208"/>
      <c r="L122" s="213"/>
      <c r="M122" s="214"/>
      <c r="N122" s="215"/>
      <c r="O122" s="215"/>
      <c r="P122" s="216">
        <f>P123</f>
        <v>0</v>
      </c>
      <c r="Q122" s="215"/>
      <c r="R122" s="216">
        <f>R123</f>
        <v>0</v>
      </c>
      <c r="S122" s="215"/>
      <c r="T122" s="217">
        <f>T123</f>
        <v>0</v>
      </c>
      <c r="AR122" s="218" t="s">
        <v>130</v>
      </c>
      <c r="AT122" s="219" t="s">
        <v>79</v>
      </c>
      <c r="AU122" s="219" t="s">
        <v>88</v>
      </c>
      <c r="AY122" s="218" t="s">
        <v>131</v>
      </c>
      <c r="BK122" s="220">
        <f>BK123</f>
        <v>0</v>
      </c>
    </row>
    <row r="123" spans="2:65" s="1" customFormat="1" ht="24" customHeight="1">
      <c r="B123" s="37"/>
      <c r="C123" s="223" t="s">
        <v>88</v>
      </c>
      <c r="D123" s="223" t="s">
        <v>134</v>
      </c>
      <c r="E123" s="224" t="s">
        <v>135</v>
      </c>
      <c r="F123" s="225" t="s">
        <v>136</v>
      </c>
      <c r="G123" s="226" t="s">
        <v>137</v>
      </c>
      <c r="H123" s="227">
        <v>1</v>
      </c>
      <c r="I123" s="228"/>
      <c r="J123" s="229">
        <f>ROUND(I123*H123,2)</f>
        <v>0</v>
      </c>
      <c r="K123" s="225" t="s">
        <v>1</v>
      </c>
      <c r="L123" s="42"/>
      <c r="M123" s="230" t="s">
        <v>1</v>
      </c>
      <c r="N123" s="231" t="s">
        <v>45</v>
      </c>
      <c r="O123" s="85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AR123" s="234" t="s">
        <v>138</v>
      </c>
      <c r="AT123" s="234" t="s">
        <v>134</v>
      </c>
      <c r="AU123" s="234" t="s">
        <v>90</v>
      </c>
      <c r="AY123" s="16" t="s">
        <v>131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6" t="s">
        <v>88</v>
      </c>
      <c r="BK123" s="235">
        <f>ROUND(I123*H123,2)</f>
        <v>0</v>
      </c>
      <c r="BL123" s="16" t="s">
        <v>138</v>
      </c>
      <c r="BM123" s="234" t="s">
        <v>90</v>
      </c>
    </row>
    <row r="124" spans="2:63" s="11" customFormat="1" ht="22.8" customHeight="1">
      <c r="B124" s="207"/>
      <c r="C124" s="208"/>
      <c r="D124" s="209" t="s">
        <v>79</v>
      </c>
      <c r="E124" s="221" t="s">
        <v>139</v>
      </c>
      <c r="F124" s="221" t="s">
        <v>140</v>
      </c>
      <c r="G124" s="208"/>
      <c r="H124" s="208"/>
      <c r="I124" s="211"/>
      <c r="J124" s="222">
        <f>BK124</f>
        <v>0</v>
      </c>
      <c r="K124" s="208"/>
      <c r="L124" s="213"/>
      <c r="M124" s="214"/>
      <c r="N124" s="215"/>
      <c r="O124" s="215"/>
      <c r="P124" s="216">
        <f>P125</f>
        <v>0</v>
      </c>
      <c r="Q124" s="215"/>
      <c r="R124" s="216">
        <f>R125</f>
        <v>0</v>
      </c>
      <c r="S124" s="215"/>
      <c r="T124" s="217">
        <f>T125</f>
        <v>0</v>
      </c>
      <c r="AR124" s="218" t="s">
        <v>130</v>
      </c>
      <c r="AT124" s="219" t="s">
        <v>79</v>
      </c>
      <c r="AU124" s="219" t="s">
        <v>88</v>
      </c>
      <c r="AY124" s="218" t="s">
        <v>131</v>
      </c>
      <c r="BK124" s="220">
        <f>BK125</f>
        <v>0</v>
      </c>
    </row>
    <row r="125" spans="2:65" s="1" customFormat="1" ht="24" customHeight="1">
      <c r="B125" s="37"/>
      <c r="C125" s="223" t="s">
        <v>90</v>
      </c>
      <c r="D125" s="223" t="s">
        <v>134</v>
      </c>
      <c r="E125" s="224" t="s">
        <v>141</v>
      </c>
      <c r="F125" s="225" t="s">
        <v>142</v>
      </c>
      <c r="G125" s="226" t="s">
        <v>137</v>
      </c>
      <c r="H125" s="227">
        <v>1</v>
      </c>
      <c r="I125" s="228"/>
      <c r="J125" s="229">
        <f>ROUND(I125*H125,2)</f>
        <v>0</v>
      </c>
      <c r="K125" s="225" t="s">
        <v>1</v>
      </c>
      <c r="L125" s="42"/>
      <c r="M125" s="230" t="s">
        <v>1</v>
      </c>
      <c r="N125" s="231" t="s">
        <v>45</v>
      </c>
      <c r="O125" s="85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138</v>
      </c>
      <c r="AT125" s="234" t="s">
        <v>134</v>
      </c>
      <c r="AU125" s="234" t="s">
        <v>90</v>
      </c>
      <c r="AY125" s="16" t="s">
        <v>131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6" t="s">
        <v>88</v>
      </c>
      <c r="BK125" s="235">
        <f>ROUND(I125*H125,2)</f>
        <v>0</v>
      </c>
      <c r="BL125" s="16" t="s">
        <v>138</v>
      </c>
      <c r="BM125" s="234" t="s">
        <v>138</v>
      </c>
    </row>
    <row r="126" spans="2:63" s="11" customFormat="1" ht="22.8" customHeight="1">
      <c r="B126" s="207"/>
      <c r="C126" s="208"/>
      <c r="D126" s="209" t="s">
        <v>79</v>
      </c>
      <c r="E126" s="221" t="s">
        <v>143</v>
      </c>
      <c r="F126" s="221" t="s">
        <v>144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P127</f>
        <v>0</v>
      </c>
      <c r="Q126" s="215"/>
      <c r="R126" s="216">
        <f>R127</f>
        <v>0</v>
      </c>
      <c r="S126" s="215"/>
      <c r="T126" s="217">
        <f>T127</f>
        <v>0</v>
      </c>
      <c r="AR126" s="218" t="s">
        <v>130</v>
      </c>
      <c r="AT126" s="219" t="s">
        <v>79</v>
      </c>
      <c r="AU126" s="219" t="s">
        <v>88</v>
      </c>
      <c r="AY126" s="218" t="s">
        <v>131</v>
      </c>
      <c r="BK126" s="220">
        <f>BK127</f>
        <v>0</v>
      </c>
    </row>
    <row r="127" spans="2:65" s="1" customFormat="1" ht="24" customHeight="1">
      <c r="B127" s="37"/>
      <c r="C127" s="223" t="s">
        <v>145</v>
      </c>
      <c r="D127" s="223" t="s">
        <v>134</v>
      </c>
      <c r="E127" s="224" t="s">
        <v>146</v>
      </c>
      <c r="F127" s="225" t="s">
        <v>147</v>
      </c>
      <c r="G127" s="226" t="s">
        <v>137</v>
      </c>
      <c r="H127" s="227">
        <v>1</v>
      </c>
      <c r="I127" s="228"/>
      <c r="J127" s="229">
        <f>ROUND(I127*H127,2)</f>
        <v>0</v>
      </c>
      <c r="K127" s="225" t="s">
        <v>1</v>
      </c>
      <c r="L127" s="42"/>
      <c r="M127" s="236" t="s">
        <v>1</v>
      </c>
      <c r="N127" s="237" t="s">
        <v>45</v>
      </c>
      <c r="O127" s="238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34" t="s">
        <v>138</v>
      </c>
      <c r="AT127" s="234" t="s">
        <v>134</v>
      </c>
      <c r="AU127" s="234" t="s">
        <v>90</v>
      </c>
      <c r="AY127" s="16" t="s">
        <v>131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6" t="s">
        <v>88</v>
      </c>
      <c r="BK127" s="235">
        <f>ROUND(I127*H127,2)</f>
        <v>0</v>
      </c>
      <c r="BL127" s="16" t="s">
        <v>138</v>
      </c>
      <c r="BM127" s="234" t="s">
        <v>148</v>
      </c>
    </row>
    <row r="128" spans="2:12" s="1" customFormat="1" ht="6.95" customHeight="1">
      <c r="B128" s="60"/>
      <c r="C128" s="61"/>
      <c r="D128" s="61"/>
      <c r="E128" s="61"/>
      <c r="F128" s="61"/>
      <c r="G128" s="61"/>
      <c r="H128" s="61"/>
      <c r="I128" s="172"/>
      <c r="J128" s="61"/>
      <c r="K128" s="61"/>
      <c r="L128" s="42"/>
    </row>
  </sheetData>
  <sheetProtection password="CC35" sheet="1" objects="1" scenarios="1" formatColumns="0" formatRows="0" autoFilter="0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90</v>
      </c>
    </row>
    <row r="4" spans="2:46" ht="24.95" customHeight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Zahrada MŠ Slovenská 2872, Karviná Hranice</v>
      </c>
      <c r="F7" s="136"/>
      <c r="G7" s="136"/>
      <c r="H7" s="136"/>
      <c r="L7" s="19"/>
    </row>
    <row r="8" spans="2:12" s="1" customFormat="1" ht="12" customHeight="1">
      <c r="B8" s="42"/>
      <c r="D8" s="136" t="s">
        <v>104</v>
      </c>
      <c r="I8" s="138"/>
      <c r="L8" s="42"/>
    </row>
    <row r="9" spans="2:12" s="1" customFormat="1" ht="36.95" customHeight="1">
      <c r="B9" s="42"/>
      <c r="E9" s="139" t="s">
        <v>149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38</v>
      </c>
      <c r="I12" s="141" t="s">
        <v>22</v>
      </c>
      <c r="J12" s="142" t="str">
        <f>'Rekapitulace stavby'!AN8</f>
        <v>13. 12. 2017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tr">
        <f>IF('Rekapitulace stavby'!AN10="","",'Rekapitulace stavby'!AN10)</f>
        <v>62331388</v>
      </c>
      <c r="L14" s="42"/>
    </row>
    <row r="15" spans="2:12" s="1" customFormat="1" ht="18" customHeight="1">
      <c r="B15" s="42"/>
      <c r="E15" s="140" t="str">
        <f>IF('Rekapitulace stavby'!E11="","",'Rekapitulace stavby'!E11)</f>
        <v>Základní škola a Mateřská škola Mendelova, Karviná</v>
      </c>
      <c r="I15" s="141" t="s">
        <v>28</v>
      </c>
      <c r="J15" s="140" t="str">
        <f>IF('Rekapitulace stavby'!AN11="","",'Rekapitulace stavby'!AN11)</f>
        <v>CZ62331388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30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32</v>
      </c>
      <c r="I20" s="141" t="s">
        <v>25</v>
      </c>
      <c r="J20" s="140" t="str">
        <f>IF('Rekapitulace stavby'!AN16="","",'Rekapitulace stavby'!AN16)</f>
        <v>69221189</v>
      </c>
      <c r="L20" s="42"/>
    </row>
    <row r="21" spans="2:12" s="1" customFormat="1" ht="18" customHeight="1">
      <c r="B21" s="42"/>
      <c r="E21" s="140" t="str">
        <f>IF('Rekapitulace stavby'!E17="","",'Rekapitulace stavby'!E17)</f>
        <v>Ing.Magda Cigánková Fialová</v>
      </c>
      <c r="I21" s="141" t="s">
        <v>28</v>
      </c>
      <c r="J21" s="140" t="str">
        <f>IF('Rekapitulace stavby'!AN17="","",'Rekapitulace stavby'!AN17)</f>
        <v>CZ7652225548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37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28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39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40</v>
      </c>
      <c r="I30" s="138"/>
      <c r="J30" s="148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42</v>
      </c>
      <c r="I32" s="150" t="s">
        <v>41</v>
      </c>
      <c r="J32" s="149" t="s">
        <v>43</v>
      </c>
      <c r="L32" s="42"/>
    </row>
    <row r="33" spans="2:12" s="1" customFormat="1" ht="14.4" customHeight="1">
      <c r="B33" s="42"/>
      <c r="D33" s="151" t="s">
        <v>44</v>
      </c>
      <c r="E33" s="136" t="s">
        <v>45</v>
      </c>
      <c r="F33" s="152">
        <f>ROUND((SUM(BE118:BE133)),2)</f>
        <v>0</v>
      </c>
      <c r="I33" s="153">
        <v>0.21</v>
      </c>
      <c r="J33" s="152">
        <f>ROUND(((SUM(BE118:BE133))*I33),2)</f>
        <v>0</v>
      </c>
      <c r="L33" s="42"/>
    </row>
    <row r="34" spans="2:12" s="1" customFormat="1" ht="14.4" customHeight="1">
      <c r="B34" s="42"/>
      <c r="E34" s="136" t="s">
        <v>46</v>
      </c>
      <c r="F34" s="152">
        <f>ROUND((SUM(BF118:BF133)),2)</f>
        <v>0</v>
      </c>
      <c r="I34" s="153">
        <v>0.15</v>
      </c>
      <c r="J34" s="152">
        <f>ROUND(((SUM(BF118:BF133))*I34),2)</f>
        <v>0</v>
      </c>
      <c r="L34" s="42"/>
    </row>
    <row r="35" spans="2:12" s="1" customFormat="1" ht="14.4" customHeight="1" hidden="1">
      <c r="B35" s="42"/>
      <c r="E35" s="136" t="s">
        <v>47</v>
      </c>
      <c r="F35" s="152">
        <f>ROUND((SUM(BG118:BG133)),2)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48</v>
      </c>
      <c r="F36" s="152">
        <f>ROUND((SUM(BH118:BH133)),2)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49</v>
      </c>
      <c r="F37" s="152">
        <f>ROUND((SUM(BI118:BI133)),2)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50</v>
      </c>
      <c r="E39" s="156"/>
      <c r="F39" s="156"/>
      <c r="G39" s="157" t="s">
        <v>51</v>
      </c>
      <c r="H39" s="158" t="s">
        <v>52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53</v>
      </c>
      <c r="E50" s="163"/>
      <c r="F50" s="163"/>
      <c r="G50" s="162" t="s">
        <v>54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55</v>
      </c>
      <c r="E61" s="166"/>
      <c r="F61" s="167" t="s">
        <v>56</v>
      </c>
      <c r="G61" s="165" t="s">
        <v>55</v>
      </c>
      <c r="H61" s="166"/>
      <c r="I61" s="168"/>
      <c r="J61" s="169" t="s">
        <v>56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57</v>
      </c>
      <c r="E65" s="163"/>
      <c r="F65" s="163"/>
      <c r="G65" s="162" t="s">
        <v>58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55</v>
      </c>
      <c r="E76" s="166"/>
      <c r="F76" s="167" t="s">
        <v>56</v>
      </c>
      <c r="G76" s="165" t="s">
        <v>55</v>
      </c>
      <c r="H76" s="166"/>
      <c r="I76" s="168"/>
      <c r="J76" s="169" t="s">
        <v>56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Zahrada MŠ Slovenská 2872, Karviná Hranice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01 - Dendrologick - SO 01 - Dendrologický prů...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13. 12. 2017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Základní škola a Mateřská škola Mendelova, Karviná</v>
      </c>
      <c r="G91" s="38"/>
      <c r="H91" s="38"/>
      <c r="I91" s="141" t="s">
        <v>32</v>
      </c>
      <c r="J91" s="35" t="str">
        <f>E21</f>
        <v>Ing.Magda Cigánková Fialová</v>
      </c>
      <c r="K91" s="38"/>
      <c r="L91" s="42"/>
    </row>
    <row r="92" spans="2:12" s="1" customFormat="1" ht="15.15" customHeight="1">
      <c r="B92" s="37"/>
      <c r="C92" s="31" t="s">
        <v>30</v>
      </c>
      <c r="D92" s="38"/>
      <c r="E92" s="38"/>
      <c r="F92" s="26" t="str">
        <f>IF(E18="","",E18)</f>
        <v>Vyplň údaj</v>
      </c>
      <c r="G92" s="38"/>
      <c r="H92" s="38"/>
      <c r="I92" s="141" t="s">
        <v>37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J118</f>
        <v>0</v>
      </c>
      <c r="K96" s="38"/>
      <c r="L96" s="42"/>
      <c r="AU96" s="16" t="s">
        <v>110</v>
      </c>
    </row>
    <row r="97" spans="2:12" s="8" customFormat="1" ht="24.95" customHeight="1">
      <c r="B97" s="182"/>
      <c r="C97" s="183"/>
      <c r="D97" s="184" t="s">
        <v>150</v>
      </c>
      <c r="E97" s="185"/>
      <c r="F97" s="185"/>
      <c r="G97" s="185"/>
      <c r="H97" s="185"/>
      <c r="I97" s="186"/>
      <c r="J97" s="187">
        <f>J119</f>
        <v>0</v>
      </c>
      <c r="K97" s="183"/>
      <c r="L97" s="188"/>
    </row>
    <row r="98" spans="2:12" s="9" customFormat="1" ht="19.9" customHeight="1">
      <c r="B98" s="189"/>
      <c r="C98" s="190"/>
      <c r="D98" s="191" t="s">
        <v>151</v>
      </c>
      <c r="E98" s="192"/>
      <c r="F98" s="192"/>
      <c r="G98" s="192"/>
      <c r="H98" s="192"/>
      <c r="I98" s="193"/>
      <c r="J98" s="194">
        <f>J120</f>
        <v>0</v>
      </c>
      <c r="K98" s="190"/>
      <c r="L98" s="195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3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72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75"/>
      <c r="J104" s="63"/>
      <c r="K104" s="63"/>
      <c r="L104" s="42"/>
    </row>
    <row r="105" spans="2:12" s="1" customFormat="1" ht="24.95" customHeight="1">
      <c r="B105" s="37"/>
      <c r="C105" s="22" t="s">
        <v>115</v>
      </c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76" t="str">
        <f>E7</f>
        <v>Zahrada MŠ Slovenská 2872, Karviná Hranice</v>
      </c>
      <c r="F108" s="31"/>
      <c r="G108" s="31"/>
      <c r="H108" s="31"/>
      <c r="I108" s="138"/>
      <c r="J108" s="38"/>
      <c r="K108" s="38"/>
      <c r="L108" s="42"/>
    </row>
    <row r="109" spans="2:12" s="1" customFormat="1" ht="12" customHeight="1">
      <c r="B109" s="37"/>
      <c r="C109" s="31" t="s">
        <v>104</v>
      </c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SO 01 - Dendrologick - SO 01 - Dendrologický prů...</v>
      </c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 xml:space="preserve"> </v>
      </c>
      <c r="G112" s="38"/>
      <c r="H112" s="38"/>
      <c r="I112" s="141" t="s">
        <v>22</v>
      </c>
      <c r="J112" s="73" t="str">
        <f>IF(J12="","",J12)</f>
        <v>13. 12. 2017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27.9" customHeight="1">
      <c r="B114" s="37"/>
      <c r="C114" s="31" t="s">
        <v>24</v>
      </c>
      <c r="D114" s="38"/>
      <c r="E114" s="38"/>
      <c r="F114" s="26" t="str">
        <f>E15</f>
        <v>Základní škola a Mateřská škola Mendelova, Karviná</v>
      </c>
      <c r="G114" s="38"/>
      <c r="H114" s="38"/>
      <c r="I114" s="141" t="s">
        <v>32</v>
      </c>
      <c r="J114" s="35" t="str">
        <f>E21</f>
        <v>Ing.Magda Cigánková Fialová</v>
      </c>
      <c r="K114" s="38"/>
      <c r="L114" s="42"/>
    </row>
    <row r="115" spans="2:12" s="1" customFormat="1" ht="15.15" customHeight="1">
      <c r="B115" s="37"/>
      <c r="C115" s="31" t="s">
        <v>30</v>
      </c>
      <c r="D115" s="38"/>
      <c r="E115" s="38"/>
      <c r="F115" s="26" t="str">
        <f>IF(E18="","",E18)</f>
        <v>Vyplň údaj</v>
      </c>
      <c r="G115" s="38"/>
      <c r="H115" s="38"/>
      <c r="I115" s="141" t="s">
        <v>37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20" s="10" customFormat="1" ht="29.25" customHeight="1">
      <c r="B117" s="196"/>
      <c r="C117" s="197" t="s">
        <v>116</v>
      </c>
      <c r="D117" s="198" t="s">
        <v>65</v>
      </c>
      <c r="E117" s="198" t="s">
        <v>61</v>
      </c>
      <c r="F117" s="198" t="s">
        <v>62</v>
      </c>
      <c r="G117" s="198" t="s">
        <v>117</v>
      </c>
      <c r="H117" s="198" t="s">
        <v>118</v>
      </c>
      <c r="I117" s="199" t="s">
        <v>119</v>
      </c>
      <c r="J117" s="200" t="s">
        <v>108</v>
      </c>
      <c r="K117" s="201" t="s">
        <v>120</v>
      </c>
      <c r="L117" s="202"/>
      <c r="M117" s="94" t="s">
        <v>1</v>
      </c>
      <c r="N117" s="95" t="s">
        <v>44</v>
      </c>
      <c r="O117" s="95" t="s">
        <v>121</v>
      </c>
      <c r="P117" s="95" t="s">
        <v>122</v>
      </c>
      <c r="Q117" s="95" t="s">
        <v>123</v>
      </c>
      <c r="R117" s="95" t="s">
        <v>124</v>
      </c>
      <c r="S117" s="95" t="s">
        <v>125</v>
      </c>
      <c r="T117" s="96" t="s">
        <v>126</v>
      </c>
    </row>
    <row r="118" spans="2:63" s="1" customFormat="1" ht="22.8" customHeight="1">
      <c r="B118" s="37"/>
      <c r="C118" s="101" t="s">
        <v>127</v>
      </c>
      <c r="D118" s="38"/>
      <c r="E118" s="38"/>
      <c r="F118" s="38"/>
      <c r="G118" s="38"/>
      <c r="H118" s="38"/>
      <c r="I118" s="138"/>
      <c r="J118" s="203">
        <f>BK118</f>
        <v>0</v>
      </c>
      <c r="K118" s="38"/>
      <c r="L118" s="42"/>
      <c r="M118" s="97"/>
      <c r="N118" s="98"/>
      <c r="O118" s="98"/>
      <c r="P118" s="204">
        <f>P119</f>
        <v>0</v>
      </c>
      <c r="Q118" s="98"/>
      <c r="R118" s="204">
        <f>R119</f>
        <v>0</v>
      </c>
      <c r="S118" s="98"/>
      <c r="T118" s="205">
        <f>T119</f>
        <v>0</v>
      </c>
      <c r="AT118" s="16" t="s">
        <v>79</v>
      </c>
      <c r="AU118" s="16" t="s">
        <v>110</v>
      </c>
      <c r="BK118" s="206">
        <f>BK119</f>
        <v>0</v>
      </c>
    </row>
    <row r="119" spans="2:63" s="11" customFormat="1" ht="25.9" customHeight="1">
      <c r="B119" s="207"/>
      <c r="C119" s="208"/>
      <c r="D119" s="209" t="s">
        <v>79</v>
      </c>
      <c r="E119" s="210" t="s">
        <v>152</v>
      </c>
      <c r="F119" s="210" t="s">
        <v>153</v>
      </c>
      <c r="G119" s="208"/>
      <c r="H119" s="208"/>
      <c r="I119" s="211"/>
      <c r="J119" s="212">
        <f>BK119</f>
        <v>0</v>
      </c>
      <c r="K119" s="208"/>
      <c r="L119" s="213"/>
      <c r="M119" s="214"/>
      <c r="N119" s="215"/>
      <c r="O119" s="215"/>
      <c r="P119" s="216">
        <f>P120</f>
        <v>0</v>
      </c>
      <c r="Q119" s="215"/>
      <c r="R119" s="216">
        <f>R120</f>
        <v>0</v>
      </c>
      <c r="S119" s="215"/>
      <c r="T119" s="217">
        <f>T120</f>
        <v>0</v>
      </c>
      <c r="AR119" s="218" t="s">
        <v>88</v>
      </c>
      <c r="AT119" s="219" t="s">
        <v>79</v>
      </c>
      <c r="AU119" s="219" t="s">
        <v>80</v>
      </c>
      <c r="AY119" s="218" t="s">
        <v>131</v>
      </c>
      <c r="BK119" s="220">
        <f>BK120</f>
        <v>0</v>
      </c>
    </row>
    <row r="120" spans="2:63" s="11" customFormat="1" ht="22.8" customHeight="1">
      <c r="B120" s="207"/>
      <c r="C120" s="208"/>
      <c r="D120" s="209" t="s">
        <v>79</v>
      </c>
      <c r="E120" s="221" t="s">
        <v>88</v>
      </c>
      <c r="F120" s="221" t="s">
        <v>154</v>
      </c>
      <c r="G120" s="208"/>
      <c r="H120" s="208"/>
      <c r="I120" s="211"/>
      <c r="J120" s="222">
        <f>BK120</f>
        <v>0</v>
      </c>
      <c r="K120" s="208"/>
      <c r="L120" s="213"/>
      <c r="M120" s="214"/>
      <c r="N120" s="215"/>
      <c r="O120" s="215"/>
      <c r="P120" s="216">
        <f>SUM(P121:P133)</f>
        <v>0</v>
      </c>
      <c r="Q120" s="215"/>
      <c r="R120" s="216">
        <f>SUM(R121:R133)</f>
        <v>0</v>
      </c>
      <c r="S120" s="215"/>
      <c r="T120" s="217">
        <f>SUM(T121:T133)</f>
        <v>0</v>
      </c>
      <c r="AR120" s="218" t="s">
        <v>88</v>
      </c>
      <c r="AT120" s="219" t="s">
        <v>79</v>
      </c>
      <c r="AU120" s="219" t="s">
        <v>88</v>
      </c>
      <c r="AY120" s="218" t="s">
        <v>131</v>
      </c>
      <c r="BK120" s="220">
        <f>SUM(BK121:BK133)</f>
        <v>0</v>
      </c>
    </row>
    <row r="121" spans="2:65" s="1" customFormat="1" ht="24" customHeight="1">
      <c r="B121" s="37"/>
      <c r="C121" s="223" t="s">
        <v>88</v>
      </c>
      <c r="D121" s="223" t="s">
        <v>134</v>
      </c>
      <c r="E121" s="224" t="s">
        <v>155</v>
      </c>
      <c r="F121" s="225" t="s">
        <v>156</v>
      </c>
      <c r="G121" s="226" t="s">
        <v>157</v>
      </c>
      <c r="H121" s="227">
        <v>20</v>
      </c>
      <c r="I121" s="228"/>
      <c r="J121" s="229">
        <f>ROUND(I121*H121,2)</f>
        <v>0</v>
      </c>
      <c r="K121" s="225" t="s">
        <v>1</v>
      </c>
      <c r="L121" s="42"/>
      <c r="M121" s="230" t="s">
        <v>1</v>
      </c>
      <c r="N121" s="231" t="s">
        <v>45</v>
      </c>
      <c r="O121" s="85"/>
      <c r="P121" s="232">
        <f>O121*H121</f>
        <v>0</v>
      </c>
      <c r="Q121" s="232">
        <v>0</v>
      </c>
      <c r="R121" s="232">
        <f>Q121*H121</f>
        <v>0</v>
      </c>
      <c r="S121" s="232">
        <v>0</v>
      </c>
      <c r="T121" s="233">
        <f>S121*H121</f>
        <v>0</v>
      </c>
      <c r="AR121" s="234" t="s">
        <v>138</v>
      </c>
      <c r="AT121" s="234" t="s">
        <v>134</v>
      </c>
      <c r="AU121" s="234" t="s">
        <v>90</v>
      </c>
      <c r="AY121" s="16" t="s">
        <v>131</v>
      </c>
      <c r="BE121" s="235">
        <f>IF(N121="základní",J121,0)</f>
        <v>0</v>
      </c>
      <c r="BF121" s="235">
        <f>IF(N121="snížená",J121,0)</f>
        <v>0</v>
      </c>
      <c r="BG121" s="235">
        <f>IF(N121="zákl. přenesená",J121,0)</f>
        <v>0</v>
      </c>
      <c r="BH121" s="235">
        <f>IF(N121="sníž. přenesená",J121,0)</f>
        <v>0</v>
      </c>
      <c r="BI121" s="235">
        <f>IF(N121="nulová",J121,0)</f>
        <v>0</v>
      </c>
      <c r="BJ121" s="16" t="s">
        <v>88</v>
      </c>
      <c r="BK121" s="235">
        <f>ROUND(I121*H121,2)</f>
        <v>0</v>
      </c>
      <c r="BL121" s="16" t="s">
        <v>138</v>
      </c>
      <c r="BM121" s="234" t="s">
        <v>90</v>
      </c>
    </row>
    <row r="122" spans="2:51" s="12" customFormat="1" ht="12">
      <c r="B122" s="241"/>
      <c r="C122" s="242"/>
      <c r="D122" s="243" t="s">
        <v>158</v>
      </c>
      <c r="E122" s="244" t="s">
        <v>1</v>
      </c>
      <c r="F122" s="245" t="s">
        <v>159</v>
      </c>
      <c r="G122" s="242"/>
      <c r="H122" s="244" t="s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158</v>
      </c>
      <c r="AU122" s="251" t="s">
        <v>90</v>
      </c>
      <c r="AV122" s="12" t="s">
        <v>88</v>
      </c>
      <c r="AW122" s="12" t="s">
        <v>36</v>
      </c>
      <c r="AX122" s="12" t="s">
        <v>80</v>
      </c>
      <c r="AY122" s="251" t="s">
        <v>131</v>
      </c>
    </row>
    <row r="123" spans="2:51" s="12" customFormat="1" ht="12">
      <c r="B123" s="241"/>
      <c r="C123" s="242"/>
      <c r="D123" s="243" t="s">
        <v>158</v>
      </c>
      <c r="E123" s="244" t="s">
        <v>1</v>
      </c>
      <c r="F123" s="245" t="s">
        <v>160</v>
      </c>
      <c r="G123" s="242"/>
      <c r="H123" s="244" t="s">
        <v>1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AT123" s="251" t="s">
        <v>158</v>
      </c>
      <c r="AU123" s="251" t="s">
        <v>90</v>
      </c>
      <c r="AV123" s="12" t="s">
        <v>88</v>
      </c>
      <c r="AW123" s="12" t="s">
        <v>36</v>
      </c>
      <c r="AX123" s="12" t="s">
        <v>80</v>
      </c>
      <c r="AY123" s="251" t="s">
        <v>131</v>
      </c>
    </row>
    <row r="124" spans="2:51" s="13" customFormat="1" ht="12">
      <c r="B124" s="252"/>
      <c r="C124" s="253"/>
      <c r="D124" s="243" t="s">
        <v>158</v>
      </c>
      <c r="E124" s="254" t="s">
        <v>1</v>
      </c>
      <c r="F124" s="255" t="s">
        <v>161</v>
      </c>
      <c r="G124" s="253"/>
      <c r="H124" s="256">
        <v>20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AT124" s="262" t="s">
        <v>158</v>
      </c>
      <c r="AU124" s="262" t="s">
        <v>90</v>
      </c>
      <c r="AV124" s="13" t="s">
        <v>90</v>
      </c>
      <c r="AW124" s="13" t="s">
        <v>36</v>
      </c>
      <c r="AX124" s="13" t="s">
        <v>80</v>
      </c>
      <c r="AY124" s="262" t="s">
        <v>131</v>
      </c>
    </row>
    <row r="125" spans="2:51" s="14" customFormat="1" ht="12">
      <c r="B125" s="263"/>
      <c r="C125" s="264"/>
      <c r="D125" s="243" t="s">
        <v>158</v>
      </c>
      <c r="E125" s="265" t="s">
        <v>1</v>
      </c>
      <c r="F125" s="266" t="s">
        <v>162</v>
      </c>
      <c r="G125" s="264"/>
      <c r="H125" s="267">
        <v>20</v>
      </c>
      <c r="I125" s="268"/>
      <c r="J125" s="264"/>
      <c r="K125" s="264"/>
      <c r="L125" s="269"/>
      <c r="M125" s="270"/>
      <c r="N125" s="271"/>
      <c r="O125" s="271"/>
      <c r="P125" s="271"/>
      <c r="Q125" s="271"/>
      <c r="R125" s="271"/>
      <c r="S125" s="271"/>
      <c r="T125" s="272"/>
      <c r="AT125" s="273" t="s">
        <v>158</v>
      </c>
      <c r="AU125" s="273" t="s">
        <v>90</v>
      </c>
      <c r="AV125" s="14" t="s">
        <v>138</v>
      </c>
      <c r="AW125" s="14" t="s">
        <v>36</v>
      </c>
      <c r="AX125" s="14" t="s">
        <v>88</v>
      </c>
      <c r="AY125" s="273" t="s">
        <v>131</v>
      </c>
    </row>
    <row r="126" spans="2:65" s="1" customFormat="1" ht="24" customHeight="1">
      <c r="B126" s="37"/>
      <c r="C126" s="223" t="s">
        <v>90</v>
      </c>
      <c r="D126" s="223" t="s">
        <v>134</v>
      </c>
      <c r="E126" s="224" t="s">
        <v>163</v>
      </c>
      <c r="F126" s="225" t="s">
        <v>164</v>
      </c>
      <c r="G126" s="226" t="s">
        <v>157</v>
      </c>
      <c r="H126" s="227">
        <v>20</v>
      </c>
      <c r="I126" s="228"/>
      <c r="J126" s="229">
        <f>ROUND(I126*H126,2)</f>
        <v>0</v>
      </c>
      <c r="K126" s="225" t="s">
        <v>1</v>
      </c>
      <c r="L126" s="42"/>
      <c r="M126" s="230" t="s">
        <v>1</v>
      </c>
      <c r="N126" s="231" t="s">
        <v>45</v>
      </c>
      <c r="O126" s="85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138</v>
      </c>
      <c r="AT126" s="234" t="s">
        <v>134</v>
      </c>
      <c r="AU126" s="234" t="s">
        <v>90</v>
      </c>
      <c r="AY126" s="16" t="s">
        <v>131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6" t="s">
        <v>88</v>
      </c>
      <c r="BK126" s="235">
        <f>ROUND(I126*H126,2)</f>
        <v>0</v>
      </c>
      <c r="BL126" s="16" t="s">
        <v>138</v>
      </c>
      <c r="BM126" s="234" t="s">
        <v>138</v>
      </c>
    </row>
    <row r="127" spans="2:65" s="1" customFormat="1" ht="24" customHeight="1">
      <c r="B127" s="37"/>
      <c r="C127" s="223" t="s">
        <v>145</v>
      </c>
      <c r="D127" s="223" t="s">
        <v>134</v>
      </c>
      <c r="E127" s="224" t="s">
        <v>165</v>
      </c>
      <c r="F127" s="225" t="s">
        <v>166</v>
      </c>
      <c r="G127" s="226" t="s">
        <v>167</v>
      </c>
      <c r="H127" s="227">
        <v>1.7</v>
      </c>
      <c r="I127" s="228"/>
      <c r="J127" s="229">
        <f>ROUND(I127*H127,2)</f>
        <v>0</v>
      </c>
      <c r="K127" s="225" t="s">
        <v>1</v>
      </c>
      <c r="L127" s="42"/>
      <c r="M127" s="230" t="s">
        <v>1</v>
      </c>
      <c r="N127" s="231" t="s">
        <v>45</v>
      </c>
      <c r="O127" s="85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138</v>
      </c>
      <c r="AT127" s="234" t="s">
        <v>134</v>
      </c>
      <c r="AU127" s="234" t="s">
        <v>90</v>
      </c>
      <c r="AY127" s="16" t="s">
        <v>131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6" t="s">
        <v>88</v>
      </c>
      <c r="BK127" s="235">
        <f>ROUND(I127*H127,2)</f>
        <v>0</v>
      </c>
      <c r="BL127" s="16" t="s">
        <v>138</v>
      </c>
      <c r="BM127" s="234" t="s">
        <v>168</v>
      </c>
    </row>
    <row r="128" spans="2:51" s="13" customFormat="1" ht="12">
      <c r="B128" s="252"/>
      <c r="C128" s="253"/>
      <c r="D128" s="243" t="s">
        <v>158</v>
      </c>
      <c r="E128" s="254" t="s">
        <v>1</v>
      </c>
      <c r="F128" s="255" t="s">
        <v>169</v>
      </c>
      <c r="G128" s="253"/>
      <c r="H128" s="256">
        <v>1.7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AT128" s="262" t="s">
        <v>158</v>
      </c>
      <c r="AU128" s="262" t="s">
        <v>90</v>
      </c>
      <c r="AV128" s="13" t="s">
        <v>90</v>
      </c>
      <c r="AW128" s="13" t="s">
        <v>36</v>
      </c>
      <c r="AX128" s="13" t="s">
        <v>80</v>
      </c>
      <c r="AY128" s="262" t="s">
        <v>131</v>
      </c>
    </row>
    <row r="129" spans="2:51" s="14" customFormat="1" ht="12">
      <c r="B129" s="263"/>
      <c r="C129" s="264"/>
      <c r="D129" s="243" t="s">
        <v>158</v>
      </c>
      <c r="E129" s="265" t="s">
        <v>1</v>
      </c>
      <c r="F129" s="266" t="s">
        <v>162</v>
      </c>
      <c r="G129" s="264"/>
      <c r="H129" s="267">
        <v>1.7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AT129" s="273" t="s">
        <v>158</v>
      </c>
      <c r="AU129" s="273" t="s">
        <v>90</v>
      </c>
      <c r="AV129" s="14" t="s">
        <v>138</v>
      </c>
      <c r="AW129" s="14" t="s">
        <v>36</v>
      </c>
      <c r="AX129" s="14" t="s">
        <v>88</v>
      </c>
      <c r="AY129" s="273" t="s">
        <v>131</v>
      </c>
    </row>
    <row r="130" spans="2:65" s="1" customFormat="1" ht="24" customHeight="1">
      <c r="B130" s="37"/>
      <c r="C130" s="223" t="s">
        <v>138</v>
      </c>
      <c r="D130" s="223" t="s">
        <v>134</v>
      </c>
      <c r="E130" s="224" t="s">
        <v>170</v>
      </c>
      <c r="F130" s="225" t="s">
        <v>171</v>
      </c>
      <c r="G130" s="226" t="s">
        <v>172</v>
      </c>
      <c r="H130" s="227">
        <v>3</v>
      </c>
      <c r="I130" s="228"/>
      <c r="J130" s="229">
        <f>ROUND(I130*H130,2)</f>
        <v>0</v>
      </c>
      <c r="K130" s="225" t="s">
        <v>1</v>
      </c>
      <c r="L130" s="42"/>
      <c r="M130" s="230" t="s">
        <v>1</v>
      </c>
      <c r="N130" s="231" t="s">
        <v>45</v>
      </c>
      <c r="O130" s="85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138</v>
      </c>
      <c r="AT130" s="234" t="s">
        <v>134</v>
      </c>
      <c r="AU130" s="234" t="s">
        <v>90</v>
      </c>
      <c r="AY130" s="16" t="s">
        <v>131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6" t="s">
        <v>88</v>
      </c>
      <c r="BK130" s="235">
        <f>ROUND(I130*H130,2)</f>
        <v>0</v>
      </c>
      <c r="BL130" s="16" t="s">
        <v>138</v>
      </c>
      <c r="BM130" s="234" t="s">
        <v>173</v>
      </c>
    </row>
    <row r="131" spans="2:51" s="13" customFormat="1" ht="12">
      <c r="B131" s="252"/>
      <c r="C131" s="253"/>
      <c r="D131" s="243" t="s">
        <v>158</v>
      </c>
      <c r="E131" s="254" t="s">
        <v>1</v>
      </c>
      <c r="F131" s="255" t="s">
        <v>174</v>
      </c>
      <c r="G131" s="253"/>
      <c r="H131" s="256">
        <v>3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AT131" s="262" t="s">
        <v>158</v>
      </c>
      <c r="AU131" s="262" t="s">
        <v>90</v>
      </c>
      <c r="AV131" s="13" t="s">
        <v>90</v>
      </c>
      <c r="AW131" s="13" t="s">
        <v>36</v>
      </c>
      <c r="AX131" s="13" t="s">
        <v>80</v>
      </c>
      <c r="AY131" s="262" t="s">
        <v>131</v>
      </c>
    </row>
    <row r="132" spans="2:51" s="14" customFormat="1" ht="12">
      <c r="B132" s="263"/>
      <c r="C132" s="264"/>
      <c r="D132" s="243" t="s">
        <v>158</v>
      </c>
      <c r="E132" s="265" t="s">
        <v>1</v>
      </c>
      <c r="F132" s="266" t="s">
        <v>162</v>
      </c>
      <c r="G132" s="264"/>
      <c r="H132" s="267">
        <v>3</v>
      </c>
      <c r="I132" s="268"/>
      <c r="J132" s="264"/>
      <c r="K132" s="264"/>
      <c r="L132" s="269"/>
      <c r="M132" s="270"/>
      <c r="N132" s="271"/>
      <c r="O132" s="271"/>
      <c r="P132" s="271"/>
      <c r="Q132" s="271"/>
      <c r="R132" s="271"/>
      <c r="S132" s="271"/>
      <c r="T132" s="272"/>
      <c r="AT132" s="273" t="s">
        <v>158</v>
      </c>
      <c r="AU132" s="273" t="s">
        <v>90</v>
      </c>
      <c r="AV132" s="14" t="s">
        <v>138</v>
      </c>
      <c r="AW132" s="14" t="s">
        <v>36</v>
      </c>
      <c r="AX132" s="14" t="s">
        <v>88</v>
      </c>
      <c r="AY132" s="273" t="s">
        <v>131</v>
      </c>
    </row>
    <row r="133" spans="2:65" s="1" customFormat="1" ht="16.5" customHeight="1">
      <c r="B133" s="37"/>
      <c r="C133" s="223" t="s">
        <v>130</v>
      </c>
      <c r="D133" s="223" t="s">
        <v>134</v>
      </c>
      <c r="E133" s="224" t="s">
        <v>175</v>
      </c>
      <c r="F133" s="225" t="s">
        <v>176</v>
      </c>
      <c r="G133" s="226" t="s">
        <v>177</v>
      </c>
      <c r="H133" s="227">
        <v>1</v>
      </c>
      <c r="I133" s="228"/>
      <c r="J133" s="229">
        <f>ROUND(I133*H133,2)</f>
        <v>0</v>
      </c>
      <c r="K133" s="225" t="s">
        <v>1</v>
      </c>
      <c r="L133" s="42"/>
      <c r="M133" s="236" t="s">
        <v>1</v>
      </c>
      <c r="N133" s="237" t="s">
        <v>45</v>
      </c>
      <c r="O133" s="238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AR133" s="234" t="s">
        <v>138</v>
      </c>
      <c r="AT133" s="234" t="s">
        <v>134</v>
      </c>
      <c r="AU133" s="234" t="s">
        <v>90</v>
      </c>
      <c r="AY133" s="16" t="s">
        <v>131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6" t="s">
        <v>88</v>
      </c>
      <c r="BK133" s="235">
        <f>ROUND(I133*H133,2)</f>
        <v>0</v>
      </c>
      <c r="BL133" s="16" t="s">
        <v>138</v>
      </c>
      <c r="BM133" s="234" t="s">
        <v>178</v>
      </c>
    </row>
    <row r="134" spans="2:12" s="1" customFormat="1" ht="6.95" customHeight="1">
      <c r="B134" s="60"/>
      <c r="C134" s="61"/>
      <c r="D134" s="61"/>
      <c r="E134" s="61"/>
      <c r="F134" s="61"/>
      <c r="G134" s="61"/>
      <c r="H134" s="61"/>
      <c r="I134" s="172"/>
      <c r="J134" s="61"/>
      <c r="K134" s="61"/>
      <c r="L134" s="42"/>
    </row>
  </sheetData>
  <sheetProtection password="CC35" sheet="1" objects="1" scenarios="1" formatColumns="0" formatRows="0" autoFilter="0"/>
  <autoFilter ref="C117:K13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96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90</v>
      </c>
    </row>
    <row r="4" spans="2:46" ht="24.95" customHeight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Zahrada MŠ Slovenská 2872, Karviná Hranice</v>
      </c>
      <c r="F7" s="136"/>
      <c r="G7" s="136"/>
      <c r="H7" s="136"/>
      <c r="L7" s="19"/>
    </row>
    <row r="8" spans="2:12" s="1" customFormat="1" ht="12" customHeight="1">
      <c r="B8" s="42"/>
      <c r="D8" s="136" t="s">
        <v>104</v>
      </c>
      <c r="I8" s="138"/>
      <c r="L8" s="42"/>
    </row>
    <row r="9" spans="2:12" s="1" customFormat="1" ht="36.95" customHeight="1">
      <c r="B9" s="42"/>
      <c r="E9" s="139" t="s">
        <v>179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38</v>
      </c>
      <c r="I12" s="141" t="s">
        <v>22</v>
      </c>
      <c r="J12" s="142" t="str">
        <f>'Rekapitulace stavby'!AN8</f>
        <v>13. 12. 2017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tr">
        <f>IF('Rekapitulace stavby'!AN10="","",'Rekapitulace stavby'!AN10)</f>
        <v>62331388</v>
      </c>
      <c r="L14" s="42"/>
    </row>
    <row r="15" spans="2:12" s="1" customFormat="1" ht="18" customHeight="1">
      <c r="B15" s="42"/>
      <c r="E15" s="140" t="str">
        <f>IF('Rekapitulace stavby'!E11="","",'Rekapitulace stavby'!E11)</f>
        <v>Základní škola a Mateřská škola Mendelova, Karviná</v>
      </c>
      <c r="I15" s="141" t="s">
        <v>28</v>
      </c>
      <c r="J15" s="140" t="str">
        <f>IF('Rekapitulace stavby'!AN11="","",'Rekapitulace stavby'!AN11)</f>
        <v>CZ62331388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30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32</v>
      </c>
      <c r="I20" s="141" t="s">
        <v>25</v>
      </c>
      <c r="J20" s="140" t="str">
        <f>IF('Rekapitulace stavby'!AN16="","",'Rekapitulace stavby'!AN16)</f>
        <v>69221189</v>
      </c>
      <c r="L20" s="42"/>
    </row>
    <row r="21" spans="2:12" s="1" customFormat="1" ht="18" customHeight="1">
      <c r="B21" s="42"/>
      <c r="E21" s="140" t="str">
        <f>IF('Rekapitulace stavby'!E17="","",'Rekapitulace stavby'!E17)</f>
        <v>Ing.Magda Cigánková Fialová</v>
      </c>
      <c r="I21" s="141" t="s">
        <v>28</v>
      </c>
      <c r="J21" s="140" t="str">
        <f>IF('Rekapitulace stavby'!AN17="","",'Rekapitulace stavby'!AN17)</f>
        <v>CZ7652225548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37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28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39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40</v>
      </c>
      <c r="I30" s="138"/>
      <c r="J30" s="148">
        <f>ROUND(J123,2)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42</v>
      </c>
      <c r="I32" s="150" t="s">
        <v>41</v>
      </c>
      <c r="J32" s="149" t="s">
        <v>43</v>
      </c>
      <c r="L32" s="42"/>
    </row>
    <row r="33" spans="2:12" s="1" customFormat="1" ht="14.4" customHeight="1">
      <c r="B33" s="42"/>
      <c r="D33" s="151" t="s">
        <v>44</v>
      </c>
      <c r="E33" s="136" t="s">
        <v>45</v>
      </c>
      <c r="F33" s="152">
        <f>ROUND((SUM(BE123:BE278)),2)</f>
        <v>0</v>
      </c>
      <c r="I33" s="153">
        <v>0.21</v>
      </c>
      <c r="J33" s="152">
        <f>ROUND(((SUM(BE123:BE278))*I33),2)</f>
        <v>0</v>
      </c>
      <c r="L33" s="42"/>
    </row>
    <row r="34" spans="2:12" s="1" customFormat="1" ht="14.4" customHeight="1">
      <c r="B34" s="42"/>
      <c r="E34" s="136" t="s">
        <v>46</v>
      </c>
      <c r="F34" s="152">
        <f>ROUND((SUM(BF123:BF278)),2)</f>
        <v>0</v>
      </c>
      <c r="I34" s="153">
        <v>0.15</v>
      </c>
      <c r="J34" s="152">
        <f>ROUND(((SUM(BF123:BF278))*I34),2)</f>
        <v>0</v>
      </c>
      <c r="L34" s="42"/>
    </row>
    <row r="35" spans="2:12" s="1" customFormat="1" ht="14.4" customHeight="1" hidden="1">
      <c r="B35" s="42"/>
      <c r="E35" s="136" t="s">
        <v>47</v>
      </c>
      <c r="F35" s="152">
        <f>ROUND((SUM(BG123:BG278)),2)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48</v>
      </c>
      <c r="F36" s="152">
        <f>ROUND((SUM(BH123:BH278)),2)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49</v>
      </c>
      <c r="F37" s="152">
        <f>ROUND((SUM(BI123:BI278)),2)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50</v>
      </c>
      <c r="E39" s="156"/>
      <c r="F39" s="156"/>
      <c r="G39" s="157" t="s">
        <v>51</v>
      </c>
      <c r="H39" s="158" t="s">
        <v>52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53</v>
      </c>
      <c r="E50" s="163"/>
      <c r="F50" s="163"/>
      <c r="G50" s="162" t="s">
        <v>54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55</v>
      </c>
      <c r="E61" s="166"/>
      <c r="F61" s="167" t="s">
        <v>56</v>
      </c>
      <c r="G61" s="165" t="s">
        <v>55</v>
      </c>
      <c r="H61" s="166"/>
      <c r="I61" s="168"/>
      <c r="J61" s="169" t="s">
        <v>56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57</v>
      </c>
      <c r="E65" s="163"/>
      <c r="F65" s="163"/>
      <c r="G65" s="162" t="s">
        <v>58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55</v>
      </c>
      <c r="E76" s="166"/>
      <c r="F76" s="167" t="s">
        <v>56</v>
      </c>
      <c r="G76" s="165" t="s">
        <v>55</v>
      </c>
      <c r="H76" s="166"/>
      <c r="I76" s="168"/>
      <c r="J76" s="169" t="s">
        <v>56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Zahrada MŠ Slovenská 2872, Karviná Hranice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02 - Výměna povrc - SO 02 - Výměna povrchů a ...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13. 12. 2017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Základní škola a Mateřská škola Mendelova, Karviná</v>
      </c>
      <c r="G91" s="38"/>
      <c r="H91" s="38"/>
      <c r="I91" s="141" t="s">
        <v>32</v>
      </c>
      <c r="J91" s="35" t="str">
        <f>E21</f>
        <v>Ing.Magda Cigánková Fialová</v>
      </c>
      <c r="K91" s="38"/>
      <c r="L91" s="42"/>
    </row>
    <row r="92" spans="2:12" s="1" customFormat="1" ht="15.15" customHeight="1">
      <c r="B92" s="37"/>
      <c r="C92" s="31" t="s">
        <v>30</v>
      </c>
      <c r="D92" s="38"/>
      <c r="E92" s="38"/>
      <c r="F92" s="26" t="str">
        <f>IF(E18="","",E18)</f>
        <v>Vyplň údaj</v>
      </c>
      <c r="G92" s="38"/>
      <c r="H92" s="38"/>
      <c r="I92" s="141" t="s">
        <v>37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J123</f>
        <v>0</v>
      </c>
      <c r="K96" s="38"/>
      <c r="L96" s="42"/>
      <c r="AU96" s="16" t="s">
        <v>110</v>
      </c>
    </row>
    <row r="97" spans="2:12" s="8" customFormat="1" ht="24.95" customHeight="1">
      <c r="B97" s="182"/>
      <c r="C97" s="183"/>
      <c r="D97" s="184" t="s">
        <v>150</v>
      </c>
      <c r="E97" s="185"/>
      <c r="F97" s="185"/>
      <c r="G97" s="185"/>
      <c r="H97" s="185"/>
      <c r="I97" s="186"/>
      <c r="J97" s="187">
        <f>J124</f>
        <v>0</v>
      </c>
      <c r="K97" s="183"/>
      <c r="L97" s="188"/>
    </row>
    <row r="98" spans="2:12" s="9" customFormat="1" ht="19.9" customHeight="1">
      <c r="B98" s="189"/>
      <c r="C98" s="190"/>
      <c r="D98" s="191" t="s">
        <v>151</v>
      </c>
      <c r="E98" s="192"/>
      <c r="F98" s="192"/>
      <c r="G98" s="192"/>
      <c r="H98" s="192"/>
      <c r="I98" s="193"/>
      <c r="J98" s="194">
        <f>J125</f>
        <v>0</v>
      </c>
      <c r="K98" s="190"/>
      <c r="L98" s="195"/>
    </row>
    <row r="99" spans="2:12" s="9" customFormat="1" ht="19.9" customHeight="1">
      <c r="B99" s="189"/>
      <c r="C99" s="190"/>
      <c r="D99" s="191" t="s">
        <v>180</v>
      </c>
      <c r="E99" s="192"/>
      <c r="F99" s="192"/>
      <c r="G99" s="192"/>
      <c r="H99" s="192"/>
      <c r="I99" s="193"/>
      <c r="J99" s="194">
        <f>J148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181</v>
      </c>
      <c r="E100" s="192"/>
      <c r="F100" s="192"/>
      <c r="G100" s="192"/>
      <c r="H100" s="192"/>
      <c r="I100" s="193"/>
      <c r="J100" s="194">
        <f>J161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182</v>
      </c>
      <c r="E101" s="192"/>
      <c r="F101" s="192"/>
      <c r="G101" s="192"/>
      <c r="H101" s="192"/>
      <c r="I101" s="193"/>
      <c r="J101" s="194">
        <f>J206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183</v>
      </c>
      <c r="E102" s="192"/>
      <c r="F102" s="192"/>
      <c r="G102" s="192"/>
      <c r="H102" s="192"/>
      <c r="I102" s="193"/>
      <c r="J102" s="194">
        <f>J248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184</v>
      </c>
      <c r="E103" s="192"/>
      <c r="F103" s="192"/>
      <c r="G103" s="192"/>
      <c r="H103" s="192"/>
      <c r="I103" s="193"/>
      <c r="J103" s="194">
        <f>J277</f>
        <v>0</v>
      </c>
      <c r="K103" s="190"/>
      <c r="L103" s="195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72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5"/>
      <c r="J109" s="63"/>
      <c r="K109" s="63"/>
      <c r="L109" s="42"/>
    </row>
    <row r="110" spans="2:12" s="1" customFormat="1" ht="24.95" customHeight="1">
      <c r="B110" s="37"/>
      <c r="C110" s="22" t="s">
        <v>115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76" t="str">
        <f>E7</f>
        <v>Zahrada MŠ Slovenská 2872, Karviná Hranice</v>
      </c>
      <c r="F113" s="31"/>
      <c r="G113" s="31"/>
      <c r="H113" s="31"/>
      <c r="I113" s="138"/>
      <c r="J113" s="38"/>
      <c r="K113" s="38"/>
      <c r="L113" s="42"/>
    </row>
    <row r="114" spans="2:12" s="1" customFormat="1" ht="12" customHeight="1">
      <c r="B114" s="37"/>
      <c r="C114" s="31" t="s">
        <v>104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E9</f>
        <v>SO 02 - Výměna povrc - SO 02 - Výměna povrchů a ...</v>
      </c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F12</f>
        <v xml:space="preserve"> </v>
      </c>
      <c r="G117" s="38"/>
      <c r="H117" s="38"/>
      <c r="I117" s="141" t="s">
        <v>22</v>
      </c>
      <c r="J117" s="73" t="str">
        <f>IF(J12="","",J12)</f>
        <v>13. 12. 2017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27.9" customHeight="1">
      <c r="B119" s="37"/>
      <c r="C119" s="31" t="s">
        <v>24</v>
      </c>
      <c r="D119" s="38"/>
      <c r="E119" s="38"/>
      <c r="F119" s="26" t="str">
        <f>E15</f>
        <v>Základní škola a Mateřská škola Mendelova, Karviná</v>
      </c>
      <c r="G119" s="38"/>
      <c r="H119" s="38"/>
      <c r="I119" s="141" t="s">
        <v>32</v>
      </c>
      <c r="J119" s="35" t="str">
        <f>E21</f>
        <v>Ing.Magda Cigánková Fialová</v>
      </c>
      <c r="K119" s="38"/>
      <c r="L119" s="42"/>
    </row>
    <row r="120" spans="2:12" s="1" customFormat="1" ht="15.15" customHeight="1">
      <c r="B120" s="37"/>
      <c r="C120" s="31" t="s">
        <v>30</v>
      </c>
      <c r="D120" s="38"/>
      <c r="E120" s="38"/>
      <c r="F120" s="26" t="str">
        <f>IF(E18="","",E18)</f>
        <v>Vyplň údaj</v>
      </c>
      <c r="G120" s="38"/>
      <c r="H120" s="38"/>
      <c r="I120" s="141" t="s">
        <v>37</v>
      </c>
      <c r="J120" s="35" t="str">
        <f>E24</f>
        <v xml:space="preserve"> 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20" s="10" customFormat="1" ht="29.25" customHeight="1">
      <c r="B122" s="196"/>
      <c r="C122" s="197" t="s">
        <v>116</v>
      </c>
      <c r="D122" s="198" t="s">
        <v>65</v>
      </c>
      <c r="E122" s="198" t="s">
        <v>61</v>
      </c>
      <c r="F122" s="198" t="s">
        <v>62</v>
      </c>
      <c r="G122" s="198" t="s">
        <v>117</v>
      </c>
      <c r="H122" s="198" t="s">
        <v>118</v>
      </c>
      <c r="I122" s="199" t="s">
        <v>119</v>
      </c>
      <c r="J122" s="200" t="s">
        <v>108</v>
      </c>
      <c r="K122" s="201" t="s">
        <v>120</v>
      </c>
      <c r="L122" s="202"/>
      <c r="M122" s="94" t="s">
        <v>1</v>
      </c>
      <c r="N122" s="95" t="s">
        <v>44</v>
      </c>
      <c r="O122" s="95" t="s">
        <v>121</v>
      </c>
      <c r="P122" s="95" t="s">
        <v>122</v>
      </c>
      <c r="Q122" s="95" t="s">
        <v>123</v>
      </c>
      <c r="R122" s="95" t="s">
        <v>124</v>
      </c>
      <c r="S122" s="95" t="s">
        <v>125</v>
      </c>
      <c r="T122" s="96" t="s">
        <v>126</v>
      </c>
    </row>
    <row r="123" spans="2:63" s="1" customFormat="1" ht="22.8" customHeight="1">
      <c r="B123" s="37"/>
      <c r="C123" s="101" t="s">
        <v>127</v>
      </c>
      <c r="D123" s="38"/>
      <c r="E123" s="38"/>
      <c r="F123" s="38"/>
      <c r="G123" s="38"/>
      <c r="H123" s="38"/>
      <c r="I123" s="138"/>
      <c r="J123" s="203">
        <f>BK123</f>
        <v>0</v>
      </c>
      <c r="K123" s="38"/>
      <c r="L123" s="42"/>
      <c r="M123" s="97"/>
      <c r="N123" s="98"/>
      <c r="O123" s="98"/>
      <c r="P123" s="204">
        <f>P124</f>
        <v>0</v>
      </c>
      <c r="Q123" s="98"/>
      <c r="R123" s="204">
        <f>R124</f>
        <v>0</v>
      </c>
      <c r="S123" s="98"/>
      <c r="T123" s="205">
        <f>T124</f>
        <v>0</v>
      </c>
      <c r="AT123" s="16" t="s">
        <v>79</v>
      </c>
      <c r="AU123" s="16" t="s">
        <v>110</v>
      </c>
      <c r="BK123" s="206">
        <f>BK124</f>
        <v>0</v>
      </c>
    </row>
    <row r="124" spans="2:63" s="11" customFormat="1" ht="25.9" customHeight="1">
      <c r="B124" s="207"/>
      <c r="C124" s="208"/>
      <c r="D124" s="209" t="s">
        <v>79</v>
      </c>
      <c r="E124" s="210" t="s">
        <v>152</v>
      </c>
      <c r="F124" s="210" t="s">
        <v>153</v>
      </c>
      <c r="G124" s="208"/>
      <c r="H124" s="208"/>
      <c r="I124" s="211"/>
      <c r="J124" s="212">
        <f>BK124</f>
        <v>0</v>
      </c>
      <c r="K124" s="208"/>
      <c r="L124" s="213"/>
      <c r="M124" s="214"/>
      <c r="N124" s="215"/>
      <c r="O124" s="215"/>
      <c r="P124" s="216">
        <f>P125+P148+P161+P206+P248+P277</f>
        <v>0</v>
      </c>
      <c r="Q124" s="215"/>
      <c r="R124" s="216">
        <f>R125+R148+R161+R206+R248+R277</f>
        <v>0</v>
      </c>
      <c r="S124" s="215"/>
      <c r="T124" s="217">
        <f>T125+T148+T161+T206+T248+T277</f>
        <v>0</v>
      </c>
      <c r="AR124" s="218" t="s">
        <v>88</v>
      </c>
      <c r="AT124" s="219" t="s">
        <v>79</v>
      </c>
      <c r="AU124" s="219" t="s">
        <v>80</v>
      </c>
      <c r="AY124" s="218" t="s">
        <v>131</v>
      </c>
      <c r="BK124" s="220">
        <f>BK125+BK148+BK161+BK206+BK248+BK277</f>
        <v>0</v>
      </c>
    </row>
    <row r="125" spans="2:63" s="11" customFormat="1" ht="22.8" customHeight="1">
      <c r="B125" s="207"/>
      <c r="C125" s="208"/>
      <c r="D125" s="209" t="s">
        <v>79</v>
      </c>
      <c r="E125" s="221" t="s">
        <v>88</v>
      </c>
      <c r="F125" s="221" t="s">
        <v>154</v>
      </c>
      <c r="G125" s="208"/>
      <c r="H125" s="208"/>
      <c r="I125" s="211"/>
      <c r="J125" s="222">
        <f>BK125</f>
        <v>0</v>
      </c>
      <c r="K125" s="208"/>
      <c r="L125" s="213"/>
      <c r="M125" s="214"/>
      <c r="N125" s="215"/>
      <c r="O125" s="215"/>
      <c r="P125" s="216">
        <f>SUM(P126:P147)</f>
        <v>0</v>
      </c>
      <c r="Q125" s="215"/>
      <c r="R125" s="216">
        <f>SUM(R126:R147)</f>
        <v>0</v>
      </c>
      <c r="S125" s="215"/>
      <c r="T125" s="217">
        <f>SUM(T126:T147)</f>
        <v>0</v>
      </c>
      <c r="AR125" s="218" t="s">
        <v>88</v>
      </c>
      <c r="AT125" s="219" t="s">
        <v>79</v>
      </c>
      <c r="AU125" s="219" t="s">
        <v>88</v>
      </c>
      <c r="AY125" s="218" t="s">
        <v>131</v>
      </c>
      <c r="BK125" s="220">
        <f>SUM(BK126:BK147)</f>
        <v>0</v>
      </c>
    </row>
    <row r="126" spans="2:65" s="1" customFormat="1" ht="24" customHeight="1">
      <c r="B126" s="37"/>
      <c r="C126" s="223" t="s">
        <v>88</v>
      </c>
      <c r="D126" s="223" t="s">
        <v>134</v>
      </c>
      <c r="E126" s="224" t="s">
        <v>185</v>
      </c>
      <c r="F126" s="225" t="s">
        <v>186</v>
      </c>
      <c r="G126" s="226" t="s">
        <v>157</v>
      </c>
      <c r="H126" s="227">
        <v>226</v>
      </c>
      <c r="I126" s="228"/>
      <c r="J126" s="229">
        <f>ROUND(I126*H126,2)</f>
        <v>0</v>
      </c>
      <c r="K126" s="225" t="s">
        <v>1</v>
      </c>
      <c r="L126" s="42"/>
      <c r="M126" s="230" t="s">
        <v>1</v>
      </c>
      <c r="N126" s="231" t="s">
        <v>45</v>
      </c>
      <c r="O126" s="85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138</v>
      </c>
      <c r="AT126" s="234" t="s">
        <v>134</v>
      </c>
      <c r="AU126" s="234" t="s">
        <v>90</v>
      </c>
      <c r="AY126" s="16" t="s">
        <v>131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6" t="s">
        <v>88</v>
      </c>
      <c r="BK126" s="235">
        <f>ROUND(I126*H126,2)</f>
        <v>0</v>
      </c>
      <c r="BL126" s="16" t="s">
        <v>138</v>
      </c>
      <c r="BM126" s="234" t="s">
        <v>90</v>
      </c>
    </row>
    <row r="127" spans="2:51" s="12" customFormat="1" ht="12">
      <c r="B127" s="241"/>
      <c r="C127" s="242"/>
      <c r="D127" s="243" t="s">
        <v>158</v>
      </c>
      <c r="E127" s="244" t="s">
        <v>1</v>
      </c>
      <c r="F127" s="245" t="s">
        <v>187</v>
      </c>
      <c r="G127" s="242"/>
      <c r="H127" s="244" t="s">
        <v>1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158</v>
      </c>
      <c r="AU127" s="251" t="s">
        <v>90</v>
      </c>
      <c r="AV127" s="12" t="s">
        <v>88</v>
      </c>
      <c r="AW127" s="12" t="s">
        <v>36</v>
      </c>
      <c r="AX127" s="12" t="s">
        <v>80</v>
      </c>
      <c r="AY127" s="251" t="s">
        <v>131</v>
      </c>
    </row>
    <row r="128" spans="2:51" s="13" customFormat="1" ht="12">
      <c r="B128" s="252"/>
      <c r="C128" s="253"/>
      <c r="D128" s="243" t="s">
        <v>158</v>
      </c>
      <c r="E128" s="254" t="s">
        <v>1</v>
      </c>
      <c r="F128" s="255" t="s">
        <v>188</v>
      </c>
      <c r="G128" s="253"/>
      <c r="H128" s="256">
        <v>226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AT128" s="262" t="s">
        <v>158</v>
      </c>
      <c r="AU128" s="262" t="s">
        <v>90</v>
      </c>
      <c r="AV128" s="13" t="s">
        <v>90</v>
      </c>
      <c r="AW128" s="13" t="s">
        <v>36</v>
      </c>
      <c r="AX128" s="13" t="s">
        <v>80</v>
      </c>
      <c r="AY128" s="262" t="s">
        <v>131</v>
      </c>
    </row>
    <row r="129" spans="2:51" s="14" customFormat="1" ht="12">
      <c r="B129" s="263"/>
      <c r="C129" s="264"/>
      <c r="D129" s="243" t="s">
        <v>158</v>
      </c>
      <c r="E129" s="265" t="s">
        <v>1</v>
      </c>
      <c r="F129" s="266" t="s">
        <v>162</v>
      </c>
      <c r="G129" s="264"/>
      <c r="H129" s="267">
        <v>226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AT129" s="273" t="s">
        <v>158</v>
      </c>
      <c r="AU129" s="273" t="s">
        <v>90</v>
      </c>
      <c r="AV129" s="14" t="s">
        <v>138</v>
      </c>
      <c r="AW129" s="14" t="s">
        <v>36</v>
      </c>
      <c r="AX129" s="14" t="s">
        <v>88</v>
      </c>
      <c r="AY129" s="273" t="s">
        <v>131</v>
      </c>
    </row>
    <row r="130" spans="2:65" s="1" customFormat="1" ht="24" customHeight="1">
      <c r="B130" s="37"/>
      <c r="C130" s="223" t="s">
        <v>90</v>
      </c>
      <c r="D130" s="223" t="s">
        <v>134</v>
      </c>
      <c r="E130" s="224" t="s">
        <v>189</v>
      </c>
      <c r="F130" s="225" t="s">
        <v>190</v>
      </c>
      <c r="G130" s="226" t="s">
        <v>157</v>
      </c>
      <c r="H130" s="227">
        <v>63</v>
      </c>
      <c r="I130" s="228"/>
      <c r="J130" s="229">
        <f>ROUND(I130*H130,2)</f>
        <v>0</v>
      </c>
      <c r="K130" s="225" t="s">
        <v>1</v>
      </c>
      <c r="L130" s="42"/>
      <c r="M130" s="230" t="s">
        <v>1</v>
      </c>
      <c r="N130" s="231" t="s">
        <v>45</v>
      </c>
      <c r="O130" s="85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138</v>
      </c>
      <c r="AT130" s="234" t="s">
        <v>134</v>
      </c>
      <c r="AU130" s="234" t="s">
        <v>90</v>
      </c>
      <c r="AY130" s="16" t="s">
        <v>131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6" t="s">
        <v>88</v>
      </c>
      <c r="BK130" s="235">
        <f>ROUND(I130*H130,2)</f>
        <v>0</v>
      </c>
      <c r="BL130" s="16" t="s">
        <v>138</v>
      </c>
      <c r="BM130" s="234" t="s">
        <v>138</v>
      </c>
    </row>
    <row r="131" spans="2:51" s="12" customFormat="1" ht="12">
      <c r="B131" s="241"/>
      <c r="C131" s="242"/>
      <c r="D131" s="243" t="s">
        <v>158</v>
      </c>
      <c r="E131" s="244" t="s">
        <v>1</v>
      </c>
      <c r="F131" s="245" t="s">
        <v>191</v>
      </c>
      <c r="G131" s="242"/>
      <c r="H131" s="244" t="s">
        <v>1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158</v>
      </c>
      <c r="AU131" s="251" t="s">
        <v>90</v>
      </c>
      <c r="AV131" s="12" t="s">
        <v>88</v>
      </c>
      <c r="AW131" s="12" t="s">
        <v>36</v>
      </c>
      <c r="AX131" s="12" t="s">
        <v>80</v>
      </c>
      <c r="AY131" s="251" t="s">
        <v>131</v>
      </c>
    </row>
    <row r="132" spans="2:51" s="13" customFormat="1" ht="12">
      <c r="B132" s="252"/>
      <c r="C132" s="253"/>
      <c r="D132" s="243" t="s">
        <v>158</v>
      </c>
      <c r="E132" s="254" t="s">
        <v>1</v>
      </c>
      <c r="F132" s="255" t="s">
        <v>192</v>
      </c>
      <c r="G132" s="253"/>
      <c r="H132" s="256">
        <v>63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AT132" s="262" t="s">
        <v>158</v>
      </c>
      <c r="AU132" s="262" t="s">
        <v>90</v>
      </c>
      <c r="AV132" s="13" t="s">
        <v>90</v>
      </c>
      <c r="AW132" s="13" t="s">
        <v>36</v>
      </c>
      <c r="AX132" s="13" t="s">
        <v>80</v>
      </c>
      <c r="AY132" s="262" t="s">
        <v>131</v>
      </c>
    </row>
    <row r="133" spans="2:51" s="14" customFormat="1" ht="12">
      <c r="B133" s="263"/>
      <c r="C133" s="264"/>
      <c r="D133" s="243" t="s">
        <v>158</v>
      </c>
      <c r="E133" s="265" t="s">
        <v>1</v>
      </c>
      <c r="F133" s="266" t="s">
        <v>162</v>
      </c>
      <c r="G133" s="264"/>
      <c r="H133" s="267">
        <v>63</v>
      </c>
      <c r="I133" s="268"/>
      <c r="J133" s="264"/>
      <c r="K133" s="264"/>
      <c r="L133" s="269"/>
      <c r="M133" s="270"/>
      <c r="N133" s="271"/>
      <c r="O133" s="271"/>
      <c r="P133" s="271"/>
      <c r="Q133" s="271"/>
      <c r="R133" s="271"/>
      <c r="S133" s="271"/>
      <c r="T133" s="272"/>
      <c r="AT133" s="273" t="s">
        <v>158</v>
      </c>
      <c r="AU133" s="273" t="s">
        <v>90</v>
      </c>
      <c r="AV133" s="14" t="s">
        <v>138</v>
      </c>
      <c r="AW133" s="14" t="s">
        <v>36</v>
      </c>
      <c r="AX133" s="14" t="s">
        <v>88</v>
      </c>
      <c r="AY133" s="273" t="s">
        <v>131</v>
      </c>
    </row>
    <row r="134" spans="2:65" s="1" customFormat="1" ht="16.5" customHeight="1">
      <c r="B134" s="37"/>
      <c r="C134" s="223" t="s">
        <v>145</v>
      </c>
      <c r="D134" s="223" t="s">
        <v>134</v>
      </c>
      <c r="E134" s="224" t="s">
        <v>193</v>
      </c>
      <c r="F134" s="225" t="s">
        <v>194</v>
      </c>
      <c r="G134" s="226" t="s">
        <v>195</v>
      </c>
      <c r="H134" s="227">
        <v>237.5</v>
      </c>
      <c r="I134" s="228"/>
      <c r="J134" s="229">
        <f>ROUND(I134*H134,2)</f>
        <v>0</v>
      </c>
      <c r="K134" s="225" t="s">
        <v>1</v>
      </c>
      <c r="L134" s="42"/>
      <c r="M134" s="230" t="s">
        <v>1</v>
      </c>
      <c r="N134" s="231" t="s">
        <v>45</v>
      </c>
      <c r="O134" s="85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138</v>
      </c>
      <c r="AT134" s="234" t="s">
        <v>134</v>
      </c>
      <c r="AU134" s="234" t="s">
        <v>90</v>
      </c>
      <c r="AY134" s="16" t="s">
        <v>131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6" t="s">
        <v>88</v>
      </c>
      <c r="BK134" s="235">
        <f>ROUND(I134*H134,2)</f>
        <v>0</v>
      </c>
      <c r="BL134" s="16" t="s">
        <v>138</v>
      </c>
      <c r="BM134" s="234" t="s">
        <v>148</v>
      </c>
    </row>
    <row r="135" spans="2:51" s="12" customFormat="1" ht="12">
      <c r="B135" s="241"/>
      <c r="C135" s="242"/>
      <c r="D135" s="243" t="s">
        <v>158</v>
      </c>
      <c r="E135" s="244" t="s">
        <v>1</v>
      </c>
      <c r="F135" s="245" t="s">
        <v>196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158</v>
      </c>
      <c r="AU135" s="251" t="s">
        <v>90</v>
      </c>
      <c r="AV135" s="12" t="s">
        <v>88</v>
      </c>
      <c r="AW135" s="12" t="s">
        <v>36</v>
      </c>
      <c r="AX135" s="12" t="s">
        <v>80</v>
      </c>
      <c r="AY135" s="251" t="s">
        <v>131</v>
      </c>
    </row>
    <row r="136" spans="2:51" s="13" customFormat="1" ht="12">
      <c r="B136" s="252"/>
      <c r="C136" s="253"/>
      <c r="D136" s="243" t="s">
        <v>158</v>
      </c>
      <c r="E136" s="254" t="s">
        <v>1</v>
      </c>
      <c r="F136" s="255" t="s">
        <v>197</v>
      </c>
      <c r="G136" s="253"/>
      <c r="H136" s="256">
        <v>237.5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AT136" s="262" t="s">
        <v>158</v>
      </c>
      <c r="AU136" s="262" t="s">
        <v>90</v>
      </c>
      <c r="AV136" s="13" t="s">
        <v>90</v>
      </c>
      <c r="AW136" s="13" t="s">
        <v>36</v>
      </c>
      <c r="AX136" s="13" t="s">
        <v>80</v>
      </c>
      <c r="AY136" s="262" t="s">
        <v>131</v>
      </c>
    </row>
    <row r="137" spans="2:51" s="14" customFormat="1" ht="12">
      <c r="B137" s="263"/>
      <c r="C137" s="264"/>
      <c r="D137" s="243" t="s">
        <v>158</v>
      </c>
      <c r="E137" s="265" t="s">
        <v>1</v>
      </c>
      <c r="F137" s="266" t="s">
        <v>162</v>
      </c>
      <c r="G137" s="264"/>
      <c r="H137" s="267">
        <v>237.5</v>
      </c>
      <c r="I137" s="268"/>
      <c r="J137" s="264"/>
      <c r="K137" s="264"/>
      <c r="L137" s="269"/>
      <c r="M137" s="270"/>
      <c r="N137" s="271"/>
      <c r="O137" s="271"/>
      <c r="P137" s="271"/>
      <c r="Q137" s="271"/>
      <c r="R137" s="271"/>
      <c r="S137" s="271"/>
      <c r="T137" s="272"/>
      <c r="AT137" s="273" t="s">
        <v>158</v>
      </c>
      <c r="AU137" s="273" t="s">
        <v>90</v>
      </c>
      <c r="AV137" s="14" t="s">
        <v>138</v>
      </c>
      <c r="AW137" s="14" t="s">
        <v>36</v>
      </c>
      <c r="AX137" s="14" t="s">
        <v>88</v>
      </c>
      <c r="AY137" s="273" t="s">
        <v>131</v>
      </c>
    </row>
    <row r="138" spans="2:65" s="1" customFormat="1" ht="16.5" customHeight="1">
      <c r="B138" s="37"/>
      <c r="C138" s="223" t="s">
        <v>138</v>
      </c>
      <c r="D138" s="223" t="s">
        <v>134</v>
      </c>
      <c r="E138" s="224" t="s">
        <v>198</v>
      </c>
      <c r="F138" s="225" t="s">
        <v>199</v>
      </c>
      <c r="G138" s="226" t="s">
        <v>172</v>
      </c>
      <c r="H138" s="227">
        <v>1</v>
      </c>
      <c r="I138" s="228"/>
      <c r="J138" s="229">
        <f>ROUND(I138*H138,2)</f>
        <v>0</v>
      </c>
      <c r="K138" s="225" t="s">
        <v>1</v>
      </c>
      <c r="L138" s="42"/>
      <c r="M138" s="230" t="s">
        <v>1</v>
      </c>
      <c r="N138" s="231" t="s">
        <v>45</v>
      </c>
      <c r="O138" s="85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AR138" s="234" t="s">
        <v>138</v>
      </c>
      <c r="AT138" s="234" t="s">
        <v>134</v>
      </c>
      <c r="AU138" s="234" t="s">
        <v>90</v>
      </c>
      <c r="AY138" s="16" t="s">
        <v>131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6" t="s">
        <v>88</v>
      </c>
      <c r="BK138" s="235">
        <f>ROUND(I138*H138,2)</f>
        <v>0</v>
      </c>
      <c r="BL138" s="16" t="s">
        <v>138</v>
      </c>
      <c r="BM138" s="234" t="s">
        <v>200</v>
      </c>
    </row>
    <row r="139" spans="2:65" s="1" customFormat="1" ht="16.5" customHeight="1">
      <c r="B139" s="37"/>
      <c r="C139" s="223" t="s">
        <v>130</v>
      </c>
      <c r="D139" s="223" t="s">
        <v>134</v>
      </c>
      <c r="E139" s="224" t="s">
        <v>201</v>
      </c>
      <c r="F139" s="225" t="s">
        <v>202</v>
      </c>
      <c r="G139" s="226" t="s">
        <v>172</v>
      </c>
      <c r="H139" s="227">
        <v>1</v>
      </c>
      <c r="I139" s="228"/>
      <c r="J139" s="229">
        <f>ROUND(I139*H139,2)</f>
        <v>0</v>
      </c>
      <c r="K139" s="225" t="s">
        <v>1</v>
      </c>
      <c r="L139" s="42"/>
      <c r="M139" s="230" t="s">
        <v>1</v>
      </c>
      <c r="N139" s="231" t="s">
        <v>45</v>
      </c>
      <c r="O139" s="85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138</v>
      </c>
      <c r="AT139" s="234" t="s">
        <v>134</v>
      </c>
      <c r="AU139" s="234" t="s">
        <v>90</v>
      </c>
      <c r="AY139" s="16" t="s">
        <v>131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6" t="s">
        <v>88</v>
      </c>
      <c r="BK139" s="235">
        <f>ROUND(I139*H139,2)</f>
        <v>0</v>
      </c>
      <c r="BL139" s="16" t="s">
        <v>138</v>
      </c>
      <c r="BM139" s="234" t="s">
        <v>203</v>
      </c>
    </row>
    <row r="140" spans="2:51" s="13" customFormat="1" ht="12">
      <c r="B140" s="252"/>
      <c r="C140" s="253"/>
      <c r="D140" s="243" t="s">
        <v>158</v>
      </c>
      <c r="E140" s="254" t="s">
        <v>1</v>
      </c>
      <c r="F140" s="255" t="s">
        <v>88</v>
      </c>
      <c r="G140" s="253"/>
      <c r="H140" s="256">
        <v>1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158</v>
      </c>
      <c r="AU140" s="262" t="s">
        <v>90</v>
      </c>
      <c r="AV140" s="13" t="s">
        <v>90</v>
      </c>
      <c r="AW140" s="13" t="s">
        <v>36</v>
      </c>
      <c r="AX140" s="13" t="s">
        <v>80</v>
      </c>
      <c r="AY140" s="262" t="s">
        <v>131</v>
      </c>
    </row>
    <row r="141" spans="2:51" s="14" customFormat="1" ht="12">
      <c r="B141" s="263"/>
      <c r="C141" s="264"/>
      <c r="D141" s="243" t="s">
        <v>158</v>
      </c>
      <c r="E141" s="265" t="s">
        <v>1</v>
      </c>
      <c r="F141" s="266" t="s">
        <v>162</v>
      </c>
      <c r="G141" s="264"/>
      <c r="H141" s="267">
        <v>1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AT141" s="273" t="s">
        <v>158</v>
      </c>
      <c r="AU141" s="273" t="s">
        <v>90</v>
      </c>
      <c r="AV141" s="14" t="s">
        <v>138</v>
      </c>
      <c r="AW141" s="14" t="s">
        <v>36</v>
      </c>
      <c r="AX141" s="14" t="s">
        <v>88</v>
      </c>
      <c r="AY141" s="273" t="s">
        <v>131</v>
      </c>
    </row>
    <row r="142" spans="2:65" s="1" customFormat="1" ht="16.5" customHeight="1">
      <c r="B142" s="37"/>
      <c r="C142" s="223" t="s">
        <v>148</v>
      </c>
      <c r="D142" s="223" t="s">
        <v>134</v>
      </c>
      <c r="E142" s="224" t="s">
        <v>204</v>
      </c>
      <c r="F142" s="225" t="s">
        <v>205</v>
      </c>
      <c r="G142" s="226" t="s">
        <v>172</v>
      </c>
      <c r="H142" s="227">
        <v>1</v>
      </c>
      <c r="I142" s="228"/>
      <c r="J142" s="229">
        <f>ROUND(I142*H142,2)</f>
        <v>0</v>
      </c>
      <c r="K142" s="225" t="s">
        <v>1</v>
      </c>
      <c r="L142" s="42"/>
      <c r="M142" s="230" t="s">
        <v>1</v>
      </c>
      <c r="N142" s="231" t="s">
        <v>45</v>
      </c>
      <c r="O142" s="85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AR142" s="234" t="s">
        <v>138</v>
      </c>
      <c r="AT142" s="234" t="s">
        <v>134</v>
      </c>
      <c r="AU142" s="234" t="s">
        <v>90</v>
      </c>
      <c r="AY142" s="16" t="s">
        <v>131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6" t="s">
        <v>88</v>
      </c>
      <c r="BK142" s="235">
        <f>ROUND(I142*H142,2)</f>
        <v>0</v>
      </c>
      <c r="BL142" s="16" t="s">
        <v>138</v>
      </c>
      <c r="BM142" s="234" t="s">
        <v>206</v>
      </c>
    </row>
    <row r="143" spans="2:51" s="13" customFormat="1" ht="12">
      <c r="B143" s="252"/>
      <c r="C143" s="253"/>
      <c r="D143" s="243" t="s">
        <v>158</v>
      </c>
      <c r="E143" s="254" t="s">
        <v>1</v>
      </c>
      <c r="F143" s="255" t="s">
        <v>207</v>
      </c>
      <c r="G143" s="253"/>
      <c r="H143" s="256">
        <v>1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AT143" s="262" t="s">
        <v>158</v>
      </c>
      <c r="AU143" s="262" t="s">
        <v>90</v>
      </c>
      <c r="AV143" s="13" t="s">
        <v>90</v>
      </c>
      <c r="AW143" s="13" t="s">
        <v>36</v>
      </c>
      <c r="AX143" s="13" t="s">
        <v>80</v>
      </c>
      <c r="AY143" s="262" t="s">
        <v>131</v>
      </c>
    </row>
    <row r="144" spans="2:51" s="14" customFormat="1" ht="12">
      <c r="B144" s="263"/>
      <c r="C144" s="264"/>
      <c r="D144" s="243" t="s">
        <v>158</v>
      </c>
      <c r="E144" s="265" t="s">
        <v>1</v>
      </c>
      <c r="F144" s="266" t="s">
        <v>162</v>
      </c>
      <c r="G144" s="264"/>
      <c r="H144" s="267">
        <v>1</v>
      </c>
      <c r="I144" s="268"/>
      <c r="J144" s="264"/>
      <c r="K144" s="264"/>
      <c r="L144" s="269"/>
      <c r="M144" s="270"/>
      <c r="N144" s="271"/>
      <c r="O144" s="271"/>
      <c r="P144" s="271"/>
      <c r="Q144" s="271"/>
      <c r="R144" s="271"/>
      <c r="S144" s="271"/>
      <c r="T144" s="272"/>
      <c r="AT144" s="273" t="s">
        <v>158</v>
      </c>
      <c r="AU144" s="273" t="s">
        <v>90</v>
      </c>
      <c r="AV144" s="14" t="s">
        <v>138</v>
      </c>
      <c r="AW144" s="14" t="s">
        <v>36</v>
      </c>
      <c r="AX144" s="14" t="s">
        <v>88</v>
      </c>
      <c r="AY144" s="273" t="s">
        <v>131</v>
      </c>
    </row>
    <row r="145" spans="2:65" s="1" customFormat="1" ht="16.5" customHeight="1">
      <c r="B145" s="37"/>
      <c r="C145" s="223" t="s">
        <v>208</v>
      </c>
      <c r="D145" s="223" t="s">
        <v>134</v>
      </c>
      <c r="E145" s="224" t="s">
        <v>209</v>
      </c>
      <c r="F145" s="225" t="s">
        <v>210</v>
      </c>
      <c r="G145" s="226" t="s">
        <v>172</v>
      </c>
      <c r="H145" s="227">
        <v>1</v>
      </c>
      <c r="I145" s="228"/>
      <c r="J145" s="229">
        <f>ROUND(I145*H145,2)</f>
        <v>0</v>
      </c>
      <c r="K145" s="225" t="s">
        <v>1</v>
      </c>
      <c r="L145" s="42"/>
      <c r="M145" s="230" t="s">
        <v>1</v>
      </c>
      <c r="N145" s="231" t="s">
        <v>45</v>
      </c>
      <c r="O145" s="85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138</v>
      </c>
      <c r="AT145" s="234" t="s">
        <v>134</v>
      </c>
      <c r="AU145" s="234" t="s">
        <v>90</v>
      </c>
      <c r="AY145" s="16" t="s">
        <v>131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6" t="s">
        <v>88</v>
      </c>
      <c r="BK145" s="235">
        <f>ROUND(I145*H145,2)</f>
        <v>0</v>
      </c>
      <c r="BL145" s="16" t="s">
        <v>138</v>
      </c>
      <c r="BM145" s="234" t="s">
        <v>211</v>
      </c>
    </row>
    <row r="146" spans="2:51" s="13" customFormat="1" ht="12">
      <c r="B146" s="252"/>
      <c r="C146" s="253"/>
      <c r="D146" s="243" t="s">
        <v>158</v>
      </c>
      <c r="E146" s="254" t="s">
        <v>1</v>
      </c>
      <c r="F146" s="255" t="s">
        <v>207</v>
      </c>
      <c r="G146" s="253"/>
      <c r="H146" s="256">
        <v>1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158</v>
      </c>
      <c r="AU146" s="262" t="s">
        <v>90</v>
      </c>
      <c r="AV146" s="13" t="s">
        <v>90</v>
      </c>
      <c r="AW146" s="13" t="s">
        <v>36</v>
      </c>
      <c r="AX146" s="13" t="s">
        <v>80</v>
      </c>
      <c r="AY146" s="262" t="s">
        <v>131</v>
      </c>
    </row>
    <row r="147" spans="2:51" s="14" customFormat="1" ht="12">
      <c r="B147" s="263"/>
      <c r="C147" s="264"/>
      <c r="D147" s="243" t="s">
        <v>158</v>
      </c>
      <c r="E147" s="265" t="s">
        <v>1</v>
      </c>
      <c r="F147" s="266" t="s">
        <v>162</v>
      </c>
      <c r="G147" s="264"/>
      <c r="H147" s="267">
        <v>1</v>
      </c>
      <c r="I147" s="268"/>
      <c r="J147" s="264"/>
      <c r="K147" s="264"/>
      <c r="L147" s="269"/>
      <c r="M147" s="270"/>
      <c r="N147" s="271"/>
      <c r="O147" s="271"/>
      <c r="P147" s="271"/>
      <c r="Q147" s="271"/>
      <c r="R147" s="271"/>
      <c r="S147" s="271"/>
      <c r="T147" s="272"/>
      <c r="AT147" s="273" t="s">
        <v>158</v>
      </c>
      <c r="AU147" s="273" t="s">
        <v>90</v>
      </c>
      <c r="AV147" s="14" t="s">
        <v>138</v>
      </c>
      <c r="AW147" s="14" t="s">
        <v>36</v>
      </c>
      <c r="AX147" s="14" t="s">
        <v>88</v>
      </c>
      <c r="AY147" s="273" t="s">
        <v>131</v>
      </c>
    </row>
    <row r="148" spans="2:63" s="11" customFormat="1" ht="22.8" customHeight="1">
      <c r="B148" s="207"/>
      <c r="C148" s="208"/>
      <c r="D148" s="209" t="s">
        <v>79</v>
      </c>
      <c r="E148" s="221" t="s">
        <v>145</v>
      </c>
      <c r="F148" s="221" t="s">
        <v>212</v>
      </c>
      <c r="G148" s="208"/>
      <c r="H148" s="208"/>
      <c r="I148" s="211"/>
      <c r="J148" s="222">
        <f>BK148</f>
        <v>0</v>
      </c>
      <c r="K148" s="208"/>
      <c r="L148" s="213"/>
      <c r="M148" s="214"/>
      <c r="N148" s="215"/>
      <c r="O148" s="215"/>
      <c r="P148" s="216">
        <f>SUM(P149:P160)</f>
        <v>0</v>
      </c>
      <c r="Q148" s="215"/>
      <c r="R148" s="216">
        <f>SUM(R149:R160)</f>
        <v>0</v>
      </c>
      <c r="S148" s="215"/>
      <c r="T148" s="217">
        <f>SUM(T149:T160)</f>
        <v>0</v>
      </c>
      <c r="AR148" s="218" t="s">
        <v>88</v>
      </c>
      <c r="AT148" s="219" t="s">
        <v>79</v>
      </c>
      <c r="AU148" s="219" t="s">
        <v>88</v>
      </c>
      <c r="AY148" s="218" t="s">
        <v>131</v>
      </c>
      <c r="BK148" s="220">
        <f>SUM(BK149:BK160)</f>
        <v>0</v>
      </c>
    </row>
    <row r="149" spans="2:65" s="1" customFormat="1" ht="24" customHeight="1">
      <c r="B149" s="37"/>
      <c r="C149" s="223" t="s">
        <v>200</v>
      </c>
      <c r="D149" s="223" t="s">
        <v>134</v>
      </c>
      <c r="E149" s="224" t="s">
        <v>213</v>
      </c>
      <c r="F149" s="225" t="s">
        <v>214</v>
      </c>
      <c r="G149" s="226" t="s">
        <v>157</v>
      </c>
      <c r="H149" s="227">
        <v>244</v>
      </c>
      <c r="I149" s="228"/>
      <c r="J149" s="229">
        <f>ROUND(I149*H149,2)</f>
        <v>0</v>
      </c>
      <c r="K149" s="225" t="s">
        <v>1</v>
      </c>
      <c r="L149" s="42"/>
      <c r="M149" s="230" t="s">
        <v>1</v>
      </c>
      <c r="N149" s="231" t="s">
        <v>45</v>
      </c>
      <c r="O149" s="85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AR149" s="234" t="s">
        <v>138</v>
      </c>
      <c r="AT149" s="234" t="s">
        <v>134</v>
      </c>
      <c r="AU149" s="234" t="s">
        <v>90</v>
      </c>
      <c r="AY149" s="16" t="s">
        <v>131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6" t="s">
        <v>88</v>
      </c>
      <c r="BK149" s="235">
        <f>ROUND(I149*H149,2)</f>
        <v>0</v>
      </c>
      <c r="BL149" s="16" t="s">
        <v>138</v>
      </c>
      <c r="BM149" s="234" t="s">
        <v>168</v>
      </c>
    </row>
    <row r="150" spans="2:51" s="13" customFormat="1" ht="12">
      <c r="B150" s="252"/>
      <c r="C150" s="253"/>
      <c r="D150" s="243" t="s">
        <v>158</v>
      </c>
      <c r="E150" s="254" t="s">
        <v>1</v>
      </c>
      <c r="F150" s="255" t="s">
        <v>215</v>
      </c>
      <c r="G150" s="253"/>
      <c r="H150" s="256">
        <v>244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158</v>
      </c>
      <c r="AU150" s="262" t="s">
        <v>90</v>
      </c>
      <c r="AV150" s="13" t="s">
        <v>90</v>
      </c>
      <c r="AW150" s="13" t="s">
        <v>36</v>
      </c>
      <c r="AX150" s="13" t="s">
        <v>80</v>
      </c>
      <c r="AY150" s="262" t="s">
        <v>131</v>
      </c>
    </row>
    <row r="151" spans="2:51" s="14" customFormat="1" ht="12">
      <c r="B151" s="263"/>
      <c r="C151" s="264"/>
      <c r="D151" s="243" t="s">
        <v>158</v>
      </c>
      <c r="E151" s="265" t="s">
        <v>1</v>
      </c>
      <c r="F151" s="266" t="s">
        <v>162</v>
      </c>
      <c r="G151" s="264"/>
      <c r="H151" s="267">
        <v>244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AT151" s="273" t="s">
        <v>158</v>
      </c>
      <c r="AU151" s="273" t="s">
        <v>90</v>
      </c>
      <c r="AV151" s="14" t="s">
        <v>138</v>
      </c>
      <c r="AW151" s="14" t="s">
        <v>36</v>
      </c>
      <c r="AX151" s="14" t="s">
        <v>88</v>
      </c>
      <c r="AY151" s="273" t="s">
        <v>131</v>
      </c>
    </row>
    <row r="152" spans="2:65" s="1" customFormat="1" ht="24" customHeight="1">
      <c r="B152" s="37"/>
      <c r="C152" s="223" t="s">
        <v>216</v>
      </c>
      <c r="D152" s="223" t="s">
        <v>134</v>
      </c>
      <c r="E152" s="224" t="s">
        <v>217</v>
      </c>
      <c r="F152" s="225" t="s">
        <v>218</v>
      </c>
      <c r="G152" s="226" t="s">
        <v>157</v>
      </c>
      <c r="H152" s="227">
        <v>224</v>
      </c>
      <c r="I152" s="228"/>
      <c r="J152" s="229">
        <f>ROUND(I152*H152,2)</f>
        <v>0</v>
      </c>
      <c r="K152" s="225" t="s">
        <v>1</v>
      </c>
      <c r="L152" s="42"/>
      <c r="M152" s="230" t="s">
        <v>1</v>
      </c>
      <c r="N152" s="231" t="s">
        <v>45</v>
      </c>
      <c r="O152" s="85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138</v>
      </c>
      <c r="AT152" s="234" t="s">
        <v>134</v>
      </c>
      <c r="AU152" s="234" t="s">
        <v>90</v>
      </c>
      <c r="AY152" s="16" t="s">
        <v>131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6" t="s">
        <v>88</v>
      </c>
      <c r="BK152" s="235">
        <f>ROUND(I152*H152,2)</f>
        <v>0</v>
      </c>
      <c r="BL152" s="16" t="s">
        <v>138</v>
      </c>
      <c r="BM152" s="234" t="s">
        <v>219</v>
      </c>
    </row>
    <row r="153" spans="2:51" s="13" customFormat="1" ht="12">
      <c r="B153" s="252"/>
      <c r="C153" s="253"/>
      <c r="D153" s="243" t="s">
        <v>158</v>
      </c>
      <c r="E153" s="254" t="s">
        <v>1</v>
      </c>
      <c r="F153" s="255" t="s">
        <v>220</v>
      </c>
      <c r="G153" s="253"/>
      <c r="H153" s="256">
        <v>224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158</v>
      </c>
      <c r="AU153" s="262" t="s">
        <v>90</v>
      </c>
      <c r="AV153" s="13" t="s">
        <v>90</v>
      </c>
      <c r="AW153" s="13" t="s">
        <v>36</v>
      </c>
      <c r="AX153" s="13" t="s">
        <v>80</v>
      </c>
      <c r="AY153" s="262" t="s">
        <v>131</v>
      </c>
    </row>
    <row r="154" spans="2:51" s="14" customFormat="1" ht="12">
      <c r="B154" s="263"/>
      <c r="C154" s="264"/>
      <c r="D154" s="243" t="s">
        <v>158</v>
      </c>
      <c r="E154" s="265" t="s">
        <v>1</v>
      </c>
      <c r="F154" s="266" t="s">
        <v>162</v>
      </c>
      <c r="G154" s="264"/>
      <c r="H154" s="267">
        <v>224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AT154" s="273" t="s">
        <v>158</v>
      </c>
      <c r="AU154" s="273" t="s">
        <v>90</v>
      </c>
      <c r="AV154" s="14" t="s">
        <v>138</v>
      </c>
      <c r="AW154" s="14" t="s">
        <v>36</v>
      </c>
      <c r="AX154" s="14" t="s">
        <v>88</v>
      </c>
      <c r="AY154" s="273" t="s">
        <v>131</v>
      </c>
    </row>
    <row r="155" spans="2:65" s="1" customFormat="1" ht="24" customHeight="1">
      <c r="B155" s="37"/>
      <c r="C155" s="223" t="s">
        <v>203</v>
      </c>
      <c r="D155" s="223" t="s">
        <v>134</v>
      </c>
      <c r="E155" s="224" t="s">
        <v>221</v>
      </c>
      <c r="F155" s="225" t="s">
        <v>222</v>
      </c>
      <c r="G155" s="226" t="s">
        <v>167</v>
      </c>
      <c r="H155" s="227">
        <v>85</v>
      </c>
      <c r="I155" s="228"/>
      <c r="J155" s="229">
        <f>ROUND(I155*H155,2)</f>
        <v>0</v>
      </c>
      <c r="K155" s="225" t="s">
        <v>1</v>
      </c>
      <c r="L155" s="42"/>
      <c r="M155" s="230" t="s">
        <v>1</v>
      </c>
      <c r="N155" s="231" t="s">
        <v>45</v>
      </c>
      <c r="O155" s="85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138</v>
      </c>
      <c r="AT155" s="234" t="s">
        <v>134</v>
      </c>
      <c r="AU155" s="234" t="s">
        <v>90</v>
      </c>
      <c r="AY155" s="16" t="s">
        <v>131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6" t="s">
        <v>88</v>
      </c>
      <c r="BK155" s="235">
        <f>ROUND(I155*H155,2)</f>
        <v>0</v>
      </c>
      <c r="BL155" s="16" t="s">
        <v>138</v>
      </c>
      <c r="BM155" s="234" t="s">
        <v>223</v>
      </c>
    </row>
    <row r="156" spans="2:51" s="13" customFormat="1" ht="12">
      <c r="B156" s="252"/>
      <c r="C156" s="253"/>
      <c r="D156" s="243" t="s">
        <v>158</v>
      </c>
      <c r="E156" s="254" t="s">
        <v>1</v>
      </c>
      <c r="F156" s="255" t="s">
        <v>224</v>
      </c>
      <c r="G156" s="253"/>
      <c r="H156" s="256">
        <v>85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158</v>
      </c>
      <c r="AU156" s="262" t="s">
        <v>90</v>
      </c>
      <c r="AV156" s="13" t="s">
        <v>90</v>
      </c>
      <c r="AW156" s="13" t="s">
        <v>36</v>
      </c>
      <c r="AX156" s="13" t="s">
        <v>80</v>
      </c>
      <c r="AY156" s="262" t="s">
        <v>131</v>
      </c>
    </row>
    <row r="157" spans="2:51" s="14" customFormat="1" ht="12">
      <c r="B157" s="263"/>
      <c r="C157" s="264"/>
      <c r="D157" s="243" t="s">
        <v>158</v>
      </c>
      <c r="E157" s="265" t="s">
        <v>1</v>
      </c>
      <c r="F157" s="266" t="s">
        <v>162</v>
      </c>
      <c r="G157" s="264"/>
      <c r="H157" s="267">
        <v>85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AT157" s="273" t="s">
        <v>158</v>
      </c>
      <c r="AU157" s="273" t="s">
        <v>90</v>
      </c>
      <c r="AV157" s="14" t="s">
        <v>138</v>
      </c>
      <c r="AW157" s="14" t="s">
        <v>36</v>
      </c>
      <c r="AX157" s="14" t="s">
        <v>88</v>
      </c>
      <c r="AY157" s="273" t="s">
        <v>131</v>
      </c>
    </row>
    <row r="158" spans="2:65" s="1" customFormat="1" ht="16.5" customHeight="1">
      <c r="B158" s="37"/>
      <c r="C158" s="223" t="s">
        <v>225</v>
      </c>
      <c r="D158" s="223" t="s">
        <v>134</v>
      </c>
      <c r="E158" s="224" t="s">
        <v>226</v>
      </c>
      <c r="F158" s="225" t="s">
        <v>227</v>
      </c>
      <c r="G158" s="226" t="s">
        <v>167</v>
      </c>
      <c r="H158" s="227">
        <v>85</v>
      </c>
      <c r="I158" s="228"/>
      <c r="J158" s="229">
        <f>ROUND(I158*H158,2)</f>
        <v>0</v>
      </c>
      <c r="K158" s="225" t="s">
        <v>1</v>
      </c>
      <c r="L158" s="42"/>
      <c r="M158" s="230" t="s">
        <v>1</v>
      </c>
      <c r="N158" s="231" t="s">
        <v>45</v>
      </c>
      <c r="O158" s="85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138</v>
      </c>
      <c r="AT158" s="234" t="s">
        <v>134</v>
      </c>
      <c r="AU158" s="234" t="s">
        <v>90</v>
      </c>
      <c r="AY158" s="16" t="s">
        <v>131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6" t="s">
        <v>88</v>
      </c>
      <c r="BK158" s="235">
        <f>ROUND(I158*H158,2)</f>
        <v>0</v>
      </c>
      <c r="BL158" s="16" t="s">
        <v>138</v>
      </c>
      <c r="BM158" s="234" t="s">
        <v>173</v>
      </c>
    </row>
    <row r="159" spans="2:51" s="13" customFormat="1" ht="12">
      <c r="B159" s="252"/>
      <c r="C159" s="253"/>
      <c r="D159" s="243" t="s">
        <v>158</v>
      </c>
      <c r="E159" s="254" t="s">
        <v>1</v>
      </c>
      <c r="F159" s="255" t="s">
        <v>228</v>
      </c>
      <c r="G159" s="253"/>
      <c r="H159" s="256">
        <v>85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158</v>
      </c>
      <c r="AU159" s="262" t="s">
        <v>90</v>
      </c>
      <c r="AV159" s="13" t="s">
        <v>90</v>
      </c>
      <c r="AW159" s="13" t="s">
        <v>36</v>
      </c>
      <c r="AX159" s="13" t="s">
        <v>80</v>
      </c>
      <c r="AY159" s="262" t="s">
        <v>131</v>
      </c>
    </row>
    <row r="160" spans="2:51" s="14" customFormat="1" ht="12">
      <c r="B160" s="263"/>
      <c r="C160" s="264"/>
      <c r="D160" s="243" t="s">
        <v>158</v>
      </c>
      <c r="E160" s="265" t="s">
        <v>1</v>
      </c>
      <c r="F160" s="266" t="s">
        <v>162</v>
      </c>
      <c r="G160" s="264"/>
      <c r="H160" s="267">
        <v>85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AT160" s="273" t="s">
        <v>158</v>
      </c>
      <c r="AU160" s="273" t="s">
        <v>90</v>
      </c>
      <c r="AV160" s="14" t="s">
        <v>138</v>
      </c>
      <c r="AW160" s="14" t="s">
        <v>36</v>
      </c>
      <c r="AX160" s="14" t="s">
        <v>88</v>
      </c>
      <c r="AY160" s="273" t="s">
        <v>131</v>
      </c>
    </row>
    <row r="161" spans="2:63" s="11" customFormat="1" ht="22.8" customHeight="1">
      <c r="B161" s="207"/>
      <c r="C161" s="208"/>
      <c r="D161" s="209" t="s">
        <v>79</v>
      </c>
      <c r="E161" s="221" t="s">
        <v>130</v>
      </c>
      <c r="F161" s="221" t="s">
        <v>229</v>
      </c>
      <c r="G161" s="208"/>
      <c r="H161" s="208"/>
      <c r="I161" s="211"/>
      <c r="J161" s="222">
        <f>BK161</f>
        <v>0</v>
      </c>
      <c r="K161" s="208"/>
      <c r="L161" s="213"/>
      <c r="M161" s="214"/>
      <c r="N161" s="215"/>
      <c r="O161" s="215"/>
      <c r="P161" s="216">
        <f>SUM(P162:P205)</f>
        <v>0</v>
      </c>
      <c r="Q161" s="215"/>
      <c r="R161" s="216">
        <f>SUM(R162:R205)</f>
        <v>0</v>
      </c>
      <c r="S161" s="215"/>
      <c r="T161" s="217">
        <f>SUM(T162:T205)</f>
        <v>0</v>
      </c>
      <c r="AR161" s="218" t="s">
        <v>88</v>
      </c>
      <c r="AT161" s="219" t="s">
        <v>79</v>
      </c>
      <c r="AU161" s="219" t="s">
        <v>88</v>
      </c>
      <c r="AY161" s="218" t="s">
        <v>131</v>
      </c>
      <c r="BK161" s="220">
        <f>SUM(BK162:BK205)</f>
        <v>0</v>
      </c>
    </row>
    <row r="162" spans="2:65" s="1" customFormat="1" ht="16.5" customHeight="1">
      <c r="B162" s="37"/>
      <c r="C162" s="223" t="s">
        <v>206</v>
      </c>
      <c r="D162" s="223" t="s">
        <v>134</v>
      </c>
      <c r="E162" s="224" t="s">
        <v>230</v>
      </c>
      <c r="F162" s="225" t="s">
        <v>231</v>
      </c>
      <c r="G162" s="226" t="s">
        <v>157</v>
      </c>
      <c r="H162" s="227">
        <v>38</v>
      </c>
      <c r="I162" s="228"/>
      <c r="J162" s="229">
        <f>ROUND(I162*H162,2)</f>
        <v>0</v>
      </c>
      <c r="K162" s="225" t="s">
        <v>1</v>
      </c>
      <c r="L162" s="42"/>
      <c r="M162" s="230" t="s">
        <v>1</v>
      </c>
      <c r="N162" s="231" t="s">
        <v>45</v>
      </c>
      <c r="O162" s="85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AR162" s="234" t="s">
        <v>138</v>
      </c>
      <c r="AT162" s="234" t="s">
        <v>134</v>
      </c>
      <c r="AU162" s="234" t="s">
        <v>90</v>
      </c>
      <c r="AY162" s="16" t="s">
        <v>131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6" t="s">
        <v>88</v>
      </c>
      <c r="BK162" s="235">
        <f>ROUND(I162*H162,2)</f>
        <v>0</v>
      </c>
      <c r="BL162" s="16" t="s">
        <v>138</v>
      </c>
      <c r="BM162" s="234" t="s">
        <v>178</v>
      </c>
    </row>
    <row r="163" spans="2:51" s="13" customFormat="1" ht="12">
      <c r="B163" s="252"/>
      <c r="C163" s="253"/>
      <c r="D163" s="243" t="s">
        <v>158</v>
      </c>
      <c r="E163" s="254" t="s">
        <v>1</v>
      </c>
      <c r="F163" s="255" t="s">
        <v>232</v>
      </c>
      <c r="G163" s="253"/>
      <c r="H163" s="256">
        <v>33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AT163" s="262" t="s">
        <v>158</v>
      </c>
      <c r="AU163" s="262" t="s">
        <v>90</v>
      </c>
      <c r="AV163" s="13" t="s">
        <v>90</v>
      </c>
      <c r="AW163" s="13" t="s">
        <v>36</v>
      </c>
      <c r="AX163" s="13" t="s">
        <v>80</v>
      </c>
      <c r="AY163" s="262" t="s">
        <v>131</v>
      </c>
    </row>
    <row r="164" spans="2:51" s="13" customFormat="1" ht="12">
      <c r="B164" s="252"/>
      <c r="C164" s="253"/>
      <c r="D164" s="243" t="s">
        <v>158</v>
      </c>
      <c r="E164" s="254" t="s">
        <v>1</v>
      </c>
      <c r="F164" s="255" t="s">
        <v>233</v>
      </c>
      <c r="G164" s="253"/>
      <c r="H164" s="256">
        <v>5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158</v>
      </c>
      <c r="AU164" s="262" t="s">
        <v>90</v>
      </c>
      <c r="AV164" s="13" t="s">
        <v>90</v>
      </c>
      <c r="AW164" s="13" t="s">
        <v>36</v>
      </c>
      <c r="AX164" s="13" t="s">
        <v>80</v>
      </c>
      <c r="AY164" s="262" t="s">
        <v>131</v>
      </c>
    </row>
    <row r="165" spans="2:51" s="14" customFormat="1" ht="12">
      <c r="B165" s="263"/>
      <c r="C165" s="264"/>
      <c r="D165" s="243" t="s">
        <v>158</v>
      </c>
      <c r="E165" s="265" t="s">
        <v>1</v>
      </c>
      <c r="F165" s="266" t="s">
        <v>162</v>
      </c>
      <c r="G165" s="264"/>
      <c r="H165" s="267">
        <v>38</v>
      </c>
      <c r="I165" s="268"/>
      <c r="J165" s="264"/>
      <c r="K165" s="264"/>
      <c r="L165" s="269"/>
      <c r="M165" s="270"/>
      <c r="N165" s="271"/>
      <c r="O165" s="271"/>
      <c r="P165" s="271"/>
      <c r="Q165" s="271"/>
      <c r="R165" s="271"/>
      <c r="S165" s="271"/>
      <c r="T165" s="272"/>
      <c r="AT165" s="273" t="s">
        <v>158</v>
      </c>
      <c r="AU165" s="273" t="s">
        <v>90</v>
      </c>
      <c r="AV165" s="14" t="s">
        <v>138</v>
      </c>
      <c r="AW165" s="14" t="s">
        <v>36</v>
      </c>
      <c r="AX165" s="14" t="s">
        <v>88</v>
      </c>
      <c r="AY165" s="273" t="s">
        <v>131</v>
      </c>
    </row>
    <row r="166" spans="2:65" s="1" customFormat="1" ht="16.5" customHeight="1">
      <c r="B166" s="37"/>
      <c r="C166" s="223" t="s">
        <v>234</v>
      </c>
      <c r="D166" s="223" t="s">
        <v>134</v>
      </c>
      <c r="E166" s="224" t="s">
        <v>235</v>
      </c>
      <c r="F166" s="225" t="s">
        <v>236</v>
      </c>
      <c r="G166" s="226" t="s">
        <v>157</v>
      </c>
      <c r="H166" s="227">
        <v>25</v>
      </c>
      <c r="I166" s="228"/>
      <c r="J166" s="229">
        <f>ROUND(I166*H166,2)</f>
        <v>0</v>
      </c>
      <c r="K166" s="225" t="s">
        <v>1</v>
      </c>
      <c r="L166" s="42"/>
      <c r="M166" s="230" t="s">
        <v>1</v>
      </c>
      <c r="N166" s="231" t="s">
        <v>45</v>
      </c>
      <c r="O166" s="85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138</v>
      </c>
      <c r="AT166" s="234" t="s">
        <v>134</v>
      </c>
      <c r="AU166" s="234" t="s">
        <v>90</v>
      </c>
      <c r="AY166" s="16" t="s">
        <v>131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6" t="s">
        <v>88</v>
      </c>
      <c r="BK166" s="235">
        <f>ROUND(I166*H166,2)</f>
        <v>0</v>
      </c>
      <c r="BL166" s="16" t="s">
        <v>138</v>
      </c>
      <c r="BM166" s="234" t="s">
        <v>237</v>
      </c>
    </row>
    <row r="167" spans="2:51" s="12" customFormat="1" ht="12">
      <c r="B167" s="241"/>
      <c r="C167" s="242"/>
      <c r="D167" s="243" t="s">
        <v>158</v>
      </c>
      <c r="E167" s="244" t="s">
        <v>1</v>
      </c>
      <c r="F167" s="245" t="s">
        <v>238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158</v>
      </c>
      <c r="AU167" s="251" t="s">
        <v>90</v>
      </c>
      <c r="AV167" s="12" t="s">
        <v>88</v>
      </c>
      <c r="AW167" s="12" t="s">
        <v>36</v>
      </c>
      <c r="AX167" s="12" t="s">
        <v>80</v>
      </c>
      <c r="AY167" s="251" t="s">
        <v>131</v>
      </c>
    </row>
    <row r="168" spans="2:51" s="13" customFormat="1" ht="12">
      <c r="B168" s="252"/>
      <c r="C168" s="253"/>
      <c r="D168" s="243" t="s">
        <v>158</v>
      </c>
      <c r="E168" s="254" t="s">
        <v>1</v>
      </c>
      <c r="F168" s="255" t="s">
        <v>239</v>
      </c>
      <c r="G168" s="253"/>
      <c r="H168" s="256">
        <v>9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AT168" s="262" t="s">
        <v>158</v>
      </c>
      <c r="AU168" s="262" t="s">
        <v>90</v>
      </c>
      <c r="AV168" s="13" t="s">
        <v>90</v>
      </c>
      <c r="AW168" s="13" t="s">
        <v>36</v>
      </c>
      <c r="AX168" s="13" t="s">
        <v>80</v>
      </c>
      <c r="AY168" s="262" t="s">
        <v>131</v>
      </c>
    </row>
    <row r="169" spans="2:51" s="13" customFormat="1" ht="12">
      <c r="B169" s="252"/>
      <c r="C169" s="253"/>
      <c r="D169" s="243" t="s">
        <v>158</v>
      </c>
      <c r="E169" s="254" t="s">
        <v>1</v>
      </c>
      <c r="F169" s="255" t="s">
        <v>240</v>
      </c>
      <c r="G169" s="253"/>
      <c r="H169" s="256">
        <v>16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158</v>
      </c>
      <c r="AU169" s="262" t="s">
        <v>90</v>
      </c>
      <c r="AV169" s="13" t="s">
        <v>90</v>
      </c>
      <c r="AW169" s="13" t="s">
        <v>36</v>
      </c>
      <c r="AX169" s="13" t="s">
        <v>80</v>
      </c>
      <c r="AY169" s="262" t="s">
        <v>131</v>
      </c>
    </row>
    <row r="170" spans="2:51" s="14" customFormat="1" ht="12">
      <c r="B170" s="263"/>
      <c r="C170" s="264"/>
      <c r="D170" s="243" t="s">
        <v>158</v>
      </c>
      <c r="E170" s="265" t="s">
        <v>1</v>
      </c>
      <c r="F170" s="266" t="s">
        <v>162</v>
      </c>
      <c r="G170" s="264"/>
      <c r="H170" s="267">
        <v>25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AT170" s="273" t="s">
        <v>158</v>
      </c>
      <c r="AU170" s="273" t="s">
        <v>90</v>
      </c>
      <c r="AV170" s="14" t="s">
        <v>138</v>
      </c>
      <c r="AW170" s="14" t="s">
        <v>36</v>
      </c>
      <c r="AX170" s="14" t="s">
        <v>88</v>
      </c>
      <c r="AY170" s="273" t="s">
        <v>131</v>
      </c>
    </row>
    <row r="171" spans="2:65" s="1" customFormat="1" ht="16.5" customHeight="1">
      <c r="B171" s="37"/>
      <c r="C171" s="223" t="s">
        <v>211</v>
      </c>
      <c r="D171" s="223" t="s">
        <v>134</v>
      </c>
      <c r="E171" s="224" t="s">
        <v>241</v>
      </c>
      <c r="F171" s="225" t="s">
        <v>242</v>
      </c>
      <c r="G171" s="226" t="s">
        <v>157</v>
      </c>
      <c r="H171" s="227">
        <v>104</v>
      </c>
      <c r="I171" s="228"/>
      <c r="J171" s="229">
        <f>ROUND(I171*H171,2)</f>
        <v>0</v>
      </c>
      <c r="K171" s="225" t="s">
        <v>1</v>
      </c>
      <c r="L171" s="42"/>
      <c r="M171" s="230" t="s">
        <v>1</v>
      </c>
      <c r="N171" s="231" t="s">
        <v>45</v>
      </c>
      <c r="O171" s="85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AR171" s="234" t="s">
        <v>138</v>
      </c>
      <c r="AT171" s="234" t="s">
        <v>134</v>
      </c>
      <c r="AU171" s="234" t="s">
        <v>90</v>
      </c>
      <c r="AY171" s="16" t="s">
        <v>131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6" t="s">
        <v>88</v>
      </c>
      <c r="BK171" s="235">
        <f>ROUND(I171*H171,2)</f>
        <v>0</v>
      </c>
      <c r="BL171" s="16" t="s">
        <v>138</v>
      </c>
      <c r="BM171" s="234" t="s">
        <v>243</v>
      </c>
    </row>
    <row r="172" spans="2:51" s="13" customFormat="1" ht="12">
      <c r="B172" s="252"/>
      <c r="C172" s="253"/>
      <c r="D172" s="243" t="s">
        <v>158</v>
      </c>
      <c r="E172" s="254" t="s">
        <v>1</v>
      </c>
      <c r="F172" s="255" t="s">
        <v>244</v>
      </c>
      <c r="G172" s="253"/>
      <c r="H172" s="256">
        <v>84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158</v>
      </c>
      <c r="AU172" s="262" t="s">
        <v>90</v>
      </c>
      <c r="AV172" s="13" t="s">
        <v>90</v>
      </c>
      <c r="AW172" s="13" t="s">
        <v>36</v>
      </c>
      <c r="AX172" s="13" t="s">
        <v>80</v>
      </c>
      <c r="AY172" s="262" t="s">
        <v>131</v>
      </c>
    </row>
    <row r="173" spans="2:51" s="13" customFormat="1" ht="12">
      <c r="B173" s="252"/>
      <c r="C173" s="253"/>
      <c r="D173" s="243" t="s">
        <v>158</v>
      </c>
      <c r="E173" s="254" t="s">
        <v>1</v>
      </c>
      <c r="F173" s="255" t="s">
        <v>245</v>
      </c>
      <c r="G173" s="253"/>
      <c r="H173" s="256">
        <v>20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158</v>
      </c>
      <c r="AU173" s="262" t="s">
        <v>90</v>
      </c>
      <c r="AV173" s="13" t="s">
        <v>90</v>
      </c>
      <c r="AW173" s="13" t="s">
        <v>36</v>
      </c>
      <c r="AX173" s="13" t="s">
        <v>80</v>
      </c>
      <c r="AY173" s="262" t="s">
        <v>131</v>
      </c>
    </row>
    <row r="174" spans="2:51" s="14" customFormat="1" ht="12">
      <c r="B174" s="263"/>
      <c r="C174" s="264"/>
      <c r="D174" s="243" t="s">
        <v>158</v>
      </c>
      <c r="E174" s="265" t="s">
        <v>1</v>
      </c>
      <c r="F174" s="266" t="s">
        <v>162</v>
      </c>
      <c r="G174" s="264"/>
      <c r="H174" s="267">
        <v>104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AT174" s="273" t="s">
        <v>158</v>
      </c>
      <c r="AU174" s="273" t="s">
        <v>90</v>
      </c>
      <c r="AV174" s="14" t="s">
        <v>138</v>
      </c>
      <c r="AW174" s="14" t="s">
        <v>36</v>
      </c>
      <c r="AX174" s="14" t="s">
        <v>88</v>
      </c>
      <c r="AY174" s="273" t="s">
        <v>131</v>
      </c>
    </row>
    <row r="175" spans="2:65" s="1" customFormat="1" ht="16.5" customHeight="1">
      <c r="B175" s="37"/>
      <c r="C175" s="223" t="s">
        <v>8</v>
      </c>
      <c r="D175" s="223" t="s">
        <v>134</v>
      </c>
      <c r="E175" s="224" t="s">
        <v>246</v>
      </c>
      <c r="F175" s="225" t="s">
        <v>247</v>
      </c>
      <c r="G175" s="226" t="s">
        <v>157</v>
      </c>
      <c r="H175" s="227">
        <v>84</v>
      </c>
      <c r="I175" s="228"/>
      <c r="J175" s="229">
        <f>ROUND(I175*H175,2)</f>
        <v>0</v>
      </c>
      <c r="K175" s="225" t="s">
        <v>1</v>
      </c>
      <c r="L175" s="42"/>
      <c r="M175" s="230" t="s">
        <v>1</v>
      </c>
      <c r="N175" s="231" t="s">
        <v>45</v>
      </c>
      <c r="O175" s="85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AR175" s="234" t="s">
        <v>138</v>
      </c>
      <c r="AT175" s="234" t="s">
        <v>134</v>
      </c>
      <c r="AU175" s="234" t="s">
        <v>90</v>
      </c>
      <c r="AY175" s="16" t="s">
        <v>131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6" t="s">
        <v>88</v>
      </c>
      <c r="BK175" s="235">
        <f>ROUND(I175*H175,2)</f>
        <v>0</v>
      </c>
      <c r="BL175" s="16" t="s">
        <v>138</v>
      </c>
      <c r="BM175" s="234" t="s">
        <v>248</v>
      </c>
    </row>
    <row r="176" spans="2:51" s="13" customFormat="1" ht="12">
      <c r="B176" s="252"/>
      <c r="C176" s="253"/>
      <c r="D176" s="243" t="s">
        <v>158</v>
      </c>
      <c r="E176" s="254" t="s">
        <v>1</v>
      </c>
      <c r="F176" s="255" t="s">
        <v>249</v>
      </c>
      <c r="G176" s="253"/>
      <c r="H176" s="256">
        <v>84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158</v>
      </c>
      <c r="AU176" s="262" t="s">
        <v>90</v>
      </c>
      <c r="AV176" s="13" t="s">
        <v>90</v>
      </c>
      <c r="AW176" s="13" t="s">
        <v>36</v>
      </c>
      <c r="AX176" s="13" t="s">
        <v>80</v>
      </c>
      <c r="AY176" s="262" t="s">
        <v>131</v>
      </c>
    </row>
    <row r="177" spans="2:51" s="14" customFormat="1" ht="12">
      <c r="B177" s="263"/>
      <c r="C177" s="264"/>
      <c r="D177" s="243" t="s">
        <v>158</v>
      </c>
      <c r="E177" s="265" t="s">
        <v>1</v>
      </c>
      <c r="F177" s="266" t="s">
        <v>162</v>
      </c>
      <c r="G177" s="264"/>
      <c r="H177" s="267">
        <v>84</v>
      </c>
      <c r="I177" s="268"/>
      <c r="J177" s="264"/>
      <c r="K177" s="264"/>
      <c r="L177" s="269"/>
      <c r="M177" s="270"/>
      <c r="N177" s="271"/>
      <c r="O177" s="271"/>
      <c r="P177" s="271"/>
      <c r="Q177" s="271"/>
      <c r="R177" s="271"/>
      <c r="S177" s="271"/>
      <c r="T177" s="272"/>
      <c r="AT177" s="273" t="s">
        <v>158</v>
      </c>
      <c r="AU177" s="273" t="s">
        <v>90</v>
      </c>
      <c r="AV177" s="14" t="s">
        <v>138</v>
      </c>
      <c r="AW177" s="14" t="s">
        <v>36</v>
      </c>
      <c r="AX177" s="14" t="s">
        <v>88</v>
      </c>
      <c r="AY177" s="273" t="s">
        <v>131</v>
      </c>
    </row>
    <row r="178" spans="2:65" s="1" customFormat="1" ht="16.5" customHeight="1">
      <c r="B178" s="37"/>
      <c r="C178" s="223" t="s">
        <v>168</v>
      </c>
      <c r="D178" s="223" t="s">
        <v>134</v>
      </c>
      <c r="E178" s="224" t="s">
        <v>250</v>
      </c>
      <c r="F178" s="225" t="s">
        <v>251</v>
      </c>
      <c r="G178" s="226" t="s">
        <v>157</v>
      </c>
      <c r="H178" s="227">
        <v>84</v>
      </c>
      <c r="I178" s="228"/>
      <c r="J178" s="229">
        <f>ROUND(I178*H178,2)</f>
        <v>0</v>
      </c>
      <c r="K178" s="225" t="s">
        <v>1</v>
      </c>
      <c r="L178" s="42"/>
      <c r="M178" s="230" t="s">
        <v>1</v>
      </c>
      <c r="N178" s="231" t="s">
        <v>45</v>
      </c>
      <c r="O178" s="85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138</v>
      </c>
      <c r="AT178" s="234" t="s">
        <v>134</v>
      </c>
      <c r="AU178" s="234" t="s">
        <v>90</v>
      </c>
      <c r="AY178" s="16" t="s">
        <v>131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6" t="s">
        <v>88</v>
      </c>
      <c r="BK178" s="235">
        <f>ROUND(I178*H178,2)</f>
        <v>0</v>
      </c>
      <c r="BL178" s="16" t="s">
        <v>138</v>
      </c>
      <c r="BM178" s="234" t="s">
        <v>252</v>
      </c>
    </row>
    <row r="179" spans="2:51" s="13" customFormat="1" ht="12">
      <c r="B179" s="252"/>
      <c r="C179" s="253"/>
      <c r="D179" s="243" t="s">
        <v>158</v>
      </c>
      <c r="E179" s="254" t="s">
        <v>1</v>
      </c>
      <c r="F179" s="255" t="s">
        <v>249</v>
      </c>
      <c r="G179" s="253"/>
      <c r="H179" s="256">
        <v>84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158</v>
      </c>
      <c r="AU179" s="262" t="s">
        <v>90</v>
      </c>
      <c r="AV179" s="13" t="s">
        <v>90</v>
      </c>
      <c r="AW179" s="13" t="s">
        <v>36</v>
      </c>
      <c r="AX179" s="13" t="s">
        <v>80</v>
      </c>
      <c r="AY179" s="262" t="s">
        <v>131</v>
      </c>
    </row>
    <row r="180" spans="2:51" s="14" customFormat="1" ht="12">
      <c r="B180" s="263"/>
      <c r="C180" s="264"/>
      <c r="D180" s="243" t="s">
        <v>158</v>
      </c>
      <c r="E180" s="265" t="s">
        <v>1</v>
      </c>
      <c r="F180" s="266" t="s">
        <v>162</v>
      </c>
      <c r="G180" s="264"/>
      <c r="H180" s="267">
        <v>84</v>
      </c>
      <c r="I180" s="268"/>
      <c r="J180" s="264"/>
      <c r="K180" s="264"/>
      <c r="L180" s="269"/>
      <c r="M180" s="270"/>
      <c r="N180" s="271"/>
      <c r="O180" s="271"/>
      <c r="P180" s="271"/>
      <c r="Q180" s="271"/>
      <c r="R180" s="271"/>
      <c r="S180" s="271"/>
      <c r="T180" s="272"/>
      <c r="AT180" s="273" t="s">
        <v>158</v>
      </c>
      <c r="AU180" s="273" t="s">
        <v>90</v>
      </c>
      <c r="AV180" s="14" t="s">
        <v>138</v>
      </c>
      <c r="AW180" s="14" t="s">
        <v>36</v>
      </c>
      <c r="AX180" s="14" t="s">
        <v>88</v>
      </c>
      <c r="AY180" s="273" t="s">
        <v>131</v>
      </c>
    </row>
    <row r="181" spans="2:65" s="1" customFormat="1" ht="24" customHeight="1">
      <c r="B181" s="37"/>
      <c r="C181" s="223" t="s">
        <v>253</v>
      </c>
      <c r="D181" s="223" t="s">
        <v>134</v>
      </c>
      <c r="E181" s="224" t="s">
        <v>254</v>
      </c>
      <c r="F181" s="225" t="s">
        <v>255</v>
      </c>
      <c r="G181" s="226" t="s">
        <v>157</v>
      </c>
      <c r="H181" s="227">
        <v>84</v>
      </c>
      <c r="I181" s="228"/>
      <c r="J181" s="229">
        <f>ROUND(I181*H181,2)</f>
        <v>0</v>
      </c>
      <c r="K181" s="225" t="s">
        <v>1</v>
      </c>
      <c r="L181" s="42"/>
      <c r="M181" s="230" t="s">
        <v>1</v>
      </c>
      <c r="N181" s="231" t="s">
        <v>45</v>
      </c>
      <c r="O181" s="85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AR181" s="234" t="s">
        <v>138</v>
      </c>
      <c r="AT181" s="234" t="s">
        <v>134</v>
      </c>
      <c r="AU181" s="234" t="s">
        <v>90</v>
      </c>
      <c r="AY181" s="16" t="s">
        <v>131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6" t="s">
        <v>88</v>
      </c>
      <c r="BK181" s="235">
        <f>ROUND(I181*H181,2)</f>
        <v>0</v>
      </c>
      <c r="BL181" s="16" t="s">
        <v>138</v>
      </c>
      <c r="BM181" s="234" t="s">
        <v>256</v>
      </c>
    </row>
    <row r="182" spans="2:51" s="13" customFormat="1" ht="12">
      <c r="B182" s="252"/>
      <c r="C182" s="253"/>
      <c r="D182" s="243" t="s">
        <v>158</v>
      </c>
      <c r="E182" s="254" t="s">
        <v>1</v>
      </c>
      <c r="F182" s="255" t="s">
        <v>249</v>
      </c>
      <c r="G182" s="253"/>
      <c r="H182" s="256">
        <v>84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AT182" s="262" t="s">
        <v>158</v>
      </c>
      <c r="AU182" s="262" t="s">
        <v>90</v>
      </c>
      <c r="AV182" s="13" t="s">
        <v>90</v>
      </c>
      <c r="AW182" s="13" t="s">
        <v>36</v>
      </c>
      <c r="AX182" s="13" t="s">
        <v>80</v>
      </c>
      <c r="AY182" s="262" t="s">
        <v>131</v>
      </c>
    </row>
    <row r="183" spans="2:51" s="14" customFormat="1" ht="12">
      <c r="B183" s="263"/>
      <c r="C183" s="264"/>
      <c r="D183" s="243" t="s">
        <v>158</v>
      </c>
      <c r="E183" s="265" t="s">
        <v>1</v>
      </c>
      <c r="F183" s="266" t="s">
        <v>162</v>
      </c>
      <c r="G183" s="264"/>
      <c r="H183" s="267">
        <v>84</v>
      </c>
      <c r="I183" s="268"/>
      <c r="J183" s="264"/>
      <c r="K183" s="264"/>
      <c r="L183" s="269"/>
      <c r="M183" s="270"/>
      <c r="N183" s="271"/>
      <c r="O183" s="271"/>
      <c r="P183" s="271"/>
      <c r="Q183" s="271"/>
      <c r="R183" s="271"/>
      <c r="S183" s="271"/>
      <c r="T183" s="272"/>
      <c r="AT183" s="273" t="s">
        <v>158</v>
      </c>
      <c r="AU183" s="273" t="s">
        <v>90</v>
      </c>
      <c r="AV183" s="14" t="s">
        <v>138</v>
      </c>
      <c r="AW183" s="14" t="s">
        <v>36</v>
      </c>
      <c r="AX183" s="14" t="s">
        <v>88</v>
      </c>
      <c r="AY183" s="273" t="s">
        <v>131</v>
      </c>
    </row>
    <row r="184" spans="2:65" s="1" customFormat="1" ht="24" customHeight="1">
      <c r="B184" s="37"/>
      <c r="C184" s="223" t="s">
        <v>219</v>
      </c>
      <c r="D184" s="223" t="s">
        <v>134</v>
      </c>
      <c r="E184" s="224" t="s">
        <v>257</v>
      </c>
      <c r="F184" s="225" t="s">
        <v>258</v>
      </c>
      <c r="G184" s="226" t="s">
        <v>157</v>
      </c>
      <c r="H184" s="227">
        <v>84</v>
      </c>
      <c r="I184" s="228"/>
      <c r="J184" s="229">
        <f>ROUND(I184*H184,2)</f>
        <v>0</v>
      </c>
      <c r="K184" s="225" t="s">
        <v>1</v>
      </c>
      <c r="L184" s="42"/>
      <c r="M184" s="230" t="s">
        <v>1</v>
      </c>
      <c r="N184" s="231" t="s">
        <v>45</v>
      </c>
      <c r="O184" s="85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AR184" s="234" t="s">
        <v>138</v>
      </c>
      <c r="AT184" s="234" t="s">
        <v>134</v>
      </c>
      <c r="AU184" s="234" t="s">
        <v>90</v>
      </c>
      <c r="AY184" s="16" t="s">
        <v>131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6" t="s">
        <v>88</v>
      </c>
      <c r="BK184" s="235">
        <f>ROUND(I184*H184,2)</f>
        <v>0</v>
      </c>
      <c r="BL184" s="16" t="s">
        <v>138</v>
      </c>
      <c r="BM184" s="234" t="s">
        <v>259</v>
      </c>
    </row>
    <row r="185" spans="2:51" s="13" customFormat="1" ht="12">
      <c r="B185" s="252"/>
      <c r="C185" s="253"/>
      <c r="D185" s="243" t="s">
        <v>158</v>
      </c>
      <c r="E185" s="254" t="s">
        <v>1</v>
      </c>
      <c r="F185" s="255" t="s">
        <v>249</v>
      </c>
      <c r="G185" s="253"/>
      <c r="H185" s="256">
        <v>84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AT185" s="262" t="s">
        <v>158</v>
      </c>
      <c r="AU185" s="262" t="s">
        <v>90</v>
      </c>
      <c r="AV185" s="13" t="s">
        <v>90</v>
      </c>
      <c r="AW185" s="13" t="s">
        <v>36</v>
      </c>
      <c r="AX185" s="13" t="s">
        <v>80</v>
      </c>
      <c r="AY185" s="262" t="s">
        <v>131</v>
      </c>
    </row>
    <row r="186" spans="2:51" s="14" customFormat="1" ht="12">
      <c r="B186" s="263"/>
      <c r="C186" s="264"/>
      <c r="D186" s="243" t="s">
        <v>158</v>
      </c>
      <c r="E186" s="265" t="s">
        <v>1</v>
      </c>
      <c r="F186" s="266" t="s">
        <v>162</v>
      </c>
      <c r="G186" s="264"/>
      <c r="H186" s="267">
        <v>84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AT186" s="273" t="s">
        <v>158</v>
      </c>
      <c r="AU186" s="273" t="s">
        <v>90</v>
      </c>
      <c r="AV186" s="14" t="s">
        <v>138</v>
      </c>
      <c r="AW186" s="14" t="s">
        <v>36</v>
      </c>
      <c r="AX186" s="14" t="s">
        <v>88</v>
      </c>
      <c r="AY186" s="273" t="s">
        <v>131</v>
      </c>
    </row>
    <row r="187" spans="2:65" s="1" customFormat="1" ht="24" customHeight="1">
      <c r="B187" s="37"/>
      <c r="C187" s="223" t="s">
        <v>260</v>
      </c>
      <c r="D187" s="223" t="s">
        <v>134</v>
      </c>
      <c r="E187" s="224" t="s">
        <v>261</v>
      </c>
      <c r="F187" s="225" t="s">
        <v>262</v>
      </c>
      <c r="G187" s="226" t="s">
        <v>157</v>
      </c>
      <c r="H187" s="227">
        <v>72</v>
      </c>
      <c r="I187" s="228"/>
      <c r="J187" s="229">
        <f>ROUND(I187*H187,2)</f>
        <v>0</v>
      </c>
      <c r="K187" s="225" t="s">
        <v>1</v>
      </c>
      <c r="L187" s="42"/>
      <c r="M187" s="230" t="s">
        <v>1</v>
      </c>
      <c r="N187" s="231" t="s">
        <v>45</v>
      </c>
      <c r="O187" s="85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AR187" s="234" t="s">
        <v>138</v>
      </c>
      <c r="AT187" s="234" t="s">
        <v>134</v>
      </c>
      <c r="AU187" s="234" t="s">
        <v>90</v>
      </c>
      <c r="AY187" s="16" t="s">
        <v>131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6" t="s">
        <v>88</v>
      </c>
      <c r="BK187" s="235">
        <f>ROUND(I187*H187,2)</f>
        <v>0</v>
      </c>
      <c r="BL187" s="16" t="s">
        <v>138</v>
      </c>
      <c r="BM187" s="234" t="s">
        <v>263</v>
      </c>
    </row>
    <row r="188" spans="2:51" s="13" customFormat="1" ht="12">
      <c r="B188" s="252"/>
      <c r="C188" s="253"/>
      <c r="D188" s="243" t="s">
        <v>158</v>
      </c>
      <c r="E188" s="254" t="s">
        <v>1</v>
      </c>
      <c r="F188" s="255" t="s">
        <v>264</v>
      </c>
      <c r="G188" s="253"/>
      <c r="H188" s="256">
        <v>72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AT188" s="262" t="s">
        <v>158</v>
      </c>
      <c r="AU188" s="262" t="s">
        <v>90</v>
      </c>
      <c r="AV188" s="13" t="s">
        <v>90</v>
      </c>
      <c r="AW188" s="13" t="s">
        <v>36</v>
      </c>
      <c r="AX188" s="13" t="s">
        <v>80</v>
      </c>
      <c r="AY188" s="262" t="s">
        <v>131</v>
      </c>
    </row>
    <row r="189" spans="2:51" s="14" customFormat="1" ht="12">
      <c r="B189" s="263"/>
      <c r="C189" s="264"/>
      <c r="D189" s="243" t="s">
        <v>158</v>
      </c>
      <c r="E189" s="265" t="s">
        <v>1</v>
      </c>
      <c r="F189" s="266" t="s">
        <v>162</v>
      </c>
      <c r="G189" s="264"/>
      <c r="H189" s="267">
        <v>72</v>
      </c>
      <c r="I189" s="268"/>
      <c r="J189" s="264"/>
      <c r="K189" s="264"/>
      <c r="L189" s="269"/>
      <c r="M189" s="270"/>
      <c r="N189" s="271"/>
      <c r="O189" s="271"/>
      <c r="P189" s="271"/>
      <c r="Q189" s="271"/>
      <c r="R189" s="271"/>
      <c r="S189" s="271"/>
      <c r="T189" s="272"/>
      <c r="AT189" s="273" t="s">
        <v>158</v>
      </c>
      <c r="AU189" s="273" t="s">
        <v>90</v>
      </c>
      <c r="AV189" s="14" t="s">
        <v>138</v>
      </c>
      <c r="AW189" s="14" t="s">
        <v>36</v>
      </c>
      <c r="AX189" s="14" t="s">
        <v>88</v>
      </c>
      <c r="AY189" s="273" t="s">
        <v>131</v>
      </c>
    </row>
    <row r="190" spans="2:65" s="1" customFormat="1" ht="16.5" customHeight="1">
      <c r="B190" s="37"/>
      <c r="C190" s="274" t="s">
        <v>223</v>
      </c>
      <c r="D190" s="274" t="s">
        <v>265</v>
      </c>
      <c r="E190" s="275" t="s">
        <v>266</v>
      </c>
      <c r="F190" s="276" t="s">
        <v>267</v>
      </c>
      <c r="G190" s="277" t="s">
        <v>157</v>
      </c>
      <c r="H190" s="278">
        <v>72</v>
      </c>
      <c r="I190" s="279"/>
      <c r="J190" s="280">
        <f>ROUND(I190*H190,2)</f>
        <v>0</v>
      </c>
      <c r="K190" s="276" t="s">
        <v>1</v>
      </c>
      <c r="L190" s="281"/>
      <c r="M190" s="282" t="s">
        <v>1</v>
      </c>
      <c r="N190" s="283" t="s">
        <v>45</v>
      </c>
      <c r="O190" s="85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AR190" s="234" t="s">
        <v>200</v>
      </c>
      <c r="AT190" s="234" t="s">
        <v>265</v>
      </c>
      <c r="AU190" s="234" t="s">
        <v>90</v>
      </c>
      <c r="AY190" s="16" t="s">
        <v>131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6" t="s">
        <v>88</v>
      </c>
      <c r="BK190" s="235">
        <f>ROUND(I190*H190,2)</f>
        <v>0</v>
      </c>
      <c r="BL190" s="16" t="s">
        <v>138</v>
      </c>
      <c r="BM190" s="234" t="s">
        <v>268</v>
      </c>
    </row>
    <row r="191" spans="2:65" s="1" customFormat="1" ht="16.5" customHeight="1">
      <c r="B191" s="37"/>
      <c r="C191" s="274" t="s">
        <v>7</v>
      </c>
      <c r="D191" s="274" t="s">
        <v>265</v>
      </c>
      <c r="E191" s="275" t="s">
        <v>269</v>
      </c>
      <c r="F191" s="276" t="s">
        <v>270</v>
      </c>
      <c r="G191" s="277" t="s">
        <v>271</v>
      </c>
      <c r="H191" s="278">
        <v>33</v>
      </c>
      <c r="I191" s="279"/>
      <c r="J191" s="280">
        <f>ROUND(I191*H191,2)</f>
        <v>0</v>
      </c>
      <c r="K191" s="276" t="s">
        <v>1</v>
      </c>
      <c r="L191" s="281"/>
      <c r="M191" s="282" t="s">
        <v>1</v>
      </c>
      <c r="N191" s="283" t="s">
        <v>45</v>
      </c>
      <c r="O191" s="85"/>
      <c r="P191" s="232">
        <f>O191*H191</f>
        <v>0</v>
      </c>
      <c r="Q191" s="232">
        <v>0</v>
      </c>
      <c r="R191" s="232">
        <f>Q191*H191</f>
        <v>0</v>
      </c>
      <c r="S191" s="232">
        <v>0</v>
      </c>
      <c r="T191" s="233">
        <f>S191*H191</f>
        <v>0</v>
      </c>
      <c r="AR191" s="234" t="s">
        <v>200</v>
      </c>
      <c r="AT191" s="234" t="s">
        <v>265</v>
      </c>
      <c r="AU191" s="234" t="s">
        <v>90</v>
      </c>
      <c r="AY191" s="16" t="s">
        <v>131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6" t="s">
        <v>88</v>
      </c>
      <c r="BK191" s="235">
        <f>ROUND(I191*H191,2)</f>
        <v>0</v>
      </c>
      <c r="BL191" s="16" t="s">
        <v>138</v>
      </c>
      <c r="BM191" s="234" t="s">
        <v>272</v>
      </c>
    </row>
    <row r="192" spans="2:65" s="1" customFormat="1" ht="24" customHeight="1">
      <c r="B192" s="37"/>
      <c r="C192" s="223" t="s">
        <v>173</v>
      </c>
      <c r="D192" s="223" t="s">
        <v>134</v>
      </c>
      <c r="E192" s="224" t="s">
        <v>273</v>
      </c>
      <c r="F192" s="225" t="s">
        <v>274</v>
      </c>
      <c r="G192" s="226" t="s">
        <v>157</v>
      </c>
      <c r="H192" s="227">
        <v>20</v>
      </c>
      <c r="I192" s="228"/>
      <c r="J192" s="229">
        <f>ROUND(I192*H192,2)</f>
        <v>0</v>
      </c>
      <c r="K192" s="225" t="s">
        <v>1</v>
      </c>
      <c r="L192" s="42"/>
      <c r="M192" s="230" t="s">
        <v>1</v>
      </c>
      <c r="N192" s="231" t="s">
        <v>45</v>
      </c>
      <c r="O192" s="85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AR192" s="234" t="s">
        <v>138</v>
      </c>
      <c r="AT192" s="234" t="s">
        <v>134</v>
      </c>
      <c r="AU192" s="234" t="s">
        <v>90</v>
      </c>
      <c r="AY192" s="16" t="s">
        <v>131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6" t="s">
        <v>88</v>
      </c>
      <c r="BK192" s="235">
        <f>ROUND(I192*H192,2)</f>
        <v>0</v>
      </c>
      <c r="BL192" s="16" t="s">
        <v>138</v>
      </c>
      <c r="BM192" s="234" t="s">
        <v>275</v>
      </c>
    </row>
    <row r="193" spans="2:51" s="13" customFormat="1" ht="12">
      <c r="B193" s="252"/>
      <c r="C193" s="253"/>
      <c r="D193" s="243" t="s">
        <v>158</v>
      </c>
      <c r="E193" s="254" t="s">
        <v>1</v>
      </c>
      <c r="F193" s="255" t="s">
        <v>276</v>
      </c>
      <c r="G193" s="253"/>
      <c r="H193" s="256">
        <v>20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AT193" s="262" t="s">
        <v>158</v>
      </c>
      <c r="AU193" s="262" t="s">
        <v>90</v>
      </c>
      <c r="AV193" s="13" t="s">
        <v>90</v>
      </c>
      <c r="AW193" s="13" t="s">
        <v>36</v>
      </c>
      <c r="AX193" s="13" t="s">
        <v>80</v>
      </c>
      <c r="AY193" s="262" t="s">
        <v>131</v>
      </c>
    </row>
    <row r="194" spans="2:51" s="14" customFormat="1" ht="12">
      <c r="B194" s="263"/>
      <c r="C194" s="264"/>
      <c r="D194" s="243" t="s">
        <v>158</v>
      </c>
      <c r="E194" s="265" t="s">
        <v>1</v>
      </c>
      <c r="F194" s="266" t="s">
        <v>162</v>
      </c>
      <c r="G194" s="264"/>
      <c r="H194" s="267">
        <v>20</v>
      </c>
      <c r="I194" s="268"/>
      <c r="J194" s="264"/>
      <c r="K194" s="264"/>
      <c r="L194" s="269"/>
      <c r="M194" s="270"/>
      <c r="N194" s="271"/>
      <c r="O194" s="271"/>
      <c r="P194" s="271"/>
      <c r="Q194" s="271"/>
      <c r="R194" s="271"/>
      <c r="S194" s="271"/>
      <c r="T194" s="272"/>
      <c r="AT194" s="273" t="s">
        <v>158</v>
      </c>
      <c r="AU194" s="273" t="s">
        <v>90</v>
      </c>
      <c r="AV194" s="14" t="s">
        <v>138</v>
      </c>
      <c r="AW194" s="14" t="s">
        <v>36</v>
      </c>
      <c r="AX194" s="14" t="s">
        <v>88</v>
      </c>
      <c r="AY194" s="273" t="s">
        <v>131</v>
      </c>
    </row>
    <row r="195" spans="2:65" s="1" customFormat="1" ht="24" customHeight="1">
      <c r="B195" s="37"/>
      <c r="C195" s="274" t="s">
        <v>277</v>
      </c>
      <c r="D195" s="274" t="s">
        <v>265</v>
      </c>
      <c r="E195" s="275" t="s">
        <v>278</v>
      </c>
      <c r="F195" s="276" t="s">
        <v>279</v>
      </c>
      <c r="G195" s="277" t="s">
        <v>157</v>
      </c>
      <c r="H195" s="278">
        <v>20</v>
      </c>
      <c r="I195" s="279"/>
      <c r="J195" s="280">
        <f>ROUND(I195*H195,2)</f>
        <v>0</v>
      </c>
      <c r="K195" s="276" t="s">
        <v>1</v>
      </c>
      <c r="L195" s="281"/>
      <c r="M195" s="282" t="s">
        <v>1</v>
      </c>
      <c r="N195" s="283" t="s">
        <v>45</v>
      </c>
      <c r="O195" s="85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AR195" s="234" t="s">
        <v>200</v>
      </c>
      <c r="AT195" s="234" t="s">
        <v>265</v>
      </c>
      <c r="AU195" s="234" t="s">
        <v>90</v>
      </c>
      <c r="AY195" s="16" t="s">
        <v>131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6" t="s">
        <v>88</v>
      </c>
      <c r="BK195" s="235">
        <f>ROUND(I195*H195,2)</f>
        <v>0</v>
      </c>
      <c r="BL195" s="16" t="s">
        <v>138</v>
      </c>
      <c r="BM195" s="234" t="s">
        <v>280</v>
      </c>
    </row>
    <row r="196" spans="2:51" s="13" customFormat="1" ht="12">
      <c r="B196" s="252"/>
      <c r="C196" s="253"/>
      <c r="D196" s="243" t="s">
        <v>158</v>
      </c>
      <c r="E196" s="254" t="s">
        <v>1</v>
      </c>
      <c r="F196" s="255" t="s">
        <v>281</v>
      </c>
      <c r="G196" s="253"/>
      <c r="H196" s="256">
        <v>20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AT196" s="262" t="s">
        <v>158</v>
      </c>
      <c r="AU196" s="262" t="s">
        <v>90</v>
      </c>
      <c r="AV196" s="13" t="s">
        <v>90</v>
      </c>
      <c r="AW196" s="13" t="s">
        <v>36</v>
      </c>
      <c r="AX196" s="13" t="s">
        <v>80</v>
      </c>
      <c r="AY196" s="262" t="s">
        <v>131</v>
      </c>
    </row>
    <row r="197" spans="2:51" s="14" customFormat="1" ht="12">
      <c r="B197" s="263"/>
      <c r="C197" s="264"/>
      <c r="D197" s="243" t="s">
        <v>158</v>
      </c>
      <c r="E197" s="265" t="s">
        <v>1</v>
      </c>
      <c r="F197" s="266" t="s">
        <v>162</v>
      </c>
      <c r="G197" s="264"/>
      <c r="H197" s="267">
        <v>20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AT197" s="273" t="s">
        <v>158</v>
      </c>
      <c r="AU197" s="273" t="s">
        <v>90</v>
      </c>
      <c r="AV197" s="14" t="s">
        <v>138</v>
      </c>
      <c r="AW197" s="14" t="s">
        <v>36</v>
      </c>
      <c r="AX197" s="14" t="s">
        <v>88</v>
      </c>
      <c r="AY197" s="273" t="s">
        <v>131</v>
      </c>
    </row>
    <row r="198" spans="2:65" s="1" customFormat="1" ht="16.5" customHeight="1">
      <c r="B198" s="37"/>
      <c r="C198" s="223" t="s">
        <v>178</v>
      </c>
      <c r="D198" s="223" t="s">
        <v>134</v>
      </c>
      <c r="E198" s="224" t="s">
        <v>282</v>
      </c>
      <c r="F198" s="225" t="s">
        <v>283</v>
      </c>
      <c r="G198" s="226" t="s">
        <v>157</v>
      </c>
      <c r="H198" s="227">
        <v>34</v>
      </c>
      <c r="I198" s="228"/>
      <c r="J198" s="229">
        <f>ROUND(I198*H198,2)</f>
        <v>0</v>
      </c>
      <c r="K198" s="225" t="s">
        <v>1</v>
      </c>
      <c r="L198" s="42"/>
      <c r="M198" s="230" t="s">
        <v>1</v>
      </c>
      <c r="N198" s="231" t="s">
        <v>45</v>
      </c>
      <c r="O198" s="85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AR198" s="234" t="s">
        <v>138</v>
      </c>
      <c r="AT198" s="234" t="s">
        <v>134</v>
      </c>
      <c r="AU198" s="234" t="s">
        <v>90</v>
      </c>
      <c r="AY198" s="16" t="s">
        <v>131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6" t="s">
        <v>88</v>
      </c>
      <c r="BK198" s="235">
        <f>ROUND(I198*H198,2)</f>
        <v>0</v>
      </c>
      <c r="BL198" s="16" t="s">
        <v>138</v>
      </c>
      <c r="BM198" s="234" t="s">
        <v>284</v>
      </c>
    </row>
    <row r="199" spans="2:51" s="13" customFormat="1" ht="12">
      <c r="B199" s="252"/>
      <c r="C199" s="253"/>
      <c r="D199" s="243" t="s">
        <v>158</v>
      </c>
      <c r="E199" s="254" t="s">
        <v>1</v>
      </c>
      <c r="F199" s="255" t="s">
        <v>285</v>
      </c>
      <c r="G199" s="253"/>
      <c r="H199" s="256">
        <v>34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158</v>
      </c>
      <c r="AU199" s="262" t="s">
        <v>90</v>
      </c>
      <c r="AV199" s="13" t="s">
        <v>90</v>
      </c>
      <c r="AW199" s="13" t="s">
        <v>36</v>
      </c>
      <c r="AX199" s="13" t="s">
        <v>80</v>
      </c>
      <c r="AY199" s="262" t="s">
        <v>131</v>
      </c>
    </row>
    <row r="200" spans="2:51" s="14" customFormat="1" ht="12">
      <c r="B200" s="263"/>
      <c r="C200" s="264"/>
      <c r="D200" s="243" t="s">
        <v>158</v>
      </c>
      <c r="E200" s="265" t="s">
        <v>1</v>
      </c>
      <c r="F200" s="266" t="s">
        <v>162</v>
      </c>
      <c r="G200" s="264"/>
      <c r="H200" s="267">
        <v>34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AT200" s="273" t="s">
        <v>158</v>
      </c>
      <c r="AU200" s="273" t="s">
        <v>90</v>
      </c>
      <c r="AV200" s="14" t="s">
        <v>138</v>
      </c>
      <c r="AW200" s="14" t="s">
        <v>36</v>
      </c>
      <c r="AX200" s="14" t="s">
        <v>88</v>
      </c>
      <c r="AY200" s="273" t="s">
        <v>131</v>
      </c>
    </row>
    <row r="201" spans="2:65" s="1" customFormat="1" ht="24" customHeight="1">
      <c r="B201" s="37"/>
      <c r="C201" s="274" t="s">
        <v>286</v>
      </c>
      <c r="D201" s="274" t="s">
        <v>265</v>
      </c>
      <c r="E201" s="275" t="s">
        <v>287</v>
      </c>
      <c r="F201" s="276" t="s">
        <v>288</v>
      </c>
      <c r="G201" s="277" t="s">
        <v>172</v>
      </c>
      <c r="H201" s="278">
        <v>210</v>
      </c>
      <c r="I201" s="279"/>
      <c r="J201" s="280">
        <f>ROUND(I201*H201,2)</f>
        <v>0</v>
      </c>
      <c r="K201" s="276" t="s">
        <v>1</v>
      </c>
      <c r="L201" s="281"/>
      <c r="M201" s="282" t="s">
        <v>1</v>
      </c>
      <c r="N201" s="283" t="s">
        <v>45</v>
      </c>
      <c r="O201" s="85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AR201" s="234" t="s">
        <v>200</v>
      </c>
      <c r="AT201" s="234" t="s">
        <v>265</v>
      </c>
      <c r="AU201" s="234" t="s">
        <v>90</v>
      </c>
      <c r="AY201" s="16" t="s">
        <v>131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6" t="s">
        <v>88</v>
      </c>
      <c r="BK201" s="235">
        <f>ROUND(I201*H201,2)</f>
        <v>0</v>
      </c>
      <c r="BL201" s="16" t="s">
        <v>138</v>
      </c>
      <c r="BM201" s="234" t="s">
        <v>289</v>
      </c>
    </row>
    <row r="202" spans="2:51" s="13" customFormat="1" ht="12">
      <c r="B202" s="252"/>
      <c r="C202" s="253"/>
      <c r="D202" s="243" t="s">
        <v>158</v>
      </c>
      <c r="E202" s="254" t="s">
        <v>1</v>
      </c>
      <c r="F202" s="255" t="s">
        <v>290</v>
      </c>
      <c r="G202" s="253"/>
      <c r="H202" s="256">
        <v>210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AT202" s="262" t="s">
        <v>158</v>
      </c>
      <c r="AU202" s="262" t="s">
        <v>90</v>
      </c>
      <c r="AV202" s="13" t="s">
        <v>90</v>
      </c>
      <c r="AW202" s="13" t="s">
        <v>36</v>
      </c>
      <c r="AX202" s="13" t="s">
        <v>80</v>
      </c>
      <c r="AY202" s="262" t="s">
        <v>131</v>
      </c>
    </row>
    <row r="203" spans="2:51" s="14" customFormat="1" ht="12">
      <c r="B203" s="263"/>
      <c r="C203" s="264"/>
      <c r="D203" s="243" t="s">
        <v>158</v>
      </c>
      <c r="E203" s="265" t="s">
        <v>1</v>
      </c>
      <c r="F203" s="266" t="s">
        <v>162</v>
      </c>
      <c r="G203" s="264"/>
      <c r="H203" s="267">
        <v>210</v>
      </c>
      <c r="I203" s="268"/>
      <c r="J203" s="264"/>
      <c r="K203" s="264"/>
      <c r="L203" s="269"/>
      <c r="M203" s="270"/>
      <c r="N203" s="271"/>
      <c r="O203" s="271"/>
      <c r="P203" s="271"/>
      <c r="Q203" s="271"/>
      <c r="R203" s="271"/>
      <c r="S203" s="271"/>
      <c r="T203" s="272"/>
      <c r="AT203" s="273" t="s">
        <v>158</v>
      </c>
      <c r="AU203" s="273" t="s">
        <v>90</v>
      </c>
      <c r="AV203" s="14" t="s">
        <v>138</v>
      </c>
      <c r="AW203" s="14" t="s">
        <v>36</v>
      </c>
      <c r="AX203" s="14" t="s">
        <v>88</v>
      </c>
      <c r="AY203" s="273" t="s">
        <v>131</v>
      </c>
    </row>
    <row r="204" spans="2:65" s="1" customFormat="1" ht="24" customHeight="1">
      <c r="B204" s="37"/>
      <c r="C204" s="274" t="s">
        <v>237</v>
      </c>
      <c r="D204" s="274" t="s">
        <v>265</v>
      </c>
      <c r="E204" s="275" t="s">
        <v>291</v>
      </c>
      <c r="F204" s="276" t="s">
        <v>292</v>
      </c>
      <c r="G204" s="277" t="s">
        <v>172</v>
      </c>
      <c r="H204" s="278">
        <v>3</v>
      </c>
      <c r="I204" s="279"/>
      <c r="J204" s="280">
        <f>ROUND(I204*H204,2)</f>
        <v>0</v>
      </c>
      <c r="K204" s="276" t="s">
        <v>1</v>
      </c>
      <c r="L204" s="281"/>
      <c r="M204" s="282" t="s">
        <v>1</v>
      </c>
      <c r="N204" s="283" t="s">
        <v>45</v>
      </c>
      <c r="O204" s="85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AR204" s="234" t="s">
        <v>200</v>
      </c>
      <c r="AT204" s="234" t="s">
        <v>265</v>
      </c>
      <c r="AU204" s="234" t="s">
        <v>90</v>
      </c>
      <c r="AY204" s="16" t="s">
        <v>131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6" t="s">
        <v>88</v>
      </c>
      <c r="BK204" s="235">
        <f>ROUND(I204*H204,2)</f>
        <v>0</v>
      </c>
      <c r="BL204" s="16" t="s">
        <v>138</v>
      </c>
      <c r="BM204" s="234" t="s">
        <v>293</v>
      </c>
    </row>
    <row r="205" spans="2:65" s="1" customFormat="1" ht="24" customHeight="1">
      <c r="B205" s="37"/>
      <c r="C205" s="274" t="s">
        <v>294</v>
      </c>
      <c r="D205" s="274" t="s">
        <v>265</v>
      </c>
      <c r="E205" s="275" t="s">
        <v>295</v>
      </c>
      <c r="F205" s="276" t="s">
        <v>296</v>
      </c>
      <c r="G205" s="277" t="s">
        <v>172</v>
      </c>
      <c r="H205" s="278">
        <v>2</v>
      </c>
      <c r="I205" s="279"/>
      <c r="J205" s="280">
        <f>ROUND(I205*H205,2)</f>
        <v>0</v>
      </c>
      <c r="K205" s="276" t="s">
        <v>1</v>
      </c>
      <c r="L205" s="281"/>
      <c r="M205" s="282" t="s">
        <v>1</v>
      </c>
      <c r="N205" s="283" t="s">
        <v>45</v>
      </c>
      <c r="O205" s="85"/>
      <c r="P205" s="232">
        <f>O205*H205</f>
        <v>0</v>
      </c>
      <c r="Q205" s="232">
        <v>0</v>
      </c>
      <c r="R205" s="232">
        <f>Q205*H205</f>
        <v>0</v>
      </c>
      <c r="S205" s="232">
        <v>0</v>
      </c>
      <c r="T205" s="233">
        <f>S205*H205</f>
        <v>0</v>
      </c>
      <c r="AR205" s="234" t="s">
        <v>200</v>
      </c>
      <c r="AT205" s="234" t="s">
        <v>265</v>
      </c>
      <c r="AU205" s="234" t="s">
        <v>90</v>
      </c>
      <c r="AY205" s="16" t="s">
        <v>131</v>
      </c>
      <c r="BE205" s="235">
        <f>IF(N205="základní",J205,0)</f>
        <v>0</v>
      </c>
      <c r="BF205" s="235">
        <f>IF(N205="snížená",J205,0)</f>
        <v>0</v>
      </c>
      <c r="BG205" s="235">
        <f>IF(N205="zákl. přenesená",J205,0)</f>
        <v>0</v>
      </c>
      <c r="BH205" s="235">
        <f>IF(N205="sníž. přenesená",J205,0)</f>
        <v>0</v>
      </c>
      <c r="BI205" s="235">
        <f>IF(N205="nulová",J205,0)</f>
        <v>0</v>
      </c>
      <c r="BJ205" s="16" t="s">
        <v>88</v>
      </c>
      <c r="BK205" s="235">
        <f>ROUND(I205*H205,2)</f>
        <v>0</v>
      </c>
      <c r="BL205" s="16" t="s">
        <v>138</v>
      </c>
      <c r="BM205" s="234" t="s">
        <v>297</v>
      </c>
    </row>
    <row r="206" spans="2:63" s="11" customFormat="1" ht="22.8" customHeight="1">
      <c r="B206" s="207"/>
      <c r="C206" s="208"/>
      <c r="D206" s="209" t="s">
        <v>79</v>
      </c>
      <c r="E206" s="221" t="s">
        <v>216</v>
      </c>
      <c r="F206" s="221" t="s">
        <v>298</v>
      </c>
      <c r="G206" s="208"/>
      <c r="H206" s="208"/>
      <c r="I206" s="211"/>
      <c r="J206" s="222">
        <f>BK206</f>
        <v>0</v>
      </c>
      <c r="K206" s="208"/>
      <c r="L206" s="213"/>
      <c r="M206" s="214"/>
      <c r="N206" s="215"/>
      <c r="O206" s="215"/>
      <c r="P206" s="216">
        <f>SUM(P207:P247)</f>
        <v>0</v>
      </c>
      <c r="Q206" s="215"/>
      <c r="R206" s="216">
        <f>SUM(R207:R247)</f>
        <v>0</v>
      </c>
      <c r="S206" s="215"/>
      <c r="T206" s="217">
        <f>SUM(T207:T247)</f>
        <v>0</v>
      </c>
      <c r="AR206" s="218" t="s">
        <v>88</v>
      </c>
      <c r="AT206" s="219" t="s">
        <v>79</v>
      </c>
      <c r="AU206" s="219" t="s">
        <v>88</v>
      </c>
      <c r="AY206" s="218" t="s">
        <v>131</v>
      </c>
      <c r="BK206" s="220">
        <f>SUM(BK207:BK247)</f>
        <v>0</v>
      </c>
    </row>
    <row r="207" spans="2:65" s="1" customFormat="1" ht="24" customHeight="1">
      <c r="B207" s="37"/>
      <c r="C207" s="223" t="s">
        <v>243</v>
      </c>
      <c r="D207" s="223" t="s">
        <v>134</v>
      </c>
      <c r="E207" s="224" t="s">
        <v>299</v>
      </c>
      <c r="F207" s="225" t="s">
        <v>300</v>
      </c>
      <c r="G207" s="226" t="s">
        <v>195</v>
      </c>
      <c r="H207" s="227">
        <v>198.5</v>
      </c>
      <c r="I207" s="228"/>
      <c r="J207" s="229">
        <f>ROUND(I207*H207,2)</f>
        <v>0</v>
      </c>
      <c r="K207" s="225" t="s">
        <v>1</v>
      </c>
      <c r="L207" s="42"/>
      <c r="M207" s="230" t="s">
        <v>1</v>
      </c>
      <c r="N207" s="231" t="s">
        <v>45</v>
      </c>
      <c r="O207" s="85"/>
      <c r="P207" s="232">
        <f>O207*H207</f>
        <v>0</v>
      </c>
      <c r="Q207" s="232">
        <v>0</v>
      </c>
      <c r="R207" s="232">
        <f>Q207*H207</f>
        <v>0</v>
      </c>
      <c r="S207" s="232">
        <v>0</v>
      </c>
      <c r="T207" s="233">
        <f>S207*H207</f>
        <v>0</v>
      </c>
      <c r="AR207" s="234" t="s">
        <v>138</v>
      </c>
      <c r="AT207" s="234" t="s">
        <v>134</v>
      </c>
      <c r="AU207" s="234" t="s">
        <v>90</v>
      </c>
      <c r="AY207" s="16" t="s">
        <v>131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6" t="s">
        <v>88</v>
      </c>
      <c r="BK207" s="235">
        <f>ROUND(I207*H207,2)</f>
        <v>0</v>
      </c>
      <c r="BL207" s="16" t="s">
        <v>138</v>
      </c>
      <c r="BM207" s="234" t="s">
        <v>301</v>
      </c>
    </row>
    <row r="208" spans="2:51" s="13" customFormat="1" ht="12">
      <c r="B208" s="252"/>
      <c r="C208" s="253"/>
      <c r="D208" s="243" t="s">
        <v>158</v>
      </c>
      <c r="E208" s="254" t="s">
        <v>1</v>
      </c>
      <c r="F208" s="255" t="s">
        <v>302</v>
      </c>
      <c r="G208" s="253"/>
      <c r="H208" s="256">
        <v>85.5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158</v>
      </c>
      <c r="AU208" s="262" t="s">
        <v>90</v>
      </c>
      <c r="AV208" s="13" t="s">
        <v>90</v>
      </c>
      <c r="AW208" s="13" t="s">
        <v>36</v>
      </c>
      <c r="AX208" s="13" t="s">
        <v>80</v>
      </c>
      <c r="AY208" s="262" t="s">
        <v>131</v>
      </c>
    </row>
    <row r="209" spans="2:51" s="13" customFormat="1" ht="12">
      <c r="B209" s="252"/>
      <c r="C209" s="253"/>
      <c r="D209" s="243" t="s">
        <v>158</v>
      </c>
      <c r="E209" s="254" t="s">
        <v>1</v>
      </c>
      <c r="F209" s="255" t="s">
        <v>303</v>
      </c>
      <c r="G209" s="253"/>
      <c r="H209" s="256">
        <v>113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AT209" s="262" t="s">
        <v>158</v>
      </c>
      <c r="AU209" s="262" t="s">
        <v>90</v>
      </c>
      <c r="AV209" s="13" t="s">
        <v>90</v>
      </c>
      <c r="AW209" s="13" t="s">
        <v>36</v>
      </c>
      <c r="AX209" s="13" t="s">
        <v>80</v>
      </c>
      <c r="AY209" s="262" t="s">
        <v>131</v>
      </c>
    </row>
    <row r="210" spans="2:51" s="14" customFormat="1" ht="12">
      <c r="B210" s="263"/>
      <c r="C210" s="264"/>
      <c r="D210" s="243" t="s">
        <v>158</v>
      </c>
      <c r="E210" s="265" t="s">
        <v>1</v>
      </c>
      <c r="F210" s="266" t="s">
        <v>162</v>
      </c>
      <c r="G210" s="264"/>
      <c r="H210" s="267">
        <v>198.5</v>
      </c>
      <c r="I210" s="268"/>
      <c r="J210" s="264"/>
      <c r="K210" s="264"/>
      <c r="L210" s="269"/>
      <c r="M210" s="270"/>
      <c r="N210" s="271"/>
      <c r="O210" s="271"/>
      <c r="P210" s="271"/>
      <c r="Q210" s="271"/>
      <c r="R210" s="271"/>
      <c r="S210" s="271"/>
      <c r="T210" s="272"/>
      <c r="AT210" s="273" t="s">
        <v>158</v>
      </c>
      <c r="AU210" s="273" t="s">
        <v>90</v>
      </c>
      <c r="AV210" s="14" t="s">
        <v>138</v>
      </c>
      <c r="AW210" s="14" t="s">
        <v>36</v>
      </c>
      <c r="AX210" s="14" t="s">
        <v>88</v>
      </c>
      <c r="AY210" s="273" t="s">
        <v>131</v>
      </c>
    </row>
    <row r="211" spans="2:65" s="1" customFormat="1" ht="16.5" customHeight="1">
      <c r="B211" s="37"/>
      <c r="C211" s="274" t="s">
        <v>304</v>
      </c>
      <c r="D211" s="274" t="s">
        <v>265</v>
      </c>
      <c r="E211" s="275" t="s">
        <v>305</v>
      </c>
      <c r="F211" s="276" t="s">
        <v>306</v>
      </c>
      <c r="G211" s="277" t="s">
        <v>172</v>
      </c>
      <c r="H211" s="278">
        <v>198.5</v>
      </c>
      <c r="I211" s="279"/>
      <c r="J211" s="280">
        <f>ROUND(I211*H211,2)</f>
        <v>0</v>
      </c>
      <c r="K211" s="276" t="s">
        <v>1</v>
      </c>
      <c r="L211" s="281"/>
      <c r="M211" s="282" t="s">
        <v>1</v>
      </c>
      <c r="N211" s="283" t="s">
        <v>45</v>
      </c>
      <c r="O211" s="85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AR211" s="234" t="s">
        <v>200</v>
      </c>
      <c r="AT211" s="234" t="s">
        <v>265</v>
      </c>
      <c r="AU211" s="234" t="s">
        <v>90</v>
      </c>
      <c r="AY211" s="16" t="s">
        <v>131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6" t="s">
        <v>88</v>
      </c>
      <c r="BK211" s="235">
        <f>ROUND(I211*H211,2)</f>
        <v>0</v>
      </c>
      <c r="BL211" s="16" t="s">
        <v>138</v>
      </c>
      <c r="BM211" s="234" t="s">
        <v>307</v>
      </c>
    </row>
    <row r="212" spans="2:51" s="13" customFormat="1" ht="12">
      <c r="B212" s="252"/>
      <c r="C212" s="253"/>
      <c r="D212" s="243" t="s">
        <v>158</v>
      </c>
      <c r="E212" s="254" t="s">
        <v>1</v>
      </c>
      <c r="F212" s="255" t="s">
        <v>302</v>
      </c>
      <c r="G212" s="253"/>
      <c r="H212" s="256">
        <v>85.5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AT212" s="262" t="s">
        <v>158</v>
      </c>
      <c r="AU212" s="262" t="s">
        <v>90</v>
      </c>
      <c r="AV212" s="13" t="s">
        <v>90</v>
      </c>
      <c r="AW212" s="13" t="s">
        <v>36</v>
      </c>
      <c r="AX212" s="13" t="s">
        <v>80</v>
      </c>
      <c r="AY212" s="262" t="s">
        <v>131</v>
      </c>
    </row>
    <row r="213" spans="2:51" s="13" customFormat="1" ht="12">
      <c r="B213" s="252"/>
      <c r="C213" s="253"/>
      <c r="D213" s="243" t="s">
        <v>158</v>
      </c>
      <c r="E213" s="254" t="s">
        <v>1</v>
      </c>
      <c r="F213" s="255" t="s">
        <v>303</v>
      </c>
      <c r="G213" s="253"/>
      <c r="H213" s="256">
        <v>113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AT213" s="262" t="s">
        <v>158</v>
      </c>
      <c r="AU213" s="262" t="s">
        <v>90</v>
      </c>
      <c r="AV213" s="13" t="s">
        <v>90</v>
      </c>
      <c r="AW213" s="13" t="s">
        <v>36</v>
      </c>
      <c r="AX213" s="13" t="s">
        <v>80</v>
      </c>
      <c r="AY213" s="262" t="s">
        <v>131</v>
      </c>
    </row>
    <row r="214" spans="2:51" s="14" customFormat="1" ht="12">
      <c r="B214" s="263"/>
      <c r="C214" s="264"/>
      <c r="D214" s="243" t="s">
        <v>158</v>
      </c>
      <c r="E214" s="265" t="s">
        <v>1</v>
      </c>
      <c r="F214" s="266" t="s">
        <v>162</v>
      </c>
      <c r="G214" s="264"/>
      <c r="H214" s="267">
        <v>198.5</v>
      </c>
      <c r="I214" s="268"/>
      <c r="J214" s="264"/>
      <c r="K214" s="264"/>
      <c r="L214" s="269"/>
      <c r="M214" s="270"/>
      <c r="N214" s="271"/>
      <c r="O214" s="271"/>
      <c r="P214" s="271"/>
      <c r="Q214" s="271"/>
      <c r="R214" s="271"/>
      <c r="S214" s="271"/>
      <c r="T214" s="272"/>
      <c r="AT214" s="273" t="s">
        <v>158</v>
      </c>
      <c r="AU214" s="273" t="s">
        <v>90</v>
      </c>
      <c r="AV214" s="14" t="s">
        <v>138</v>
      </c>
      <c r="AW214" s="14" t="s">
        <v>36</v>
      </c>
      <c r="AX214" s="14" t="s">
        <v>88</v>
      </c>
      <c r="AY214" s="273" t="s">
        <v>131</v>
      </c>
    </row>
    <row r="215" spans="2:65" s="1" customFormat="1" ht="16.5" customHeight="1">
      <c r="B215" s="37"/>
      <c r="C215" s="223" t="s">
        <v>248</v>
      </c>
      <c r="D215" s="223" t="s">
        <v>134</v>
      </c>
      <c r="E215" s="224" t="s">
        <v>308</v>
      </c>
      <c r="F215" s="225" t="s">
        <v>309</v>
      </c>
      <c r="G215" s="226" t="s">
        <v>167</v>
      </c>
      <c r="H215" s="227">
        <v>7.361</v>
      </c>
      <c r="I215" s="228"/>
      <c r="J215" s="229">
        <f>ROUND(I215*H215,2)</f>
        <v>0</v>
      </c>
      <c r="K215" s="225" t="s">
        <v>1</v>
      </c>
      <c r="L215" s="42"/>
      <c r="M215" s="230" t="s">
        <v>1</v>
      </c>
      <c r="N215" s="231" t="s">
        <v>45</v>
      </c>
      <c r="O215" s="85"/>
      <c r="P215" s="232">
        <f>O215*H215</f>
        <v>0</v>
      </c>
      <c r="Q215" s="232">
        <v>0</v>
      </c>
      <c r="R215" s="232">
        <f>Q215*H215</f>
        <v>0</v>
      </c>
      <c r="S215" s="232">
        <v>0</v>
      </c>
      <c r="T215" s="233">
        <f>S215*H215</f>
        <v>0</v>
      </c>
      <c r="AR215" s="234" t="s">
        <v>138</v>
      </c>
      <c r="AT215" s="234" t="s">
        <v>134</v>
      </c>
      <c r="AU215" s="234" t="s">
        <v>90</v>
      </c>
      <c r="AY215" s="16" t="s">
        <v>131</v>
      </c>
      <c r="BE215" s="235">
        <f>IF(N215="základní",J215,0)</f>
        <v>0</v>
      </c>
      <c r="BF215" s="235">
        <f>IF(N215="snížená",J215,0)</f>
        <v>0</v>
      </c>
      <c r="BG215" s="235">
        <f>IF(N215="zákl. přenesená",J215,0)</f>
        <v>0</v>
      </c>
      <c r="BH215" s="235">
        <f>IF(N215="sníž. přenesená",J215,0)</f>
        <v>0</v>
      </c>
      <c r="BI215" s="235">
        <f>IF(N215="nulová",J215,0)</f>
        <v>0</v>
      </c>
      <c r="BJ215" s="16" t="s">
        <v>88</v>
      </c>
      <c r="BK215" s="235">
        <f>ROUND(I215*H215,2)</f>
        <v>0</v>
      </c>
      <c r="BL215" s="16" t="s">
        <v>138</v>
      </c>
      <c r="BM215" s="234" t="s">
        <v>310</v>
      </c>
    </row>
    <row r="216" spans="2:51" s="12" customFormat="1" ht="12">
      <c r="B216" s="241"/>
      <c r="C216" s="242"/>
      <c r="D216" s="243" t="s">
        <v>158</v>
      </c>
      <c r="E216" s="244" t="s">
        <v>1</v>
      </c>
      <c r="F216" s="245" t="s">
        <v>311</v>
      </c>
      <c r="G216" s="242"/>
      <c r="H216" s="244" t="s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158</v>
      </c>
      <c r="AU216" s="251" t="s">
        <v>90</v>
      </c>
      <c r="AV216" s="12" t="s">
        <v>88</v>
      </c>
      <c r="AW216" s="12" t="s">
        <v>36</v>
      </c>
      <c r="AX216" s="12" t="s">
        <v>80</v>
      </c>
      <c r="AY216" s="251" t="s">
        <v>131</v>
      </c>
    </row>
    <row r="217" spans="2:51" s="13" customFormat="1" ht="12">
      <c r="B217" s="252"/>
      <c r="C217" s="253"/>
      <c r="D217" s="243" t="s">
        <v>158</v>
      </c>
      <c r="E217" s="254" t="s">
        <v>1</v>
      </c>
      <c r="F217" s="255" t="s">
        <v>312</v>
      </c>
      <c r="G217" s="253"/>
      <c r="H217" s="256">
        <v>0.769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158</v>
      </c>
      <c r="AU217" s="262" t="s">
        <v>90</v>
      </c>
      <c r="AV217" s="13" t="s">
        <v>90</v>
      </c>
      <c r="AW217" s="13" t="s">
        <v>36</v>
      </c>
      <c r="AX217" s="13" t="s">
        <v>80</v>
      </c>
      <c r="AY217" s="262" t="s">
        <v>131</v>
      </c>
    </row>
    <row r="218" spans="2:51" s="12" customFormat="1" ht="12">
      <c r="B218" s="241"/>
      <c r="C218" s="242"/>
      <c r="D218" s="243" t="s">
        <v>158</v>
      </c>
      <c r="E218" s="244" t="s">
        <v>1</v>
      </c>
      <c r="F218" s="245" t="s">
        <v>313</v>
      </c>
      <c r="G218" s="242"/>
      <c r="H218" s="244" t="s">
        <v>1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158</v>
      </c>
      <c r="AU218" s="251" t="s">
        <v>90</v>
      </c>
      <c r="AV218" s="12" t="s">
        <v>88</v>
      </c>
      <c r="AW218" s="12" t="s">
        <v>36</v>
      </c>
      <c r="AX218" s="12" t="s">
        <v>80</v>
      </c>
      <c r="AY218" s="251" t="s">
        <v>131</v>
      </c>
    </row>
    <row r="219" spans="2:51" s="13" customFormat="1" ht="12">
      <c r="B219" s="252"/>
      <c r="C219" s="253"/>
      <c r="D219" s="243" t="s">
        <v>158</v>
      </c>
      <c r="E219" s="254" t="s">
        <v>1</v>
      </c>
      <c r="F219" s="255" t="s">
        <v>314</v>
      </c>
      <c r="G219" s="253"/>
      <c r="H219" s="256">
        <v>0.192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AT219" s="262" t="s">
        <v>158</v>
      </c>
      <c r="AU219" s="262" t="s">
        <v>90</v>
      </c>
      <c r="AV219" s="13" t="s">
        <v>90</v>
      </c>
      <c r="AW219" s="13" t="s">
        <v>36</v>
      </c>
      <c r="AX219" s="13" t="s">
        <v>80</v>
      </c>
      <c r="AY219" s="262" t="s">
        <v>131</v>
      </c>
    </row>
    <row r="220" spans="2:51" s="12" customFormat="1" ht="12">
      <c r="B220" s="241"/>
      <c r="C220" s="242"/>
      <c r="D220" s="243" t="s">
        <v>158</v>
      </c>
      <c r="E220" s="244" t="s">
        <v>1</v>
      </c>
      <c r="F220" s="245" t="s">
        <v>315</v>
      </c>
      <c r="G220" s="242"/>
      <c r="H220" s="244" t="s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AT220" s="251" t="s">
        <v>158</v>
      </c>
      <c r="AU220" s="251" t="s">
        <v>90</v>
      </c>
      <c r="AV220" s="12" t="s">
        <v>88</v>
      </c>
      <c r="AW220" s="12" t="s">
        <v>36</v>
      </c>
      <c r="AX220" s="12" t="s">
        <v>80</v>
      </c>
      <c r="AY220" s="251" t="s">
        <v>131</v>
      </c>
    </row>
    <row r="221" spans="2:51" s="13" customFormat="1" ht="12">
      <c r="B221" s="252"/>
      <c r="C221" s="253"/>
      <c r="D221" s="243" t="s">
        <v>158</v>
      </c>
      <c r="E221" s="254" t="s">
        <v>1</v>
      </c>
      <c r="F221" s="255" t="s">
        <v>316</v>
      </c>
      <c r="G221" s="253"/>
      <c r="H221" s="256">
        <v>6.4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158</v>
      </c>
      <c r="AU221" s="262" t="s">
        <v>90</v>
      </c>
      <c r="AV221" s="13" t="s">
        <v>90</v>
      </c>
      <c r="AW221" s="13" t="s">
        <v>36</v>
      </c>
      <c r="AX221" s="13" t="s">
        <v>80</v>
      </c>
      <c r="AY221" s="262" t="s">
        <v>131</v>
      </c>
    </row>
    <row r="222" spans="2:51" s="14" customFormat="1" ht="12">
      <c r="B222" s="263"/>
      <c r="C222" s="264"/>
      <c r="D222" s="243" t="s">
        <v>158</v>
      </c>
      <c r="E222" s="265" t="s">
        <v>1</v>
      </c>
      <c r="F222" s="266" t="s">
        <v>162</v>
      </c>
      <c r="G222" s="264"/>
      <c r="H222" s="267">
        <v>7.361000000000001</v>
      </c>
      <c r="I222" s="268"/>
      <c r="J222" s="264"/>
      <c r="K222" s="264"/>
      <c r="L222" s="269"/>
      <c r="M222" s="270"/>
      <c r="N222" s="271"/>
      <c r="O222" s="271"/>
      <c r="P222" s="271"/>
      <c r="Q222" s="271"/>
      <c r="R222" s="271"/>
      <c r="S222" s="271"/>
      <c r="T222" s="272"/>
      <c r="AT222" s="273" t="s">
        <v>158</v>
      </c>
      <c r="AU222" s="273" t="s">
        <v>90</v>
      </c>
      <c r="AV222" s="14" t="s">
        <v>138</v>
      </c>
      <c r="AW222" s="14" t="s">
        <v>36</v>
      </c>
      <c r="AX222" s="14" t="s">
        <v>88</v>
      </c>
      <c r="AY222" s="273" t="s">
        <v>131</v>
      </c>
    </row>
    <row r="223" spans="2:65" s="1" customFormat="1" ht="36" customHeight="1">
      <c r="B223" s="37"/>
      <c r="C223" s="223" t="s">
        <v>317</v>
      </c>
      <c r="D223" s="223" t="s">
        <v>134</v>
      </c>
      <c r="E223" s="224" t="s">
        <v>318</v>
      </c>
      <c r="F223" s="225" t="s">
        <v>319</v>
      </c>
      <c r="G223" s="226" t="s">
        <v>167</v>
      </c>
      <c r="H223" s="227">
        <v>11</v>
      </c>
      <c r="I223" s="228"/>
      <c r="J223" s="229">
        <f>ROUND(I223*H223,2)</f>
        <v>0</v>
      </c>
      <c r="K223" s="225" t="s">
        <v>1</v>
      </c>
      <c r="L223" s="42"/>
      <c r="M223" s="230" t="s">
        <v>1</v>
      </c>
      <c r="N223" s="231" t="s">
        <v>45</v>
      </c>
      <c r="O223" s="85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AR223" s="234" t="s">
        <v>138</v>
      </c>
      <c r="AT223" s="234" t="s">
        <v>134</v>
      </c>
      <c r="AU223" s="234" t="s">
        <v>90</v>
      </c>
      <c r="AY223" s="16" t="s">
        <v>131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6" t="s">
        <v>88</v>
      </c>
      <c r="BK223" s="235">
        <f>ROUND(I223*H223,2)</f>
        <v>0</v>
      </c>
      <c r="BL223" s="16" t="s">
        <v>138</v>
      </c>
      <c r="BM223" s="234" t="s">
        <v>320</v>
      </c>
    </row>
    <row r="224" spans="2:51" s="12" customFormat="1" ht="12">
      <c r="B224" s="241"/>
      <c r="C224" s="242"/>
      <c r="D224" s="243" t="s">
        <v>158</v>
      </c>
      <c r="E224" s="244" t="s">
        <v>1</v>
      </c>
      <c r="F224" s="245" t="s">
        <v>321</v>
      </c>
      <c r="G224" s="242"/>
      <c r="H224" s="244" t="s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AT224" s="251" t="s">
        <v>158</v>
      </c>
      <c r="AU224" s="251" t="s">
        <v>90</v>
      </c>
      <c r="AV224" s="12" t="s">
        <v>88</v>
      </c>
      <c r="AW224" s="12" t="s">
        <v>36</v>
      </c>
      <c r="AX224" s="12" t="s">
        <v>80</v>
      </c>
      <c r="AY224" s="251" t="s">
        <v>131</v>
      </c>
    </row>
    <row r="225" spans="2:51" s="13" customFormat="1" ht="12">
      <c r="B225" s="252"/>
      <c r="C225" s="253"/>
      <c r="D225" s="243" t="s">
        <v>158</v>
      </c>
      <c r="E225" s="254" t="s">
        <v>1</v>
      </c>
      <c r="F225" s="255" t="s">
        <v>322</v>
      </c>
      <c r="G225" s="253"/>
      <c r="H225" s="256">
        <v>11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AT225" s="262" t="s">
        <v>158</v>
      </c>
      <c r="AU225" s="262" t="s">
        <v>90</v>
      </c>
      <c r="AV225" s="13" t="s">
        <v>90</v>
      </c>
      <c r="AW225" s="13" t="s">
        <v>36</v>
      </c>
      <c r="AX225" s="13" t="s">
        <v>80</v>
      </c>
      <c r="AY225" s="262" t="s">
        <v>131</v>
      </c>
    </row>
    <row r="226" spans="2:51" s="14" customFormat="1" ht="12">
      <c r="B226" s="263"/>
      <c r="C226" s="264"/>
      <c r="D226" s="243" t="s">
        <v>158</v>
      </c>
      <c r="E226" s="265" t="s">
        <v>1</v>
      </c>
      <c r="F226" s="266" t="s">
        <v>162</v>
      </c>
      <c r="G226" s="264"/>
      <c r="H226" s="267">
        <v>11</v>
      </c>
      <c r="I226" s="268"/>
      <c r="J226" s="264"/>
      <c r="K226" s="264"/>
      <c r="L226" s="269"/>
      <c r="M226" s="270"/>
      <c r="N226" s="271"/>
      <c r="O226" s="271"/>
      <c r="P226" s="271"/>
      <c r="Q226" s="271"/>
      <c r="R226" s="271"/>
      <c r="S226" s="271"/>
      <c r="T226" s="272"/>
      <c r="AT226" s="273" t="s">
        <v>158</v>
      </c>
      <c r="AU226" s="273" t="s">
        <v>90</v>
      </c>
      <c r="AV226" s="14" t="s">
        <v>138</v>
      </c>
      <c r="AW226" s="14" t="s">
        <v>36</v>
      </c>
      <c r="AX226" s="14" t="s">
        <v>88</v>
      </c>
      <c r="AY226" s="273" t="s">
        <v>131</v>
      </c>
    </row>
    <row r="227" spans="2:65" s="1" customFormat="1" ht="24" customHeight="1">
      <c r="B227" s="37"/>
      <c r="C227" s="223" t="s">
        <v>252</v>
      </c>
      <c r="D227" s="223" t="s">
        <v>134</v>
      </c>
      <c r="E227" s="224" t="s">
        <v>323</v>
      </c>
      <c r="F227" s="225" t="s">
        <v>324</v>
      </c>
      <c r="G227" s="226" t="s">
        <v>271</v>
      </c>
      <c r="H227" s="227">
        <v>38.783</v>
      </c>
      <c r="I227" s="228"/>
      <c r="J227" s="229">
        <f>ROUND(I227*H227,2)</f>
        <v>0</v>
      </c>
      <c r="K227" s="225" t="s">
        <v>1</v>
      </c>
      <c r="L227" s="42"/>
      <c r="M227" s="230" t="s">
        <v>1</v>
      </c>
      <c r="N227" s="231" t="s">
        <v>45</v>
      </c>
      <c r="O227" s="85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AR227" s="234" t="s">
        <v>138</v>
      </c>
      <c r="AT227" s="234" t="s">
        <v>134</v>
      </c>
      <c r="AU227" s="234" t="s">
        <v>90</v>
      </c>
      <c r="AY227" s="16" t="s">
        <v>131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6" t="s">
        <v>88</v>
      </c>
      <c r="BK227" s="235">
        <f>ROUND(I227*H227,2)</f>
        <v>0</v>
      </c>
      <c r="BL227" s="16" t="s">
        <v>138</v>
      </c>
      <c r="BM227" s="234" t="s">
        <v>325</v>
      </c>
    </row>
    <row r="228" spans="2:51" s="13" customFormat="1" ht="12">
      <c r="B228" s="252"/>
      <c r="C228" s="253"/>
      <c r="D228" s="243" t="s">
        <v>158</v>
      </c>
      <c r="E228" s="254" t="s">
        <v>1</v>
      </c>
      <c r="F228" s="255" t="s">
        <v>326</v>
      </c>
      <c r="G228" s="253"/>
      <c r="H228" s="256">
        <v>38.783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AT228" s="262" t="s">
        <v>158</v>
      </c>
      <c r="AU228" s="262" t="s">
        <v>90</v>
      </c>
      <c r="AV228" s="13" t="s">
        <v>90</v>
      </c>
      <c r="AW228" s="13" t="s">
        <v>36</v>
      </c>
      <c r="AX228" s="13" t="s">
        <v>80</v>
      </c>
      <c r="AY228" s="262" t="s">
        <v>131</v>
      </c>
    </row>
    <row r="229" spans="2:51" s="14" customFormat="1" ht="12">
      <c r="B229" s="263"/>
      <c r="C229" s="264"/>
      <c r="D229" s="243" t="s">
        <v>158</v>
      </c>
      <c r="E229" s="265" t="s">
        <v>1</v>
      </c>
      <c r="F229" s="266" t="s">
        <v>162</v>
      </c>
      <c r="G229" s="264"/>
      <c r="H229" s="267">
        <v>38.783</v>
      </c>
      <c r="I229" s="268"/>
      <c r="J229" s="264"/>
      <c r="K229" s="264"/>
      <c r="L229" s="269"/>
      <c r="M229" s="270"/>
      <c r="N229" s="271"/>
      <c r="O229" s="271"/>
      <c r="P229" s="271"/>
      <c r="Q229" s="271"/>
      <c r="R229" s="271"/>
      <c r="S229" s="271"/>
      <c r="T229" s="272"/>
      <c r="AT229" s="273" t="s">
        <v>158</v>
      </c>
      <c r="AU229" s="273" t="s">
        <v>90</v>
      </c>
      <c r="AV229" s="14" t="s">
        <v>138</v>
      </c>
      <c r="AW229" s="14" t="s">
        <v>36</v>
      </c>
      <c r="AX229" s="14" t="s">
        <v>88</v>
      </c>
      <c r="AY229" s="273" t="s">
        <v>131</v>
      </c>
    </row>
    <row r="230" spans="2:65" s="1" customFormat="1" ht="36" customHeight="1">
      <c r="B230" s="37"/>
      <c r="C230" s="223" t="s">
        <v>327</v>
      </c>
      <c r="D230" s="223" t="s">
        <v>134</v>
      </c>
      <c r="E230" s="224" t="s">
        <v>328</v>
      </c>
      <c r="F230" s="225" t="s">
        <v>329</v>
      </c>
      <c r="G230" s="226" t="s">
        <v>271</v>
      </c>
      <c r="H230" s="227">
        <v>179.6</v>
      </c>
      <c r="I230" s="228"/>
      <c r="J230" s="229">
        <f>ROUND(I230*H230,2)</f>
        <v>0</v>
      </c>
      <c r="K230" s="225" t="s">
        <v>1</v>
      </c>
      <c r="L230" s="42"/>
      <c r="M230" s="230" t="s">
        <v>1</v>
      </c>
      <c r="N230" s="231" t="s">
        <v>45</v>
      </c>
      <c r="O230" s="85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AR230" s="234" t="s">
        <v>138</v>
      </c>
      <c r="AT230" s="234" t="s">
        <v>134</v>
      </c>
      <c r="AU230" s="234" t="s">
        <v>90</v>
      </c>
      <c r="AY230" s="16" t="s">
        <v>131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6" t="s">
        <v>88</v>
      </c>
      <c r="BK230" s="235">
        <f>ROUND(I230*H230,2)</f>
        <v>0</v>
      </c>
      <c r="BL230" s="16" t="s">
        <v>138</v>
      </c>
      <c r="BM230" s="234" t="s">
        <v>330</v>
      </c>
    </row>
    <row r="231" spans="2:51" s="13" customFormat="1" ht="12">
      <c r="B231" s="252"/>
      <c r="C231" s="253"/>
      <c r="D231" s="243" t="s">
        <v>158</v>
      </c>
      <c r="E231" s="254" t="s">
        <v>1</v>
      </c>
      <c r="F231" s="255" t="s">
        <v>331</v>
      </c>
      <c r="G231" s="253"/>
      <c r="H231" s="256">
        <v>179.6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AT231" s="262" t="s">
        <v>158</v>
      </c>
      <c r="AU231" s="262" t="s">
        <v>90</v>
      </c>
      <c r="AV231" s="13" t="s">
        <v>90</v>
      </c>
      <c r="AW231" s="13" t="s">
        <v>36</v>
      </c>
      <c r="AX231" s="13" t="s">
        <v>80</v>
      </c>
      <c r="AY231" s="262" t="s">
        <v>131</v>
      </c>
    </row>
    <row r="232" spans="2:51" s="14" customFormat="1" ht="12">
      <c r="B232" s="263"/>
      <c r="C232" s="264"/>
      <c r="D232" s="243" t="s">
        <v>158</v>
      </c>
      <c r="E232" s="265" t="s">
        <v>1</v>
      </c>
      <c r="F232" s="266" t="s">
        <v>162</v>
      </c>
      <c r="G232" s="264"/>
      <c r="H232" s="267">
        <v>179.6</v>
      </c>
      <c r="I232" s="268"/>
      <c r="J232" s="264"/>
      <c r="K232" s="264"/>
      <c r="L232" s="269"/>
      <c r="M232" s="270"/>
      <c r="N232" s="271"/>
      <c r="O232" s="271"/>
      <c r="P232" s="271"/>
      <c r="Q232" s="271"/>
      <c r="R232" s="271"/>
      <c r="S232" s="271"/>
      <c r="T232" s="272"/>
      <c r="AT232" s="273" t="s">
        <v>158</v>
      </c>
      <c r="AU232" s="273" t="s">
        <v>90</v>
      </c>
      <c r="AV232" s="14" t="s">
        <v>138</v>
      </c>
      <c r="AW232" s="14" t="s">
        <v>36</v>
      </c>
      <c r="AX232" s="14" t="s">
        <v>88</v>
      </c>
      <c r="AY232" s="273" t="s">
        <v>131</v>
      </c>
    </row>
    <row r="233" spans="2:65" s="1" customFormat="1" ht="36" customHeight="1">
      <c r="B233" s="37"/>
      <c r="C233" s="223" t="s">
        <v>256</v>
      </c>
      <c r="D233" s="223" t="s">
        <v>134</v>
      </c>
      <c r="E233" s="224" t="s">
        <v>332</v>
      </c>
      <c r="F233" s="225" t="s">
        <v>333</v>
      </c>
      <c r="G233" s="226" t="s">
        <v>271</v>
      </c>
      <c r="H233" s="227">
        <v>2.8</v>
      </c>
      <c r="I233" s="228"/>
      <c r="J233" s="229">
        <f>ROUND(I233*H233,2)</f>
        <v>0</v>
      </c>
      <c r="K233" s="225" t="s">
        <v>1</v>
      </c>
      <c r="L233" s="42"/>
      <c r="M233" s="230" t="s">
        <v>1</v>
      </c>
      <c r="N233" s="231" t="s">
        <v>45</v>
      </c>
      <c r="O233" s="85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AR233" s="234" t="s">
        <v>138</v>
      </c>
      <c r="AT233" s="234" t="s">
        <v>134</v>
      </c>
      <c r="AU233" s="234" t="s">
        <v>90</v>
      </c>
      <c r="AY233" s="16" t="s">
        <v>131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6" t="s">
        <v>88</v>
      </c>
      <c r="BK233" s="235">
        <f>ROUND(I233*H233,2)</f>
        <v>0</v>
      </c>
      <c r="BL233" s="16" t="s">
        <v>138</v>
      </c>
      <c r="BM233" s="234" t="s">
        <v>334</v>
      </c>
    </row>
    <row r="234" spans="2:51" s="13" customFormat="1" ht="12">
      <c r="B234" s="252"/>
      <c r="C234" s="253"/>
      <c r="D234" s="243" t="s">
        <v>158</v>
      </c>
      <c r="E234" s="254" t="s">
        <v>1</v>
      </c>
      <c r="F234" s="255" t="s">
        <v>335</v>
      </c>
      <c r="G234" s="253"/>
      <c r="H234" s="256">
        <v>2.8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AT234" s="262" t="s">
        <v>158</v>
      </c>
      <c r="AU234" s="262" t="s">
        <v>90</v>
      </c>
      <c r="AV234" s="13" t="s">
        <v>90</v>
      </c>
      <c r="AW234" s="13" t="s">
        <v>36</v>
      </c>
      <c r="AX234" s="13" t="s">
        <v>80</v>
      </c>
      <c r="AY234" s="262" t="s">
        <v>131</v>
      </c>
    </row>
    <row r="235" spans="2:51" s="14" customFormat="1" ht="12">
      <c r="B235" s="263"/>
      <c r="C235" s="264"/>
      <c r="D235" s="243" t="s">
        <v>158</v>
      </c>
      <c r="E235" s="265" t="s">
        <v>1</v>
      </c>
      <c r="F235" s="266" t="s">
        <v>162</v>
      </c>
      <c r="G235" s="264"/>
      <c r="H235" s="267">
        <v>2.8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AT235" s="273" t="s">
        <v>158</v>
      </c>
      <c r="AU235" s="273" t="s">
        <v>90</v>
      </c>
      <c r="AV235" s="14" t="s">
        <v>138</v>
      </c>
      <c r="AW235" s="14" t="s">
        <v>36</v>
      </c>
      <c r="AX235" s="14" t="s">
        <v>88</v>
      </c>
      <c r="AY235" s="273" t="s">
        <v>131</v>
      </c>
    </row>
    <row r="236" spans="2:65" s="1" customFormat="1" ht="16.5" customHeight="1">
      <c r="B236" s="37"/>
      <c r="C236" s="223" t="s">
        <v>336</v>
      </c>
      <c r="D236" s="223" t="s">
        <v>134</v>
      </c>
      <c r="E236" s="224" t="s">
        <v>337</v>
      </c>
      <c r="F236" s="225" t="s">
        <v>338</v>
      </c>
      <c r="G236" s="226" t="s">
        <v>172</v>
      </c>
      <c r="H236" s="227">
        <v>1</v>
      </c>
      <c r="I236" s="228"/>
      <c r="J236" s="229">
        <f>ROUND(I236*H236,2)</f>
        <v>0</v>
      </c>
      <c r="K236" s="225" t="s">
        <v>1</v>
      </c>
      <c r="L236" s="42"/>
      <c r="M236" s="230" t="s">
        <v>1</v>
      </c>
      <c r="N236" s="231" t="s">
        <v>45</v>
      </c>
      <c r="O236" s="85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AR236" s="234" t="s">
        <v>138</v>
      </c>
      <c r="AT236" s="234" t="s">
        <v>134</v>
      </c>
      <c r="AU236" s="234" t="s">
        <v>90</v>
      </c>
      <c r="AY236" s="16" t="s">
        <v>131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6" t="s">
        <v>88</v>
      </c>
      <c r="BK236" s="235">
        <f>ROUND(I236*H236,2)</f>
        <v>0</v>
      </c>
      <c r="BL236" s="16" t="s">
        <v>138</v>
      </c>
      <c r="BM236" s="234" t="s">
        <v>339</v>
      </c>
    </row>
    <row r="237" spans="2:51" s="13" customFormat="1" ht="12">
      <c r="B237" s="252"/>
      <c r="C237" s="253"/>
      <c r="D237" s="243" t="s">
        <v>158</v>
      </c>
      <c r="E237" s="254" t="s">
        <v>1</v>
      </c>
      <c r="F237" s="255" t="s">
        <v>340</v>
      </c>
      <c r="G237" s="253"/>
      <c r="H237" s="256">
        <v>1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158</v>
      </c>
      <c r="AU237" s="262" t="s">
        <v>90</v>
      </c>
      <c r="AV237" s="13" t="s">
        <v>90</v>
      </c>
      <c r="AW237" s="13" t="s">
        <v>36</v>
      </c>
      <c r="AX237" s="13" t="s">
        <v>80</v>
      </c>
      <c r="AY237" s="262" t="s">
        <v>131</v>
      </c>
    </row>
    <row r="238" spans="2:51" s="14" customFormat="1" ht="12">
      <c r="B238" s="263"/>
      <c r="C238" s="264"/>
      <c r="D238" s="243" t="s">
        <v>158</v>
      </c>
      <c r="E238" s="265" t="s">
        <v>1</v>
      </c>
      <c r="F238" s="266" t="s">
        <v>162</v>
      </c>
      <c r="G238" s="264"/>
      <c r="H238" s="267">
        <v>1</v>
      </c>
      <c r="I238" s="268"/>
      <c r="J238" s="264"/>
      <c r="K238" s="264"/>
      <c r="L238" s="269"/>
      <c r="M238" s="270"/>
      <c r="N238" s="271"/>
      <c r="O238" s="271"/>
      <c r="P238" s="271"/>
      <c r="Q238" s="271"/>
      <c r="R238" s="271"/>
      <c r="S238" s="271"/>
      <c r="T238" s="272"/>
      <c r="AT238" s="273" t="s">
        <v>158</v>
      </c>
      <c r="AU238" s="273" t="s">
        <v>90</v>
      </c>
      <c r="AV238" s="14" t="s">
        <v>138</v>
      </c>
      <c r="AW238" s="14" t="s">
        <v>36</v>
      </c>
      <c r="AX238" s="14" t="s">
        <v>88</v>
      </c>
      <c r="AY238" s="273" t="s">
        <v>131</v>
      </c>
    </row>
    <row r="239" spans="2:65" s="1" customFormat="1" ht="16.5" customHeight="1">
      <c r="B239" s="37"/>
      <c r="C239" s="223" t="s">
        <v>259</v>
      </c>
      <c r="D239" s="223" t="s">
        <v>134</v>
      </c>
      <c r="E239" s="224" t="s">
        <v>341</v>
      </c>
      <c r="F239" s="225" t="s">
        <v>342</v>
      </c>
      <c r="G239" s="226" t="s">
        <v>172</v>
      </c>
      <c r="H239" s="227">
        <v>1</v>
      </c>
      <c r="I239" s="228"/>
      <c r="J239" s="229">
        <f>ROUND(I239*H239,2)</f>
        <v>0</v>
      </c>
      <c r="K239" s="225" t="s">
        <v>1</v>
      </c>
      <c r="L239" s="42"/>
      <c r="M239" s="230" t="s">
        <v>1</v>
      </c>
      <c r="N239" s="231" t="s">
        <v>45</v>
      </c>
      <c r="O239" s="85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AR239" s="234" t="s">
        <v>138</v>
      </c>
      <c r="AT239" s="234" t="s">
        <v>134</v>
      </c>
      <c r="AU239" s="234" t="s">
        <v>90</v>
      </c>
      <c r="AY239" s="16" t="s">
        <v>131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6" t="s">
        <v>88</v>
      </c>
      <c r="BK239" s="235">
        <f>ROUND(I239*H239,2)</f>
        <v>0</v>
      </c>
      <c r="BL239" s="16" t="s">
        <v>138</v>
      </c>
      <c r="BM239" s="234" t="s">
        <v>343</v>
      </c>
    </row>
    <row r="240" spans="2:65" s="1" customFormat="1" ht="16.5" customHeight="1">
      <c r="B240" s="37"/>
      <c r="C240" s="223" t="s">
        <v>344</v>
      </c>
      <c r="D240" s="223" t="s">
        <v>134</v>
      </c>
      <c r="E240" s="224" t="s">
        <v>345</v>
      </c>
      <c r="F240" s="225" t="s">
        <v>346</v>
      </c>
      <c r="G240" s="226" t="s">
        <v>172</v>
      </c>
      <c r="H240" s="227">
        <v>3</v>
      </c>
      <c r="I240" s="228"/>
      <c r="J240" s="229">
        <f>ROUND(I240*H240,2)</f>
        <v>0</v>
      </c>
      <c r="K240" s="225" t="s">
        <v>1</v>
      </c>
      <c r="L240" s="42"/>
      <c r="M240" s="230" t="s">
        <v>1</v>
      </c>
      <c r="N240" s="231" t="s">
        <v>45</v>
      </c>
      <c r="O240" s="85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AR240" s="234" t="s">
        <v>138</v>
      </c>
      <c r="AT240" s="234" t="s">
        <v>134</v>
      </c>
      <c r="AU240" s="234" t="s">
        <v>90</v>
      </c>
      <c r="AY240" s="16" t="s">
        <v>131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6" t="s">
        <v>88</v>
      </c>
      <c r="BK240" s="235">
        <f>ROUND(I240*H240,2)</f>
        <v>0</v>
      </c>
      <c r="BL240" s="16" t="s">
        <v>138</v>
      </c>
      <c r="BM240" s="234" t="s">
        <v>347</v>
      </c>
    </row>
    <row r="241" spans="2:51" s="12" customFormat="1" ht="12">
      <c r="B241" s="241"/>
      <c r="C241" s="242"/>
      <c r="D241" s="243" t="s">
        <v>158</v>
      </c>
      <c r="E241" s="244" t="s">
        <v>1</v>
      </c>
      <c r="F241" s="245" t="s">
        <v>348</v>
      </c>
      <c r="G241" s="242"/>
      <c r="H241" s="244" t="s">
        <v>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158</v>
      </c>
      <c r="AU241" s="251" t="s">
        <v>90</v>
      </c>
      <c r="AV241" s="12" t="s">
        <v>88</v>
      </c>
      <c r="AW241" s="12" t="s">
        <v>36</v>
      </c>
      <c r="AX241" s="12" t="s">
        <v>80</v>
      </c>
      <c r="AY241" s="251" t="s">
        <v>131</v>
      </c>
    </row>
    <row r="242" spans="2:51" s="13" customFormat="1" ht="12">
      <c r="B242" s="252"/>
      <c r="C242" s="253"/>
      <c r="D242" s="243" t="s">
        <v>158</v>
      </c>
      <c r="E242" s="254" t="s">
        <v>1</v>
      </c>
      <c r="F242" s="255" t="s">
        <v>145</v>
      </c>
      <c r="G242" s="253"/>
      <c r="H242" s="256">
        <v>3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AT242" s="262" t="s">
        <v>158</v>
      </c>
      <c r="AU242" s="262" t="s">
        <v>90</v>
      </c>
      <c r="AV242" s="13" t="s">
        <v>90</v>
      </c>
      <c r="AW242" s="13" t="s">
        <v>36</v>
      </c>
      <c r="AX242" s="13" t="s">
        <v>80</v>
      </c>
      <c r="AY242" s="262" t="s">
        <v>131</v>
      </c>
    </row>
    <row r="243" spans="2:51" s="14" customFormat="1" ht="12">
      <c r="B243" s="263"/>
      <c r="C243" s="264"/>
      <c r="D243" s="243" t="s">
        <v>158</v>
      </c>
      <c r="E243" s="265" t="s">
        <v>1</v>
      </c>
      <c r="F243" s="266" t="s">
        <v>162</v>
      </c>
      <c r="G243" s="264"/>
      <c r="H243" s="267">
        <v>3</v>
      </c>
      <c r="I243" s="268"/>
      <c r="J243" s="264"/>
      <c r="K243" s="264"/>
      <c r="L243" s="269"/>
      <c r="M243" s="270"/>
      <c r="N243" s="271"/>
      <c r="O243" s="271"/>
      <c r="P243" s="271"/>
      <c r="Q243" s="271"/>
      <c r="R243" s="271"/>
      <c r="S243" s="271"/>
      <c r="T243" s="272"/>
      <c r="AT243" s="273" t="s">
        <v>158</v>
      </c>
      <c r="AU243" s="273" t="s">
        <v>90</v>
      </c>
      <c r="AV243" s="14" t="s">
        <v>138</v>
      </c>
      <c r="AW243" s="14" t="s">
        <v>36</v>
      </c>
      <c r="AX243" s="14" t="s">
        <v>88</v>
      </c>
      <c r="AY243" s="273" t="s">
        <v>131</v>
      </c>
    </row>
    <row r="244" spans="2:65" s="1" customFormat="1" ht="16.5" customHeight="1">
      <c r="B244" s="37"/>
      <c r="C244" s="223" t="s">
        <v>263</v>
      </c>
      <c r="D244" s="223" t="s">
        <v>134</v>
      </c>
      <c r="E244" s="224" t="s">
        <v>349</v>
      </c>
      <c r="F244" s="225" t="s">
        <v>350</v>
      </c>
      <c r="G244" s="226" t="s">
        <v>172</v>
      </c>
      <c r="H244" s="227">
        <v>3</v>
      </c>
      <c r="I244" s="228"/>
      <c r="J244" s="229">
        <f>ROUND(I244*H244,2)</f>
        <v>0</v>
      </c>
      <c r="K244" s="225" t="s">
        <v>1</v>
      </c>
      <c r="L244" s="42"/>
      <c r="M244" s="230" t="s">
        <v>1</v>
      </c>
      <c r="N244" s="231" t="s">
        <v>45</v>
      </c>
      <c r="O244" s="85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AR244" s="234" t="s">
        <v>138</v>
      </c>
      <c r="AT244" s="234" t="s">
        <v>134</v>
      </c>
      <c r="AU244" s="234" t="s">
        <v>90</v>
      </c>
      <c r="AY244" s="16" t="s">
        <v>131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6" t="s">
        <v>88</v>
      </c>
      <c r="BK244" s="235">
        <f>ROUND(I244*H244,2)</f>
        <v>0</v>
      </c>
      <c r="BL244" s="16" t="s">
        <v>138</v>
      </c>
      <c r="BM244" s="234" t="s">
        <v>351</v>
      </c>
    </row>
    <row r="245" spans="2:51" s="12" customFormat="1" ht="12">
      <c r="B245" s="241"/>
      <c r="C245" s="242"/>
      <c r="D245" s="243" t="s">
        <v>158</v>
      </c>
      <c r="E245" s="244" t="s">
        <v>1</v>
      </c>
      <c r="F245" s="245" t="s">
        <v>352</v>
      </c>
      <c r="G245" s="242"/>
      <c r="H245" s="244" t="s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158</v>
      </c>
      <c r="AU245" s="251" t="s">
        <v>90</v>
      </c>
      <c r="AV245" s="12" t="s">
        <v>88</v>
      </c>
      <c r="AW245" s="12" t="s">
        <v>36</v>
      </c>
      <c r="AX245" s="12" t="s">
        <v>80</v>
      </c>
      <c r="AY245" s="251" t="s">
        <v>131</v>
      </c>
    </row>
    <row r="246" spans="2:51" s="13" customFormat="1" ht="12">
      <c r="B246" s="252"/>
      <c r="C246" s="253"/>
      <c r="D246" s="243" t="s">
        <v>158</v>
      </c>
      <c r="E246" s="254" t="s">
        <v>1</v>
      </c>
      <c r="F246" s="255" t="s">
        <v>145</v>
      </c>
      <c r="G246" s="253"/>
      <c r="H246" s="256">
        <v>3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AT246" s="262" t="s">
        <v>158</v>
      </c>
      <c r="AU246" s="262" t="s">
        <v>90</v>
      </c>
      <c r="AV246" s="13" t="s">
        <v>90</v>
      </c>
      <c r="AW246" s="13" t="s">
        <v>36</v>
      </c>
      <c r="AX246" s="13" t="s">
        <v>80</v>
      </c>
      <c r="AY246" s="262" t="s">
        <v>131</v>
      </c>
    </row>
    <row r="247" spans="2:51" s="14" customFormat="1" ht="12">
      <c r="B247" s="263"/>
      <c r="C247" s="264"/>
      <c r="D247" s="243" t="s">
        <v>158</v>
      </c>
      <c r="E247" s="265" t="s">
        <v>1</v>
      </c>
      <c r="F247" s="266" t="s">
        <v>162</v>
      </c>
      <c r="G247" s="264"/>
      <c r="H247" s="267">
        <v>3</v>
      </c>
      <c r="I247" s="268"/>
      <c r="J247" s="264"/>
      <c r="K247" s="264"/>
      <c r="L247" s="269"/>
      <c r="M247" s="270"/>
      <c r="N247" s="271"/>
      <c r="O247" s="271"/>
      <c r="P247" s="271"/>
      <c r="Q247" s="271"/>
      <c r="R247" s="271"/>
      <c r="S247" s="271"/>
      <c r="T247" s="272"/>
      <c r="AT247" s="273" t="s">
        <v>158</v>
      </c>
      <c r="AU247" s="273" t="s">
        <v>90</v>
      </c>
      <c r="AV247" s="14" t="s">
        <v>138</v>
      </c>
      <c r="AW247" s="14" t="s">
        <v>36</v>
      </c>
      <c r="AX247" s="14" t="s">
        <v>88</v>
      </c>
      <c r="AY247" s="273" t="s">
        <v>131</v>
      </c>
    </row>
    <row r="248" spans="2:63" s="11" customFormat="1" ht="22.8" customHeight="1">
      <c r="B248" s="207"/>
      <c r="C248" s="208"/>
      <c r="D248" s="209" t="s">
        <v>79</v>
      </c>
      <c r="E248" s="221" t="s">
        <v>353</v>
      </c>
      <c r="F248" s="221" t="s">
        <v>354</v>
      </c>
      <c r="G248" s="208"/>
      <c r="H248" s="208"/>
      <c r="I248" s="211"/>
      <c r="J248" s="222">
        <f>BK248</f>
        <v>0</v>
      </c>
      <c r="K248" s="208"/>
      <c r="L248" s="213"/>
      <c r="M248" s="214"/>
      <c r="N248" s="215"/>
      <c r="O248" s="215"/>
      <c r="P248" s="216">
        <f>SUM(P249:P276)</f>
        <v>0</v>
      </c>
      <c r="Q248" s="215"/>
      <c r="R248" s="216">
        <f>SUM(R249:R276)</f>
        <v>0</v>
      </c>
      <c r="S248" s="215"/>
      <c r="T248" s="217">
        <f>SUM(T249:T276)</f>
        <v>0</v>
      </c>
      <c r="AR248" s="218" t="s">
        <v>88</v>
      </c>
      <c r="AT248" s="219" t="s">
        <v>79</v>
      </c>
      <c r="AU248" s="219" t="s">
        <v>88</v>
      </c>
      <c r="AY248" s="218" t="s">
        <v>131</v>
      </c>
      <c r="BK248" s="220">
        <f>SUM(BK249:BK276)</f>
        <v>0</v>
      </c>
    </row>
    <row r="249" spans="2:65" s="1" customFormat="1" ht="24" customHeight="1">
      <c r="B249" s="37"/>
      <c r="C249" s="223" t="s">
        <v>355</v>
      </c>
      <c r="D249" s="223" t="s">
        <v>134</v>
      </c>
      <c r="E249" s="224" t="s">
        <v>356</v>
      </c>
      <c r="F249" s="225" t="s">
        <v>357</v>
      </c>
      <c r="G249" s="226" t="s">
        <v>271</v>
      </c>
      <c r="H249" s="227">
        <v>28.8</v>
      </c>
      <c r="I249" s="228"/>
      <c r="J249" s="229">
        <f>ROUND(I249*H249,2)</f>
        <v>0</v>
      </c>
      <c r="K249" s="225" t="s">
        <v>1</v>
      </c>
      <c r="L249" s="42"/>
      <c r="M249" s="230" t="s">
        <v>1</v>
      </c>
      <c r="N249" s="231" t="s">
        <v>45</v>
      </c>
      <c r="O249" s="85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AR249" s="234" t="s">
        <v>138</v>
      </c>
      <c r="AT249" s="234" t="s">
        <v>134</v>
      </c>
      <c r="AU249" s="234" t="s">
        <v>90</v>
      </c>
      <c r="AY249" s="16" t="s">
        <v>131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6" t="s">
        <v>88</v>
      </c>
      <c r="BK249" s="235">
        <f>ROUND(I249*H249,2)</f>
        <v>0</v>
      </c>
      <c r="BL249" s="16" t="s">
        <v>138</v>
      </c>
      <c r="BM249" s="234" t="s">
        <v>358</v>
      </c>
    </row>
    <row r="250" spans="2:51" s="12" customFormat="1" ht="12">
      <c r="B250" s="241"/>
      <c r="C250" s="242"/>
      <c r="D250" s="243" t="s">
        <v>158</v>
      </c>
      <c r="E250" s="244" t="s">
        <v>1</v>
      </c>
      <c r="F250" s="245" t="s">
        <v>359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158</v>
      </c>
      <c r="AU250" s="251" t="s">
        <v>90</v>
      </c>
      <c r="AV250" s="12" t="s">
        <v>88</v>
      </c>
      <c r="AW250" s="12" t="s">
        <v>36</v>
      </c>
      <c r="AX250" s="12" t="s">
        <v>80</v>
      </c>
      <c r="AY250" s="251" t="s">
        <v>131</v>
      </c>
    </row>
    <row r="251" spans="2:51" s="13" customFormat="1" ht="12">
      <c r="B251" s="252"/>
      <c r="C251" s="253"/>
      <c r="D251" s="243" t="s">
        <v>158</v>
      </c>
      <c r="E251" s="254" t="s">
        <v>1</v>
      </c>
      <c r="F251" s="255" t="s">
        <v>360</v>
      </c>
      <c r="G251" s="253"/>
      <c r="H251" s="256">
        <v>28.8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AT251" s="262" t="s">
        <v>158</v>
      </c>
      <c r="AU251" s="262" t="s">
        <v>90</v>
      </c>
      <c r="AV251" s="13" t="s">
        <v>90</v>
      </c>
      <c r="AW251" s="13" t="s">
        <v>36</v>
      </c>
      <c r="AX251" s="13" t="s">
        <v>80</v>
      </c>
      <c r="AY251" s="262" t="s">
        <v>131</v>
      </c>
    </row>
    <row r="252" spans="2:51" s="14" customFormat="1" ht="12">
      <c r="B252" s="263"/>
      <c r="C252" s="264"/>
      <c r="D252" s="243" t="s">
        <v>158</v>
      </c>
      <c r="E252" s="265" t="s">
        <v>1</v>
      </c>
      <c r="F252" s="266" t="s">
        <v>162</v>
      </c>
      <c r="G252" s="264"/>
      <c r="H252" s="267">
        <v>28.8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AT252" s="273" t="s">
        <v>158</v>
      </c>
      <c r="AU252" s="273" t="s">
        <v>90</v>
      </c>
      <c r="AV252" s="14" t="s">
        <v>138</v>
      </c>
      <c r="AW252" s="14" t="s">
        <v>36</v>
      </c>
      <c r="AX252" s="14" t="s">
        <v>88</v>
      </c>
      <c r="AY252" s="273" t="s">
        <v>131</v>
      </c>
    </row>
    <row r="253" spans="2:65" s="1" customFormat="1" ht="16.5" customHeight="1">
      <c r="B253" s="37"/>
      <c r="C253" s="223" t="s">
        <v>268</v>
      </c>
      <c r="D253" s="223" t="s">
        <v>134</v>
      </c>
      <c r="E253" s="224" t="s">
        <v>361</v>
      </c>
      <c r="F253" s="225" t="s">
        <v>362</v>
      </c>
      <c r="G253" s="226" t="s">
        <v>271</v>
      </c>
      <c r="H253" s="227">
        <v>218.383</v>
      </c>
      <c r="I253" s="228"/>
      <c r="J253" s="229">
        <f>ROUND(I253*H253,2)</f>
        <v>0</v>
      </c>
      <c r="K253" s="225" t="s">
        <v>1</v>
      </c>
      <c r="L253" s="42"/>
      <c r="M253" s="230" t="s">
        <v>1</v>
      </c>
      <c r="N253" s="231" t="s">
        <v>45</v>
      </c>
      <c r="O253" s="85"/>
      <c r="P253" s="232">
        <f>O253*H253</f>
        <v>0</v>
      </c>
      <c r="Q253" s="232">
        <v>0</v>
      </c>
      <c r="R253" s="232">
        <f>Q253*H253</f>
        <v>0</v>
      </c>
      <c r="S253" s="232">
        <v>0</v>
      </c>
      <c r="T253" s="233">
        <f>S253*H253</f>
        <v>0</v>
      </c>
      <c r="AR253" s="234" t="s">
        <v>138</v>
      </c>
      <c r="AT253" s="234" t="s">
        <v>134</v>
      </c>
      <c r="AU253" s="234" t="s">
        <v>90</v>
      </c>
      <c r="AY253" s="16" t="s">
        <v>131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6" t="s">
        <v>88</v>
      </c>
      <c r="BK253" s="235">
        <f>ROUND(I253*H253,2)</f>
        <v>0</v>
      </c>
      <c r="BL253" s="16" t="s">
        <v>138</v>
      </c>
      <c r="BM253" s="234" t="s">
        <v>363</v>
      </c>
    </row>
    <row r="254" spans="2:51" s="12" customFormat="1" ht="12">
      <c r="B254" s="241"/>
      <c r="C254" s="242"/>
      <c r="D254" s="243" t="s">
        <v>158</v>
      </c>
      <c r="E254" s="244" t="s">
        <v>1</v>
      </c>
      <c r="F254" s="245" t="s">
        <v>187</v>
      </c>
      <c r="G254" s="242"/>
      <c r="H254" s="244" t="s">
        <v>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158</v>
      </c>
      <c r="AU254" s="251" t="s">
        <v>90</v>
      </c>
      <c r="AV254" s="12" t="s">
        <v>88</v>
      </c>
      <c r="AW254" s="12" t="s">
        <v>36</v>
      </c>
      <c r="AX254" s="12" t="s">
        <v>80</v>
      </c>
      <c r="AY254" s="251" t="s">
        <v>131</v>
      </c>
    </row>
    <row r="255" spans="2:51" s="13" customFormat="1" ht="12">
      <c r="B255" s="252"/>
      <c r="C255" s="253"/>
      <c r="D255" s="243" t="s">
        <v>158</v>
      </c>
      <c r="E255" s="254" t="s">
        <v>1</v>
      </c>
      <c r="F255" s="255" t="s">
        <v>364</v>
      </c>
      <c r="G255" s="253"/>
      <c r="H255" s="256">
        <v>113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AT255" s="262" t="s">
        <v>158</v>
      </c>
      <c r="AU255" s="262" t="s">
        <v>90</v>
      </c>
      <c r="AV255" s="13" t="s">
        <v>90</v>
      </c>
      <c r="AW255" s="13" t="s">
        <v>36</v>
      </c>
      <c r="AX255" s="13" t="s">
        <v>80</v>
      </c>
      <c r="AY255" s="262" t="s">
        <v>131</v>
      </c>
    </row>
    <row r="256" spans="2:51" s="12" customFormat="1" ht="12">
      <c r="B256" s="241"/>
      <c r="C256" s="242"/>
      <c r="D256" s="243" t="s">
        <v>158</v>
      </c>
      <c r="E256" s="244" t="s">
        <v>1</v>
      </c>
      <c r="F256" s="245" t="s">
        <v>365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158</v>
      </c>
      <c r="AU256" s="251" t="s">
        <v>90</v>
      </c>
      <c r="AV256" s="12" t="s">
        <v>88</v>
      </c>
      <c r="AW256" s="12" t="s">
        <v>36</v>
      </c>
      <c r="AX256" s="12" t="s">
        <v>80</v>
      </c>
      <c r="AY256" s="251" t="s">
        <v>131</v>
      </c>
    </row>
    <row r="257" spans="2:51" s="13" customFormat="1" ht="12">
      <c r="B257" s="252"/>
      <c r="C257" s="253"/>
      <c r="D257" s="243" t="s">
        <v>158</v>
      </c>
      <c r="E257" s="254" t="s">
        <v>1</v>
      </c>
      <c r="F257" s="255" t="s">
        <v>366</v>
      </c>
      <c r="G257" s="253"/>
      <c r="H257" s="256">
        <v>23.869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AT257" s="262" t="s">
        <v>158</v>
      </c>
      <c r="AU257" s="262" t="s">
        <v>90</v>
      </c>
      <c r="AV257" s="13" t="s">
        <v>90</v>
      </c>
      <c r="AW257" s="13" t="s">
        <v>36</v>
      </c>
      <c r="AX257" s="13" t="s">
        <v>80</v>
      </c>
      <c r="AY257" s="262" t="s">
        <v>131</v>
      </c>
    </row>
    <row r="258" spans="2:51" s="12" customFormat="1" ht="12">
      <c r="B258" s="241"/>
      <c r="C258" s="242"/>
      <c r="D258" s="243" t="s">
        <v>158</v>
      </c>
      <c r="E258" s="244" t="s">
        <v>1</v>
      </c>
      <c r="F258" s="245" t="s">
        <v>367</v>
      </c>
      <c r="G258" s="242"/>
      <c r="H258" s="244" t="s">
        <v>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158</v>
      </c>
      <c r="AU258" s="251" t="s">
        <v>90</v>
      </c>
      <c r="AV258" s="12" t="s">
        <v>88</v>
      </c>
      <c r="AW258" s="12" t="s">
        <v>36</v>
      </c>
      <c r="AX258" s="12" t="s">
        <v>80</v>
      </c>
      <c r="AY258" s="251" t="s">
        <v>131</v>
      </c>
    </row>
    <row r="259" spans="2:51" s="13" customFormat="1" ht="12">
      <c r="B259" s="252"/>
      <c r="C259" s="253"/>
      <c r="D259" s="243" t="s">
        <v>158</v>
      </c>
      <c r="E259" s="254" t="s">
        <v>1</v>
      </c>
      <c r="F259" s="255" t="s">
        <v>368</v>
      </c>
      <c r="G259" s="253"/>
      <c r="H259" s="256">
        <v>37.8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158</v>
      </c>
      <c r="AU259" s="262" t="s">
        <v>90</v>
      </c>
      <c r="AV259" s="13" t="s">
        <v>90</v>
      </c>
      <c r="AW259" s="13" t="s">
        <v>36</v>
      </c>
      <c r="AX259" s="13" t="s">
        <v>80</v>
      </c>
      <c r="AY259" s="262" t="s">
        <v>131</v>
      </c>
    </row>
    <row r="260" spans="2:51" s="12" customFormat="1" ht="12">
      <c r="B260" s="241"/>
      <c r="C260" s="242"/>
      <c r="D260" s="243" t="s">
        <v>158</v>
      </c>
      <c r="E260" s="244" t="s">
        <v>1</v>
      </c>
      <c r="F260" s="245" t="s">
        <v>369</v>
      </c>
      <c r="G260" s="242"/>
      <c r="H260" s="244" t="s">
        <v>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158</v>
      </c>
      <c r="AU260" s="251" t="s">
        <v>90</v>
      </c>
      <c r="AV260" s="12" t="s">
        <v>88</v>
      </c>
      <c r="AW260" s="12" t="s">
        <v>36</v>
      </c>
      <c r="AX260" s="12" t="s">
        <v>80</v>
      </c>
      <c r="AY260" s="251" t="s">
        <v>131</v>
      </c>
    </row>
    <row r="261" spans="2:51" s="13" customFormat="1" ht="12">
      <c r="B261" s="252"/>
      <c r="C261" s="253"/>
      <c r="D261" s="243" t="s">
        <v>158</v>
      </c>
      <c r="E261" s="254" t="s">
        <v>1</v>
      </c>
      <c r="F261" s="255" t="s">
        <v>370</v>
      </c>
      <c r="G261" s="253"/>
      <c r="H261" s="256">
        <v>2.114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AT261" s="262" t="s">
        <v>158</v>
      </c>
      <c r="AU261" s="262" t="s">
        <v>90</v>
      </c>
      <c r="AV261" s="13" t="s">
        <v>90</v>
      </c>
      <c r="AW261" s="13" t="s">
        <v>36</v>
      </c>
      <c r="AX261" s="13" t="s">
        <v>80</v>
      </c>
      <c r="AY261" s="262" t="s">
        <v>131</v>
      </c>
    </row>
    <row r="262" spans="2:51" s="12" customFormat="1" ht="12">
      <c r="B262" s="241"/>
      <c r="C262" s="242"/>
      <c r="D262" s="243" t="s">
        <v>158</v>
      </c>
      <c r="E262" s="244" t="s">
        <v>1</v>
      </c>
      <c r="F262" s="245" t="s">
        <v>371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158</v>
      </c>
      <c r="AU262" s="251" t="s">
        <v>90</v>
      </c>
      <c r="AV262" s="12" t="s">
        <v>88</v>
      </c>
      <c r="AW262" s="12" t="s">
        <v>36</v>
      </c>
      <c r="AX262" s="12" t="s">
        <v>80</v>
      </c>
      <c r="AY262" s="251" t="s">
        <v>131</v>
      </c>
    </row>
    <row r="263" spans="2:51" s="13" customFormat="1" ht="12">
      <c r="B263" s="252"/>
      <c r="C263" s="253"/>
      <c r="D263" s="243" t="s">
        <v>158</v>
      </c>
      <c r="E263" s="254" t="s">
        <v>1</v>
      </c>
      <c r="F263" s="255" t="s">
        <v>372</v>
      </c>
      <c r="G263" s="253"/>
      <c r="H263" s="256">
        <v>12.8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AT263" s="262" t="s">
        <v>158</v>
      </c>
      <c r="AU263" s="262" t="s">
        <v>90</v>
      </c>
      <c r="AV263" s="13" t="s">
        <v>90</v>
      </c>
      <c r="AW263" s="13" t="s">
        <v>36</v>
      </c>
      <c r="AX263" s="13" t="s">
        <v>80</v>
      </c>
      <c r="AY263" s="262" t="s">
        <v>131</v>
      </c>
    </row>
    <row r="264" spans="2:51" s="12" customFormat="1" ht="12">
      <c r="B264" s="241"/>
      <c r="C264" s="242"/>
      <c r="D264" s="243" t="s">
        <v>158</v>
      </c>
      <c r="E264" s="244" t="s">
        <v>1</v>
      </c>
      <c r="F264" s="245" t="s">
        <v>373</v>
      </c>
      <c r="G264" s="242"/>
      <c r="H264" s="244" t="s">
        <v>1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158</v>
      </c>
      <c r="AU264" s="251" t="s">
        <v>90</v>
      </c>
      <c r="AV264" s="12" t="s">
        <v>88</v>
      </c>
      <c r="AW264" s="12" t="s">
        <v>36</v>
      </c>
      <c r="AX264" s="12" t="s">
        <v>80</v>
      </c>
      <c r="AY264" s="251" t="s">
        <v>131</v>
      </c>
    </row>
    <row r="265" spans="2:51" s="13" customFormat="1" ht="12">
      <c r="B265" s="252"/>
      <c r="C265" s="253"/>
      <c r="D265" s="243" t="s">
        <v>158</v>
      </c>
      <c r="E265" s="254" t="s">
        <v>1</v>
      </c>
      <c r="F265" s="255" t="s">
        <v>360</v>
      </c>
      <c r="G265" s="253"/>
      <c r="H265" s="256">
        <v>28.8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AT265" s="262" t="s">
        <v>158</v>
      </c>
      <c r="AU265" s="262" t="s">
        <v>90</v>
      </c>
      <c r="AV265" s="13" t="s">
        <v>90</v>
      </c>
      <c r="AW265" s="13" t="s">
        <v>36</v>
      </c>
      <c r="AX265" s="13" t="s">
        <v>80</v>
      </c>
      <c r="AY265" s="262" t="s">
        <v>131</v>
      </c>
    </row>
    <row r="266" spans="2:51" s="14" customFormat="1" ht="12">
      <c r="B266" s="263"/>
      <c r="C266" s="264"/>
      <c r="D266" s="243" t="s">
        <v>158</v>
      </c>
      <c r="E266" s="265" t="s">
        <v>1</v>
      </c>
      <c r="F266" s="266" t="s">
        <v>162</v>
      </c>
      <c r="G266" s="264"/>
      <c r="H266" s="267">
        <v>218.383</v>
      </c>
      <c r="I266" s="268"/>
      <c r="J266" s="264"/>
      <c r="K266" s="264"/>
      <c r="L266" s="269"/>
      <c r="M266" s="270"/>
      <c r="N266" s="271"/>
      <c r="O266" s="271"/>
      <c r="P266" s="271"/>
      <c r="Q266" s="271"/>
      <c r="R266" s="271"/>
      <c r="S266" s="271"/>
      <c r="T266" s="272"/>
      <c r="AT266" s="273" t="s">
        <v>158</v>
      </c>
      <c r="AU266" s="273" t="s">
        <v>90</v>
      </c>
      <c r="AV266" s="14" t="s">
        <v>138</v>
      </c>
      <c r="AW266" s="14" t="s">
        <v>36</v>
      </c>
      <c r="AX266" s="14" t="s">
        <v>88</v>
      </c>
      <c r="AY266" s="273" t="s">
        <v>131</v>
      </c>
    </row>
    <row r="267" spans="2:65" s="1" customFormat="1" ht="24" customHeight="1">
      <c r="B267" s="37"/>
      <c r="C267" s="223" t="s">
        <v>374</v>
      </c>
      <c r="D267" s="223" t="s">
        <v>134</v>
      </c>
      <c r="E267" s="224" t="s">
        <v>375</v>
      </c>
      <c r="F267" s="225" t="s">
        <v>376</v>
      </c>
      <c r="G267" s="226" t="s">
        <v>271</v>
      </c>
      <c r="H267" s="227">
        <v>1965.447</v>
      </c>
      <c r="I267" s="228"/>
      <c r="J267" s="229">
        <f>ROUND(I267*H267,2)</f>
        <v>0</v>
      </c>
      <c r="K267" s="225" t="s">
        <v>1</v>
      </c>
      <c r="L267" s="42"/>
      <c r="M267" s="230" t="s">
        <v>1</v>
      </c>
      <c r="N267" s="231" t="s">
        <v>45</v>
      </c>
      <c r="O267" s="85"/>
      <c r="P267" s="232">
        <f>O267*H267</f>
        <v>0</v>
      </c>
      <c r="Q267" s="232">
        <v>0</v>
      </c>
      <c r="R267" s="232">
        <f>Q267*H267</f>
        <v>0</v>
      </c>
      <c r="S267" s="232">
        <v>0</v>
      </c>
      <c r="T267" s="233">
        <f>S267*H267</f>
        <v>0</v>
      </c>
      <c r="AR267" s="234" t="s">
        <v>138</v>
      </c>
      <c r="AT267" s="234" t="s">
        <v>134</v>
      </c>
      <c r="AU267" s="234" t="s">
        <v>90</v>
      </c>
      <c r="AY267" s="16" t="s">
        <v>131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6" t="s">
        <v>88</v>
      </c>
      <c r="BK267" s="235">
        <f>ROUND(I267*H267,2)</f>
        <v>0</v>
      </c>
      <c r="BL267" s="16" t="s">
        <v>138</v>
      </c>
      <c r="BM267" s="234" t="s">
        <v>377</v>
      </c>
    </row>
    <row r="268" spans="2:51" s="13" customFormat="1" ht="12">
      <c r="B268" s="252"/>
      <c r="C268" s="253"/>
      <c r="D268" s="243" t="s">
        <v>158</v>
      </c>
      <c r="E268" s="254" t="s">
        <v>1</v>
      </c>
      <c r="F268" s="255" t="s">
        <v>378</v>
      </c>
      <c r="G268" s="253"/>
      <c r="H268" s="256">
        <v>113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AT268" s="262" t="s">
        <v>158</v>
      </c>
      <c r="AU268" s="262" t="s">
        <v>90</v>
      </c>
      <c r="AV268" s="13" t="s">
        <v>90</v>
      </c>
      <c r="AW268" s="13" t="s">
        <v>36</v>
      </c>
      <c r="AX268" s="13" t="s">
        <v>80</v>
      </c>
      <c r="AY268" s="262" t="s">
        <v>131</v>
      </c>
    </row>
    <row r="269" spans="2:51" s="13" customFormat="1" ht="12">
      <c r="B269" s="252"/>
      <c r="C269" s="253"/>
      <c r="D269" s="243" t="s">
        <v>158</v>
      </c>
      <c r="E269" s="254" t="s">
        <v>1</v>
      </c>
      <c r="F269" s="255" t="s">
        <v>379</v>
      </c>
      <c r="G269" s="253"/>
      <c r="H269" s="256">
        <v>23.869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158</v>
      </c>
      <c r="AU269" s="262" t="s">
        <v>90</v>
      </c>
      <c r="AV269" s="13" t="s">
        <v>90</v>
      </c>
      <c r="AW269" s="13" t="s">
        <v>36</v>
      </c>
      <c r="AX269" s="13" t="s">
        <v>80</v>
      </c>
      <c r="AY269" s="262" t="s">
        <v>131</v>
      </c>
    </row>
    <row r="270" spans="2:51" s="13" customFormat="1" ht="12">
      <c r="B270" s="252"/>
      <c r="C270" s="253"/>
      <c r="D270" s="243" t="s">
        <v>158</v>
      </c>
      <c r="E270" s="254" t="s">
        <v>1</v>
      </c>
      <c r="F270" s="255" t="s">
        <v>380</v>
      </c>
      <c r="G270" s="253"/>
      <c r="H270" s="256">
        <v>37.8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AT270" s="262" t="s">
        <v>158</v>
      </c>
      <c r="AU270" s="262" t="s">
        <v>90</v>
      </c>
      <c r="AV270" s="13" t="s">
        <v>90</v>
      </c>
      <c r="AW270" s="13" t="s">
        <v>36</v>
      </c>
      <c r="AX270" s="13" t="s">
        <v>80</v>
      </c>
      <c r="AY270" s="262" t="s">
        <v>131</v>
      </c>
    </row>
    <row r="271" spans="2:51" s="13" customFormat="1" ht="12">
      <c r="B271" s="252"/>
      <c r="C271" s="253"/>
      <c r="D271" s="243" t="s">
        <v>158</v>
      </c>
      <c r="E271" s="254" t="s">
        <v>1</v>
      </c>
      <c r="F271" s="255" t="s">
        <v>381</v>
      </c>
      <c r="G271" s="253"/>
      <c r="H271" s="256">
        <v>2.114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AT271" s="262" t="s">
        <v>158</v>
      </c>
      <c r="AU271" s="262" t="s">
        <v>90</v>
      </c>
      <c r="AV271" s="13" t="s">
        <v>90</v>
      </c>
      <c r="AW271" s="13" t="s">
        <v>36</v>
      </c>
      <c r="AX271" s="13" t="s">
        <v>80</v>
      </c>
      <c r="AY271" s="262" t="s">
        <v>131</v>
      </c>
    </row>
    <row r="272" spans="2:51" s="13" customFormat="1" ht="12">
      <c r="B272" s="252"/>
      <c r="C272" s="253"/>
      <c r="D272" s="243" t="s">
        <v>158</v>
      </c>
      <c r="E272" s="254" t="s">
        <v>1</v>
      </c>
      <c r="F272" s="255" t="s">
        <v>382</v>
      </c>
      <c r="G272" s="253"/>
      <c r="H272" s="256">
        <v>12.8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158</v>
      </c>
      <c r="AU272" s="262" t="s">
        <v>90</v>
      </c>
      <c r="AV272" s="13" t="s">
        <v>90</v>
      </c>
      <c r="AW272" s="13" t="s">
        <v>36</v>
      </c>
      <c r="AX272" s="13" t="s">
        <v>80</v>
      </c>
      <c r="AY272" s="262" t="s">
        <v>131</v>
      </c>
    </row>
    <row r="273" spans="2:51" s="13" customFormat="1" ht="12">
      <c r="B273" s="252"/>
      <c r="C273" s="253"/>
      <c r="D273" s="243" t="s">
        <v>158</v>
      </c>
      <c r="E273" s="254" t="s">
        <v>1</v>
      </c>
      <c r="F273" s="255" t="s">
        <v>383</v>
      </c>
      <c r="G273" s="253"/>
      <c r="H273" s="256">
        <v>28.8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AT273" s="262" t="s">
        <v>158</v>
      </c>
      <c r="AU273" s="262" t="s">
        <v>90</v>
      </c>
      <c r="AV273" s="13" t="s">
        <v>90</v>
      </c>
      <c r="AW273" s="13" t="s">
        <v>36</v>
      </c>
      <c r="AX273" s="13" t="s">
        <v>80</v>
      </c>
      <c r="AY273" s="262" t="s">
        <v>131</v>
      </c>
    </row>
    <row r="274" spans="2:51" s="14" customFormat="1" ht="12">
      <c r="B274" s="263"/>
      <c r="C274" s="264"/>
      <c r="D274" s="243" t="s">
        <v>158</v>
      </c>
      <c r="E274" s="265" t="s">
        <v>1</v>
      </c>
      <c r="F274" s="266" t="s">
        <v>162</v>
      </c>
      <c r="G274" s="264"/>
      <c r="H274" s="267">
        <v>218.383</v>
      </c>
      <c r="I274" s="268"/>
      <c r="J274" s="264"/>
      <c r="K274" s="264"/>
      <c r="L274" s="269"/>
      <c r="M274" s="270"/>
      <c r="N274" s="271"/>
      <c r="O274" s="271"/>
      <c r="P274" s="271"/>
      <c r="Q274" s="271"/>
      <c r="R274" s="271"/>
      <c r="S274" s="271"/>
      <c r="T274" s="272"/>
      <c r="AT274" s="273" t="s">
        <v>158</v>
      </c>
      <c r="AU274" s="273" t="s">
        <v>90</v>
      </c>
      <c r="AV274" s="14" t="s">
        <v>138</v>
      </c>
      <c r="AW274" s="14" t="s">
        <v>36</v>
      </c>
      <c r="AX274" s="14" t="s">
        <v>80</v>
      </c>
      <c r="AY274" s="273" t="s">
        <v>131</v>
      </c>
    </row>
    <row r="275" spans="2:51" s="13" customFormat="1" ht="12">
      <c r="B275" s="252"/>
      <c r="C275" s="253"/>
      <c r="D275" s="243" t="s">
        <v>158</v>
      </c>
      <c r="E275" s="254" t="s">
        <v>1</v>
      </c>
      <c r="F275" s="255" t="s">
        <v>384</v>
      </c>
      <c r="G275" s="253"/>
      <c r="H275" s="256">
        <v>1965.447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AT275" s="262" t="s">
        <v>158</v>
      </c>
      <c r="AU275" s="262" t="s">
        <v>90</v>
      </c>
      <c r="AV275" s="13" t="s">
        <v>90</v>
      </c>
      <c r="AW275" s="13" t="s">
        <v>36</v>
      </c>
      <c r="AX275" s="13" t="s">
        <v>80</v>
      </c>
      <c r="AY275" s="262" t="s">
        <v>131</v>
      </c>
    </row>
    <row r="276" spans="2:51" s="14" customFormat="1" ht="12">
      <c r="B276" s="263"/>
      <c r="C276" s="264"/>
      <c r="D276" s="243" t="s">
        <v>158</v>
      </c>
      <c r="E276" s="265" t="s">
        <v>1</v>
      </c>
      <c r="F276" s="266" t="s">
        <v>162</v>
      </c>
      <c r="G276" s="264"/>
      <c r="H276" s="267">
        <v>1965.447</v>
      </c>
      <c r="I276" s="268"/>
      <c r="J276" s="264"/>
      <c r="K276" s="264"/>
      <c r="L276" s="269"/>
      <c r="M276" s="270"/>
      <c r="N276" s="271"/>
      <c r="O276" s="271"/>
      <c r="P276" s="271"/>
      <c r="Q276" s="271"/>
      <c r="R276" s="271"/>
      <c r="S276" s="271"/>
      <c r="T276" s="272"/>
      <c r="AT276" s="273" t="s">
        <v>158</v>
      </c>
      <c r="AU276" s="273" t="s">
        <v>90</v>
      </c>
      <c r="AV276" s="14" t="s">
        <v>138</v>
      </c>
      <c r="AW276" s="14" t="s">
        <v>36</v>
      </c>
      <c r="AX276" s="14" t="s">
        <v>88</v>
      </c>
      <c r="AY276" s="273" t="s">
        <v>131</v>
      </c>
    </row>
    <row r="277" spans="2:63" s="11" customFormat="1" ht="22.8" customHeight="1">
      <c r="B277" s="207"/>
      <c r="C277" s="208"/>
      <c r="D277" s="209" t="s">
        <v>79</v>
      </c>
      <c r="E277" s="221" t="s">
        <v>385</v>
      </c>
      <c r="F277" s="221" t="s">
        <v>386</v>
      </c>
      <c r="G277" s="208"/>
      <c r="H277" s="208"/>
      <c r="I277" s="211"/>
      <c r="J277" s="222">
        <f>BK277</f>
        <v>0</v>
      </c>
      <c r="K277" s="208"/>
      <c r="L277" s="213"/>
      <c r="M277" s="214"/>
      <c r="N277" s="215"/>
      <c r="O277" s="215"/>
      <c r="P277" s="216">
        <f>P278</f>
        <v>0</v>
      </c>
      <c r="Q277" s="215"/>
      <c r="R277" s="216">
        <f>R278</f>
        <v>0</v>
      </c>
      <c r="S277" s="215"/>
      <c r="T277" s="217">
        <f>T278</f>
        <v>0</v>
      </c>
      <c r="AR277" s="218" t="s">
        <v>88</v>
      </c>
      <c r="AT277" s="219" t="s">
        <v>79</v>
      </c>
      <c r="AU277" s="219" t="s">
        <v>88</v>
      </c>
      <c r="AY277" s="218" t="s">
        <v>131</v>
      </c>
      <c r="BK277" s="220">
        <f>BK278</f>
        <v>0</v>
      </c>
    </row>
    <row r="278" spans="2:65" s="1" customFormat="1" ht="24" customHeight="1">
      <c r="B278" s="37"/>
      <c r="C278" s="223" t="s">
        <v>272</v>
      </c>
      <c r="D278" s="223" t="s">
        <v>134</v>
      </c>
      <c r="E278" s="224" t="s">
        <v>387</v>
      </c>
      <c r="F278" s="225" t="s">
        <v>388</v>
      </c>
      <c r="G278" s="226" t="s">
        <v>271</v>
      </c>
      <c r="H278" s="227">
        <v>84.979</v>
      </c>
      <c r="I278" s="228"/>
      <c r="J278" s="229">
        <f>ROUND(I278*H278,2)</f>
        <v>0</v>
      </c>
      <c r="K278" s="225" t="s">
        <v>1</v>
      </c>
      <c r="L278" s="42"/>
      <c r="M278" s="236" t="s">
        <v>1</v>
      </c>
      <c r="N278" s="237" t="s">
        <v>45</v>
      </c>
      <c r="O278" s="238"/>
      <c r="P278" s="239">
        <f>O278*H278</f>
        <v>0</v>
      </c>
      <c r="Q278" s="239">
        <v>0</v>
      </c>
      <c r="R278" s="239">
        <f>Q278*H278</f>
        <v>0</v>
      </c>
      <c r="S278" s="239">
        <v>0</v>
      </c>
      <c r="T278" s="240">
        <f>S278*H278</f>
        <v>0</v>
      </c>
      <c r="AR278" s="234" t="s">
        <v>138</v>
      </c>
      <c r="AT278" s="234" t="s">
        <v>134</v>
      </c>
      <c r="AU278" s="234" t="s">
        <v>90</v>
      </c>
      <c r="AY278" s="16" t="s">
        <v>131</v>
      </c>
      <c r="BE278" s="235">
        <f>IF(N278="základní",J278,0)</f>
        <v>0</v>
      </c>
      <c r="BF278" s="235">
        <f>IF(N278="snížená",J278,0)</f>
        <v>0</v>
      </c>
      <c r="BG278" s="235">
        <f>IF(N278="zákl. přenesená",J278,0)</f>
        <v>0</v>
      </c>
      <c r="BH278" s="235">
        <f>IF(N278="sníž. přenesená",J278,0)</f>
        <v>0</v>
      </c>
      <c r="BI278" s="235">
        <f>IF(N278="nulová",J278,0)</f>
        <v>0</v>
      </c>
      <c r="BJ278" s="16" t="s">
        <v>88</v>
      </c>
      <c r="BK278" s="235">
        <f>ROUND(I278*H278,2)</f>
        <v>0</v>
      </c>
      <c r="BL278" s="16" t="s">
        <v>138</v>
      </c>
      <c r="BM278" s="234" t="s">
        <v>389</v>
      </c>
    </row>
    <row r="279" spans="2:12" s="1" customFormat="1" ht="6.95" customHeight="1">
      <c r="B279" s="60"/>
      <c r="C279" s="61"/>
      <c r="D279" s="61"/>
      <c r="E279" s="61"/>
      <c r="F279" s="61"/>
      <c r="G279" s="61"/>
      <c r="H279" s="61"/>
      <c r="I279" s="172"/>
      <c r="J279" s="61"/>
      <c r="K279" s="61"/>
      <c r="L279" s="42"/>
    </row>
  </sheetData>
  <sheetProtection password="CC35" sheet="1" objects="1" scenarios="1" formatColumns="0" formatRows="0" autoFilter="0"/>
  <autoFilter ref="C122:K27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99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90</v>
      </c>
    </row>
    <row r="4" spans="2:46" ht="24.95" customHeight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Zahrada MŠ Slovenská 2872, Karviná Hranice</v>
      </c>
      <c r="F7" s="136"/>
      <c r="G7" s="136"/>
      <c r="H7" s="136"/>
      <c r="L7" s="19"/>
    </row>
    <row r="8" spans="2:12" s="1" customFormat="1" ht="12" customHeight="1">
      <c r="B8" s="42"/>
      <c r="D8" s="136" t="s">
        <v>104</v>
      </c>
      <c r="I8" s="138"/>
      <c r="L8" s="42"/>
    </row>
    <row r="9" spans="2:12" s="1" customFormat="1" ht="36.95" customHeight="1">
      <c r="B9" s="42"/>
      <c r="E9" s="139" t="s">
        <v>390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38</v>
      </c>
      <c r="I12" s="141" t="s">
        <v>22</v>
      </c>
      <c r="J12" s="142" t="str">
        <f>'Rekapitulace stavby'!AN8</f>
        <v>13. 12. 2017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tr">
        <f>IF('Rekapitulace stavby'!AN10="","",'Rekapitulace stavby'!AN10)</f>
        <v>62331388</v>
      </c>
      <c r="L14" s="42"/>
    </row>
    <row r="15" spans="2:12" s="1" customFormat="1" ht="18" customHeight="1">
      <c r="B15" s="42"/>
      <c r="E15" s="140" t="str">
        <f>IF('Rekapitulace stavby'!E11="","",'Rekapitulace stavby'!E11)</f>
        <v>Základní škola a Mateřská škola Mendelova, Karviná</v>
      </c>
      <c r="I15" s="141" t="s">
        <v>28</v>
      </c>
      <c r="J15" s="140" t="str">
        <f>IF('Rekapitulace stavby'!AN11="","",'Rekapitulace stavby'!AN11)</f>
        <v>CZ62331388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30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32</v>
      </c>
      <c r="I20" s="141" t="s">
        <v>25</v>
      </c>
      <c r="J20" s="140" t="str">
        <f>IF('Rekapitulace stavby'!AN16="","",'Rekapitulace stavby'!AN16)</f>
        <v>69221189</v>
      </c>
      <c r="L20" s="42"/>
    </row>
    <row r="21" spans="2:12" s="1" customFormat="1" ht="18" customHeight="1">
      <c r="B21" s="42"/>
      <c r="E21" s="140" t="str">
        <f>IF('Rekapitulace stavby'!E17="","",'Rekapitulace stavby'!E17)</f>
        <v>Ing.Magda Cigánková Fialová</v>
      </c>
      <c r="I21" s="141" t="s">
        <v>28</v>
      </c>
      <c r="J21" s="140" t="str">
        <f>IF('Rekapitulace stavby'!AN17="","",'Rekapitulace stavby'!AN17)</f>
        <v>CZ7652225548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37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28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39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40</v>
      </c>
      <c r="I30" s="138"/>
      <c r="J30" s="148">
        <f>ROUND(J117,2)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42</v>
      </c>
      <c r="I32" s="150" t="s">
        <v>41</v>
      </c>
      <c r="J32" s="149" t="s">
        <v>43</v>
      </c>
      <c r="L32" s="42"/>
    </row>
    <row r="33" spans="2:12" s="1" customFormat="1" ht="14.4" customHeight="1">
      <c r="B33" s="42"/>
      <c r="D33" s="151" t="s">
        <v>44</v>
      </c>
      <c r="E33" s="136" t="s">
        <v>45</v>
      </c>
      <c r="F33" s="152">
        <f>ROUND((SUM(BE117:BE261)),2)</f>
        <v>0</v>
      </c>
      <c r="I33" s="153">
        <v>0.21</v>
      </c>
      <c r="J33" s="152">
        <f>ROUND(((SUM(BE117:BE261))*I33),2)</f>
        <v>0</v>
      </c>
      <c r="L33" s="42"/>
    </row>
    <row r="34" spans="2:12" s="1" customFormat="1" ht="14.4" customHeight="1">
      <c r="B34" s="42"/>
      <c r="E34" s="136" t="s">
        <v>46</v>
      </c>
      <c r="F34" s="152">
        <f>ROUND((SUM(BF117:BF261)),2)</f>
        <v>0</v>
      </c>
      <c r="I34" s="153">
        <v>0.15</v>
      </c>
      <c r="J34" s="152">
        <f>ROUND(((SUM(BF117:BF261))*I34),2)</f>
        <v>0</v>
      </c>
      <c r="L34" s="42"/>
    </row>
    <row r="35" spans="2:12" s="1" customFormat="1" ht="14.4" customHeight="1" hidden="1">
      <c r="B35" s="42"/>
      <c r="E35" s="136" t="s">
        <v>47</v>
      </c>
      <c r="F35" s="152">
        <f>ROUND((SUM(BG117:BG261)),2)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48</v>
      </c>
      <c r="F36" s="152">
        <f>ROUND((SUM(BH117:BH261)),2)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49</v>
      </c>
      <c r="F37" s="152">
        <f>ROUND((SUM(BI117:BI261)),2)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50</v>
      </c>
      <c r="E39" s="156"/>
      <c r="F39" s="156"/>
      <c r="G39" s="157" t="s">
        <v>51</v>
      </c>
      <c r="H39" s="158" t="s">
        <v>52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53</v>
      </c>
      <c r="E50" s="163"/>
      <c r="F50" s="163"/>
      <c r="G50" s="162" t="s">
        <v>54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55</v>
      </c>
      <c r="E61" s="166"/>
      <c r="F61" s="167" t="s">
        <v>56</v>
      </c>
      <c r="G61" s="165" t="s">
        <v>55</v>
      </c>
      <c r="H61" s="166"/>
      <c r="I61" s="168"/>
      <c r="J61" s="169" t="s">
        <v>56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57</v>
      </c>
      <c r="E65" s="163"/>
      <c r="F65" s="163"/>
      <c r="G65" s="162" t="s">
        <v>58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55</v>
      </c>
      <c r="E76" s="166"/>
      <c r="F76" s="167" t="s">
        <v>56</v>
      </c>
      <c r="G76" s="165" t="s">
        <v>55</v>
      </c>
      <c r="H76" s="166"/>
      <c r="I76" s="168"/>
      <c r="J76" s="169" t="s">
        <v>56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Zahrada MŠ Slovenská 2872, Karviná Hranice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03 - Mobiliář a h - SO 03 - Mobiliář a herní ...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13. 12. 2017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Základní škola a Mateřská škola Mendelova, Karviná</v>
      </c>
      <c r="G91" s="38"/>
      <c r="H91" s="38"/>
      <c r="I91" s="141" t="s">
        <v>32</v>
      </c>
      <c r="J91" s="35" t="str">
        <f>E21</f>
        <v>Ing.Magda Cigánková Fialová</v>
      </c>
      <c r="K91" s="38"/>
      <c r="L91" s="42"/>
    </row>
    <row r="92" spans="2:12" s="1" customFormat="1" ht="15.15" customHeight="1">
      <c r="B92" s="37"/>
      <c r="C92" s="31" t="s">
        <v>30</v>
      </c>
      <c r="D92" s="38"/>
      <c r="E92" s="38"/>
      <c r="F92" s="26" t="str">
        <f>IF(E18="","",E18)</f>
        <v>Vyplň údaj</v>
      </c>
      <c r="G92" s="38"/>
      <c r="H92" s="38"/>
      <c r="I92" s="141" t="s">
        <v>37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J117</f>
        <v>0</v>
      </c>
      <c r="K96" s="38"/>
      <c r="L96" s="42"/>
      <c r="AU96" s="16" t="s">
        <v>110</v>
      </c>
    </row>
    <row r="97" spans="2:12" s="8" customFormat="1" ht="24.95" customHeight="1">
      <c r="B97" s="182"/>
      <c r="C97" s="183"/>
      <c r="D97" s="184" t="s">
        <v>391</v>
      </c>
      <c r="E97" s="185"/>
      <c r="F97" s="185"/>
      <c r="G97" s="185"/>
      <c r="H97" s="185"/>
      <c r="I97" s="186"/>
      <c r="J97" s="187">
        <f>J118</f>
        <v>0</v>
      </c>
      <c r="K97" s="183"/>
      <c r="L97" s="188"/>
    </row>
    <row r="98" spans="2:12" s="1" customFormat="1" ht="21.8" customHeight="1">
      <c r="B98" s="37"/>
      <c r="C98" s="38"/>
      <c r="D98" s="38"/>
      <c r="E98" s="38"/>
      <c r="F98" s="38"/>
      <c r="G98" s="38"/>
      <c r="H98" s="38"/>
      <c r="I98" s="138"/>
      <c r="J98" s="38"/>
      <c r="K98" s="38"/>
      <c r="L98" s="42"/>
    </row>
    <row r="99" spans="2:12" s="1" customFormat="1" ht="6.95" customHeight="1">
      <c r="B99" s="60"/>
      <c r="C99" s="61"/>
      <c r="D99" s="61"/>
      <c r="E99" s="61"/>
      <c r="F99" s="61"/>
      <c r="G99" s="61"/>
      <c r="H99" s="61"/>
      <c r="I99" s="172"/>
      <c r="J99" s="61"/>
      <c r="K99" s="61"/>
      <c r="L99" s="42"/>
    </row>
    <row r="103" spans="2:12" s="1" customFormat="1" ht="6.95" customHeight="1">
      <c r="B103" s="62"/>
      <c r="C103" s="63"/>
      <c r="D103" s="63"/>
      <c r="E103" s="63"/>
      <c r="F103" s="63"/>
      <c r="G103" s="63"/>
      <c r="H103" s="63"/>
      <c r="I103" s="175"/>
      <c r="J103" s="63"/>
      <c r="K103" s="63"/>
      <c r="L103" s="42"/>
    </row>
    <row r="104" spans="2:12" s="1" customFormat="1" ht="24.95" customHeight="1">
      <c r="B104" s="37"/>
      <c r="C104" s="22" t="s">
        <v>115</v>
      </c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12" customHeight="1">
      <c r="B106" s="37"/>
      <c r="C106" s="31" t="s">
        <v>16</v>
      </c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16.5" customHeight="1">
      <c r="B107" s="37"/>
      <c r="C107" s="38"/>
      <c r="D107" s="38"/>
      <c r="E107" s="176" t="str">
        <f>E7</f>
        <v>Zahrada MŠ Slovenská 2872, Karviná Hranice</v>
      </c>
      <c r="F107" s="31"/>
      <c r="G107" s="31"/>
      <c r="H107" s="31"/>
      <c r="I107" s="138"/>
      <c r="J107" s="38"/>
      <c r="K107" s="38"/>
      <c r="L107" s="42"/>
    </row>
    <row r="108" spans="2:12" s="1" customFormat="1" ht="12" customHeight="1">
      <c r="B108" s="37"/>
      <c r="C108" s="31" t="s">
        <v>104</v>
      </c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6.5" customHeight="1">
      <c r="B109" s="37"/>
      <c r="C109" s="38"/>
      <c r="D109" s="38"/>
      <c r="E109" s="70" t="str">
        <f>E9</f>
        <v>SO 03 - Mobiliář a h - SO 03 - Mobiliář a herní ...</v>
      </c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12" customHeight="1">
      <c r="B111" s="37"/>
      <c r="C111" s="31" t="s">
        <v>20</v>
      </c>
      <c r="D111" s="38"/>
      <c r="E111" s="38"/>
      <c r="F111" s="26" t="str">
        <f>F12</f>
        <v xml:space="preserve"> </v>
      </c>
      <c r="G111" s="38"/>
      <c r="H111" s="38"/>
      <c r="I111" s="141" t="s">
        <v>22</v>
      </c>
      <c r="J111" s="73" t="str">
        <f>IF(J12="","",J12)</f>
        <v>13. 12. 2017</v>
      </c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27.9" customHeight="1">
      <c r="B113" s="37"/>
      <c r="C113" s="31" t="s">
        <v>24</v>
      </c>
      <c r="D113" s="38"/>
      <c r="E113" s="38"/>
      <c r="F113" s="26" t="str">
        <f>E15</f>
        <v>Základní škola a Mateřská škola Mendelova, Karviná</v>
      </c>
      <c r="G113" s="38"/>
      <c r="H113" s="38"/>
      <c r="I113" s="141" t="s">
        <v>32</v>
      </c>
      <c r="J113" s="35" t="str">
        <f>E21</f>
        <v>Ing.Magda Cigánková Fialová</v>
      </c>
      <c r="K113" s="38"/>
      <c r="L113" s="42"/>
    </row>
    <row r="114" spans="2:12" s="1" customFormat="1" ht="15.15" customHeight="1">
      <c r="B114" s="37"/>
      <c r="C114" s="31" t="s">
        <v>30</v>
      </c>
      <c r="D114" s="38"/>
      <c r="E114" s="38"/>
      <c r="F114" s="26" t="str">
        <f>IF(E18="","",E18)</f>
        <v>Vyplň údaj</v>
      </c>
      <c r="G114" s="38"/>
      <c r="H114" s="38"/>
      <c r="I114" s="141" t="s">
        <v>37</v>
      </c>
      <c r="J114" s="35" t="str">
        <f>E24</f>
        <v xml:space="preserve"> </v>
      </c>
      <c r="K114" s="38"/>
      <c r="L114" s="42"/>
    </row>
    <row r="115" spans="2:12" s="1" customFormat="1" ht="10.3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20" s="10" customFormat="1" ht="29.25" customHeight="1">
      <c r="B116" s="196"/>
      <c r="C116" s="197" t="s">
        <v>116</v>
      </c>
      <c r="D116" s="198" t="s">
        <v>65</v>
      </c>
      <c r="E116" s="198" t="s">
        <v>61</v>
      </c>
      <c r="F116" s="198" t="s">
        <v>62</v>
      </c>
      <c r="G116" s="198" t="s">
        <v>117</v>
      </c>
      <c r="H116" s="198" t="s">
        <v>118</v>
      </c>
      <c r="I116" s="199" t="s">
        <v>119</v>
      </c>
      <c r="J116" s="200" t="s">
        <v>108</v>
      </c>
      <c r="K116" s="201" t="s">
        <v>120</v>
      </c>
      <c r="L116" s="202"/>
      <c r="M116" s="94" t="s">
        <v>1</v>
      </c>
      <c r="N116" s="95" t="s">
        <v>44</v>
      </c>
      <c r="O116" s="95" t="s">
        <v>121</v>
      </c>
      <c r="P116" s="95" t="s">
        <v>122</v>
      </c>
      <c r="Q116" s="95" t="s">
        <v>123</v>
      </c>
      <c r="R116" s="95" t="s">
        <v>124</v>
      </c>
      <c r="S116" s="95" t="s">
        <v>125</v>
      </c>
      <c r="T116" s="96" t="s">
        <v>126</v>
      </c>
    </row>
    <row r="117" spans="2:63" s="1" customFormat="1" ht="22.8" customHeight="1">
      <c r="B117" s="37"/>
      <c r="C117" s="101" t="s">
        <v>127</v>
      </c>
      <c r="D117" s="38"/>
      <c r="E117" s="38"/>
      <c r="F117" s="38"/>
      <c r="G117" s="38"/>
      <c r="H117" s="38"/>
      <c r="I117" s="138"/>
      <c r="J117" s="203">
        <f>BK117</f>
        <v>0</v>
      </c>
      <c r="K117" s="38"/>
      <c r="L117" s="42"/>
      <c r="M117" s="97"/>
      <c r="N117" s="98"/>
      <c r="O117" s="98"/>
      <c r="P117" s="204">
        <f>P118</f>
        <v>0</v>
      </c>
      <c r="Q117" s="98"/>
      <c r="R117" s="204">
        <f>R118</f>
        <v>0</v>
      </c>
      <c r="S117" s="98"/>
      <c r="T117" s="205">
        <f>T118</f>
        <v>0</v>
      </c>
      <c r="AT117" s="16" t="s">
        <v>79</v>
      </c>
      <c r="AU117" s="16" t="s">
        <v>110</v>
      </c>
      <c r="BK117" s="206">
        <f>BK118</f>
        <v>0</v>
      </c>
    </row>
    <row r="118" spans="2:63" s="11" customFormat="1" ht="25.9" customHeight="1">
      <c r="B118" s="207"/>
      <c r="C118" s="208"/>
      <c r="D118" s="209" t="s">
        <v>79</v>
      </c>
      <c r="E118" s="210" t="s">
        <v>265</v>
      </c>
      <c r="F118" s="210" t="s">
        <v>392</v>
      </c>
      <c r="G118" s="208"/>
      <c r="H118" s="208"/>
      <c r="I118" s="211"/>
      <c r="J118" s="212">
        <f>BK118</f>
        <v>0</v>
      </c>
      <c r="K118" s="208"/>
      <c r="L118" s="213"/>
      <c r="M118" s="214"/>
      <c r="N118" s="215"/>
      <c r="O118" s="215"/>
      <c r="P118" s="216">
        <f>SUM(P119:P261)</f>
        <v>0</v>
      </c>
      <c r="Q118" s="215"/>
      <c r="R118" s="216">
        <f>SUM(R119:R261)</f>
        <v>0</v>
      </c>
      <c r="S118" s="215"/>
      <c r="T118" s="217">
        <f>SUM(T119:T261)</f>
        <v>0</v>
      </c>
      <c r="AR118" s="218" t="s">
        <v>88</v>
      </c>
      <c r="AT118" s="219" t="s">
        <v>79</v>
      </c>
      <c r="AU118" s="219" t="s">
        <v>80</v>
      </c>
      <c r="AY118" s="218" t="s">
        <v>131</v>
      </c>
      <c r="BK118" s="220">
        <f>SUM(BK119:BK261)</f>
        <v>0</v>
      </c>
    </row>
    <row r="119" spans="2:65" s="1" customFormat="1" ht="16.5" customHeight="1">
      <c r="B119" s="37"/>
      <c r="C119" s="223" t="s">
        <v>88</v>
      </c>
      <c r="D119" s="223" t="s">
        <v>134</v>
      </c>
      <c r="E119" s="224" t="s">
        <v>393</v>
      </c>
      <c r="F119" s="225" t="s">
        <v>394</v>
      </c>
      <c r="G119" s="226" t="s">
        <v>172</v>
      </c>
      <c r="H119" s="227">
        <v>1</v>
      </c>
      <c r="I119" s="228"/>
      <c r="J119" s="229">
        <f>ROUND(I119*H119,2)</f>
        <v>0</v>
      </c>
      <c r="K119" s="225" t="s">
        <v>1</v>
      </c>
      <c r="L119" s="42"/>
      <c r="M119" s="230" t="s">
        <v>1</v>
      </c>
      <c r="N119" s="231" t="s">
        <v>45</v>
      </c>
      <c r="O119" s="85"/>
      <c r="P119" s="232">
        <f>O119*H119</f>
        <v>0</v>
      </c>
      <c r="Q119" s="232">
        <v>0</v>
      </c>
      <c r="R119" s="232">
        <f>Q119*H119</f>
        <v>0</v>
      </c>
      <c r="S119" s="232">
        <v>0</v>
      </c>
      <c r="T119" s="233">
        <f>S119*H119</f>
        <v>0</v>
      </c>
      <c r="AR119" s="234" t="s">
        <v>138</v>
      </c>
      <c r="AT119" s="234" t="s">
        <v>134</v>
      </c>
      <c r="AU119" s="234" t="s">
        <v>88</v>
      </c>
      <c r="AY119" s="16" t="s">
        <v>131</v>
      </c>
      <c r="BE119" s="235">
        <f>IF(N119="základní",J119,0)</f>
        <v>0</v>
      </c>
      <c r="BF119" s="235">
        <f>IF(N119="snížená",J119,0)</f>
        <v>0</v>
      </c>
      <c r="BG119" s="235">
        <f>IF(N119="zákl. přenesená",J119,0)</f>
        <v>0</v>
      </c>
      <c r="BH119" s="235">
        <f>IF(N119="sníž. přenesená",J119,0)</f>
        <v>0</v>
      </c>
      <c r="BI119" s="235">
        <f>IF(N119="nulová",J119,0)</f>
        <v>0</v>
      </c>
      <c r="BJ119" s="16" t="s">
        <v>88</v>
      </c>
      <c r="BK119" s="235">
        <f>ROUND(I119*H119,2)</f>
        <v>0</v>
      </c>
      <c r="BL119" s="16" t="s">
        <v>138</v>
      </c>
      <c r="BM119" s="234" t="s">
        <v>90</v>
      </c>
    </row>
    <row r="120" spans="2:51" s="12" customFormat="1" ht="12">
      <c r="B120" s="241"/>
      <c r="C120" s="242"/>
      <c r="D120" s="243" t="s">
        <v>158</v>
      </c>
      <c r="E120" s="244" t="s">
        <v>1</v>
      </c>
      <c r="F120" s="245" t="s">
        <v>395</v>
      </c>
      <c r="G120" s="242"/>
      <c r="H120" s="244" t="s">
        <v>1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158</v>
      </c>
      <c r="AU120" s="251" t="s">
        <v>88</v>
      </c>
      <c r="AV120" s="12" t="s">
        <v>88</v>
      </c>
      <c r="AW120" s="12" t="s">
        <v>36</v>
      </c>
      <c r="AX120" s="12" t="s">
        <v>80</v>
      </c>
      <c r="AY120" s="251" t="s">
        <v>131</v>
      </c>
    </row>
    <row r="121" spans="2:51" s="12" customFormat="1" ht="12">
      <c r="B121" s="241"/>
      <c r="C121" s="242"/>
      <c r="D121" s="243" t="s">
        <v>158</v>
      </c>
      <c r="E121" s="244" t="s">
        <v>1</v>
      </c>
      <c r="F121" s="245" t="s">
        <v>396</v>
      </c>
      <c r="G121" s="242"/>
      <c r="H121" s="244" t="s">
        <v>1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AT121" s="251" t="s">
        <v>158</v>
      </c>
      <c r="AU121" s="251" t="s">
        <v>88</v>
      </c>
      <c r="AV121" s="12" t="s">
        <v>88</v>
      </c>
      <c r="AW121" s="12" t="s">
        <v>36</v>
      </c>
      <c r="AX121" s="12" t="s">
        <v>80</v>
      </c>
      <c r="AY121" s="251" t="s">
        <v>131</v>
      </c>
    </row>
    <row r="122" spans="2:51" s="12" customFormat="1" ht="12">
      <c r="B122" s="241"/>
      <c r="C122" s="242"/>
      <c r="D122" s="243" t="s">
        <v>158</v>
      </c>
      <c r="E122" s="244" t="s">
        <v>1</v>
      </c>
      <c r="F122" s="245" t="s">
        <v>397</v>
      </c>
      <c r="G122" s="242"/>
      <c r="H122" s="244" t="s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158</v>
      </c>
      <c r="AU122" s="251" t="s">
        <v>88</v>
      </c>
      <c r="AV122" s="12" t="s">
        <v>88</v>
      </c>
      <c r="AW122" s="12" t="s">
        <v>36</v>
      </c>
      <c r="AX122" s="12" t="s">
        <v>80</v>
      </c>
      <c r="AY122" s="251" t="s">
        <v>131</v>
      </c>
    </row>
    <row r="123" spans="2:51" s="13" customFormat="1" ht="12">
      <c r="B123" s="252"/>
      <c r="C123" s="253"/>
      <c r="D123" s="243" t="s">
        <v>158</v>
      </c>
      <c r="E123" s="254" t="s">
        <v>1</v>
      </c>
      <c r="F123" s="255" t="s">
        <v>88</v>
      </c>
      <c r="G123" s="253"/>
      <c r="H123" s="256">
        <v>1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AT123" s="262" t="s">
        <v>158</v>
      </c>
      <c r="AU123" s="262" t="s">
        <v>88</v>
      </c>
      <c r="AV123" s="13" t="s">
        <v>90</v>
      </c>
      <c r="AW123" s="13" t="s">
        <v>36</v>
      </c>
      <c r="AX123" s="13" t="s">
        <v>80</v>
      </c>
      <c r="AY123" s="262" t="s">
        <v>131</v>
      </c>
    </row>
    <row r="124" spans="2:51" s="14" customFormat="1" ht="12">
      <c r="B124" s="263"/>
      <c r="C124" s="264"/>
      <c r="D124" s="243" t="s">
        <v>158</v>
      </c>
      <c r="E124" s="265" t="s">
        <v>1</v>
      </c>
      <c r="F124" s="266" t="s">
        <v>162</v>
      </c>
      <c r="G124" s="264"/>
      <c r="H124" s="267">
        <v>1</v>
      </c>
      <c r="I124" s="268"/>
      <c r="J124" s="264"/>
      <c r="K124" s="264"/>
      <c r="L124" s="269"/>
      <c r="M124" s="270"/>
      <c r="N124" s="271"/>
      <c r="O124" s="271"/>
      <c r="P124" s="271"/>
      <c r="Q124" s="271"/>
      <c r="R124" s="271"/>
      <c r="S124" s="271"/>
      <c r="T124" s="272"/>
      <c r="AT124" s="273" t="s">
        <v>158</v>
      </c>
      <c r="AU124" s="273" t="s">
        <v>88</v>
      </c>
      <c r="AV124" s="14" t="s">
        <v>138</v>
      </c>
      <c r="AW124" s="14" t="s">
        <v>36</v>
      </c>
      <c r="AX124" s="14" t="s">
        <v>88</v>
      </c>
      <c r="AY124" s="273" t="s">
        <v>131</v>
      </c>
    </row>
    <row r="125" spans="2:65" s="1" customFormat="1" ht="16.5" customHeight="1">
      <c r="B125" s="37"/>
      <c r="C125" s="223" t="s">
        <v>90</v>
      </c>
      <c r="D125" s="223" t="s">
        <v>134</v>
      </c>
      <c r="E125" s="224" t="s">
        <v>398</v>
      </c>
      <c r="F125" s="225" t="s">
        <v>399</v>
      </c>
      <c r="G125" s="226" t="s">
        <v>172</v>
      </c>
      <c r="H125" s="227">
        <v>1</v>
      </c>
      <c r="I125" s="228"/>
      <c r="J125" s="229">
        <f>ROUND(I125*H125,2)</f>
        <v>0</v>
      </c>
      <c r="K125" s="225" t="s">
        <v>1</v>
      </c>
      <c r="L125" s="42"/>
      <c r="M125" s="230" t="s">
        <v>1</v>
      </c>
      <c r="N125" s="231" t="s">
        <v>45</v>
      </c>
      <c r="O125" s="85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138</v>
      </c>
      <c r="AT125" s="234" t="s">
        <v>134</v>
      </c>
      <c r="AU125" s="234" t="s">
        <v>88</v>
      </c>
      <c r="AY125" s="16" t="s">
        <v>131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6" t="s">
        <v>88</v>
      </c>
      <c r="BK125" s="235">
        <f>ROUND(I125*H125,2)</f>
        <v>0</v>
      </c>
      <c r="BL125" s="16" t="s">
        <v>138</v>
      </c>
      <c r="BM125" s="234" t="s">
        <v>138</v>
      </c>
    </row>
    <row r="126" spans="2:51" s="12" customFormat="1" ht="12">
      <c r="B126" s="241"/>
      <c r="C126" s="242"/>
      <c r="D126" s="243" t="s">
        <v>158</v>
      </c>
      <c r="E126" s="244" t="s">
        <v>1</v>
      </c>
      <c r="F126" s="245" t="s">
        <v>400</v>
      </c>
      <c r="G126" s="242"/>
      <c r="H126" s="244" t="s">
        <v>1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AT126" s="251" t="s">
        <v>158</v>
      </c>
      <c r="AU126" s="251" t="s">
        <v>88</v>
      </c>
      <c r="AV126" s="12" t="s">
        <v>88</v>
      </c>
      <c r="AW126" s="12" t="s">
        <v>36</v>
      </c>
      <c r="AX126" s="12" t="s">
        <v>80</v>
      </c>
      <c r="AY126" s="251" t="s">
        <v>131</v>
      </c>
    </row>
    <row r="127" spans="2:51" s="12" customFormat="1" ht="12">
      <c r="B127" s="241"/>
      <c r="C127" s="242"/>
      <c r="D127" s="243" t="s">
        <v>158</v>
      </c>
      <c r="E127" s="244" t="s">
        <v>1</v>
      </c>
      <c r="F127" s="245" t="s">
        <v>401</v>
      </c>
      <c r="G127" s="242"/>
      <c r="H127" s="244" t="s">
        <v>1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158</v>
      </c>
      <c r="AU127" s="251" t="s">
        <v>88</v>
      </c>
      <c r="AV127" s="12" t="s">
        <v>88</v>
      </c>
      <c r="AW127" s="12" t="s">
        <v>36</v>
      </c>
      <c r="AX127" s="12" t="s">
        <v>80</v>
      </c>
      <c r="AY127" s="251" t="s">
        <v>131</v>
      </c>
    </row>
    <row r="128" spans="2:51" s="12" customFormat="1" ht="12">
      <c r="B128" s="241"/>
      <c r="C128" s="242"/>
      <c r="D128" s="243" t="s">
        <v>158</v>
      </c>
      <c r="E128" s="244" t="s">
        <v>1</v>
      </c>
      <c r="F128" s="245" t="s">
        <v>402</v>
      </c>
      <c r="G128" s="242"/>
      <c r="H128" s="244" t="s">
        <v>1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AT128" s="251" t="s">
        <v>158</v>
      </c>
      <c r="AU128" s="251" t="s">
        <v>88</v>
      </c>
      <c r="AV128" s="12" t="s">
        <v>88</v>
      </c>
      <c r="AW128" s="12" t="s">
        <v>36</v>
      </c>
      <c r="AX128" s="12" t="s">
        <v>80</v>
      </c>
      <c r="AY128" s="251" t="s">
        <v>131</v>
      </c>
    </row>
    <row r="129" spans="2:51" s="12" customFormat="1" ht="12">
      <c r="B129" s="241"/>
      <c r="C129" s="242"/>
      <c r="D129" s="243" t="s">
        <v>158</v>
      </c>
      <c r="E129" s="244" t="s">
        <v>1</v>
      </c>
      <c r="F129" s="245" t="s">
        <v>403</v>
      </c>
      <c r="G129" s="242"/>
      <c r="H129" s="244" t="s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158</v>
      </c>
      <c r="AU129" s="251" t="s">
        <v>88</v>
      </c>
      <c r="AV129" s="12" t="s">
        <v>88</v>
      </c>
      <c r="AW129" s="12" t="s">
        <v>36</v>
      </c>
      <c r="AX129" s="12" t="s">
        <v>80</v>
      </c>
      <c r="AY129" s="251" t="s">
        <v>131</v>
      </c>
    </row>
    <row r="130" spans="2:51" s="12" customFormat="1" ht="12">
      <c r="B130" s="241"/>
      <c r="C130" s="242"/>
      <c r="D130" s="243" t="s">
        <v>158</v>
      </c>
      <c r="E130" s="244" t="s">
        <v>1</v>
      </c>
      <c r="F130" s="245" t="s">
        <v>404</v>
      </c>
      <c r="G130" s="242"/>
      <c r="H130" s="244" t="s">
        <v>1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AT130" s="251" t="s">
        <v>158</v>
      </c>
      <c r="AU130" s="251" t="s">
        <v>88</v>
      </c>
      <c r="AV130" s="12" t="s">
        <v>88</v>
      </c>
      <c r="AW130" s="12" t="s">
        <v>36</v>
      </c>
      <c r="AX130" s="12" t="s">
        <v>80</v>
      </c>
      <c r="AY130" s="251" t="s">
        <v>131</v>
      </c>
    </row>
    <row r="131" spans="2:51" s="13" customFormat="1" ht="12">
      <c r="B131" s="252"/>
      <c r="C131" s="253"/>
      <c r="D131" s="243" t="s">
        <v>158</v>
      </c>
      <c r="E131" s="254" t="s">
        <v>1</v>
      </c>
      <c r="F131" s="255" t="s">
        <v>88</v>
      </c>
      <c r="G131" s="253"/>
      <c r="H131" s="256">
        <v>1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AT131" s="262" t="s">
        <v>158</v>
      </c>
      <c r="AU131" s="262" t="s">
        <v>88</v>
      </c>
      <c r="AV131" s="13" t="s">
        <v>90</v>
      </c>
      <c r="AW131" s="13" t="s">
        <v>36</v>
      </c>
      <c r="AX131" s="13" t="s">
        <v>80</v>
      </c>
      <c r="AY131" s="262" t="s">
        <v>131</v>
      </c>
    </row>
    <row r="132" spans="2:51" s="14" customFormat="1" ht="12">
      <c r="B132" s="263"/>
      <c r="C132" s="264"/>
      <c r="D132" s="243" t="s">
        <v>158</v>
      </c>
      <c r="E132" s="265" t="s">
        <v>1</v>
      </c>
      <c r="F132" s="266" t="s">
        <v>162</v>
      </c>
      <c r="G132" s="264"/>
      <c r="H132" s="267">
        <v>1</v>
      </c>
      <c r="I132" s="268"/>
      <c r="J132" s="264"/>
      <c r="K132" s="264"/>
      <c r="L132" s="269"/>
      <c r="M132" s="270"/>
      <c r="N132" s="271"/>
      <c r="O132" s="271"/>
      <c r="P132" s="271"/>
      <c r="Q132" s="271"/>
      <c r="R132" s="271"/>
      <c r="S132" s="271"/>
      <c r="T132" s="272"/>
      <c r="AT132" s="273" t="s">
        <v>158</v>
      </c>
      <c r="AU132" s="273" t="s">
        <v>88</v>
      </c>
      <c r="AV132" s="14" t="s">
        <v>138</v>
      </c>
      <c r="AW132" s="14" t="s">
        <v>36</v>
      </c>
      <c r="AX132" s="14" t="s">
        <v>88</v>
      </c>
      <c r="AY132" s="273" t="s">
        <v>131</v>
      </c>
    </row>
    <row r="133" spans="2:65" s="1" customFormat="1" ht="16.5" customHeight="1">
      <c r="B133" s="37"/>
      <c r="C133" s="223" t="s">
        <v>145</v>
      </c>
      <c r="D133" s="223" t="s">
        <v>134</v>
      </c>
      <c r="E133" s="224" t="s">
        <v>405</v>
      </c>
      <c r="F133" s="225" t="s">
        <v>406</v>
      </c>
      <c r="G133" s="226" t="s">
        <v>172</v>
      </c>
      <c r="H133" s="227">
        <v>7</v>
      </c>
      <c r="I133" s="228"/>
      <c r="J133" s="229">
        <f>ROUND(I133*H133,2)</f>
        <v>0</v>
      </c>
      <c r="K133" s="225" t="s">
        <v>1</v>
      </c>
      <c r="L133" s="42"/>
      <c r="M133" s="230" t="s">
        <v>1</v>
      </c>
      <c r="N133" s="231" t="s">
        <v>45</v>
      </c>
      <c r="O133" s="85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138</v>
      </c>
      <c r="AT133" s="234" t="s">
        <v>134</v>
      </c>
      <c r="AU133" s="234" t="s">
        <v>88</v>
      </c>
      <c r="AY133" s="16" t="s">
        <v>131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6" t="s">
        <v>88</v>
      </c>
      <c r="BK133" s="235">
        <f>ROUND(I133*H133,2)</f>
        <v>0</v>
      </c>
      <c r="BL133" s="16" t="s">
        <v>138</v>
      </c>
      <c r="BM133" s="234" t="s">
        <v>148</v>
      </c>
    </row>
    <row r="134" spans="2:51" s="12" customFormat="1" ht="12">
      <c r="B134" s="241"/>
      <c r="C134" s="242"/>
      <c r="D134" s="243" t="s">
        <v>158</v>
      </c>
      <c r="E134" s="244" t="s">
        <v>1</v>
      </c>
      <c r="F134" s="245" t="s">
        <v>400</v>
      </c>
      <c r="G134" s="242"/>
      <c r="H134" s="244" t="s">
        <v>1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158</v>
      </c>
      <c r="AU134" s="251" t="s">
        <v>88</v>
      </c>
      <c r="AV134" s="12" t="s">
        <v>88</v>
      </c>
      <c r="AW134" s="12" t="s">
        <v>36</v>
      </c>
      <c r="AX134" s="12" t="s">
        <v>80</v>
      </c>
      <c r="AY134" s="251" t="s">
        <v>131</v>
      </c>
    </row>
    <row r="135" spans="2:51" s="12" customFormat="1" ht="12">
      <c r="B135" s="241"/>
      <c r="C135" s="242"/>
      <c r="D135" s="243" t="s">
        <v>158</v>
      </c>
      <c r="E135" s="244" t="s">
        <v>1</v>
      </c>
      <c r="F135" s="245" t="s">
        <v>407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158</v>
      </c>
      <c r="AU135" s="251" t="s">
        <v>88</v>
      </c>
      <c r="AV135" s="12" t="s">
        <v>88</v>
      </c>
      <c r="AW135" s="12" t="s">
        <v>36</v>
      </c>
      <c r="AX135" s="12" t="s">
        <v>80</v>
      </c>
      <c r="AY135" s="251" t="s">
        <v>131</v>
      </c>
    </row>
    <row r="136" spans="2:51" s="12" customFormat="1" ht="12">
      <c r="B136" s="241"/>
      <c r="C136" s="242"/>
      <c r="D136" s="243" t="s">
        <v>158</v>
      </c>
      <c r="E136" s="244" t="s">
        <v>1</v>
      </c>
      <c r="F136" s="245" t="s">
        <v>408</v>
      </c>
      <c r="G136" s="242"/>
      <c r="H136" s="244" t="s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158</v>
      </c>
      <c r="AU136" s="251" t="s">
        <v>88</v>
      </c>
      <c r="AV136" s="12" t="s">
        <v>88</v>
      </c>
      <c r="AW136" s="12" t="s">
        <v>36</v>
      </c>
      <c r="AX136" s="12" t="s">
        <v>80</v>
      </c>
      <c r="AY136" s="251" t="s">
        <v>131</v>
      </c>
    </row>
    <row r="137" spans="2:51" s="12" customFormat="1" ht="12">
      <c r="B137" s="241"/>
      <c r="C137" s="242"/>
      <c r="D137" s="243" t="s">
        <v>158</v>
      </c>
      <c r="E137" s="244" t="s">
        <v>1</v>
      </c>
      <c r="F137" s="245" t="s">
        <v>409</v>
      </c>
      <c r="G137" s="242"/>
      <c r="H137" s="244" t="s">
        <v>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158</v>
      </c>
      <c r="AU137" s="251" t="s">
        <v>88</v>
      </c>
      <c r="AV137" s="12" t="s">
        <v>88</v>
      </c>
      <c r="AW137" s="12" t="s">
        <v>36</v>
      </c>
      <c r="AX137" s="12" t="s">
        <v>80</v>
      </c>
      <c r="AY137" s="251" t="s">
        <v>131</v>
      </c>
    </row>
    <row r="138" spans="2:51" s="13" customFormat="1" ht="12">
      <c r="B138" s="252"/>
      <c r="C138" s="253"/>
      <c r="D138" s="243" t="s">
        <v>158</v>
      </c>
      <c r="E138" s="254" t="s">
        <v>1</v>
      </c>
      <c r="F138" s="255" t="s">
        <v>208</v>
      </c>
      <c r="G138" s="253"/>
      <c r="H138" s="256">
        <v>7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AT138" s="262" t="s">
        <v>158</v>
      </c>
      <c r="AU138" s="262" t="s">
        <v>88</v>
      </c>
      <c r="AV138" s="13" t="s">
        <v>90</v>
      </c>
      <c r="AW138" s="13" t="s">
        <v>36</v>
      </c>
      <c r="AX138" s="13" t="s">
        <v>80</v>
      </c>
      <c r="AY138" s="262" t="s">
        <v>131</v>
      </c>
    </row>
    <row r="139" spans="2:51" s="14" customFormat="1" ht="12">
      <c r="B139" s="263"/>
      <c r="C139" s="264"/>
      <c r="D139" s="243" t="s">
        <v>158</v>
      </c>
      <c r="E139" s="265" t="s">
        <v>1</v>
      </c>
      <c r="F139" s="266" t="s">
        <v>162</v>
      </c>
      <c r="G139" s="264"/>
      <c r="H139" s="267">
        <v>7</v>
      </c>
      <c r="I139" s="268"/>
      <c r="J139" s="264"/>
      <c r="K139" s="264"/>
      <c r="L139" s="269"/>
      <c r="M139" s="270"/>
      <c r="N139" s="271"/>
      <c r="O139" s="271"/>
      <c r="P139" s="271"/>
      <c r="Q139" s="271"/>
      <c r="R139" s="271"/>
      <c r="S139" s="271"/>
      <c r="T139" s="272"/>
      <c r="AT139" s="273" t="s">
        <v>158</v>
      </c>
      <c r="AU139" s="273" t="s">
        <v>88</v>
      </c>
      <c r="AV139" s="14" t="s">
        <v>138</v>
      </c>
      <c r="AW139" s="14" t="s">
        <v>36</v>
      </c>
      <c r="AX139" s="14" t="s">
        <v>88</v>
      </c>
      <c r="AY139" s="273" t="s">
        <v>131</v>
      </c>
    </row>
    <row r="140" spans="2:65" s="1" customFormat="1" ht="16.5" customHeight="1">
      <c r="B140" s="37"/>
      <c r="C140" s="223" t="s">
        <v>138</v>
      </c>
      <c r="D140" s="223" t="s">
        <v>134</v>
      </c>
      <c r="E140" s="224" t="s">
        <v>410</v>
      </c>
      <c r="F140" s="225" t="s">
        <v>411</v>
      </c>
      <c r="G140" s="226" t="s">
        <v>172</v>
      </c>
      <c r="H140" s="227">
        <v>7</v>
      </c>
      <c r="I140" s="228"/>
      <c r="J140" s="229">
        <f>ROUND(I140*H140,2)</f>
        <v>0</v>
      </c>
      <c r="K140" s="225" t="s">
        <v>1</v>
      </c>
      <c r="L140" s="42"/>
      <c r="M140" s="230" t="s">
        <v>1</v>
      </c>
      <c r="N140" s="231" t="s">
        <v>45</v>
      </c>
      <c r="O140" s="85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138</v>
      </c>
      <c r="AT140" s="234" t="s">
        <v>134</v>
      </c>
      <c r="AU140" s="234" t="s">
        <v>88</v>
      </c>
      <c r="AY140" s="16" t="s">
        <v>131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6" t="s">
        <v>88</v>
      </c>
      <c r="BK140" s="235">
        <f>ROUND(I140*H140,2)</f>
        <v>0</v>
      </c>
      <c r="BL140" s="16" t="s">
        <v>138</v>
      </c>
      <c r="BM140" s="234" t="s">
        <v>200</v>
      </c>
    </row>
    <row r="141" spans="2:51" s="12" customFormat="1" ht="12">
      <c r="B141" s="241"/>
      <c r="C141" s="242"/>
      <c r="D141" s="243" t="s">
        <v>158</v>
      </c>
      <c r="E141" s="244" t="s">
        <v>1</v>
      </c>
      <c r="F141" s="245" t="s">
        <v>400</v>
      </c>
      <c r="G141" s="242"/>
      <c r="H141" s="244" t="s">
        <v>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158</v>
      </c>
      <c r="AU141" s="251" t="s">
        <v>88</v>
      </c>
      <c r="AV141" s="12" t="s">
        <v>88</v>
      </c>
      <c r="AW141" s="12" t="s">
        <v>36</v>
      </c>
      <c r="AX141" s="12" t="s">
        <v>80</v>
      </c>
      <c r="AY141" s="251" t="s">
        <v>131</v>
      </c>
    </row>
    <row r="142" spans="2:51" s="12" customFormat="1" ht="12">
      <c r="B142" s="241"/>
      <c r="C142" s="242"/>
      <c r="D142" s="243" t="s">
        <v>158</v>
      </c>
      <c r="E142" s="244" t="s">
        <v>1</v>
      </c>
      <c r="F142" s="245" t="s">
        <v>412</v>
      </c>
      <c r="G142" s="242"/>
      <c r="H142" s="244" t="s">
        <v>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158</v>
      </c>
      <c r="AU142" s="251" t="s">
        <v>88</v>
      </c>
      <c r="AV142" s="12" t="s">
        <v>88</v>
      </c>
      <c r="AW142" s="12" t="s">
        <v>36</v>
      </c>
      <c r="AX142" s="12" t="s">
        <v>80</v>
      </c>
      <c r="AY142" s="251" t="s">
        <v>131</v>
      </c>
    </row>
    <row r="143" spans="2:51" s="12" customFormat="1" ht="12">
      <c r="B143" s="241"/>
      <c r="C143" s="242"/>
      <c r="D143" s="243" t="s">
        <v>158</v>
      </c>
      <c r="E143" s="244" t="s">
        <v>1</v>
      </c>
      <c r="F143" s="245" t="s">
        <v>413</v>
      </c>
      <c r="G143" s="242"/>
      <c r="H143" s="244" t="s">
        <v>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158</v>
      </c>
      <c r="AU143" s="251" t="s">
        <v>88</v>
      </c>
      <c r="AV143" s="12" t="s">
        <v>88</v>
      </c>
      <c r="AW143" s="12" t="s">
        <v>36</v>
      </c>
      <c r="AX143" s="12" t="s">
        <v>80</v>
      </c>
      <c r="AY143" s="251" t="s">
        <v>131</v>
      </c>
    </row>
    <row r="144" spans="2:51" s="12" customFormat="1" ht="12">
      <c r="B144" s="241"/>
      <c r="C144" s="242"/>
      <c r="D144" s="243" t="s">
        <v>158</v>
      </c>
      <c r="E144" s="244" t="s">
        <v>1</v>
      </c>
      <c r="F144" s="245" t="s">
        <v>414</v>
      </c>
      <c r="G144" s="242"/>
      <c r="H144" s="244" t="s">
        <v>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158</v>
      </c>
      <c r="AU144" s="251" t="s">
        <v>88</v>
      </c>
      <c r="AV144" s="12" t="s">
        <v>88</v>
      </c>
      <c r="AW144" s="12" t="s">
        <v>36</v>
      </c>
      <c r="AX144" s="12" t="s">
        <v>80</v>
      </c>
      <c r="AY144" s="251" t="s">
        <v>131</v>
      </c>
    </row>
    <row r="145" spans="2:51" s="12" customFormat="1" ht="12">
      <c r="B145" s="241"/>
      <c r="C145" s="242"/>
      <c r="D145" s="243" t="s">
        <v>158</v>
      </c>
      <c r="E145" s="244" t="s">
        <v>1</v>
      </c>
      <c r="F145" s="245" t="s">
        <v>415</v>
      </c>
      <c r="G145" s="242"/>
      <c r="H145" s="244" t="s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158</v>
      </c>
      <c r="AU145" s="251" t="s">
        <v>88</v>
      </c>
      <c r="AV145" s="12" t="s">
        <v>88</v>
      </c>
      <c r="AW145" s="12" t="s">
        <v>36</v>
      </c>
      <c r="AX145" s="12" t="s">
        <v>80</v>
      </c>
      <c r="AY145" s="251" t="s">
        <v>131</v>
      </c>
    </row>
    <row r="146" spans="2:51" s="12" customFormat="1" ht="12">
      <c r="B146" s="241"/>
      <c r="C146" s="242"/>
      <c r="D146" s="243" t="s">
        <v>158</v>
      </c>
      <c r="E146" s="244" t="s">
        <v>1</v>
      </c>
      <c r="F146" s="245" t="s">
        <v>416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158</v>
      </c>
      <c r="AU146" s="251" t="s">
        <v>88</v>
      </c>
      <c r="AV146" s="12" t="s">
        <v>88</v>
      </c>
      <c r="AW146" s="12" t="s">
        <v>36</v>
      </c>
      <c r="AX146" s="12" t="s">
        <v>80</v>
      </c>
      <c r="AY146" s="251" t="s">
        <v>131</v>
      </c>
    </row>
    <row r="147" spans="2:51" s="12" customFormat="1" ht="12">
      <c r="B147" s="241"/>
      <c r="C147" s="242"/>
      <c r="D147" s="243" t="s">
        <v>158</v>
      </c>
      <c r="E147" s="244" t="s">
        <v>1</v>
      </c>
      <c r="F147" s="245" t="s">
        <v>417</v>
      </c>
      <c r="G147" s="242"/>
      <c r="H147" s="244" t="s">
        <v>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158</v>
      </c>
      <c r="AU147" s="251" t="s">
        <v>88</v>
      </c>
      <c r="AV147" s="12" t="s">
        <v>88</v>
      </c>
      <c r="AW147" s="12" t="s">
        <v>36</v>
      </c>
      <c r="AX147" s="12" t="s">
        <v>80</v>
      </c>
      <c r="AY147" s="251" t="s">
        <v>131</v>
      </c>
    </row>
    <row r="148" spans="2:51" s="12" customFormat="1" ht="12">
      <c r="B148" s="241"/>
      <c r="C148" s="242"/>
      <c r="D148" s="243" t="s">
        <v>158</v>
      </c>
      <c r="E148" s="244" t="s">
        <v>1</v>
      </c>
      <c r="F148" s="245" t="s">
        <v>418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158</v>
      </c>
      <c r="AU148" s="251" t="s">
        <v>88</v>
      </c>
      <c r="AV148" s="12" t="s">
        <v>88</v>
      </c>
      <c r="AW148" s="12" t="s">
        <v>36</v>
      </c>
      <c r="AX148" s="12" t="s">
        <v>80</v>
      </c>
      <c r="AY148" s="251" t="s">
        <v>131</v>
      </c>
    </row>
    <row r="149" spans="2:51" s="12" customFormat="1" ht="12">
      <c r="B149" s="241"/>
      <c r="C149" s="242"/>
      <c r="D149" s="243" t="s">
        <v>158</v>
      </c>
      <c r="E149" s="244" t="s">
        <v>1</v>
      </c>
      <c r="F149" s="245" t="s">
        <v>409</v>
      </c>
      <c r="G149" s="242"/>
      <c r="H149" s="244" t="s">
        <v>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158</v>
      </c>
      <c r="AU149" s="251" t="s">
        <v>88</v>
      </c>
      <c r="AV149" s="12" t="s">
        <v>88</v>
      </c>
      <c r="AW149" s="12" t="s">
        <v>36</v>
      </c>
      <c r="AX149" s="12" t="s">
        <v>80</v>
      </c>
      <c r="AY149" s="251" t="s">
        <v>131</v>
      </c>
    </row>
    <row r="150" spans="2:51" s="13" customFormat="1" ht="12">
      <c r="B150" s="252"/>
      <c r="C150" s="253"/>
      <c r="D150" s="243" t="s">
        <v>158</v>
      </c>
      <c r="E150" s="254" t="s">
        <v>1</v>
      </c>
      <c r="F150" s="255" t="s">
        <v>208</v>
      </c>
      <c r="G150" s="253"/>
      <c r="H150" s="256">
        <v>7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158</v>
      </c>
      <c r="AU150" s="262" t="s">
        <v>88</v>
      </c>
      <c r="AV150" s="13" t="s">
        <v>90</v>
      </c>
      <c r="AW150" s="13" t="s">
        <v>36</v>
      </c>
      <c r="AX150" s="13" t="s">
        <v>80</v>
      </c>
      <c r="AY150" s="262" t="s">
        <v>131</v>
      </c>
    </row>
    <row r="151" spans="2:51" s="14" customFormat="1" ht="12">
      <c r="B151" s="263"/>
      <c r="C151" s="264"/>
      <c r="D151" s="243" t="s">
        <v>158</v>
      </c>
      <c r="E151" s="265" t="s">
        <v>1</v>
      </c>
      <c r="F151" s="266" t="s">
        <v>162</v>
      </c>
      <c r="G151" s="264"/>
      <c r="H151" s="267">
        <v>7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AT151" s="273" t="s">
        <v>158</v>
      </c>
      <c r="AU151" s="273" t="s">
        <v>88</v>
      </c>
      <c r="AV151" s="14" t="s">
        <v>138</v>
      </c>
      <c r="AW151" s="14" t="s">
        <v>36</v>
      </c>
      <c r="AX151" s="14" t="s">
        <v>88</v>
      </c>
      <c r="AY151" s="273" t="s">
        <v>131</v>
      </c>
    </row>
    <row r="152" spans="2:65" s="1" customFormat="1" ht="16.5" customHeight="1">
      <c r="B152" s="37"/>
      <c r="C152" s="223" t="s">
        <v>130</v>
      </c>
      <c r="D152" s="223" t="s">
        <v>134</v>
      </c>
      <c r="E152" s="224" t="s">
        <v>419</v>
      </c>
      <c r="F152" s="225" t="s">
        <v>420</v>
      </c>
      <c r="G152" s="226" t="s">
        <v>172</v>
      </c>
      <c r="H152" s="227">
        <v>1</v>
      </c>
      <c r="I152" s="228"/>
      <c r="J152" s="229">
        <f>ROUND(I152*H152,2)</f>
        <v>0</v>
      </c>
      <c r="K152" s="225" t="s">
        <v>1</v>
      </c>
      <c r="L152" s="42"/>
      <c r="M152" s="230" t="s">
        <v>1</v>
      </c>
      <c r="N152" s="231" t="s">
        <v>45</v>
      </c>
      <c r="O152" s="85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138</v>
      </c>
      <c r="AT152" s="234" t="s">
        <v>134</v>
      </c>
      <c r="AU152" s="234" t="s">
        <v>88</v>
      </c>
      <c r="AY152" s="16" t="s">
        <v>131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6" t="s">
        <v>88</v>
      </c>
      <c r="BK152" s="235">
        <f>ROUND(I152*H152,2)</f>
        <v>0</v>
      </c>
      <c r="BL152" s="16" t="s">
        <v>138</v>
      </c>
      <c r="BM152" s="234" t="s">
        <v>203</v>
      </c>
    </row>
    <row r="153" spans="2:51" s="12" customFormat="1" ht="12">
      <c r="B153" s="241"/>
      <c r="C153" s="242"/>
      <c r="D153" s="243" t="s">
        <v>158</v>
      </c>
      <c r="E153" s="244" t="s">
        <v>1</v>
      </c>
      <c r="F153" s="245" t="s">
        <v>421</v>
      </c>
      <c r="G153" s="242"/>
      <c r="H153" s="244" t="s">
        <v>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158</v>
      </c>
      <c r="AU153" s="251" t="s">
        <v>88</v>
      </c>
      <c r="AV153" s="12" t="s">
        <v>88</v>
      </c>
      <c r="AW153" s="12" t="s">
        <v>36</v>
      </c>
      <c r="AX153" s="12" t="s">
        <v>80</v>
      </c>
      <c r="AY153" s="251" t="s">
        <v>131</v>
      </c>
    </row>
    <row r="154" spans="2:51" s="12" customFormat="1" ht="12">
      <c r="B154" s="241"/>
      <c r="C154" s="242"/>
      <c r="D154" s="243" t="s">
        <v>158</v>
      </c>
      <c r="E154" s="244" t="s">
        <v>1</v>
      </c>
      <c r="F154" s="245" t="s">
        <v>422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158</v>
      </c>
      <c r="AU154" s="251" t="s">
        <v>88</v>
      </c>
      <c r="AV154" s="12" t="s">
        <v>88</v>
      </c>
      <c r="AW154" s="12" t="s">
        <v>36</v>
      </c>
      <c r="AX154" s="12" t="s">
        <v>80</v>
      </c>
      <c r="AY154" s="251" t="s">
        <v>131</v>
      </c>
    </row>
    <row r="155" spans="2:51" s="13" customFormat="1" ht="12">
      <c r="B155" s="252"/>
      <c r="C155" s="253"/>
      <c r="D155" s="243" t="s">
        <v>158</v>
      </c>
      <c r="E155" s="254" t="s">
        <v>1</v>
      </c>
      <c r="F155" s="255" t="s">
        <v>88</v>
      </c>
      <c r="G155" s="253"/>
      <c r="H155" s="256">
        <v>1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AT155" s="262" t="s">
        <v>158</v>
      </c>
      <c r="AU155" s="262" t="s">
        <v>88</v>
      </c>
      <c r="AV155" s="13" t="s">
        <v>90</v>
      </c>
      <c r="AW155" s="13" t="s">
        <v>36</v>
      </c>
      <c r="AX155" s="13" t="s">
        <v>80</v>
      </c>
      <c r="AY155" s="262" t="s">
        <v>131</v>
      </c>
    </row>
    <row r="156" spans="2:51" s="14" customFormat="1" ht="12">
      <c r="B156" s="263"/>
      <c r="C156" s="264"/>
      <c r="D156" s="243" t="s">
        <v>158</v>
      </c>
      <c r="E156" s="265" t="s">
        <v>1</v>
      </c>
      <c r="F156" s="266" t="s">
        <v>162</v>
      </c>
      <c r="G156" s="264"/>
      <c r="H156" s="267">
        <v>1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AT156" s="273" t="s">
        <v>158</v>
      </c>
      <c r="AU156" s="273" t="s">
        <v>88</v>
      </c>
      <c r="AV156" s="14" t="s">
        <v>138</v>
      </c>
      <c r="AW156" s="14" t="s">
        <v>36</v>
      </c>
      <c r="AX156" s="14" t="s">
        <v>88</v>
      </c>
      <c r="AY156" s="273" t="s">
        <v>131</v>
      </c>
    </row>
    <row r="157" spans="2:65" s="1" customFormat="1" ht="16.5" customHeight="1">
      <c r="B157" s="37"/>
      <c r="C157" s="223" t="s">
        <v>148</v>
      </c>
      <c r="D157" s="223" t="s">
        <v>134</v>
      </c>
      <c r="E157" s="224" t="s">
        <v>423</v>
      </c>
      <c r="F157" s="225" t="s">
        <v>424</v>
      </c>
      <c r="G157" s="226" t="s">
        <v>172</v>
      </c>
      <c r="H157" s="227">
        <v>3</v>
      </c>
      <c r="I157" s="228"/>
      <c r="J157" s="229">
        <f>ROUND(I157*H157,2)</f>
        <v>0</v>
      </c>
      <c r="K157" s="225" t="s">
        <v>1</v>
      </c>
      <c r="L157" s="42"/>
      <c r="M157" s="230" t="s">
        <v>1</v>
      </c>
      <c r="N157" s="231" t="s">
        <v>45</v>
      </c>
      <c r="O157" s="85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138</v>
      </c>
      <c r="AT157" s="234" t="s">
        <v>134</v>
      </c>
      <c r="AU157" s="234" t="s">
        <v>88</v>
      </c>
      <c r="AY157" s="16" t="s">
        <v>131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6" t="s">
        <v>88</v>
      </c>
      <c r="BK157" s="235">
        <f>ROUND(I157*H157,2)</f>
        <v>0</v>
      </c>
      <c r="BL157" s="16" t="s">
        <v>138</v>
      </c>
      <c r="BM157" s="234" t="s">
        <v>206</v>
      </c>
    </row>
    <row r="158" spans="2:51" s="12" customFormat="1" ht="12">
      <c r="B158" s="241"/>
      <c r="C158" s="242"/>
      <c r="D158" s="243" t="s">
        <v>158</v>
      </c>
      <c r="E158" s="244" t="s">
        <v>1</v>
      </c>
      <c r="F158" s="245" t="s">
        <v>425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158</v>
      </c>
      <c r="AU158" s="251" t="s">
        <v>88</v>
      </c>
      <c r="AV158" s="12" t="s">
        <v>88</v>
      </c>
      <c r="AW158" s="12" t="s">
        <v>36</v>
      </c>
      <c r="AX158" s="12" t="s">
        <v>80</v>
      </c>
      <c r="AY158" s="251" t="s">
        <v>131</v>
      </c>
    </row>
    <row r="159" spans="2:51" s="12" customFormat="1" ht="12">
      <c r="B159" s="241"/>
      <c r="C159" s="242"/>
      <c r="D159" s="243" t="s">
        <v>158</v>
      </c>
      <c r="E159" s="244" t="s">
        <v>1</v>
      </c>
      <c r="F159" s="245" t="s">
        <v>426</v>
      </c>
      <c r="G159" s="242"/>
      <c r="H159" s="244" t="s">
        <v>1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158</v>
      </c>
      <c r="AU159" s="251" t="s">
        <v>88</v>
      </c>
      <c r="AV159" s="12" t="s">
        <v>88</v>
      </c>
      <c r="AW159" s="12" t="s">
        <v>36</v>
      </c>
      <c r="AX159" s="12" t="s">
        <v>80</v>
      </c>
      <c r="AY159" s="251" t="s">
        <v>131</v>
      </c>
    </row>
    <row r="160" spans="2:51" s="12" customFormat="1" ht="12">
      <c r="B160" s="241"/>
      <c r="C160" s="242"/>
      <c r="D160" s="243" t="s">
        <v>158</v>
      </c>
      <c r="E160" s="244" t="s">
        <v>1</v>
      </c>
      <c r="F160" s="245" t="s">
        <v>427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158</v>
      </c>
      <c r="AU160" s="251" t="s">
        <v>88</v>
      </c>
      <c r="AV160" s="12" t="s">
        <v>88</v>
      </c>
      <c r="AW160" s="12" t="s">
        <v>36</v>
      </c>
      <c r="AX160" s="12" t="s">
        <v>80</v>
      </c>
      <c r="AY160" s="251" t="s">
        <v>131</v>
      </c>
    </row>
    <row r="161" spans="2:51" s="12" customFormat="1" ht="12">
      <c r="B161" s="241"/>
      <c r="C161" s="242"/>
      <c r="D161" s="243" t="s">
        <v>158</v>
      </c>
      <c r="E161" s="244" t="s">
        <v>1</v>
      </c>
      <c r="F161" s="245" t="s">
        <v>428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158</v>
      </c>
      <c r="AU161" s="251" t="s">
        <v>88</v>
      </c>
      <c r="AV161" s="12" t="s">
        <v>88</v>
      </c>
      <c r="AW161" s="12" t="s">
        <v>36</v>
      </c>
      <c r="AX161" s="12" t="s">
        <v>80</v>
      </c>
      <c r="AY161" s="251" t="s">
        <v>131</v>
      </c>
    </row>
    <row r="162" spans="2:51" s="12" customFormat="1" ht="12">
      <c r="B162" s="241"/>
      <c r="C162" s="242"/>
      <c r="D162" s="243" t="s">
        <v>158</v>
      </c>
      <c r="E162" s="244" t="s">
        <v>1</v>
      </c>
      <c r="F162" s="245" t="s">
        <v>429</v>
      </c>
      <c r="G162" s="242"/>
      <c r="H162" s="244" t="s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158</v>
      </c>
      <c r="AU162" s="251" t="s">
        <v>88</v>
      </c>
      <c r="AV162" s="12" t="s">
        <v>88</v>
      </c>
      <c r="AW162" s="12" t="s">
        <v>36</v>
      </c>
      <c r="AX162" s="12" t="s">
        <v>80</v>
      </c>
      <c r="AY162" s="251" t="s">
        <v>131</v>
      </c>
    </row>
    <row r="163" spans="2:51" s="12" customFormat="1" ht="12">
      <c r="B163" s="241"/>
      <c r="C163" s="242"/>
      <c r="D163" s="243" t="s">
        <v>158</v>
      </c>
      <c r="E163" s="244" t="s">
        <v>1</v>
      </c>
      <c r="F163" s="245" t="s">
        <v>430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158</v>
      </c>
      <c r="AU163" s="251" t="s">
        <v>88</v>
      </c>
      <c r="AV163" s="12" t="s">
        <v>88</v>
      </c>
      <c r="AW163" s="12" t="s">
        <v>36</v>
      </c>
      <c r="AX163" s="12" t="s">
        <v>80</v>
      </c>
      <c r="AY163" s="251" t="s">
        <v>131</v>
      </c>
    </row>
    <row r="164" spans="2:51" s="13" customFormat="1" ht="12">
      <c r="B164" s="252"/>
      <c r="C164" s="253"/>
      <c r="D164" s="243" t="s">
        <v>158</v>
      </c>
      <c r="E164" s="254" t="s">
        <v>1</v>
      </c>
      <c r="F164" s="255" t="s">
        <v>145</v>
      </c>
      <c r="G164" s="253"/>
      <c r="H164" s="256">
        <v>3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158</v>
      </c>
      <c r="AU164" s="262" t="s">
        <v>88</v>
      </c>
      <c r="AV164" s="13" t="s">
        <v>90</v>
      </c>
      <c r="AW164" s="13" t="s">
        <v>36</v>
      </c>
      <c r="AX164" s="13" t="s">
        <v>80</v>
      </c>
      <c r="AY164" s="262" t="s">
        <v>131</v>
      </c>
    </row>
    <row r="165" spans="2:51" s="14" customFormat="1" ht="12">
      <c r="B165" s="263"/>
      <c r="C165" s="264"/>
      <c r="D165" s="243" t="s">
        <v>158</v>
      </c>
      <c r="E165" s="265" t="s">
        <v>1</v>
      </c>
      <c r="F165" s="266" t="s">
        <v>162</v>
      </c>
      <c r="G165" s="264"/>
      <c r="H165" s="267">
        <v>3</v>
      </c>
      <c r="I165" s="268"/>
      <c r="J165" s="264"/>
      <c r="K165" s="264"/>
      <c r="L165" s="269"/>
      <c r="M165" s="270"/>
      <c r="N165" s="271"/>
      <c r="O165" s="271"/>
      <c r="P165" s="271"/>
      <c r="Q165" s="271"/>
      <c r="R165" s="271"/>
      <c r="S165" s="271"/>
      <c r="T165" s="272"/>
      <c r="AT165" s="273" t="s">
        <v>158</v>
      </c>
      <c r="AU165" s="273" t="s">
        <v>88</v>
      </c>
      <c r="AV165" s="14" t="s">
        <v>138</v>
      </c>
      <c r="AW165" s="14" t="s">
        <v>36</v>
      </c>
      <c r="AX165" s="14" t="s">
        <v>88</v>
      </c>
      <c r="AY165" s="273" t="s">
        <v>131</v>
      </c>
    </row>
    <row r="166" spans="2:65" s="1" customFormat="1" ht="24" customHeight="1">
      <c r="B166" s="37"/>
      <c r="C166" s="223" t="s">
        <v>208</v>
      </c>
      <c r="D166" s="223" t="s">
        <v>134</v>
      </c>
      <c r="E166" s="224" t="s">
        <v>431</v>
      </c>
      <c r="F166" s="225" t="s">
        <v>432</v>
      </c>
      <c r="G166" s="226" t="s">
        <v>172</v>
      </c>
      <c r="H166" s="227">
        <v>3</v>
      </c>
      <c r="I166" s="228"/>
      <c r="J166" s="229">
        <f>ROUND(I166*H166,2)</f>
        <v>0</v>
      </c>
      <c r="K166" s="225" t="s">
        <v>1</v>
      </c>
      <c r="L166" s="42"/>
      <c r="M166" s="230" t="s">
        <v>1</v>
      </c>
      <c r="N166" s="231" t="s">
        <v>45</v>
      </c>
      <c r="O166" s="85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138</v>
      </c>
      <c r="AT166" s="234" t="s">
        <v>134</v>
      </c>
      <c r="AU166" s="234" t="s">
        <v>88</v>
      </c>
      <c r="AY166" s="16" t="s">
        <v>131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6" t="s">
        <v>88</v>
      </c>
      <c r="BK166" s="235">
        <f>ROUND(I166*H166,2)</f>
        <v>0</v>
      </c>
      <c r="BL166" s="16" t="s">
        <v>138</v>
      </c>
      <c r="BM166" s="234" t="s">
        <v>211</v>
      </c>
    </row>
    <row r="167" spans="2:51" s="12" customFormat="1" ht="12">
      <c r="B167" s="241"/>
      <c r="C167" s="242"/>
      <c r="D167" s="243" t="s">
        <v>158</v>
      </c>
      <c r="E167" s="244" t="s">
        <v>1</v>
      </c>
      <c r="F167" s="245" t="s">
        <v>433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158</v>
      </c>
      <c r="AU167" s="251" t="s">
        <v>88</v>
      </c>
      <c r="AV167" s="12" t="s">
        <v>88</v>
      </c>
      <c r="AW167" s="12" t="s">
        <v>36</v>
      </c>
      <c r="AX167" s="12" t="s">
        <v>80</v>
      </c>
      <c r="AY167" s="251" t="s">
        <v>131</v>
      </c>
    </row>
    <row r="168" spans="2:51" s="12" customFormat="1" ht="12">
      <c r="B168" s="241"/>
      <c r="C168" s="242"/>
      <c r="D168" s="243" t="s">
        <v>158</v>
      </c>
      <c r="E168" s="244" t="s">
        <v>1</v>
      </c>
      <c r="F168" s="245" t="s">
        <v>434</v>
      </c>
      <c r="G168" s="242"/>
      <c r="H168" s="244" t="s">
        <v>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158</v>
      </c>
      <c r="AU168" s="251" t="s">
        <v>88</v>
      </c>
      <c r="AV168" s="12" t="s">
        <v>88</v>
      </c>
      <c r="AW168" s="12" t="s">
        <v>36</v>
      </c>
      <c r="AX168" s="12" t="s">
        <v>80</v>
      </c>
      <c r="AY168" s="251" t="s">
        <v>131</v>
      </c>
    </row>
    <row r="169" spans="2:51" s="12" customFormat="1" ht="12">
      <c r="B169" s="241"/>
      <c r="C169" s="242"/>
      <c r="D169" s="243" t="s">
        <v>158</v>
      </c>
      <c r="E169" s="244" t="s">
        <v>1</v>
      </c>
      <c r="F169" s="245" t="s">
        <v>435</v>
      </c>
      <c r="G169" s="242"/>
      <c r="H169" s="244" t="s">
        <v>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158</v>
      </c>
      <c r="AU169" s="251" t="s">
        <v>88</v>
      </c>
      <c r="AV169" s="12" t="s">
        <v>88</v>
      </c>
      <c r="AW169" s="12" t="s">
        <v>36</v>
      </c>
      <c r="AX169" s="12" t="s">
        <v>80</v>
      </c>
      <c r="AY169" s="251" t="s">
        <v>131</v>
      </c>
    </row>
    <row r="170" spans="2:51" s="12" customFormat="1" ht="12">
      <c r="B170" s="241"/>
      <c r="C170" s="242"/>
      <c r="D170" s="243" t="s">
        <v>158</v>
      </c>
      <c r="E170" s="244" t="s">
        <v>1</v>
      </c>
      <c r="F170" s="245" t="s">
        <v>436</v>
      </c>
      <c r="G170" s="242"/>
      <c r="H170" s="244" t="s">
        <v>1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158</v>
      </c>
      <c r="AU170" s="251" t="s">
        <v>88</v>
      </c>
      <c r="AV170" s="12" t="s">
        <v>88</v>
      </c>
      <c r="AW170" s="12" t="s">
        <v>36</v>
      </c>
      <c r="AX170" s="12" t="s">
        <v>80</v>
      </c>
      <c r="AY170" s="251" t="s">
        <v>131</v>
      </c>
    </row>
    <row r="171" spans="2:51" s="13" customFormat="1" ht="12">
      <c r="B171" s="252"/>
      <c r="C171" s="253"/>
      <c r="D171" s="243" t="s">
        <v>158</v>
      </c>
      <c r="E171" s="254" t="s">
        <v>1</v>
      </c>
      <c r="F171" s="255" t="s">
        <v>145</v>
      </c>
      <c r="G171" s="253"/>
      <c r="H171" s="256">
        <v>3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AT171" s="262" t="s">
        <v>158</v>
      </c>
      <c r="AU171" s="262" t="s">
        <v>88</v>
      </c>
      <c r="AV171" s="13" t="s">
        <v>90</v>
      </c>
      <c r="AW171" s="13" t="s">
        <v>36</v>
      </c>
      <c r="AX171" s="13" t="s">
        <v>80</v>
      </c>
      <c r="AY171" s="262" t="s">
        <v>131</v>
      </c>
    </row>
    <row r="172" spans="2:51" s="14" customFormat="1" ht="12">
      <c r="B172" s="263"/>
      <c r="C172" s="264"/>
      <c r="D172" s="243" t="s">
        <v>158</v>
      </c>
      <c r="E172" s="265" t="s">
        <v>1</v>
      </c>
      <c r="F172" s="266" t="s">
        <v>162</v>
      </c>
      <c r="G172" s="264"/>
      <c r="H172" s="267">
        <v>3</v>
      </c>
      <c r="I172" s="268"/>
      <c r="J172" s="264"/>
      <c r="K172" s="264"/>
      <c r="L172" s="269"/>
      <c r="M172" s="270"/>
      <c r="N172" s="271"/>
      <c r="O172" s="271"/>
      <c r="P172" s="271"/>
      <c r="Q172" s="271"/>
      <c r="R172" s="271"/>
      <c r="S172" s="271"/>
      <c r="T172" s="272"/>
      <c r="AT172" s="273" t="s">
        <v>158</v>
      </c>
      <c r="AU172" s="273" t="s">
        <v>88</v>
      </c>
      <c r="AV172" s="14" t="s">
        <v>138</v>
      </c>
      <c r="AW172" s="14" t="s">
        <v>36</v>
      </c>
      <c r="AX172" s="14" t="s">
        <v>88</v>
      </c>
      <c r="AY172" s="273" t="s">
        <v>131</v>
      </c>
    </row>
    <row r="173" spans="2:65" s="1" customFormat="1" ht="16.5" customHeight="1">
      <c r="B173" s="37"/>
      <c r="C173" s="223" t="s">
        <v>200</v>
      </c>
      <c r="D173" s="223" t="s">
        <v>134</v>
      </c>
      <c r="E173" s="224" t="s">
        <v>437</v>
      </c>
      <c r="F173" s="225" t="s">
        <v>438</v>
      </c>
      <c r="G173" s="226" t="s">
        <v>172</v>
      </c>
      <c r="H173" s="227">
        <v>1</v>
      </c>
      <c r="I173" s="228"/>
      <c r="J173" s="229">
        <f>ROUND(I173*H173,2)</f>
        <v>0</v>
      </c>
      <c r="K173" s="225" t="s">
        <v>1</v>
      </c>
      <c r="L173" s="42"/>
      <c r="M173" s="230" t="s">
        <v>1</v>
      </c>
      <c r="N173" s="231" t="s">
        <v>45</v>
      </c>
      <c r="O173" s="85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AR173" s="234" t="s">
        <v>138</v>
      </c>
      <c r="AT173" s="234" t="s">
        <v>134</v>
      </c>
      <c r="AU173" s="234" t="s">
        <v>88</v>
      </c>
      <c r="AY173" s="16" t="s">
        <v>131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6" t="s">
        <v>88</v>
      </c>
      <c r="BK173" s="235">
        <f>ROUND(I173*H173,2)</f>
        <v>0</v>
      </c>
      <c r="BL173" s="16" t="s">
        <v>138</v>
      </c>
      <c r="BM173" s="234" t="s">
        <v>168</v>
      </c>
    </row>
    <row r="174" spans="2:51" s="12" customFormat="1" ht="12">
      <c r="B174" s="241"/>
      <c r="C174" s="242"/>
      <c r="D174" s="243" t="s">
        <v>158</v>
      </c>
      <c r="E174" s="244" t="s">
        <v>1</v>
      </c>
      <c r="F174" s="245" t="s">
        <v>439</v>
      </c>
      <c r="G174" s="242"/>
      <c r="H174" s="244" t="s">
        <v>1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158</v>
      </c>
      <c r="AU174" s="251" t="s">
        <v>88</v>
      </c>
      <c r="AV174" s="12" t="s">
        <v>88</v>
      </c>
      <c r="AW174" s="12" t="s">
        <v>36</v>
      </c>
      <c r="AX174" s="12" t="s">
        <v>80</v>
      </c>
      <c r="AY174" s="251" t="s">
        <v>131</v>
      </c>
    </row>
    <row r="175" spans="2:51" s="12" customFormat="1" ht="12">
      <c r="B175" s="241"/>
      <c r="C175" s="242"/>
      <c r="D175" s="243" t="s">
        <v>158</v>
      </c>
      <c r="E175" s="244" t="s">
        <v>1</v>
      </c>
      <c r="F175" s="245" t="s">
        <v>440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158</v>
      </c>
      <c r="AU175" s="251" t="s">
        <v>88</v>
      </c>
      <c r="AV175" s="12" t="s">
        <v>88</v>
      </c>
      <c r="AW175" s="12" t="s">
        <v>36</v>
      </c>
      <c r="AX175" s="12" t="s">
        <v>80</v>
      </c>
      <c r="AY175" s="251" t="s">
        <v>131</v>
      </c>
    </row>
    <row r="176" spans="2:51" s="12" customFormat="1" ht="12">
      <c r="B176" s="241"/>
      <c r="C176" s="242"/>
      <c r="D176" s="243" t="s">
        <v>158</v>
      </c>
      <c r="E176" s="244" t="s">
        <v>1</v>
      </c>
      <c r="F176" s="245" t="s">
        <v>441</v>
      </c>
      <c r="G176" s="242"/>
      <c r="H176" s="244" t="s">
        <v>1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158</v>
      </c>
      <c r="AU176" s="251" t="s">
        <v>88</v>
      </c>
      <c r="AV176" s="12" t="s">
        <v>88</v>
      </c>
      <c r="AW176" s="12" t="s">
        <v>36</v>
      </c>
      <c r="AX176" s="12" t="s">
        <v>80</v>
      </c>
      <c r="AY176" s="251" t="s">
        <v>131</v>
      </c>
    </row>
    <row r="177" spans="2:51" s="12" customFormat="1" ht="12">
      <c r="B177" s="241"/>
      <c r="C177" s="242"/>
      <c r="D177" s="243" t="s">
        <v>158</v>
      </c>
      <c r="E177" s="244" t="s">
        <v>1</v>
      </c>
      <c r="F177" s="245" t="s">
        <v>442</v>
      </c>
      <c r="G177" s="242"/>
      <c r="H177" s="244" t="s">
        <v>1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158</v>
      </c>
      <c r="AU177" s="251" t="s">
        <v>88</v>
      </c>
      <c r="AV177" s="12" t="s">
        <v>88</v>
      </c>
      <c r="AW177" s="12" t="s">
        <v>36</v>
      </c>
      <c r="AX177" s="12" t="s">
        <v>80</v>
      </c>
      <c r="AY177" s="251" t="s">
        <v>131</v>
      </c>
    </row>
    <row r="178" spans="2:51" s="13" customFormat="1" ht="12">
      <c r="B178" s="252"/>
      <c r="C178" s="253"/>
      <c r="D178" s="243" t="s">
        <v>158</v>
      </c>
      <c r="E178" s="254" t="s">
        <v>1</v>
      </c>
      <c r="F178" s="255" t="s">
        <v>88</v>
      </c>
      <c r="G178" s="253"/>
      <c r="H178" s="256">
        <v>1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AT178" s="262" t="s">
        <v>158</v>
      </c>
      <c r="AU178" s="262" t="s">
        <v>88</v>
      </c>
      <c r="AV178" s="13" t="s">
        <v>90</v>
      </c>
      <c r="AW178" s="13" t="s">
        <v>36</v>
      </c>
      <c r="AX178" s="13" t="s">
        <v>80</v>
      </c>
      <c r="AY178" s="262" t="s">
        <v>131</v>
      </c>
    </row>
    <row r="179" spans="2:51" s="14" customFormat="1" ht="12">
      <c r="B179" s="263"/>
      <c r="C179" s="264"/>
      <c r="D179" s="243" t="s">
        <v>158</v>
      </c>
      <c r="E179" s="265" t="s">
        <v>1</v>
      </c>
      <c r="F179" s="266" t="s">
        <v>162</v>
      </c>
      <c r="G179" s="264"/>
      <c r="H179" s="267">
        <v>1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AT179" s="273" t="s">
        <v>158</v>
      </c>
      <c r="AU179" s="273" t="s">
        <v>88</v>
      </c>
      <c r="AV179" s="14" t="s">
        <v>138</v>
      </c>
      <c r="AW179" s="14" t="s">
        <v>36</v>
      </c>
      <c r="AX179" s="14" t="s">
        <v>88</v>
      </c>
      <c r="AY179" s="273" t="s">
        <v>131</v>
      </c>
    </row>
    <row r="180" spans="2:65" s="1" customFormat="1" ht="24" customHeight="1">
      <c r="B180" s="37"/>
      <c r="C180" s="223" t="s">
        <v>216</v>
      </c>
      <c r="D180" s="223" t="s">
        <v>134</v>
      </c>
      <c r="E180" s="224" t="s">
        <v>443</v>
      </c>
      <c r="F180" s="225" t="s">
        <v>444</v>
      </c>
      <c r="G180" s="226" t="s">
        <v>172</v>
      </c>
      <c r="H180" s="227">
        <v>2</v>
      </c>
      <c r="I180" s="228"/>
      <c r="J180" s="229">
        <f>ROUND(I180*H180,2)</f>
        <v>0</v>
      </c>
      <c r="K180" s="225" t="s">
        <v>1</v>
      </c>
      <c r="L180" s="42"/>
      <c r="M180" s="230" t="s">
        <v>1</v>
      </c>
      <c r="N180" s="231" t="s">
        <v>45</v>
      </c>
      <c r="O180" s="85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AR180" s="234" t="s">
        <v>138</v>
      </c>
      <c r="AT180" s="234" t="s">
        <v>134</v>
      </c>
      <c r="AU180" s="234" t="s">
        <v>88</v>
      </c>
      <c r="AY180" s="16" t="s">
        <v>131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6" t="s">
        <v>88</v>
      </c>
      <c r="BK180" s="235">
        <f>ROUND(I180*H180,2)</f>
        <v>0</v>
      </c>
      <c r="BL180" s="16" t="s">
        <v>138</v>
      </c>
      <c r="BM180" s="234" t="s">
        <v>219</v>
      </c>
    </row>
    <row r="181" spans="2:51" s="12" customFormat="1" ht="12">
      <c r="B181" s="241"/>
      <c r="C181" s="242"/>
      <c r="D181" s="243" t="s">
        <v>158</v>
      </c>
      <c r="E181" s="244" t="s">
        <v>1</v>
      </c>
      <c r="F181" s="245" t="s">
        <v>445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158</v>
      </c>
      <c r="AU181" s="251" t="s">
        <v>88</v>
      </c>
      <c r="AV181" s="12" t="s">
        <v>88</v>
      </c>
      <c r="AW181" s="12" t="s">
        <v>36</v>
      </c>
      <c r="AX181" s="12" t="s">
        <v>80</v>
      </c>
      <c r="AY181" s="251" t="s">
        <v>131</v>
      </c>
    </row>
    <row r="182" spans="2:51" s="12" customFormat="1" ht="12">
      <c r="B182" s="241"/>
      <c r="C182" s="242"/>
      <c r="D182" s="243" t="s">
        <v>158</v>
      </c>
      <c r="E182" s="244" t="s">
        <v>1</v>
      </c>
      <c r="F182" s="245" t="s">
        <v>421</v>
      </c>
      <c r="G182" s="242"/>
      <c r="H182" s="244" t="s">
        <v>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158</v>
      </c>
      <c r="AU182" s="251" t="s">
        <v>88</v>
      </c>
      <c r="AV182" s="12" t="s">
        <v>88</v>
      </c>
      <c r="AW182" s="12" t="s">
        <v>36</v>
      </c>
      <c r="AX182" s="12" t="s">
        <v>80</v>
      </c>
      <c r="AY182" s="251" t="s">
        <v>131</v>
      </c>
    </row>
    <row r="183" spans="2:51" s="12" customFormat="1" ht="12">
      <c r="B183" s="241"/>
      <c r="C183" s="242"/>
      <c r="D183" s="243" t="s">
        <v>158</v>
      </c>
      <c r="E183" s="244" t="s">
        <v>1</v>
      </c>
      <c r="F183" s="245" t="s">
        <v>446</v>
      </c>
      <c r="G183" s="242"/>
      <c r="H183" s="244" t="s">
        <v>1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158</v>
      </c>
      <c r="AU183" s="251" t="s">
        <v>88</v>
      </c>
      <c r="AV183" s="12" t="s">
        <v>88</v>
      </c>
      <c r="AW183" s="12" t="s">
        <v>36</v>
      </c>
      <c r="AX183" s="12" t="s">
        <v>80</v>
      </c>
      <c r="AY183" s="251" t="s">
        <v>131</v>
      </c>
    </row>
    <row r="184" spans="2:51" s="12" customFormat="1" ht="12">
      <c r="B184" s="241"/>
      <c r="C184" s="242"/>
      <c r="D184" s="243" t="s">
        <v>158</v>
      </c>
      <c r="E184" s="244" t="s">
        <v>1</v>
      </c>
      <c r="F184" s="245" t="s">
        <v>447</v>
      </c>
      <c r="G184" s="242"/>
      <c r="H184" s="244" t="s">
        <v>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158</v>
      </c>
      <c r="AU184" s="251" t="s">
        <v>88</v>
      </c>
      <c r="AV184" s="12" t="s">
        <v>88</v>
      </c>
      <c r="AW184" s="12" t="s">
        <v>36</v>
      </c>
      <c r="AX184" s="12" t="s">
        <v>80</v>
      </c>
      <c r="AY184" s="251" t="s">
        <v>131</v>
      </c>
    </row>
    <row r="185" spans="2:51" s="12" customFormat="1" ht="12">
      <c r="B185" s="241"/>
      <c r="C185" s="242"/>
      <c r="D185" s="243" t="s">
        <v>158</v>
      </c>
      <c r="E185" s="244" t="s">
        <v>1</v>
      </c>
      <c r="F185" s="245" t="s">
        <v>409</v>
      </c>
      <c r="G185" s="242"/>
      <c r="H185" s="244" t="s">
        <v>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158</v>
      </c>
      <c r="AU185" s="251" t="s">
        <v>88</v>
      </c>
      <c r="AV185" s="12" t="s">
        <v>88</v>
      </c>
      <c r="AW185" s="12" t="s">
        <v>36</v>
      </c>
      <c r="AX185" s="12" t="s">
        <v>80</v>
      </c>
      <c r="AY185" s="251" t="s">
        <v>131</v>
      </c>
    </row>
    <row r="186" spans="2:51" s="13" customFormat="1" ht="12">
      <c r="B186" s="252"/>
      <c r="C186" s="253"/>
      <c r="D186" s="243" t="s">
        <v>158</v>
      </c>
      <c r="E186" s="254" t="s">
        <v>1</v>
      </c>
      <c r="F186" s="255" t="s">
        <v>90</v>
      </c>
      <c r="G186" s="253"/>
      <c r="H186" s="256">
        <v>2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AT186" s="262" t="s">
        <v>158</v>
      </c>
      <c r="AU186" s="262" t="s">
        <v>88</v>
      </c>
      <c r="AV186" s="13" t="s">
        <v>90</v>
      </c>
      <c r="AW186" s="13" t="s">
        <v>36</v>
      </c>
      <c r="AX186" s="13" t="s">
        <v>80</v>
      </c>
      <c r="AY186" s="262" t="s">
        <v>131</v>
      </c>
    </row>
    <row r="187" spans="2:51" s="14" customFormat="1" ht="12">
      <c r="B187" s="263"/>
      <c r="C187" s="264"/>
      <c r="D187" s="243" t="s">
        <v>158</v>
      </c>
      <c r="E187" s="265" t="s">
        <v>1</v>
      </c>
      <c r="F187" s="266" t="s">
        <v>162</v>
      </c>
      <c r="G187" s="264"/>
      <c r="H187" s="267">
        <v>2</v>
      </c>
      <c r="I187" s="268"/>
      <c r="J187" s="264"/>
      <c r="K187" s="264"/>
      <c r="L187" s="269"/>
      <c r="M187" s="270"/>
      <c r="N187" s="271"/>
      <c r="O187" s="271"/>
      <c r="P187" s="271"/>
      <c r="Q187" s="271"/>
      <c r="R187" s="271"/>
      <c r="S187" s="271"/>
      <c r="T187" s="272"/>
      <c r="AT187" s="273" t="s">
        <v>158</v>
      </c>
      <c r="AU187" s="273" t="s">
        <v>88</v>
      </c>
      <c r="AV187" s="14" t="s">
        <v>138</v>
      </c>
      <c r="AW187" s="14" t="s">
        <v>36</v>
      </c>
      <c r="AX187" s="14" t="s">
        <v>88</v>
      </c>
      <c r="AY187" s="273" t="s">
        <v>131</v>
      </c>
    </row>
    <row r="188" spans="2:65" s="1" customFormat="1" ht="16.5" customHeight="1">
      <c r="B188" s="37"/>
      <c r="C188" s="223" t="s">
        <v>203</v>
      </c>
      <c r="D188" s="223" t="s">
        <v>134</v>
      </c>
      <c r="E188" s="224" t="s">
        <v>448</v>
      </c>
      <c r="F188" s="225" t="s">
        <v>449</v>
      </c>
      <c r="G188" s="226" t="s">
        <v>172</v>
      </c>
      <c r="H188" s="227">
        <v>1</v>
      </c>
      <c r="I188" s="228"/>
      <c r="J188" s="229">
        <f>ROUND(I188*H188,2)</f>
        <v>0</v>
      </c>
      <c r="K188" s="225" t="s">
        <v>1</v>
      </c>
      <c r="L188" s="42"/>
      <c r="M188" s="230" t="s">
        <v>1</v>
      </c>
      <c r="N188" s="231" t="s">
        <v>45</v>
      </c>
      <c r="O188" s="85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AR188" s="234" t="s">
        <v>138</v>
      </c>
      <c r="AT188" s="234" t="s">
        <v>134</v>
      </c>
      <c r="AU188" s="234" t="s">
        <v>88</v>
      </c>
      <c r="AY188" s="16" t="s">
        <v>131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6" t="s">
        <v>88</v>
      </c>
      <c r="BK188" s="235">
        <f>ROUND(I188*H188,2)</f>
        <v>0</v>
      </c>
      <c r="BL188" s="16" t="s">
        <v>138</v>
      </c>
      <c r="BM188" s="234" t="s">
        <v>223</v>
      </c>
    </row>
    <row r="189" spans="2:51" s="12" customFormat="1" ht="12">
      <c r="B189" s="241"/>
      <c r="C189" s="242"/>
      <c r="D189" s="243" t="s">
        <v>158</v>
      </c>
      <c r="E189" s="244" t="s">
        <v>1</v>
      </c>
      <c r="F189" s="245" t="s">
        <v>450</v>
      </c>
      <c r="G189" s="242"/>
      <c r="H189" s="244" t="s">
        <v>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158</v>
      </c>
      <c r="AU189" s="251" t="s">
        <v>88</v>
      </c>
      <c r="AV189" s="12" t="s">
        <v>88</v>
      </c>
      <c r="AW189" s="12" t="s">
        <v>36</v>
      </c>
      <c r="AX189" s="12" t="s">
        <v>80</v>
      </c>
      <c r="AY189" s="251" t="s">
        <v>131</v>
      </c>
    </row>
    <row r="190" spans="2:51" s="12" customFormat="1" ht="12">
      <c r="B190" s="241"/>
      <c r="C190" s="242"/>
      <c r="D190" s="243" t="s">
        <v>158</v>
      </c>
      <c r="E190" s="244" t="s">
        <v>1</v>
      </c>
      <c r="F190" s="245" t="s">
        <v>451</v>
      </c>
      <c r="G190" s="242"/>
      <c r="H190" s="244" t="s">
        <v>1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158</v>
      </c>
      <c r="AU190" s="251" t="s">
        <v>88</v>
      </c>
      <c r="AV190" s="12" t="s">
        <v>88</v>
      </c>
      <c r="AW190" s="12" t="s">
        <v>36</v>
      </c>
      <c r="AX190" s="12" t="s">
        <v>80</v>
      </c>
      <c r="AY190" s="251" t="s">
        <v>131</v>
      </c>
    </row>
    <row r="191" spans="2:51" s="12" customFormat="1" ht="12">
      <c r="B191" s="241"/>
      <c r="C191" s="242"/>
      <c r="D191" s="243" t="s">
        <v>158</v>
      </c>
      <c r="E191" s="244" t="s">
        <v>1</v>
      </c>
      <c r="F191" s="245" t="s">
        <v>452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158</v>
      </c>
      <c r="AU191" s="251" t="s">
        <v>88</v>
      </c>
      <c r="AV191" s="12" t="s">
        <v>88</v>
      </c>
      <c r="AW191" s="12" t="s">
        <v>36</v>
      </c>
      <c r="AX191" s="12" t="s">
        <v>80</v>
      </c>
      <c r="AY191" s="251" t="s">
        <v>131</v>
      </c>
    </row>
    <row r="192" spans="2:51" s="13" customFormat="1" ht="12">
      <c r="B192" s="252"/>
      <c r="C192" s="253"/>
      <c r="D192" s="243" t="s">
        <v>158</v>
      </c>
      <c r="E192" s="254" t="s">
        <v>1</v>
      </c>
      <c r="F192" s="255" t="s">
        <v>88</v>
      </c>
      <c r="G192" s="253"/>
      <c r="H192" s="256">
        <v>1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AT192" s="262" t="s">
        <v>158</v>
      </c>
      <c r="AU192" s="262" t="s">
        <v>88</v>
      </c>
      <c r="AV192" s="13" t="s">
        <v>90</v>
      </c>
      <c r="AW192" s="13" t="s">
        <v>36</v>
      </c>
      <c r="AX192" s="13" t="s">
        <v>80</v>
      </c>
      <c r="AY192" s="262" t="s">
        <v>131</v>
      </c>
    </row>
    <row r="193" spans="2:51" s="14" customFormat="1" ht="12">
      <c r="B193" s="263"/>
      <c r="C193" s="264"/>
      <c r="D193" s="243" t="s">
        <v>158</v>
      </c>
      <c r="E193" s="265" t="s">
        <v>1</v>
      </c>
      <c r="F193" s="266" t="s">
        <v>162</v>
      </c>
      <c r="G193" s="264"/>
      <c r="H193" s="267">
        <v>1</v>
      </c>
      <c r="I193" s="268"/>
      <c r="J193" s="264"/>
      <c r="K193" s="264"/>
      <c r="L193" s="269"/>
      <c r="M193" s="270"/>
      <c r="N193" s="271"/>
      <c r="O193" s="271"/>
      <c r="P193" s="271"/>
      <c r="Q193" s="271"/>
      <c r="R193" s="271"/>
      <c r="S193" s="271"/>
      <c r="T193" s="272"/>
      <c r="AT193" s="273" t="s">
        <v>158</v>
      </c>
      <c r="AU193" s="273" t="s">
        <v>88</v>
      </c>
      <c r="AV193" s="14" t="s">
        <v>138</v>
      </c>
      <c r="AW193" s="14" t="s">
        <v>36</v>
      </c>
      <c r="AX193" s="14" t="s">
        <v>88</v>
      </c>
      <c r="AY193" s="273" t="s">
        <v>131</v>
      </c>
    </row>
    <row r="194" spans="2:65" s="1" customFormat="1" ht="16.5" customHeight="1">
      <c r="B194" s="37"/>
      <c r="C194" s="223" t="s">
        <v>225</v>
      </c>
      <c r="D194" s="223" t="s">
        <v>134</v>
      </c>
      <c r="E194" s="224" t="s">
        <v>453</v>
      </c>
      <c r="F194" s="225" t="s">
        <v>454</v>
      </c>
      <c r="G194" s="226" t="s">
        <v>195</v>
      </c>
      <c r="H194" s="227">
        <v>9</v>
      </c>
      <c r="I194" s="228"/>
      <c r="J194" s="229">
        <f>ROUND(I194*H194,2)</f>
        <v>0</v>
      </c>
      <c r="K194" s="225" t="s">
        <v>1</v>
      </c>
      <c r="L194" s="42"/>
      <c r="M194" s="230" t="s">
        <v>1</v>
      </c>
      <c r="N194" s="231" t="s">
        <v>45</v>
      </c>
      <c r="O194" s="85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AR194" s="234" t="s">
        <v>138</v>
      </c>
      <c r="AT194" s="234" t="s">
        <v>134</v>
      </c>
      <c r="AU194" s="234" t="s">
        <v>88</v>
      </c>
      <c r="AY194" s="16" t="s">
        <v>131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6" t="s">
        <v>88</v>
      </c>
      <c r="BK194" s="235">
        <f>ROUND(I194*H194,2)</f>
        <v>0</v>
      </c>
      <c r="BL194" s="16" t="s">
        <v>138</v>
      </c>
      <c r="BM194" s="234" t="s">
        <v>173</v>
      </c>
    </row>
    <row r="195" spans="2:51" s="12" customFormat="1" ht="12">
      <c r="B195" s="241"/>
      <c r="C195" s="242"/>
      <c r="D195" s="243" t="s">
        <v>158</v>
      </c>
      <c r="E195" s="244" t="s">
        <v>1</v>
      </c>
      <c r="F195" s="245" t="s">
        <v>455</v>
      </c>
      <c r="G195" s="242"/>
      <c r="H195" s="244" t="s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158</v>
      </c>
      <c r="AU195" s="251" t="s">
        <v>88</v>
      </c>
      <c r="AV195" s="12" t="s">
        <v>88</v>
      </c>
      <c r="AW195" s="12" t="s">
        <v>36</v>
      </c>
      <c r="AX195" s="12" t="s">
        <v>80</v>
      </c>
      <c r="AY195" s="251" t="s">
        <v>131</v>
      </c>
    </row>
    <row r="196" spans="2:51" s="12" customFormat="1" ht="12">
      <c r="B196" s="241"/>
      <c r="C196" s="242"/>
      <c r="D196" s="243" t="s">
        <v>158</v>
      </c>
      <c r="E196" s="244" t="s">
        <v>1</v>
      </c>
      <c r="F196" s="245" t="s">
        <v>456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158</v>
      </c>
      <c r="AU196" s="251" t="s">
        <v>88</v>
      </c>
      <c r="AV196" s="12" t="s">
        <v>88</v>
      </c>
      <c r="AW196" s="12" t="s">
        <v>36</v>
      </c>
      <c r="AX196" s="12" t="s">
        <v>80</v>
      </c>
      <c r="AY196" s="251" t="s">
        <v>131</v>
      </c>
    </row>
    <row r="197" spans="2:51" s="12" customFormat="1" ht="12">
      <c r="B197" s="241"/>
      <c r="C197" s="242"/>
      <c r="D197" s="243" t="s">
        <v>158</v>
      </c>
      <c r="E197" s="244" t="s">
        <v>1</v>
      </c>
      <c r="F197" s="245" t="s">
        <v>457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158</v>
      </c>
      <c r="AU197" s="251" t="s">
        <v>88</v>
      </c>
      <c r="AV197" s="12" t="s">
        <v>88</v>
      </c>
      <c r="AW197" s="12" t="s">
        <v>36</v>
      </c>
      <c r="AX197" s="12" t="s">
        <v>80</v>
      </c>
      <c r="AY197" s="251" t="s">
        <v>131</v>
      </c>
    </row>
    <row r="198" spans="2:51" s="12" customFormat="1" ht="12">
      <c r="B198" s="241"/>
      <c r="C198" s="242"/>
      <c r="D198" s="243" t="s">
        <v>158</v>
      </c>
      <c r="E198" s="244" t="s">
        <v>1</v>
      </c>
      <c r="F198" s="245" t="s">
        <v>458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158</v>
      </c>
      <c r="AU198" s="251" t="s">
        <v>88</v>
      </c>
      <c r="AV198" s="12" t="s">
        <v>88</v>
      </c>
      <c r="AW198" s="12" t="s">
        <v>36</v>
      </c>
      <c r="AX198" s="12" t="s">
        <v>80</v>
      </c>
      <c r="AY198" s="251" t="s">
        <v>131</v>
      </c>
    </row>
    <row r="199" spans="2:51" s="12" customFormat="1" ht="12">
      <c r="B199" s="241"/>
      <c r="C199" s="242"/>
      <c r="D199" s="243" t="s">
        <v>158</v>
      </c>
      <c r="E199" s="244" t="s">
        <v>1</v>
      </c>
      <c r="F199" s="245" t="s">
        <v>459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158</v>
      </c>
      <c r="AU199" s="251" t="s">
        <v>88</v>
      </c>
      <c r="AV199" s="12" t="s">
        <v>88</v>
      </c>
      <c r="AW199" s="12" t="s">
        <v>36</v>
      </c>
      <c r="AX199" s="12" t="s">
        <v>80</v>
      </c>
      <c r="AY199" s="251" t="s">
        <v>131</v>
      </c>
    </row>
    <row r="200" spans="2:51" s="12" customFormat="1" ht="12">
      <c r="B200" s="241"/>
      <c r="C200" s="242"/>
      <c r="D200" s="243" t="s">
        <v>158</v>
      </c>
      <c r="E200" s="244" t="s">
        <v>1</v>
      </c>
      <c r="F200" s="245" t="s">
        <v>460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158</v>
      </c>
      <c r="AU200" s="251" t="s">
        <v>88</v>
      </c>
      <c r="AV200" s="12" t="s">
        <v>88</v>
      </c>
      <c r="AW200" s="12" t="s">
        <v>36</v>
      </c>
      <c r="AX200" s="12" t="s">
        <v>80</v>
      </c>
      <c r="AY200" s="251" t="s">
        <v>131</v>
      </c>
    </row>
    <row r="201" spans="2:51" s="13" customFormat="1" ht="12">
      <c r="B201" s="252"/>
      <c r="C201" s="253"/>
      <c r="D201" s="243" t="s">
        <v>158</v>
      </c>
      <c r="E201" s="254" t="s">
        <v>1</v>
      </c>
      <c r="F201" s="255" t="s">
        <v>216</v>
      </c>
      <c r="G201" s="253"/>
      <c r="H201" s="256">
        <v>9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AT201" s="262" t="s">
        <v>158</v>
      </c>
      <c r="AU201" s="262" t="s">
        <v>88</v>
      </c>
      <c r="AV201" s="13" t="s">
        <v>90</v>
      </c>
      <c r="AW201" s="13" t="s">
        <v>36</v>
      </c>
      <c r="AX201" s="13" t="s">
        <v>80</v>
      </c>
      <c r="AY201" s="262" t="s">
        <v>131</v>
      </c>
    </row>
    <row r="202" spans="2:51" s="14" customFormat="1" ht="12">
      <c r="B202" s="263"/>
      <c r="C202" s="264"/>
      <c r="D202" s="243" t="s">
        <v>158</v>
      </c>
      <c r="E202" s="265" t="s">
        <v>1</v>
      </c>
      <c r="F202" s="266" t="s">
        <v>162</v>
      </c>
      <c r="G202" s="264"/>
      <c r="H202" s="267">
        <v>9</v>
      </c>
      <c r="I202" s="268"/>
      <c r="J202" s="264"/>
      <c r="K202" s="264"/>
      <c r="L202" s="269"/>
      <c r="M202" s="270"/>
      <c r="N202" s="271"/>
      <c r="O202" s="271"/>
      <c r="P202" s="271"/>
      <c r="Q202" s="271"/>
      <c r="R202" s="271"/>
      <c r="S202" s="271"/>
      <c r="T202" s="272"/>
      <c r="AT202" s="273" t="s">
        <v>158</v>
      </c>
      <c r="AU202" s="273" t="s">
        <v>88</v>
      </c>
      <c r="AV202" s="14" t="s">
        <v>138</v>
      </c>
      <c r="AW202" s="14" t="s">
        <v>36</v>
      </c>
      <c r="AX202" s="14" t="s">
        <v>88</v>
      </c>
      <c r="AY202" s="273" t="s">
        <v>131</v>
      </c>
    </row>
    <row r="203" spans="2:65" s="1" customFormat="1" ht="16.5" customHeight="1">
      <c r="B203" s="37"/>
      <c r="C203" s="223" t="s">
        <v>206</v>
      </c>
      <c r="D203" s="223" t="s">
        <v>134</v>
      </c>
      <c r="E203" s="224" t="s">
        <v>461</v>
      </c>
      <c r="F203" s="225" t="s">
        <v>462</v>
      </c>
      <c r="G203" s="226" t="s">
        <v>172</v>
      </c>
      <c r="H203" s="227">
        <v>4</v>
      </c>
      <c r="I203" s="228"/>
      <c r="J203" s="229">
        <f>ROUND(I203*H203,2)</f>
        <v>0</v>
      </c>
      <c r="K203" s="225" t="s">
        <v>1</v>
      </c>
      <c r="L203" s="42"/>
      <c r="M203" s="230" t="s">
        <v>1</v>
      </c>
      <c r="N203" s="231" t="s">
        <v>45</v>
      </c>
      <c r="O203" s="85"/>
      <c r="P203" s="232">
        <f>O203*H203</f>
        <v>0</v>
      </c>
      <c r="Q203" s="232">
        <v>0</v>
      </c>
      <c r="R203" s="232">
        <f>Q203*H203</f>
        <v>0</v>
      </c>
      <c r="S203" s="232">
        <v>0</v>
      </c>
      <c r="T203" s="233">
        <f>S203*H203</f>
        <v>0</v>
      </c>
      <c r="AR203" s="234" t="s">
        <v>138</v>
      </c>
      <c r="AT203" s="234" t="s">
        <v>134</v>
      </c>
      <c r="AU203" s="234" t="s">
        <v>88</v>
      </c>
      <c r="AY203" s="16" t="s">
        <v>131</v>
      </c>
      <c r="BE203" s="235">
        <f>IF(N203="základní",J203,0)</f>
        <v>0</v>
      </c>
      <c r="BF203" s="235">
        <f>IF(N203="snížená",J203,0)</f>
        <v>0</v>
      </c>
      <c r="BG203" s="235">
        <f>IF(N203="zákl. přenesená",J203,0)</f>
        <v>0</v>
      </c>
      <c r="BH203" s="235">
        <f>IF(N203="sníž. přenesená",J203,0)</f>
        <v>0</v>
      </c>
      <c r="BI203" s="235">
        <f>IF(N203="nulová",J203,0)</f>
        <v>0</v>
      </c>
      <c r="BJ203" s="16" t="s">
        <v>88</v>
      </c>
      <c r="BK203" s="235">
        <f>ROUND(I203*H203,2)</f>
        <v>0</v>
      </c>
      <c r="BL203" s="16" t="s">
        <v>138</v>
      </c>
      <c r="BM203" s="234" t="s">
        <v>178</v>
      </c>
    </row>
    <row r="204" spans="2:51" s="12" customFormat="1" ht="12">
      <c r="B204" s="241"/>
      <c r="C204" s="242"/>
      <c r="D204" s="243" t="s">
        <v>158</v>
      </c>
      <c r="E204" s="244" t="s">
        <v>1</v>
      </c>
      <c r="F204" s="245" t="s">
        <v>463</v>
      </c>
      <c r="G204" s="242"/>
      <c r="H204" s="244" t="s">
        <v>1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158</v>
      </c>
      <c r="AU204" s="251" t="s">
        <v>88</v>
      </c>
      <c r="AV204" s="12" t="s">
        <v>88</v>
      </c>
      <c r="AW204" s="12" t="s">
        <v>36</v>
      </c>
      <c r="AX204" s="12" t="s">
        <v>80</v>
      </c>
      <c r="AY204" s="251" t="s">
        <v>131</v>
      </c>
    </row>
    <row r="205" spans="2:51" s="12" customFormat="1" ht="12">
      <c r="B205" s="241"/>
      <c r="C205" s="242"/>
      <c r="D205" s="243" t="s">
        <v>158</v>
      </c>
      <c r="E205" s="244" t="s">
        <v>1</v>
      </c>
      <c r="F205" s="245" t="s">
        <v>464</v>
      </c>
      <c r="G205" s="242"/>
      <c r="H205" s="244" t="s">
        <v>1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158</v>
      </c>
      <c r="AU205" s="251" t="s">
        <v>88</v>
      </c>
      <c r="AV205" s="12" t="s">
        <v>88</v>
      </c>
      <c r="AW205" s="12" t="s">
        <v>36</v>
      </c>
      <c r="AX205" s="12" t="s">
        <v>80</v>
      </c>
      <c r="AY205" s="251" t="s">
        <v>131</v>
      </c>
    </row>
    <row r="206" spans="2:51" s="12" customFormat="1" ht="12">
      <c r="B206" s="241"/>
      <c r="C206" s="242"/>
      <c r="D206" s="243" t="s">
        <v>158</v>
      </c>
      <c r="E206" s="244" t="s">
        <v>1</v>
      </c>
      <c r="F206" s="245" t="s">
        <v>465</v>
      </c>
      <c r="G206" s="242"/>
      <c r="H206" s="244" t="s">
        <v>1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158</v>
      </c>
      <c r="AU206" s="251" t="s">
        <v>88</v>
      </c>
      <c r="AV206" s="12" t="s">
        <v>88</v>
      </c>
      <c r="AW206" s="12" t="s">
        <v>36</v>
      </c>
      <c r="AX206" s="12" t="s">
        <v>80</v>
      </c>
      <c r="AY206" s="251" t="s">
        <v>131</v>
      </c>
    </row>
    <row r="207" spans="2:51" s="12" customFormat="1" ht="12">
      <c r="B207" s="241"/>
      <c r="C207" s="242"/>
      <c r="D207" s="243" t="s">
        <v>158</v>
      </c>
      <c r="E207" s="244" t="s">
        <v>1</v>
      </c>
      <c r="F207" s="245" t="s">
        <v>466</v>
      </c>
      <c r="G207" s="242"/>
      <c r="H207" s="244" t="s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158</v>
      </c>
      <c r="AU207" s="251" t="s">
        <v>88</v>
      </c>
      <c r="AV207" s="12" t="s">
        <v>88</v>
      </c>
      <c r="AW207" s="12" t="s">
        <v>36</v>
      </c>
      <c r="AX207" s="12" t="s">
        <v>80</v>
      </c>
      <c r="AY207" s="251" t="s">
        <v>131</v>
      </c>
    </row>
    <row r="208" spans="2:51" s="13" customFormat="1" ht="12">
      <c r="B208" s="252"/>
      <c r="C208" s="253"/>
      <c r="D208" s="243" t="s">
        <v>158</v>
      </c>
      <c r="E208" s="254" t="s">
        <v>1</v>
      </c>
      <c r="F208" s="255" t="s">
        <v>138</v>
      </c>
      <c r="G208" s="253"/>
      <c r="H208" s="256">
        <v>4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158</v>
      </c>
      <c r="AU208" s="262" t="s">
        <v>88</v>
      </c>
      <c r="AV208" s="13" t="s">
        <v>90</v>
      </c>
      <c r="AW208" s="13" t="s">
        <v>36</v>
      </c>
      <c r="AX208" s="13" t="s">
        <v>80</v>
      </c>
      <c r="AY208" s="262" t="s">
        <v>131</v>
      </c>
    </row>
    <row r="209" spans="2:51" s="14" customFormat="1" ht="12">
      <c r="B209" s="263"/>
      <c r="C209" s="264"/>
      <c r="D209" s="243" t="s">
        <v>158</v>
      </c>
      <c r="E209" s="265" t="s">
        <v>1</v>
      </c>
      <c r="F209" s="266" t="s">
        <v>162</v>
      </c>
      <c r="G209" s="264"/>
      <c r="H209" s="267">
        <v>4</v>
      </c>
      <c r="I209" s="268"/>
      <c r="J209" s="264"/>
      <c r="K209" s="264"/>
      <c r="L209" s="269"/>
      <c r="M209" s="270"/>
      <c r="N209" s="271"/>
      <c r="O209" s="271"/>
      <c r="P209" s="271"/>
      <c r="Q209" s="271"/>
      <c r="R209" s="271"/>
      <c r="S209" s="271"/>
      <c r="T209" s="272"/>
      <c r="AT209" s="273" t="s">
        <v>158</v>
      </c>
      <c r="AU209" s="273" t="s">
        <v>88</v>
      </c>
      <c r="AV209" s="14" t="s">
        <v>138</v>
      </c>
      <c r="AW209" s="14" t="s">
        <v>36</v>
      </c>
      <c r="AX209" s="14" t="s">
        <v>88</v>
      </c>
      <c r="AY209" s="273" t="s">
        <v>131</v>
      </c>
    </row>
    <row r="210" spans="2:65" s="1" customFormat="1" ht="16.5" customHeight="1">
      <c r="B210" s="37"/>
      <c r="C210" s="223" t="s">
        <v>234</v>
      </c>
      <c r="D210" s="223" t="s">
        <v>134</v>
      </c>
      <c r="E210" s="224" t="s">
        <v>467</v>
      </c>
      <c r="F210" s="225" t="s">
        <v>468</v>
      </c>
      <c r="G210" s="226" t="s">
        <v>172</v>
      </c>
      <c r="H210" s="227">
        <v>1</v>
      </c>
      <c r="I210" s="228"/>
      <c r="J210" s="229">
        <f>ROUND(I210*H210,2)</f>
        <v>0</v>
      </c>
      <c r="K210" s="225" t="s">
        <v>1</v>
      </c>
      <c r="L210" s="42"/>
      <c r="M210" s="230" t="s">
        <v>1</v>
      </c>
      <c r="N210" s="231" t="s">
        <v>45</v>
      </c>
      <c r="O210" s="85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AR210" s="234" t="s">
        <v>138</v>
      </c>
      <c r="AT210" s="234" t="s">
        <v>134</v>
      </c>
      <c r="AU210" s="234" t="s">
        <v>88</v>
      </c>
      <c r="AY210" s="16" t="s">
        <v>131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6" t="s">
        <v>88</v>
      </c>
      <c r="BK210" s="235">
        <f>ROUND(I210*H210,2)</f>
        <v>0</v>
      </c>
      <c r="BL210" s="16" t="s">
        <v>138</v>
      </c>
      <c r="BM210" s="234" t="s">
        <v>237</v>
      </c>
    </row>
    <row r="211" spans="2:51" s="12" customFormat="1" ht="12">
      <c r="B211" s="241"/>
      <c r="C211" s="242"/>
      <c r="D211" s="243" t="s">
        <v>158</v>
      </c>
      <c r="E211" s="244" t="s">
        <v>1</v>
      </c>
      <c r="F211" s="245" t="s">
        <v>469</v>
      </c>
      <c r="G211" s="242"/>
      <c r="H211" s="244" t="s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158</v>
      </c>
      <c r="AU211" s="251" t="s">
        <v>88</v>
      </c>
      <c r="AV211" s="12" t="s">
        <v>88</v>
      </c>
      <c r="AW211" s="12" t="s">
        <v>36</v>
      </c>
      <c r="AX211" s="12" t="s">
        <v>80</v>
      </c>
      <c r="AY211" s="251" t="s">
        <v>131</v>
      </c>
    </row>
    <row r="212" spans="2:51" s="12" customFormat="1" ht="12">
      <c r="B212" s="241"/>
      <c r="C212" s="242"/>
      <c r="D212" s="243" t="s">
        <v>158</v>
      </c>
      <c r="E212" s="244" t="s">
        <v>1</v>
      </c>
      <c r="F212" s="245" t="s">
        <v>470</v>
      </c>
      <c r="G212" s="242"/>
      <c r="H212" s="244" t="s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158</v>
      </c>
      <c r="AU212" s="251" t="s">
        <v>88</v>
      </c>
      <c r="AV212" s="12" t="s">
        <v>88</v>
      </c>
      <c r="AW212" s="12" t="s">
        <v>36</v>
      </c>
      <c r="AX212" s="12" t="s">
        <v>80</v>
      </c>
      <c r="AY212" s="251" t="s">
        <v>131</v>
      </c>
    </row>
    <row r="213" spans="2:51" s="12" customFormat="1" ht="12">
      <c r="B213" s="241"/>
      <c r="C213" s="242"/>
      <c r="D213" s="243" t="s">
        <v>158</v>
      </c>
      <c r="E213" s="244" t="s">
        <v>1</v>
      </c>
      <c r="F213" s="245" t="s">
        <v>471</v>
      </c>
      <c r="G213" s="242"/>
      <c r="H213" s="244" t="s">
        <v>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158</v>
      </c>
      <c r="AU213" s="251" t="s">
        <v>88</v>
      </c>
      <c r="AV213" s="12" t="s">
        <v>88</v>
      </c>
      <c r="AW213" s="12" t="s">
        <v>36</v>
      </c>
      <c r="AX213" s="12" t="s">
        <v>80</v>
      </c>
      <c r="AY213" s="251" t="s">
        <v>131</v>
      </c>
    </row>
    <row r="214" spans="2:51" s="12" customFormat="1" ht="12">
      <c r="B214" s="241"/>
      <c r="C214" s="242"/>
      <c r="D214" s="243" t="s">
        <v>158</v>
      </c>
      <c r="E214" s="244" t="s">
        <v>1</v>
      </c>
      <c r="F214" s="245" t="s">
        <v>472</v>
      </c>
      <c r="G214" s="242"/>
      <c r="H214" s="244" t="s">
        <v>1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158</v>
      </c>
      <c r="AU214" s="251" t="s">
        <v>88</v>
      </c>
      <c r="AV214" s="12" t="s">
        <v>88</v>
      </c>
      <c r="AW214" s="12" t="s">
        <v>36</v>
      </c>
      <c r="AX214" s="12" t="s">
        <v>80</v>
      </c>
      <c r="AY214" s="251" t="s">
        <v>131</v>
      </c>
    </row>
    <row r="215" spans="2:51" s="12" customFormat="1" ht="12">
      <c r="B215" s="241"/>
      <c r="C215" s="242"/>
      <c r="D215" s="243" t="s">
        <v>158</v>
      </c>
      <c r="E215" s="244" t="s">
        <v>1</v>
      </c>
      <c r="F215" s="245" t="s">
        <v>473</v>
      </c>
      <c r="G215" s="242"/>
      <c r="H215" s="244" t="s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158</v>
      </c>
      <c r="AU215" s="251" t="s">
        <v>88</v>
      </c>
      <c r="AV215" s="12" t="s">
        <v>88</v>
      </c>
      <c r="AW215" s="12" t="s">
        <v>36</v>
      </c>
      <c r="AX215" s="12" t="s">
        <v>80</v>
      </c>
      <c r="AY215" s="251" t="s">
        <v>131</v>
      </c>
    </row>
    <row r="216" spans="2:51" s="13" customFormat="1" ht="12">
      <c r="B216" s="252"/>
      <c r="C216" s="253"/>
      <c r="D216" s="243" t="s">
        <v>158</v>
      </c>
      <c r="E216" s="254" t="s">
        <v>1</v>
      </c>
      <c r="F216" s="255" t="s">
        <v>88</v>
      </c>
      <c r="G216" s="253"/>
      <c r="H216" s="256">
        <v>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158</v>
      </c>
      <c r="AU216" s="262" t="s">
        <v>88</v>
      </c>
      <c r="AV216" s="13" t="s">
        <v>90</v>
      </c>
      <c r="AW216" s="13" t="s">
        <v>36</v>
      </c>
      <c r="AX216" s="13" t="s">
        <v>80</v>
      </c>
      <c r="AY216" s="262" t="s">
        <v>131</v>
      </c>
    </row>
    <row r="217" spans="2:51" s="14" customFormat="1" ht="12">
      <c r="B217" s="263"/>
      <c r="C217" s="264"/>
      <c r="D217" s="243" t="s">
        <v>158</v>
      </c>
      <c r="E217" s="265" t="s">
        <v>1</v>
      </c>
      <c r="F217" s="266" t="s">
        <v>162</v>
      </c>
      <c r="G217" s="264"/>
      <c r="H217" s="267">
        <v>1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AT217" s="273" t="s">
        <v>158</v>
      </c>
      <c r="AU217" s="273" t="s">
        <v>88</v>
      </c>
      <c r="AV217" s="14" t="s">
        <v>138</v>
      </c>
      <c r="AW217" s="14" t="s">
        <v>36</v>
      </c>
      <c r="AX217" s="14" t="s">
        <v>88</v>
      </c>
      <c r="AY217" s="273" t="s">
        <v>131</v>
      </c>
    </row>
    <row r="218" spans="2:65" s="1" customFormat="1" ht="16.5" customHeight="1">
      <c r="B218" s="37"/>
      <c r="C218" s="223" t="s">
        <v>211</v>
      </c>
      <c r="D218" s="223" t="s">
        <v>134</v>
      </c>
      <c r="E218" s="224" t="s">
        <v>474</v>
      </c>
      <c r="F218" s="225" t="s">
        <v>475</v>
      </c>
      <c r="G218" s="226" t="s">
        <v>172</v>
      </c>
      <c r="H218" s="227">
        <v>10</v>
      </c>
      <c r="I218" s="228"/>
      <c r="J218" s="229">
        <f>ROUND(I218*H218,2)</f>
        <v>0</v>
      </c>
      <c r="K218" s="225" t="s">
        <v>1</v>
      </c>
      <c r="L218" s="42"/>
      <c r="M218" s="230" t="s">
        <v>1</v>
      </c>
      <c r="N218" s="231" t="s">
        <v>45</v>
      </c>
      <c r="O218" s="85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AR218" s="234" t="s">
        <v>138</v>
      </c>
      <c r="AT218" s="234" t="s">
        <v>134</v>
      </c>
      <c r="AU218" s="234" t="s">
        <v>88</v>
      </c>
      <c r="AY218" s="16" t="s">
        <v>131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6" t="s">
        <v>88</v>
      </c>
      <c r="BK218" s="235">
        <f>ROUND(I218*H218,2)</f>
        <v>0</v>
      </c>
      <c r="BL218" s="16" t="s">
        <v>138</v>
      </c>
      <c r="BM218" s="234" t="s">
        <v>243</v>
      </c>
    </row>
    <row r="219" spans="2:51" s="12" customFormat="1" ht="12">
      <c r="B219" s="241"/>
      <c r="C219" s="242"/>
      <c r="D219" s="243" t="s">
        <v>158</v>
      </c>
      <c r="E219" s="244" t="s">
        <v>1</v>
      </c>
      <c r="F219" s="245" t="s">
        <v>476</v>
      </c>
      <c r="G219" s="242"/>
      <c r="H219" s="244" t="s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158</v>
      </c>
      <c r="AU219" s="251" t="s">
        <v>88</v>
      </c>
      <c r="AV219" s="12" t="s">
        <v>88</v>
      </c>
      <c r="AW219" s="12" t="s">
        <v>36</v>
      </c>
      <c r="AX219" s="12" t="s">
        <v>80</v>
      </c>
      <c r="AY219" s="251" t="s">
        <v>131</v>
      </c>
    </row>
    <row r="220" spans="2:51" s="12" customFormat="1" ht="12">
      <c r="B220" s="241"/>
      <c r="C220" s="242"/>
      <c r="D220" s="243" t="s">
        <v>158</v>
      </c>
      <c r="E220" s="244" t="s">
        <v>1</v>
      </c>
      <c r="F220" s="245" t="s">
        <v>477</v>
      </c>
      <c r="G220" s="242"/>
      <c r="H220" s="244" t="s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AT220" s="251" t="s">
        <v>158</v>
      </c>
      <c r="AU220" s="251" t="s">
        <v>88</v>
      </c>
      <c r="AV220" s="12" t="s">
        <v>88</v>
      </c>
      <c r="AW220" s="12" t="s">
        <v>36</v>
      </c>
      <c r="AX220" s="12" t="s">
        <v>80</v>
      </c>
      <c r="AY220" s="251" t="s">
        <v>131</v>
      </c>
    </row>
    <row r="221" spans="2:51" s="13" customFormat="1" ht="12">
      <c r="B221" s="252"/>
      <c r="C221" s="253"/>
      <c r="D221" s="243" t="s">
        <v>158</v>
      </c>
      <c r="E221" s="254" t="s">
        <v>1</v>
      </c>
      <c r="F221" s="255" t="s">
        <v>203</v>
      </c>
      <c r="G221" s="253"/>
      <c r="H221" s="256">
        <v>10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158</v>
      </c>
      <c r="AU221" s="262" t="s">
        <v>88</v>
      </c>
      <c r="AV221" s="13" t="s">
        <v>90</v>
      </c>
      <c r="AW221" s="13" t="s">
        <v>36</v>
      </c>
      <c r="AX221" s="13" t="s">
        <v>80</v>
      </c>
      <c r="AY221" s="262" t="s">
        <v>131</v>
      </c>
    </row>
    <row r="222" spans="2:51" s="14" customFormat="1" ht="12">
      <c r="B222" s="263"/>
      <c r="C222" s="264"/>
      <c r="D222" s="243" t="s">
        <v>158</v>
      </c>
      <c r="E222" s="265" t="s">
        <v>1</v>
      </c>
      <c r="F222" s="266" t="s">
        <v>162</v>
      </c>
      <c r="G222" s="264"/>
      <c r="H222" s="267">
        <v>10</v>
      </c>
      <c r="I222" s="268"/>
      <c r="J222" s="264"/>
      <c r="K222" s="264"/>
      <c r="L222" s="269"/>
      <c r="M222" s="270"/>
      <c r="N222" s="271"/>
      <c r="O222" s="271"/>
      <c r="P222" s="271"/>
      <c r="Q222" s="271"/>
      <c r="R222" s="271"/>
      <c r="S222" s="271"/>
      <c r="T222" s="272"/>
      <c r="AT222" s="273" t="s">
        <v>158</v>
      </c>
      <c r="AU222" s="273" t="s">
        <v>88</v>
      </c>
      <c r="AV222" s="14" t="s">
        <v>138</v>
      </c>
      <c r="AW222" s="14" t="s">
        <v>36</v>
      </c>
      <c r="AX222" s="14" t="s">
        <v>88</v>
      </c>
      <c r="AY222" s="273" t="s">
        <v>131</v>
      </c>
    </row>
    <row r="223" spans="2:65" s="1" customFormat="1" ht="16.5" customHeight="1">
      <c r="B223" s="37"/>
      <c r="C223" s="223" t="s">
        <v>8</v>
      </c>
      <c r="D223" s="223" t="s">
        <v>134</v>
      </c>
      <c r="E223" s="224" t="s">
        <v>478</v>
      </c>
      <c r="F223" s="225" t="s">
        <v>479</v>
      </c>
      <c r="G223" s="226" t="s">
        <v>157</v>
      </c>
      <c r="H223" s="227">
        <v>92</v>
      </c>
      <c r="I223" s="228"/>
      <c r="J223" s="229">
        <f>ROUND(I223*H223,2)</f>
        <v>0</v>
      </c>
      <c r="K223" s="225" t="s">
        <v>1</v>
      </c>
      <c r="L223" s="42"/>
      <c r="M223" s="230" t="s">
        <v>1</v>
      </c>
      <c r="N223" s="231" t="s">
        <v>45</v>
      </c>
      <c r="O223" s="85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AR223" s="234" t="s">
        <v>138</v>
      </c>
      <c r="AT223" s="234" t="s">
        <v>134</v>
      </c>
      <c r="AU223" s="234" t="s">
        <v>88</v>
      </c>
      <c r="AY223" s="16" t="s">
        <v>131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6" t="s">
        <v>88</v>
      </c>
      <c r="BK223" s="235">
        <f>ROUND(I223*H223,2)</f>
        <v>0</v>
      </c>
      <c r="BL223" s="16" t="s">
        <v>138</v>
      </c>
      <c r="BM223" s="234" t="s">
        <v>248</v>
      </c>
    </row>
    <row r="224" spans="2:65" s="1" customFormat="1" ht="16.5" customHeight="1">
      <c r="B224" s="37"/>
      <c r="C224" s="223" t="s">
        <v>168</v>
      </c>
      <c r="D224" s="223" t="s">
        <v>134</v>
      </c>
      <c r="E224" s="224" t="s">
        <v>480</v>
      </c>
      <c r="F224" s="225" t="s">
        <v>481</v>
      </c>
      <c r="G224" s="226" t="s">
        <v>172</v>
      </c>
      <c r="H224" s="227">
        <v>2</v>
      </c>
      <c r="I224" s="228"/>
      <c r="J224" s="229">
        <f>ROUND(I224*H224,2)</f>
        <v>0</v>
      </c>
      <c r="K224" s="225" t="s">
        <v>1</v>
      </c>
      <c r="L224" s="42"/>
      <c r="M224" s="230" t="s">
        <v>1</v>
      </c>
      <c r="N224" s="231" t="s">
        <v>45</v>
      </c>
      <c r="O224" s="85"/>
      <c r="P224" s="232">
        <f>O224*H224</f>
        <v>0</v>
      </c>
      <c r="Q224" s="232">
        <v>0</v>
      </c>
      <c r="R224" s="232">
        <f>Q224*H224</f>
        <v>0</v>
      </c>
      <c r="S224" s="232">
        <v>0</v>
      </c>
      <c r="T224" s="233">
        <f>S224*H224</f>
        <v>0</v>
      </c>
      <c r="AR224" s="234" t="s">
        <v>138</v>
      </c>
      <c r="AT224" s="234" t="s">
        <v>134</v>
      </c>
      <c r="AU224" s="234" t="s">
        <v>88</v>
      </c>
      <c r="AY224" s="16" t="s">
        <v>131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6" t="s">
        <v>88</v>
      </c>
      <c r="BK224" s="235">
        <f>ROUND(I224*H224,2)</f>
        <v>0</v>
      </c>
      <c r="BL224" s="16" t="s">
        <v>138</v>
      </c>
      <c r="BM224" s="234" t="s">
        <v>252</v>
      </c>
    </row>
    <row r="225" spans="2:51" s="12" customFormat="1" ht="12">
      <c r="B225" s="241"/>
      <c r="C225" s="242"/>
      <c r="D225" s="243" t="s">
        <v>158</v>
      </c>
      <c r="E225" s="244" t="s">
        <v>1</v>
      </c>
      <c r="F225" s="245" t="s">
        <v>482</v>
      </c>
      <c r="G225" s="242"/>
      <c r="H225" s="244" t="s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158</v>
      </c>
      <c r="AU225" s="251" t="s">
        <v>88</v>
      </c>
      <c r="AV225" s="12" t="s">
        <v>88</v>
      </c>
      <c r="AW225" s="12" t="s">
        <v>36</v>
      </c>
      <c r="AX225" s="12" t="s">
        <v>80</v>
      </c>
      <c r="AY225" s="251" t="s">
        <v>131</v>
      </c>
    </row>
    <row r="226" spans="2:51" s="12" customFormat="1" ht="12">
      <c r="B226" s="241"/>
      <c r="C226" s="242"/>
      <c r="D226" s="243" t="s">
        <v>158</v>
      </c>
      <c r="E226" s="244" t="s">
        <v>1</v>
      </c>
      <c r="F226" s="245" t="s">
        <v>483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158</v>
      </c>
      <c r="AU226" s="251" t="s">
        <v>88</v>
      </c>
      <c r="AV226" s="12" t="s">
        <v>88</v>
      </c>
      <c r="AW226" s="12" t="s">
        <v>36</v>
      </c>
      <c r="AX226" s="12" t="s">
        <v>80</v>
      </c>
      <c r="AY226" s="251" t="s">
        <v>131</v>
      </c>
    </row>
    <row r="227" spans="2:51" s="12" customFormat="1" ht="12">
      <c r="B227" s="241"/>
      <c r="C227" s="242"/>
      <c r="D227" s="243" t="s">
        <v>158</v>
      </c>
      <c r="E227" s="244" t="s">
        <v>1</v>
      </c>
      <c r="F227" s="245" t="s">
        <v>484</v>
      </c>
      <c r="G227" s="242"/>
      <c r="H227" s="244" t="s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158</v>
      </c>
      <c r="AU227" s="251" t="s">
        <v>88</v>
      </c>
      <c r="AV227" s="12" t="s">
        <v>88</v>
      </c>
      <c r="AW227" s="12" t="s">
        <v>36</v>
      </c>
      <c r="AX227" s="12" t="s">
        <v>80</v>
      </c>
      <c r="AY227" s="251" t="s">
        <v>131</v>
      </c>
    </row>
    <row r="228" spans="2:51" s="12" customFormat="1" ht="12">
      <c r="B228" s="241"/>
      <c r="C228" s="242"/>
      <c r="D228" s="243" t="s">
        <v>158</v>
      </c>
      <c r="E228" s="244" t="s">
        <v>1</v>
      </c>
      <c r="F228" s="245" t="s">
        <v>485</v>
      </c>
      <c r="G228" s="242"/>
      <c r="H228" s="244" t="s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AT228" s="251" t="s">
        <v>158</v>
      </c>
      <c r="AU228" s="251" t="s">
        <v>88</v>
      </c>
      <c r="AV228" s="12" t="s">
        <v>88</v>
      </c>
      <c r="AW228" s="12" t="s">
        <v>36</v>
      </c>
      <c r="AX228" s="12" t="s">
        <v>80</v>
      </c>
      <c r="AY228" s="251" t="s">
        <v>131</v>
      </c>
    </row>
    <row r="229" spans="2:51" s="12" customFormat="1" ht="12">
      <c r="B229" s="241"/>
      <c r="C229" s="242"/>
      <c r="D229" s="243" t="s">
        <v>158</v>
      </c>
      <c r="E229" s="244" t="s">
        <v>1</v>
      </c>
      <c r="F229" s="245" t="s">
        <v>486</v>
      </c>
      <c r="G229" s="242"/>
      <c r="H229" s="244" t="s">
        <v>1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158</v>
      </c>
      <c r="AU229" s="251" t="s">
        <v>88</v>
      </c>
      <c r="AV229" s="12" t="s">
        <v>88</v>
      </c>
      <c r="AW229" s="12" t="s">
        <v>36</v>
      </c>
      <c r="AX229" s="12" t="s">
        <v>80</v>
      </c>
      <c r="AY229" s="251" t="s">
        <v>131</v>
      </c>
    </row>
    <row r="230" spans="2:51" s="13" customFormat="1" ht="12">
      <c r="B230" s="252"/>
      <c r="C230" s="253"/>
      <c r="D230" s="243" t="s">
        <v>158</v>
      </c>
      <c r="E230" s="254" t="s">
        <v>1</v>
      </c>
      <c r="F230" s="255" t="s">
        <v>90</v>
      </c>
      <c r="G230" s="253"/>
      <c r="H230" s="256">
        <v>2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AT230" s="262" t="s">
        <v>158</v>
      </c>
      <c r="AU230" s="262" t="s">
        <v>88</v>
      </c>
      <c r="AV230" s="13" t="s">
        <v>90</v>
      </c>
      <c r="AW230" s="13" t="s">
        <v>36</v>
      </c>
      <c r="AX230" s="13" t="s">
        <v>80</v>
      </c>
      <c r="AY230" s="262" t="s">
        <v>131</v>
      </c>
    </row>
    <row r="231" spans="2:51" s="14" customFormat="1" ht="12">
      <c r="B231" s="263"/>
      <c r="C231" s="264"/>
      <c r="D231" s="243" t="s">
        <v>158</v>
      </c>
      <c r="E231" s="265" t="s">
        <v>1</v>
      </c>
      <c r="F231" s="266" t="s">
        <v>162</v>
      </c>
      <c r="G231" s="264"/>
      <c r="H231" s="267">
        <v>2</v>
      </c>
      <c r="I231" s="268"/>
      <c r="J231" s="264"/>
      <c r="K231" s="264"/>
      <c r="L231" s="269"/>
      <c r="M231" s="270"/>
      <c r="N231" s="271"/>
      <c r="O231" s="271"/>
      <c r="P231" s="271"/>
      <c r="Q231" s="271"/>
      <c r="R231" s="271"/>
      <c r="S231" s="271"/>
      <c r="T231" s="272"/>
      <c r="AT231" s="273" t="s">
        <v>158</v>
      </c>
      <c r="AU231" s="273" t="s">
        <v>88</v>
      </c>
      <c r="AV231" s="14" t="s">
        <v>138</v>
      </c>
      <c r="AW231" s="14" t="s">
        <v>36</v>
      </c>
      <c r="AX231" s="14" t="s">
        <v>88</v>
      </c>
      <c r="AY231" s="273" t="s">
        <v>131</v>
      </c>
    </row>
    <row r="232" spans="2:65" s="1" customFormat="1" ht="16.5" customHeight="1">
      <c r="B232" s="37"/>
      <c r="C232" s="223" t="s">
        <v>253</v>
      </c>
      <c r="D232" s="223" t="s">
        <v>134</v>
      </c>
      <c r="E232" s="224" t="s">
        <v>487</v>
      </c>
      <c r="F232" s="225" t="s">
        <v>488</v>
      </c>
      <c r="G232" s="226" t="s">
        <v>157</v>
      </c>
      <c r="H232" s="227">
        <v>16</v>
      </c>
      <c r="I232" s="228"/>
      <c r="J232" s="229">
        <f>ROUND(I232*H232,2)</f>
        <v>0</v>
      </c>
      <c r="K232" s="225" t="s">
        <v>1</v>
      </c>
      <c r="L232" s="42"/>
      <c r="M232" s="230" t="s">
        <v>1</v>
      </c>
      <c r="N232" s="231" t="s">
        <v>45</v>
      </c>
      <c r="O232" s="85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AR232" s="234" t="s">
        <v>138</v>
      </c>
      <c r="AT232" s="234" t="s">
        <v>134</v>
      </c>
      <c r="AU232" s="234" t="s">
        <v>88</v>
      </c>
      <c r="AY232" s="16" t="s">
        <v>131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6" t="s">
        <v>88</v>
      </c>
      <c r="BK232" s="235">
        <f>ROUND(I232*H232,2)</f>
        <v>0</v>
      </c>
      <c r="BL232" s="16" t="s">
        <v>138</v>
      </c>
      <c r="BM232" s="234" t="s">
        <v>256</v>
      </c>
    </row>
    <row r="233" spans="2:51" s="12" customFormat="1" ht="12">
      <c r="B233" s="241"/>
      <c r="C233" s="242"/>
      <c r="D233" s="243" t="s">
        <v>158</v>
      </c>
      <c r="E233" s="244" t="s">
        <v>1</v>
      </c>
      <c r="F233" s="245" t="s">
        <v>489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158</v>
      </c>
      <c r="AU233" s="251" t="s">
        <v>88</v>
      </c>
      <c r="AV233" s="12" t="s">
        <v>88</v>
      </c>
      <c r="AW233" s="12" t="s">
        <v>36</v>
      </c>
      <c r="AX233" s="12" t="s">
        <v>80</v>
      </c>
      <c r="AY233" s="251" t="s">
        <v>131</v>
      </c>
    </row>
    <row r="234" spans="2:51" s="12" customFormat="1" ht="12">
      <c r="B234" s="241"/>
      <c r="C234" s="242"/>
      <c r="D234" s="243" t="s">
        <v>158</v>
      </c>
      <c r="E234" s="244" t="s">
        <v>1</v>
      </c>
      <c r="F234" s="245" t="s">
        <v>490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158</v>
      </c>
      <c r="AU234" s="251" t="s">
        <v>88</v>
      </c>
      <c r="AV234" s="12" t="s">
        <v>88</v>
      </c>
      <c r="AW234" s="12" t="s">
        <v>36</v>
      </c>
      <c r="AX234" s="12" t="s">
        <v>80</v>
      </c>
      <c r="AY234" s="251" t="s">
        <v>131</v>
      </c>
    </row>
    <row r="235" spans="2:51" s="12" customFormat="1" ht="12">
      <c r="B235" s="241"/>
      <c r="C235" s="242"/>
      <c r="D235" s="243" t="s">
        <v>158</v>
      </c>
      <c r="E235" s="244" t="s">
        <v>1</v>
      </c>
      <c r="F235" s="245" t="s">
        <v>491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158</v>
      </c>
      <c r="AU235" s="251" t="s">
        <v>88</v>
      </c>
      <c r="AV235" s="12" t="s">
        <v>88</v>
      </c>
      <c r="AW235" s="12" t="s">
        <v>36</v>
      </c>
      <c r="AX235" s="12" t="s">
        <v>80</v>
      </c>
      <c r="AY235" s="251" t="s">
        <v>131</v>
      </c>
    </row>
    <row r="236" spans="2:51" s="12" customFormat="1" ht="12">
      <c r="B236" s="241"/>
      <c r="C236" s="242"/>
      <c r="D236" s="243" t="s">
        <v>158</v>
      </c>
      <c r="E236" s="244" t="s">
        <v>1</v>
      </c>
      <c r="F236" s="245" t="s">
        <v>492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158</v>
      </c>
      <c r="AU236" s="251" t="s">
        <v>88</v>
      </c>
      <c r="AV236" s="12" t="s">
        <v>88</v>
      </c>
      <c r="AW236" s="12" t="s">
        <v>36</v>
      </c>
      <c r="AX236" s="12" t="s">
        <v>80</v>
      </c>
      <c r="AY236" s="251" t="s">
        <v>131</v>
      </c>
    </row>
    <row r="237" spans="2:51" s="12" customFormat="1" ht="12">
      <c r="B237" s="241"/>
      <c r="C237" s="242"/>
      <c r="D237" s="243" t="s">
        <v>158</v>
      </c>
      <c r="E237" s="244" t="s">
        <v>1</v>
      </c>
      <c r="F237" s="245" t="s">
        <v>493</v>
      </c>
      <c r="G237" s="242"/>
      <c r="H237" s="244" t="s">
        <v>1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158</v>
      </c>
      <c r="AU237" s="251" t="s">
        <v>88</v>
      </c>
      <c r="AV237" s="12" t="s">
        <v>88</v>
      </c>
      <c r="AW237" s="12" t="s">
        <v>36</v>
      </c>
      <c r="AX237" s="12" t="s">
        <v>80</v>
      </c>
      <c r="AY237" s="251" t="s">
        <v>131</v>
      </c>
    </row>
    <row r="238" spans="2:51" s="12" customFormat="1" ht="12">
      <c r="B238" s="241"/>
      <c r="C238" s="242"/>
      <c r="D238" s="243" t="s">
        <v>158</v>
      </c>
      <c r="E238" s="244" t="s">
        <v>1</v>
      </c>
      <c r="F238" s="245" t="s">
        <v>494</v>
      </c>
      <c r="G238" s="242"/>
      <c r="H238" s="244" t="s">
        <v>1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158</v>
      </c>
      <c r="AU238" s="251" t="s">
        <v>88</v>
      </c>
      <c r="AV238" s="12" t="s">
        <v>88</v>
      </c>
      <c r="AW238" s="12" t="s">
        <v>36</v>
      </c>
      <c r="AX238" s="12" t="s">
        <v>80</v>
      </c>
      <c r="AY238" s="251" t="s">
        <v>131</v>
      </c>
    </row>
    <row r="239" spans="2:51" s="12" customFormat="1" ht="12">
      <c r="B239" s="241"/>
      <c r="C239" s="242"/>
      <c r="D239" s="243" t="s">
        <v>158</v>
      </c>
      <c r="E239" s="244" t="s">
        <v>1</v>
      </c>
      <c r="F239" s="245" t="s">
        <v>495</v>
      </c>
      <c r="G239" s="242"/>
      <c r="H239" s="244" t="s">
        <v>1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158</v>
      </c>
      <c r="AU239" s="251" t="s">
        <v>88</v>
      </c>
      <c r="AV239" s="12" t="s">
        <v>88</v>
      </c>
      <c r="AW239" s="12" t="s">
        <v>36</v>
      </c>
      <c r="AX239" s="12" t="s">
        <v>80</v>
      </c>
      <c r="AY239" s="251" t="s">
        <v>131</v>
      </c>
    </row>
    <row r="240" spans="2:51" s="13" customFormat="1" ht="12">
      <c r="B240" s="252"/>
      <c r="C240" s="253"/>
      <c r="D240" s="243" t="s">
        <v>158</v>
      </c>
      <c r="E240" s="254" t="s">
        <v>1</v>
      </c>
      <c r="F240" s="255" t="s">
        <v>168</v>
      </c>
      <c r="G240" s="253"/>
      <c r="H240" s="256">
        <v>16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AT240" s="262" t="s">
        <v>158</v>
      </c>
      <c r="AU240" s="262" t="s">
        <v>88</v>
      </c>
      <c r="AV240" s="13" t="s">
        <v>90</v>
      </c>
      <c r="AW240" s="13" t="s">
        <v>36</v>
      </c>
      <c r="AX240" s="13" t="s">
        <v>80</v>
      </c>
      <c r="AY240" s="262" t="s">
        <v>131</v>
      </c>
    </row>
    <row r="241" spans="2:51" s="14" customFormat="1" ht="12">
      <c r="B241" s="263"/>
      <c r="C241" s="264"/>
      <c r="D241" s="243" t="s">
        <v>158</v>
      </c>
      <c r="E241" s="265" t="s">
        <v>1</v>
      </c>
      <c r="F241" s="266" t="s">
        <v>162</v>
      </c>
      <c r="G241" s="264"/>
      <c r="H241" s="267">
        <v>16</v>
      </c>
      <c r="I241" s="268"/>
      <c r="J241" s="264"/>
      <c r="K241" s="264"/>
      <c r="L241" s="269"/>
      <c r="M241" s="270"/>
      <c r="N241" s="271"/>
      <c r="O241" s="271"/>
      <c r="P241" s="271"/>
      <c r="Q241" s="271"/>
      <c r="R241" s="271"/>
      <c r="S241" s="271"/>
      <c r="T241" s="272"/>
      <c r="AT241" s="273" t="s">
        <v>158</v>
      </c>
      <c r="AU241" s="273" t="s">
        <v>88</v>
      </c>
      <c r="AV241" s="14" t="s">
        <v>138</v>
      </c>
      <c r="AW241" s="14" t="s">
        <v>36</v>
      </c>
      <c r="AX241" s="14" t="s">
        <v>88</v>
      </c>
      <c r="AY241" s="273" t="s">
        <v>131</v>
      </c>
    </row>
    <row r="242" spans="2:65" s="1" customFormat="1" ht="16.5" customHeight="1">
      <c r="B242" s="37"/>
      <c r="C242" s="223" t="s">
        <v>219</v>
      </c>
      <c r="D242" s="223" t="s">
        <v>134</v>
      </c>
      <c r="E242" s="224" t="s">
        <v>496</v>
      </c>
      <c r="F242" s="225" t="s">
        <v>497</v>
      </c>
      <c r="G242" s="226" t="s">
        <v>172</v>
      </c>
      <c r="H242" s="227">
        <v>1</v>
      </c>
      <c r="I242" s="228"/>
      <c r="J242" s="229">
        <f>ROUND(I242*H242,2)</f>
        <v>0</v>
      </c>
      <c r="K242" s="225" t="s">
        <v>1</v>
      </c>
      <c r="L242" s="42"/>
      <c r="M242" s="230" t="s">
        <v>1</v>
      </c>
      <c r="N242" s="231" t="s">
        <v>45</v>
      </c>
      <c r="O242" s="85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AR242" s="234" t="s">
        <v>138</v>
      </c>
      <c r="AT242" s="234" t="s">
        <v>134</v>
      </c>
      <c r="AU242" s="234" t="s">
        <v>88</v>
      </c>
      <c r="AY242" s="16" t="s">
        <v>131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6" t="s">
        <v>88</v>
      </c>
      <c r="BK242" s="235">
        <f>ROUND(I242*H242,2)</f>
        <v>0</v>
      </c>
      <c r="BL242" s="16" t="s">
        <v>138</v>
      </c>
      <c r="BM242" s="234" t="s">
        <v>259</v>
      </c>
    </row>
    <row r="243" spans="2:51" s="12" customFormat="1" ht="12">
      <c r="B243" s="241"/>
      <c r="C243" s="242"/>
      <c r="D243" s="243" t="s">
        <v>158</v>
      </c>
      <c r="E243" s="244" t="s">
        <v>1</v>
      </c>
      <c r="F243" s="245" t="s">
        <v>498</v>
      </c>
      <c r="G243" s="242"/>
      <c r="H243" s="244" t="s">
        <v>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158</v>
      </c>
      <c r="AU243" s="251" t="s">
        <v>88</v>
      </c>
      <c r="AV243" s="12" t="s">
        <v>88</v>
      </c>
      <c r="AW243" s="12" t="s">
        <v>36</v>
      </c>
      <c r="AX243" s="12" t="s">
        <v>80</v>
      </c>
      <c r="AY243" s="251" t="s">
        <v>131</v>
      </c>
    </row>
    <row r="244" spans="2:51" s="12" customFormat="1" ht="12">
      <c r="B244" s="241"/>
      <c r="C244" s="242"/>
      <c r="D244" s="243" t="s">
        <v>158</v>
      </c>
      <c r="E244" s="244" t="s">
        <v>1</v>
      </c>
      <c r="F244" s="245" t="s">
        <v>499</v>
      </c>
      <c r="G244" s="242"/>
      <c r="H244" s="244" t="s">
        <v>1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158</v>
      </c>
      <c r="AU244" s="251" t="s">
        <v>88</v>
      </c>
      <c r="AV244" s="12" t="s">
        <v>88</v>
      </c>
      <c r="AW244" s="12" t="s">
        <v>36</v>
      </c>
      <c r="AX244" s="12" t="s">
        <v>80</v>
      </c>
      <c r="AY244" s="251" t="s">
        <v>131</v>
      </c>
    </row>
    <row r="245" spans="2:51" s="12" customFormat="1" ht="12">
      <c r="B245" s="241"/>
      <c r="C245" s="242"/>
      <c r="D245" s="243" t="s">
        <v>158</v>
      </c>
      <c r="E245" s="244" t="s">
        <v>1</v>
      </c>
      <c r="F245" s="245" t="s">
        <v>500</v>
      </c>
      <c r="G245" s="242"/>
      <c r="H245" s="244" t="s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158</v>
      </c>
      <c r="AU245" s="251" t="s">
        <v>88</v>
      </c>
      <c r="AV245" s="12" t="s">
        <v>88</v>
      </c>
      <c r="AW245" s="12" t="s">
        <v>36</v>
      </c>
      <c r="AX245" s="12" t="s">
        <v>80</v>
      </c>
      <c r="AY245" s="251" t="s">
        <v>131</v>
      </c>
    </row>
    <row r="246" spans="2:51" s="12" customFormat="1" ht="12">
      <c r="B246" s="241"/>
      <c r="C246" s="242"/>
      <c r="D246" s="243" t="s">
        <v>158</v>
      </c>
      <c r="E246" s="244" t="s">
        <v>1</v>
      </c>
      <c r="F246" s="245" t="s">
        <v>501</v>
      </c>
      <c r="G246" s="242"/>
      <c r="H246" s="244" t="s">
        <v>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AT246" s="251" t="s">
        <v>158</v>
      </c>
      <c r="AU246" s="251" t="s">
        <v>88</v>
      </c>
      <c r="AV246" s="12" t="s">
        <v>88</v>
      </c>
      <c r="AW246" s="12" t="s">
        <v>36</v>
      </c>
      <c r="AX246" s="12" t="s">
        <v>80</v>
      </c>
      <c r="AY246" s="251" t="s">
        <v>131</v>
      </c>
    </row>
    <row r="247" spans="2:51" s="12" customFormat="1" ht="12">
      <c r="B247" s="241"/>
      <c r="C247" s="242"/>
      <c r="D247" s="243" t="s">
        <v>158</v>
      </c>
      <c r="E247" s="244" t="s">
        <v>1</v>
      </c>
      <c r="F247" s="245" t="s">
        <v>502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158</v>
      </c>
      <c r="AU247" s="251" t="s">
        <v>88</v>
      </c>
      <c r="AV247" s="12" t="s">
        <v>88</v>
      </c>
      <c r="AW247" s="12" t="s">
        <v>36</v>
      </c>
      <c r="AX247" s="12" t="s">
        <v>80</v>
      </c>
      <c r="AY247" s="251" t="s">
        <v>131</v>
      </c>
    </row>
    <row r="248" spans="2:51" s="12" customFormat="1" ht="12">
      <c r="B248" s="241"/>
      <c r="C248" s="242"/>
      <c r="D248" s="243" t="s">
        <v>158</v>
      </c>
      <c r="E248" s="244" t="s">
        <v>1</v>
      </c>
      <c r="F248" s="245" t="s">
        <v>503</v>
      </c>
      <c r="G248" s="242"/>
      <c r="H248" s="244" t="s">
        <v>1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158</v>
      </c>
      <c r="AU248" s="251" t="s">
        <v>88</v>
      </c>
      <c r="AV248" s="12" t="s">
        <v>88</v>
      </c>
      <c r="AW248" s="12" t="s">
        <v>36</v>
      </c>
      <c r="AX248" s="12" t="s">
        <v>80</v>
      </c>
      <c r="AY248" s="251" t="s">
        <v>131</v>
      </c>
    </row>
    <row r="249" spans="2:51" s="13" customFormat="1" ht="12">
      <c r="B249" s="252"/>
      <c r="C249" s="253"/>
      <c r="D249" s="243" t="s">
        <v>158</v>
      </c>
      <c r="E249" s="254" t="s">
        <v>1</v>
      </c>
      <c r="F249" s="255" t="s">
        <v>88</v>
      </c>
      <c r="G249" s="253"/>
      <c r="H249" s="256">
        <v>1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AT249" s="262" t="s">
        <v>158</v>
      </c>
      <c r="AU249" s="262" t="s">
        <v>88</v>
      </c>
      <c r="AV249" s="13" t="s">
        <v>90</v>
      </c>
      <c r="AW249" s="13" t="s">
        <v>36</v>
      </c>
      <c r="AX249" s="13" t="s">
        <v>80</v>
      </c>
      <c r="AY249" s="262" t="s">
        <v>131</v>
      </c>
    </row>
    <row r="250" spans="2:51" s="14" customFormat="1" ht="12">
      <c r="B250" s="263"/>
      <c r="C250" s="264"/>
      <c r="D250" s="243" t="s">
        <v>158</v>
      </c>
      <c r="E250" s="265" t="s">
        <v>1</v>
      </c>
      <c r="F250" s="266" t="s">
        <v>162</v>
      </c>
      <c r="G250" s="264"/>
      <c r="H250" s="267">
        <v>1</v>
      </c>
      <c r="I250" s="268"/>
      <c r="J250" s="264"/>
      <c r="K250" s="264"/>
      <c r="L250" s="269"/>
      <c r="M250" s="270"/>
      <c r="N250" s="271"/>
      <c r="O250" s="271"/>
      <c r="P250" s="271"/>
      <c r="Q250" s="271"/>
      <c r="R250" s="271"/>
      <c r="S250" s="271"/>
      <c r="T250" s="272"/>
      <c r="AT250" s="273" t="s">
        <v>158</v>
      </c>
      <c r="AU250" s="273" t="s">
        <v>88</v>
      </c>
      <c r="AV250" s="14" t="s">
        <v>138</v>
      </c>
      <c r="AW250" s="14" t="s">
        <v>36</v>
      </c>
      <c r="AX250" s="14" t="s">
        <v>88</v>
      </c>
      <c r="AY250" s="273" t="s">
        <v>131</v>
      </c>
    </row>
    <row r="251" spans="2:65" s="1" customFormat="1" ht="16.5" customHeight="1">
      <c r="B251" s="37"/>
      <c r="C251" s="223" t="s">
        <v>260</v>
      </c>
      <c r="D251" s="223" t="s">
        <v>134</v>
      </c>
      <c r="E251" s="224" t="s">
        <v>504</v>
      </c>
      <c r="F251" s="225" t="s">
        <v>505</v>
      </c>
      <c r="G251" s="226" t="s">
        <v>172</v>
      </c>
      <c r="H251" s="227">
        <v>1</v>
      </c>
      <c r="I251" s="228"/>
      <c r="J251" s="229">
        <f>ROUND(I251*H251,2)</f>
        <v>0</v>
      </c>
      <c r="K251" s="225" t="s">
        <v>1</v>
      </c>
      <c r="L251" s="42"/>
      <c r="M251" s="230" t="s">
        <v>1</v>
      </c>
      <c r="N251" s="231" t="s">
        <v>45</v>
      </c>
      <c r="O251" s="85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AR251" s="234" t="s">
        <v>138</v>
      </c>
      <c r="AT251" s="234" t="s">
        <v>134</v>
      </c>
      <c r="AU251" s="234" t="s">
        <v>88</v>
      </c>
      <c r="AY251" s="16" t="s">
        <v>131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6" t="s">
        <v>88</v>
      </c>
      <c r="BK251" s="235">
        <f>ROUND(I251*H251,2)</f>
        <v>0</v>
      </c>
      <c r="BL251" s="16" t="s">
        <v>138</v>
      </c>
      <c r="BM251" s="234" t="s">
        <v>263</v>
      </c>
    </row>
    <row r="252" spans="2:65" s="1" customFormat="1" ht="16.5" customHeight="1">
      <c r="B252" s="37"/>
      <c r="C252" s="223" t="s">
        <v>223</v>
      </c>
      <c r="D252" s="223" t="s">
        <v>134</v>
      </c>
      <c r="E252" s="224" t="s">
        <v>506</v>
      </c>
      <c r="F252" s="225" t="s">
        <v>507</v>
      </c>
      <c r="G252" s="226" t="s">
        <v>157</v>
      </c>
      <c r="H252" s="227">
        <v>9.9</v>
      </c>
      <c r="I252" s="228"/>
      <c r="J252" s="229">
        <f>ROUND(I252*H252,2)</f>
        <v>0</v>
      </c>
      <c r="K252" s="225" t="s">
        <v>1</v>
      </c>
      <c r="L252" s="42"/>
      <c r="M252" s="230" t="s">
        <v>1</v>
      </c>
      <c r="N252" s="231" t="s">
        <v>45</v>
      </c>
      <c r="O252" s="85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138</v>
      </c>
      <c r="AT252" s="234" t="s">
        <v>134</v>
      </c>
      <c r="AU252" s="234" t="s">
        <v>88</v>
      </c>
      <c r="AY252" s="16" t="s">
        <v>131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6" t="s">
        <v>88</v>
      </c>
      <c r="BK252" s="235">
        <f>ROUND(I252*H252,2)</f>
        <v>0</v>
      </c>
      <c r="BL252" s="16" t="s">
        <v>138</v>
      </c>
      <c r="BM252" s="234" t="s">
        <v>268</v>
      </c>
    </row>
    <row r="253" spans="2:51" s="12" customFormat="1" ht="12">
      <c r="B253" s="241"/>
      <c r="C253" s="242"/>
      <c r="D253" s="243" t="s">
        <v>158</v>
      </c>
      <c r="E253" s="244" t="s">
        <v>1</v>
      </c>
      <c r="F253" s="245" t="s">
        <v>508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158</v>
      </c>
      <c r="AU253" s="251" t="s">
        <v>88</v>
      </c>
      <c r="AV253" s="12" t="s">
        <v>88</v>
      </c>
      <c r="AW253" s="12" t="s">
        <v>36</v>
      </c>
      <c r="AX253" s="12" t="s">
        <v>80</v>
      </c>
      <c r="AY253" s="251" t="s">
        <v>131</v>
      </c>
    </row>
    <row r="254" spans="2:51" s="12" customFormat="1" ht="12">
      <c r="B254" s="241"/>
      <c r="C254" s="242"/>
      <c r="D254" s="243" t="s">
        <v>158</v>
      </c>
      <c r="E254" s="244" t="s">
        <v>1</v>
      </c>
      <c r="F254" s="245" t="s">
        <v>509</v>
      </c>
      <c r="G254" s="242"/>
      <c r="H254" s="244" t="s">
        <v>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158</v>
      </c>
      <c r="AU254" s="251" t="s">
        <v>88</v>
      </c>
      <c r="AV254" s="12" t="s">
        <v>88</v>
      </c>
      <c r="AW254" s="12" t="s">
        <v>36</v>
      </c>
      <c r="AX254" s="12" t="s">
        <v>80</v>
      </c>
      <c r="AY254" s="251" t="s">
        <v>131</v>
      </c>
    </row>
    <row r="255" spans="2:51" s="12" customFormat="1" ht="12">
      <c r="B255" s="241"/>
      <c r="C255" s="242"/>
      <c r="D255" s="243" t="s">
        <v>158</v>
      </c>
      <c r="E255" s="244" t="s">
        <v>1</v>
      </c>
      <c r="F255" s="245" t="s">
        <v>510</v>
      </c>
      <c r="G255" s="242"/>
      <c r="H255" s="244" t="s">
        <v>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AT255" s="251" t="s">
        <v>158</v>
      </c>
      <c r="AU255" s="251" t="s">
        <v>88</v>
      </c>
      <c r="AV255" s="12" t="s">
        <v>88</v>
      </c>
      <c r="AW255" s="12" t="s">
        <v>36</v>
      </c>
      <c r="AX255" s="12" t="s">
        <v>80</v>
      </c>
      <c r="AY255" s="251" t="s">
        <v>131</v>
      </c>
    </row>
    <row r="256" spans="2:51" s="12" customFormat="1" ht="12">
      <c r="B256" s="241"/>
      <c r="C256" s="242"/>
      <c r="D256" s="243" t="s">
        <v>158</v>
      </c>
      <c r="E256" s="244" t="s">
        <v>1</v>
      </c>
      <c r="F256" s="245" t="s">
        <v>511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158</v>
      </c>
      <c r="AU256" s="251" t="s">
        <v>88</v>
      </c>
      <c r="AV256" s="12" t="s">
        <v>88</v>
      </c>
      <c r="AW256" s="12" t="s">
        <v>36</v>
      </c>
      <c r="AX256" s="12" t="s">
        <v>80</v>
      </c>
      <c r="AY256" s="251" t="s">
        <v>131</v>
      </c>
    </row>
    <row r="257" spans="2:51" s="12" customFormat="1" ht="12">
      <c r="B257" s="241"/>
      <c r="C257" s="242"/>
      <c r="D257" s="243" t="s">
        <v>158</v>
      </c>
      <c r="E257" s="244" t="s">
        <v>1</v>
      </c>
      <c r="F257" s="245" t="s">
        <v>512</v>
      </c>
      <c r="G257" s="242"/>
      <c r="H257" s="244" t="s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158</v>
      </c>
      <c r="AU257" s="251" t="s">
        <v>88</v>
      </c>
      <c r="AV257" s="12" t="s">
        <v>88</v>
      </c>
      <c r="AW257" s="12" t="s">
        <v>36</v>
      </c>
      <c r="AX257" s="12" t="s">
        <v>80</v>
      </c>
      <c r="AY257" s="251" t="s">
        <v>131</v>
      </c>
    </row>
    <row r="258" spans="2:51" s="13" customFormat="1" ht="12">
      <c r="B258" s="252"/>
      <c r="C258" s="253"/>
      <c r="D258" s="243" t="s">
        <v>158</v>
      </c>
      <c r="E258" s="254" t="s">
        <v>1</v>
      </c>
      <c r="F258" s="255" t="s">
        <v>513</v>
      </c>
      <c r="G258" s="253"/>
      <c r="H258" s="256">
        <v>9.9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AT258" s="262" t="s">
        <v>158</v>
      </c>
      <c r="AU258" s="262" t="s">
        <v>88</v>
      </c>
      <c r="AV258" s="13" t="s">
        <v>90</v>
      </c>
      <c r="AW258" s="13" t="s">
        <v>36</v>
      </c>
      <c r="AX258" s="13" t="s">
        <v>80</v>
      </c>
      <c r="AY258" s="262" t="s">
        <v>131</v>
      </c>
    </row>
    <row r="259" spans="2:51" s="14" customFormat="1" ht="12">
      <c r="B259" s="263"/>
      <c r="C259" s="264"/>
      <c r="D259" s="243" t="s">
        <v>158</v>
      </c>
      <c r="E259" s="265" t="s">
        <v>1</v>
      </c>
      <c r="F259" s="266" t="s">
        <v>162</v>
      </c>
      <c r="G259" s="264"/>
      <c r="H259" s="267">
        <v>9.9</v>
      </c>
      <c r="I259" s="268"/>
      <c r="J259" s="264"/>
      <c r="K259" s="264"/>
      <c r="L259" s="269"/>
      <c r="M259" s="270"/>
      <c r="N259" s="271"/>
      <c r="O259" s="271"/>
      <c r="P259" s="271"/>
      <c r="Q259" s="271"/>
      <c r="R259" s="271"/>
      <c r="S259" s="271"/>
      <c r="T259" s="272"/>
      <c r="AT259" s="273" t="s">
        <v>158</v>
      </c>
      <c r="AU259" s="273" t="s">
        <v>88</v>
      </c>
      <c r="AV259" s="14" t="s">
        <v>138</v>
      </c>
      <c r="AW259" s="14" t="s">
        <v>36</v>
      </c>
      <c r="AX259" s="14" t="s">
        <v>88</v>
      </c>
      <c r="AY259" s="273" t="s">
        <v>131</v>
      </c>
    </row>
    <row r="260" spans="2:65" s="1" customFormat="1" ht="16.5" customHeight="1">
      <c r="B260" s="37"/>
      <c r="C260" s="223" t="s">
        <v>7</v>
      </c>
      <c r="D260" s="223" t="s">
        <v>134</v>
      </c>
      <c r="E260" s="224" t="s">
        <v>514</v>
      </c>
      <c r="F260" s="225" t="s">
        <v>515</v>
      </c>
      <c r="G260" s="226" t="s">
        <v>516</v>
      </c>
      <c r="H260" s="227">
        <v>1</v>
      </c>
      <c r="I260" s="228"/>
      <c r="J260" s="229">
        <f>ROUND(I260*H260,2)</f>
        <v>0</v>
      </c>
      <c r="K260" s="225" t="s">
        <v>1</v>
      </c>
      <c r="L260" s="42"/>
      <c r="M260" s="230" t="s">
        <v>1</v>
      </c>
      <c r="N260" s="231" t="s">
        <v>45</v>
      </c>
      <c r="O260" s="85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AR260" s="234" t="s">
        <v>138</v>
      </c>
      <c r="AT260" s="234" t="s">
        <v>134</v>
      </c>
      <c r="AU260" s="234" t="s">
        <v>88</v>
      </c>
      <c r="AY260" s="16" t="s">
        <v>131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6" t="s">
        <v>88</v>
      </c>
      <c r="BK260" s="235">
        <f>ROUND(I260*H260,2)</f>
        <v>0</v>
      </c>
      <c r="BL260" s="16" t="s">
        <v>138</v>
      </c>
      <c r="BM260" s="234" t="s">
        <v>272</v>
      </c>
    </row>
    <row r="261" spans="2:65" s="1" customFormat="1" ht="16.5" customHeight="1">
      <c r="B261" s="37"/>
      <c r="C261" s="223" t="s">
        <v>173</v>
      </c>
      <c r="D261" s="223" t="s">
        <v>134</v>
      </c>
      <c r="E261" s="224" t="s">
        <v>517</v>
      </c>
      <c r="F261" s="225" t="s">
        <v>518</v>
      </c>
      <c r="G261" s="226" t="s">
        <v>516</v>
      </c>
      <c r="H261" s="227">
        <v>1</v>
      </c>
      <c r="I261" s="228"/>
      <c r="J261" s="229">
        <f>ROUND(I261*H261,2)</f>
        <v>0</v>
      </c>
      <c r="K261" s="225" t="s">
        <v>1</v>
      </c>
      <c r="L261" s="42"/>
      <c r="M261" s="236" t="s">
        <v>1</v>
      </c>
      <c r="N261" s="237" t="s">
        <v>45</v>
      </c>
      <c r="O261" s="238"/>
      <c r="P261" s="239">
        <f>O261*H261</f>
        <v>0</v>
      </c>
      <c r="Q261" s="239">
        <v>0</v>
      </c>
      <c r="R261" s="239">
        <f>Q261*H261</f>
        <v>0</v>
      </c>
      <c r="S261" s="239">
        <v>0</v>
      </c>
      <c r="T261" s="240">
        <f>S261*H261</f>
        <v>0</v>
      </c>
      <c r="AR261" s="234" t="s">
        <v>138</v>
      </c>
      <c r="AT261" s="234" t="s">
        <v>134</v>
      </c>
      <c r="AU261" s="234" t="s">
        <v>88</v>
      </c>
      <c r="AY261" s="16" t="s">
        <v>131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6" t="s">
        <v>88</v>
      </c>
      <c r="BK261" s="235">
        <f>ROUND(I261*H261,2)</f>
        <v>0</v>
      </c>
      <c r="BL261" s="16" t="s">
        <v>138</v>
      </c>
      <c r="BM261" s="234" t="s">
        <v>275</v>
      </c>
    </row>
    <row r="262" spans="2:12" s="1" customFormat="1" ht="6.95" customHeight="1">
      <c r="B262" s="60"/>
      <c r="C262" s="61"/>
      <c r="D262" s="61"/>
      <c r="E262" s="61"/>
      <c r="F262" s="61"/>
      <c r="G262" s="61"/>
      <c r="H262" s="61"/>
      <c r="I262" s="172"/>
      <c r="J262" s="61"/>
      <c r="K262" s="61"/>
      <c r="L262" s="42"/>
    </row>
  </sheetData>
  <sheetProtection password="CC35" sheet="1" objects="1" scenarios="1" formatColumns="0" formatRows="0" autoFilter="0"/>
  <autoFilter ref="C116:K26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102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90</v>
      </c>
    </row>
    <row r="4" spans="2:46" ht="24.95" customHeight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Zahrada MŠ Slovenská 2872, Karviná Hranice</v>
      </c>
      <c r="F7" s="136"/>
      <c r="G7" s="136"/>
      <c r="H7" s="136"/>
      <c r="L7" s="19"/>
    </row>
    <row r="8" spans="2:12" s="1" customFormat="1" ht="12" customHeight="1">
      <c r="B8" s="42"/>
      <c r="D8" s="136" t="s">
        <v>104</v>
      </c>
      <c r="I8" s="138"/>
      <c r="L8" s="42"/>
    </row>
    <row r="9" spans="2:12" s="1" customFormat="1" ht="36.95" customHeight="1">
      <c r="B9" s="42"/>
      <c r="E9" s="139" t="s">
        <v>519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38</v>
      </c>
      <c r="I12" s="141" t="s">
        <v>22</v>
      </c>
      <c r="J12" s="142" t="str">
        <f>'Rekapitulace stavby'!AN8</f>
        <v>13. 12. 2017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tr">
        <f>IF('Rekapitulace stavby'!AN10="","",'Rekapitulace stavby'!AN10)</f>
        <v>62331388</v>
      </c>
      <c r="L14" s="42"/>
    </row>
    <row r="15" spans="2:12" s="1" customFormat="1" ht="18" customHeight="1">
      <c r="B15" s="42"/>
      <c r="E15" s="140" t="str">
        <f>IF('Rekapitulace stavby'!E11="","",'Rekapitulace stavby'!E11)</f>
        <v>Základní škola a Mateřská škola Mendelova, Karviná</v>
      </c>
      <c r="I15" s="141" t="s">
        <v>28</v>
      </c>
      <c r="J15" s="140" t="str">
        <f>IF('Rekapitulace stavby'!AN11="","",'Rekapitulace stavby'!AN11)</f>
        <v>CZ62331388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30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32</v>
      </c>
      <c r="I20" s="141" t="s">
        <v>25</v>
      </c>
      <c r="J20" s="140" t="str">
        <f>IF('Rekapitulace stavby'!AN16="","",'Rekapitulace stavby'!AN16)</f>
        <v>69221189</v>
      </c>
      <c r="L20" s="42"/>
    </row>
    <row r="21" spans="2:12" s="1" customFormat="1" ht="18" customHeight="1">
      <c r="B21" s="42"/>
      <c r="E21" s="140" t="str">
        <f>IF('Rekapitulace stavby'!E17="","",'Rekapitulace stavby'!E17)</f>
        <v>Ing.Magda Cigánková Fialová</v>
      </c>
      <c r="I21" s="141" t="s">
        <v>28</v>
      </c>
      <c r="J21" s="140" t="str">
        <f>IF('Rekapitulace stavby'!AN17="","",'Rekapitulace stavby'!AN17)</f>
        <v>CZ7652225548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37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28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39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40</v>
      </c>
      <c r="I30" s="138"/>
      <c r="J30" s="148">
        <f>ROUND(J120,2)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42</v>
      </c>
      <c r="I32" s="150" t="s">
        <v>41</v>
      </c>
      <c r="J32" s="149" t="s">
        <v>43</v>
      </c>
      <c r="L32" s="42"/>
    </row>
    <row r="33" spans="2:12" s="1" customFormat="1" ht="14.4" customHeight="1">
      <c r="B33" s="42"/>
      <c r="D33" s="151" t="s">
        <v>44</v>
      </c>
      <c r="E33" s="136" t="s">
        <v>45</v>
      </c>
      <c r="F33" s="152">
        <f>ROUND((SUM(BE120:BE240)),2)</f>
        <v>0</v>
      </c>
      <c r="I33" s="153">
        <v>0.21</v>
      </c>
      <c r="J33" s="152">
        <f>ROUND(((SUM(BE120:BE240))*I33),2)</f>
        <v>0</v>
      </c>
      <c r="L33" s="42"/>
    </row>
    <row r="34" spans="2:12" s="1" customFormat="1" ht="14.4" customHeight="1">
      <c r="B34" s="42"/>
      <c r="E34" s="136" t="s">
        <v>46</v>
      </c>
      <c r="F34" s="152">
        <f>ROUND((SUM(BF120:BF240)),2)</f>
        <v>0</v>
      </c>
      <c r="I34" s="153">
        <v>0.15</v>
      </c>
      <c r="J34" s="152">
        <f>ROUND(((SUM(BF120:BF240))*I34),2)</f>
        <v>0</v>
      </c>
      <c r="L34" s="42"/>
    </row>
    <row r="35" spans="2:12" s="1" customFormat="1" ht="14.4" customHeight="1" hidden="1">
      <c r="B35" s="42"/>
      <c r="E35" s="136" t="s">
        <v>47</v>
      </c>
      <c r="F35" s="152">
        <f>ROUND((SUM(BG120:BG240)),2)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48</v>
      </c>
      <c r="F36" s="152">
        <f>ROUND((SUM(BH120:BH240)),2)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49</v>
      </c>
      <c r="F37" s="152">
        <f>ROUND((SUM(BI120:BI240)),2)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50</v>
      </c>
      <c r="E39" s="156"/>
      <c r="F39" s="156"/>
      <c r="G39" s="157" t="s">
        <v>51</v>
      </c>
      <c r="H39" s="158" t="s">
        <v>52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53</v>
      </c>
      <c r="E50" s="163"/>
      <c r="F50" s="163"/>
      <c r="G50" s="162" t="s">
        <v>54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55</v>
      </c>
      <c r="E61" s="166"/>
      <c r="F61" s="167" t="s">
        <v>56</v>
      </c>
      <c r="G61" s="165" t="s">
        <v>55</v>
      </c>
      <c r="H61" s="166"/>
      <c r="I61" s="168"/>
      <c r="J61" s="169" t="s">
        <v>56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57</v>
      </c>
      <c r="E65" s="163"/>
      <c r="F65" s="163"/>
      <c r="G65" s="162" t="s">
        <v>58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55</v>
      </c>
      <c r="E76" s="166"/>
      <c r="F76" s="167" t="s">
        <v>56</v>
      </c>
      <c r="G76" s="165" t="s">
        <v>55</v>
      </c>
      <c r="H76" s="166"/>
      <c r="I76" s="168"/>
      <c r="J76" s="169" t="s">
        <v>56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Zahrada MŠ Slovenská 2872, Karviná Hranice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04 - Sadové úprav - SO 04 - Sadové úpravy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13. 12. 2017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Základní škola a Mateřská škola Mendelova, Karviná</v>
      </c>
      <c r="G91" s="38"/>
      <c r="H91" s="38"/>
      <c r="I91" s="141" t="s">
        <v>32</v>
      </c>
      <c r="J91" s="35" t="str">
        <f>E21</f>
        <v>Ing.Magda Cigánková Fialová</v>
      </c>
      <c r="K91" s="38"/>
      <c r="L91" s="42"/>
    </row>
    <row r="92" spans="2:12" s="1" customFormat="1" ht="15.15" customHeight="1">
      <c r="B92" s="37"/>
      <c r="C92" s="31" t="s">
        <v>30</v>
      </c>
      <c r="D92" s="38"/>
      <c r="E92" s="38"/>
      <c r="F92" s="26" t="str">
        <f>IF(E18="","",E18)</f>
        <v>Vyplň údaj</v>
      </c>
      <c r="G92" s="38"/>
      <c r="H92" s="38"/>
      <c r="I92" s="141" t="s">
        <v>37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J120</f>
        <v>0</v>
      </c>
      <c r="K96" s="38"/>
      <c r="L96" s="42"/>
      <c r="AU96" s="16" t="s">
        <v>110</v>
      </c>
    </row>
    <row r="97" spans="2:12" s="8" customFormat="1" ht="24.95" customHeight="1">
      <c r="B97" s="182"/>
      <c r="C97" s="183"/>
      <c r="D97" s="184" t="s">
        <v>150</v>
      </c>
      <c r="E97" s="185"/>
      <c r="F97" s="185"/>
      <c r="G97" s="185"/>
      <c r="H97" s="185"/>
      <c r="I97" s="186"/>
      <c r="J97" s="187">
        <f>J121</f>
        <v>0</v>
      </c>
      <c r="K97" s="183"/>
      <c r="L97" s="188"/>
    </row>
    <row r="98" spans="2:12" s="9" customFormat="1" ht="19.9" customHeight="1">
      <c r="B98" s="189"/>
      <c r="C98" s="190"/>
      <c r="D98" s="191" t="s">
        <v>151</v>
      </c>
      <c r="E98" s="192"/>
      <c r="F98" s="192"/>
      <c r="G98" s="192"/>
      <c r="H98" s="192"/>
      <c r="I98" s="193"/>
      <c r="J98" s="194">
        <f>J122</f>
        <v>0</v>
      </c>
      <c r="K98" s="190"/>
      <c r="L98" s="195"/>
    </row>
    <row r="99" spans="2:12" s="9" customFormat="1" ht="19.9" customHeight="1">
      <c r="B99" s="189"/>
      <c r="C99" s="190"/>
      <c r="D99" s="191" t="s">
        <v>520</v>
      </c>
      <c r="E99" s="192"/>
      <c r="F99" s="192"/>
      <c r="G99" s="192"/>
      <c r="H99" s="192"/>
      <c r="I99" s="193"/>
      <c r="J99" s="194">
        <f>J207</f>
        <v>0</v>
      </c>
      <c r="K99" s="190"/>
      <c r="L99" s="195"/>
    </row>
    <row r="100" spans="2:12" s="9" customFormat="1" ht="19.9" customHeight="1">
      <c r="B100" s="189"/>
      <c r="C100" s="190"/>
      <c r="D100" s="191" t="s">
        <v>521</v>
      </c>
      <c r="E100" s="192"/>
      <c r="F100" s="192"/>
      <c r="G100" s="192"/>
      <c r="H100" s="192"/>
      <c r="I100" s="193"/>
      <c r="J100" s="194">
        <f>J212</f>
        <v>0</v>
      </c>
      <c r="K100" s="190"/>
      <c r="L100" s="195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3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72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75"/>
      <c r="J106" s="63"/>
      <c r="K106" s="63"/>
      <c r="L106" s="42"/>
    </row>
    <row r="107" spans="2:12" s="1" customFormat="1" ht="24.95" customHeight="1">
      <c r="B107" s="37"/>
      <c r="C107" s="22" t="s">
        <v>115</v>
      </c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76" t="str">
        <f>E7</f>
        <v>Zahrada MŠ Slovenská 2872, Karviná Hranice</v>
      </c>
      <c r="F110" s="31"/>
      <c r="G110" s="31"/>
      <c r="H110" s="31"/>
      <c r="I110" s="138"/>
      <c r="J110" s="38"/>
      <c r="K110" s="38"/>
      <c r="L110" s="42"/>
    </row>
    <row r="111" spans="2:12" s="1" customFormat="1" ht="12" customHeight="1">
      <c r="B111" s="37"/>
      <c r="C111" s="31" t="s">
        <v>104</v>
      </c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70" t="str">
        <f>E9</f>
        <v>SO 04 - Sadové úprav - SO 04 - Sadové úpravy</v>
      </c>
      <c r="F112" s="38"/>
      <c r="G112" s="38"/>
      <c r="H112" s="38"/>
      <c r="I112" s="138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12" customHeight="1">
      <c r="B114" s="37"/>
      <c r="C114" s="31" t="s">
        <v>20</v>
      </c>
      <c r="D114" s="38"/>
      <c r="E114" s="38"/>
      <c r="F114" s="26" t="str">
        <f>F12</f>
        <v xml:space="preserve"> </v>
      </c>
      <c r="G114" s="38"/>
      <c r="H114" s="38"/>
      <c r="I114" s="141" t="s">
        <v>22</v>
      </c>
      <c r="J114" s="73" t="str">
        <f>IF(J12="","",J12)</f>
        <v>13. 12. 2017</v>
      </c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27.9" customHeight="1">
      <c r="B116" s="37"/>
      <c r="C116" s="31" t="s">
        <v>24</v>
      </c>
      <c r="D116" s="38"/>
      <c r="E116" s="38"/>
      <c r="F116" s="26" t="str">
        <f>E15</f>
        <v>Základní škola a Mateřská škola Mendelova, Karviná</v>
      </c>
      <c r="G116" s="38"/>
      <c r="H116" s="38"/>
      <c r="I116" s="141" t="s">
        <v>32</v>
      </c>
      <c r="J116" s="35" t="str">
        <f>E21</f>
        <v>Ing.Magda Cigánková Fialová</v>
      </c>
      <c r="K116" s="38"/>
      <c r="L116" s="42"/>
    </row>
    <row r="117" spans="2:12" s="1" customFormat="1" ht="15.15" customHeight="1">
      <c r="B117" s="37"/>
      <c r="C117" s="31" t="s">
        <v>30</v>
      </c>
      <c r="D117" s="38"/>
      <c r="E117" s="38"/>
      <c r="F117" s="26" t="str">
        <f>IF(E18="","",E18)</f>
        <v>Vyplň údaj</v>
      </c>
      <c r="G117" s="38"/>
      <c r="H117" s="38"/>
      <c r="I117" s="141" t="s">
        <v>37</v>
      </c>
      <c r="J117" s="35" t="str">
        <f>E24</f>
        <v xml:space="preserve"> </v>
      </c>
      <c r="K117" s="38"/>
      <c r="L117" s="42"/>
    </row>
    <row r="118" spans="2:12" s="1" customFormat="1" ht="10.3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20" s="10" customFormat="1" ht="29.25" customHeight="1">
      <c r="B119" s="196"/>
      <c r="C119" s="197" t="s">
        <v>116</v>
      </c>
      <c r="D119" s="198" t="s">
        <v>65</v>
      </c>
      <c r="E119" s="198" t="s">
        <v>61</v>
      </c>
      <c r="F119" s="198" t="s">
        <v>62</v>
      </c>
      <c r="G119" s="198" t="s">
        <v>117</v>
      </c>
      <c r="H119" s="198" t="s">
        <v>118</v>
      </c>
      <c r="I119" s="199" t="s">
        <v>119</v>
      </c>
      <c r="J119" s="200" t="s">
        <v>108</v>
      </c>
      <c r="K119" s="201" t="s">
        <v>120</v>
      </c>
      <c r="L119" s="202"/>
      <c r="M119" s="94" t="s">
        <v>1</v>
      </c>
      <c r="N119" s="95" t="s">
        <v>44</v>
      </c>
      <c r="O119" s="95" t="s">
        <v>121</v>
      </c>
      <c r="P119" s="95" t="s">
        <v>122</v>
      </c>
      <c r="Q119" s="95" t="s">
        <v>123</v>
      </c>
      <c r="R119" s="95" t="s">
        <v>124</v>
      </c>
      <c r="S119" s="95" t="s">
        <v>125</v>
      </c>
      <c r="T119" s="96" t="s">
        <v>126</v>
      </c>
    </row>
    <row r="120" spans="2:63" s="1" customFormat="1" ht="22.8" customHeight="1">
      <c r="B120" s="37"/>
      <c r="C120" s="101" t="s">
        <v>127</v>
      </c>
      <c r="D120" s="38"/>
      <c r="E120" s="38"/>
      <c r="F120" s="38"/>
      <c r="G120" s="38"/>
      <c r="H120" s="38"/>
      <c r="I120" s="138"/>
      <c r="J120" s="203">
        <f>BK120</f>
        <v>0</v>
      </c>
      <c r="K120" s="38"/>
      <c r="L120" s="42"/>
      <c r="M120" s="97"/>
      <c r="N120" s="98"/>
      <c r="O120" s="98"/>
      <c r="P120" s="204">
        <f>P121</f>
        <v>0</v>
      </c>
      <c r="Q120" s="98"/>
      <c r="R120" s="204">
        <f>R121</f>
        <v>0</v>
      </c>
      <c r="S120" s="98"/>
      <c r="T120" s="205">
        <f>T121</f>
        <v>0</v>
      </c>
      <c r="AT120" s="16" t="s">
        <v>79</v>
      </c>
      <c r="AU120" s="16" t="s">
        <v>110</v>
      </c>
      <c r="BK120" s="206">
        <f>BK121</f>
        <v>0</v>
      </c>
    </row>
    <row r="121" spans="2:63" s="11" customFormat="1" ht="25.9" customHeight="1">
      <c r="B121" s="207"/>
      <c r="C121" s="208"/>
      <c r="D121" s="209" t="s">
        <v>79</v>
      </c>
      <c r="E121" s="210" t="s">
        <v>152</v>
      </c>
      <c r="F121" s="210" t="s">
        <v>153</v>
      </c>
      <c r="G121" s="208"/>
      <c r="H121" s="208"/>
      <c r="I121" s="211"/>
      <c r="J121" s="212">
        <f>BK121</f>
        <v>0</v>
      </c>
      <c r="K121" s="208"/>
      <c r="L121" s="213"/>
      <c r="M121" s="214"/>
      <c r="N121" s="215"/>
      <c r="O121" s="215"/>
      <c r="P121" s="216">
        <f>P122+P207+P212</f>
        <v>0</v>
      </c>
      <c r="Q121" s="215"/>
      <c r="R121" s="216">
        <f>R122+R207+R212</f>
        <v>0</v>
      </c>
      <c r="S121" s="215"/>
      <c r="T121" s="217">
        <f>T122+T207+T212</f>
        <v>0</v>
      </c>
      <c r="AR121" s="218" t="s">
        <v>88</v>
      </c>
      <c r="AT121" s="219" t="s">
        <v>79</v>
      </c>
      <c r="AU121" s="219" t="s">
        <v>80</v>
      </c>
      <c r="AY121" s="218" t="s">
        <v>131</v>
      </c>
      <c r="BK121" s="220">
        <f>BK122+BK207+BK212</f>
        <v>0</v>
      </c>
    </row>
    <row r="122" spans="2:63" s="11" customFormat="1" ht="22.8" customHeight="1">
      <c r="B122" s="207"/>
      <c r="C122" s="208"/>
      <c r="D122" s="209" t="s">
        <v>79</v>
      </c>
      <c r="E122" s="221" t="s">
        <v>88</v>
      </c>
      <c r="F122" s="221" t="s">
        <v>154</v>
      </c>
      <c r="G122" s="208"/>
      <c r="H122" s="208"/>
      <c r="I122" s="211"/>
      <c r="J122" s="222">
        <f>BK122</f>
        <v>0</v>
      </c>
      <c r="K122" s="208"/>
      <c r="L122" s="213"/>
      <c r="M122" s="214"/>
      <c r="N122" s="215"/>
      <c r="O122" s="215"/>
      <c r="P122" s="216">
        <f>SUM(P123:P206)</f>
        <v>0</v>
      </c>
      <c r="Q122" s="215"/>
      <c r="R122" s="216">
        <f>SUM(R123:R206)</f>
        <v>0</v>
      </c>
      <c r="S122" s="215"/>
      <c r="T122" s="217">
        <f>SUM(T123:T206)</f>
        <v>0</v>
      </c>
      <c r="AR122" s="218" t="s">
        <v>88</v>
      </c>
      <c r="AT122" s="219" t="s">
        <v>79</v>
      </c>
      <c r="AU122" s="219" t="s">
        <v>88</v>
      </c>
      <c r="AY122" s="218" t="s">
        <v>131</v>
      </c>
      <c r="BK122" s="220">
        <f>SUM(BK123:BK206)</f>
        <v>0</v>
      </c>
    </row>
    <row r="123" spans="2:65" s="1" customFormat="1" ht="24" customHeight="1">
      <c r="B123" s="37"/>
      <c r="C123" s="223" t="s">
        <v>88</v>
      </c>
      <c r="D123" s="223" t="s">
        <v>134</v>
      </c>
      <c r="E123" s="224" t="s">
        <v>522</v>
      </c>
      <c r="F123" s="225" t="s">
        <v>523</v>
      </c>
      <c r="G123" s="226" t="s">
        <v>157</v>
      </c>
      <c r="H123" s="227">
        <v>785</v>
      </c>
      <c r="I123" s="228"/>
      <c r="J123" s="229">
        <f>ROUND(I123*H123,2)</f>
        <v>0</v>
      </c>
      <c r="K123" s="225" t="s">
        <v>1</v>
      </c>
      <c r="L123" s="42"/>
      <c r="M123" s="230" t="s">
        <v>1</v>
      </c>
      <c r="N123" s="231" t="s">
        <v>45</v>
      </c>
      <c r="O123" s="85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AR123" s="234" t="s">
        <v>138</v>
      </c>
      <c r="AT123" s="234" t="s">
        <v>134</v>
      </c>
      <c r="AU123" s="234" t="s">
        <v>90</v>
      </c>
      <c r="AY123" s="16" t="s">
        <v>131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6" t="s">
        <v>88</v>
      </c>
      <c r="BK123" s="235">
        <f>ROUND(I123*H123,2)</f>
        <v>0</v>
      </c>
      <c r="BL123" s="16" t="s">
        <v>138</v>
      </c>
      <c r="BM123" s="234" t="s">
        <v>90</v>
      </c>
    </row>
    <row r="124" spans="2:51" s="13" customFormat="1" ht="12">
      <c r="B124" s="252"/>
      <c r="C124" s="253"/>
      <c r="D124" s="243" t="s">
        <v>158</v>
      </c>
      <c r="E124" s="254" t="s">
        <v>1</v>
      </c>
      <c r="F124" s="255" t="s">
        <v>524</v>
      </c>
      <c r="G124" s="253"/>
      <c r="H124" s="256">
        <v>785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AT124" s="262" t="s">
        <v>158</v>
      </c>
      <c r="AU124" s="262" t="s">
        <v>90</v>
      </c>
      <c r="AV124" s="13" t="s">
        <v>90</v>
      </c>
      <c r="AW124" s="13" t="s">
        <v>36</v>
      </c>
      <c r="AX124" s="13" t="s">
        <v>80</v>
      </c>
      <c r="AY124" s="262" t="s">
        <v>131</v>
      </c>
    </row>
    <row r="125" spans="2:51" s="14" customFormat="1" ht="12">
      <c r="B125" s="263"/>
      <c r="C125" s="264"/>
      <c r="D125" s="243" t="s">
        <v>158</v>
      </c>
      <c r="E125" s="265" t="s">
        <v>1</v>
      </c>
      <c r="F125" s="266" t="s">
        <v>162</v>
      </c>
      <c r="G125" s="264"/>
      <c r="H125" s="267">
        <v>785</v>
      </c>
      <c r="I125" s="268"/>
      <c r="J125" s="264"/>
      <c r="K125" s="264"/>
      <c r="L125" s="269"/>
      <c r="M125" s="270"/>
      <c r="N125" s="271"/>
      <c r="O125" s="271"/>
      <c r="P125" s="271"/>
      <c r="Q125" s="271"/>
      <c r="R125" s="271"/>
      <c r="S125" s="271"/>
      <c r="T125" s="272"/>
      <c r="AT125" s="273" t="s">
        <v>158</v>
      </c>
      <c r="AU125" s="273" t="s">
        <v>90</v>
      </c>
      <c r="AV125" s="14" t="s">
        <v>138</v>
      </c>
      <c r="AW125" s="14" t="s">
        <v>36</v>
      </c>
      <c r="AX125" s="14" t="s">
        <v>88</v>
      </c>
      <c r="AY125" s="273" t="s">
        <v>131</v>
      </c>
    </row>
    <row r="126" spans="2:65" s="1" customFormat="1" ht="24" customHeight="1">
      <c r="B126" s="37"/>
      <c r="C126" s="223" t="s">
        <v>90</v>
      </c>
      <c r="D126" s="223" t="s">
        <v>134</v>
      </c>
      <c r="E126" s="224" t="s">
        <v>525</v>
      </c>
      <c r="F126" s="225" t="s">
        <v>526</v>
      </c>
      <c r="G126" s="226" t="s">
        <v>157</v>
      </c>
      <c r="H126" s="227">
        <v>785</v>
      </c>
      <c r="I126" s="228"/>
      <c r="J126" s="229">
        <f>ROUND(I126*H126,2)</f>
        <v>0</v>
      </c>
      <c r="K126" s="225" t="s">
        <v>1</v>
      </c>
      <c r="L126" s="42"/>
      <c r="M126" s="230" t="s">
        <v>1</v>
      </c>
      <c r="N126" s="231" t="s">
        <v>45</v>
      </c>
      <c r="O126" s="85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138</v>
      </c>
      <c r="AT126" s="234" t="s">
        <v>134</v>
      </c>
      <c r="AU126" s="234" t="s">
        <v>90</v>
      </c>
      <c r="AY126" s="16" t="s">
        <v>131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6" t="s">
        <v>88</v>
      </c>
      <c r="BK126" s="235">
        <f>ROUND(I126*H126,2)</f>
        <v>0</v>
      </c>
      <c r="BL126" s="16" t="s">
        <v>138</v>
      </c>
      <c r="BM126" s="234" t="s">
        <v>148</v>
      </c>
    </row>
    <row r="127" spans="2:51" s="13" customFormat="1" ht="12">
      <c r="B127" s="252"/>
      <c r="C127" s="253"/>
      <c r="D127" s="243" t="s">
        <v>158</v>
      </c>
      <c r="E127" s="254" t="s">
        <v>1</v>
      </c>
      <c r="F127" s="255" t="s">
        <v>524</v>
      </c>
      <c r="G127" s="253"/>
      <c r="H127" s="256">
        <v>785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AT127" s="262" t="s">
        <v>158</v>
      </c>
      <c r="AU127" s="262" t="s">
        <v>90</v>
      </c>
      <c r="AV127" s="13" t="s">
        <v>90</v>
      </c>
      <c r="AW127" s="13" t="s">
        <v>36</v>
      </c>
      <c r="AX127" s="13" t="s">
        <v>80</v>
      </c>
      <c r="AY127" s="262" t="s">
        <v>131</v>
      </c>
    </row>
    <row r="128" spans="2:51" s="14" customFormat="1" ht="12">
      <c r="B128" s="263"/>
      <c r="C128" s="264"/>
      <c r="D128" s="243" t="s">
        <v>158</v>
      </c>
      <c r="E128" s="265" t="s">
        <v>1</v>
      </c>
      <c r="F128" s="266" t="s">
        <v>162</v>
      </c>
      <c r="G128" s="264"/>
      <c r="H128" s="267">
        <v>785</v>
      </c>
      <c r="I128" s="268"/>
      <c r="J128" s="264"/>
      <c r="K128" s="264"/>
      <c r="L128" s="269"/>
      <c r="M128" s="270"/>
      <c r="N128" s="271"/>
      <c r="O128" s="271"/>
      <c r="P128" s="271"/>
      <c r="Q128" s="271"/>
      <c r="R128" s="271"/>
      <c r="S128" s="271"/>
      <c r="T128" s="272"/>
      <c r="AT128" s="273" t="s">
        <v>158</v>
      </c>
      <c r="AU128" s="273" t="s">
        <v>90</v>
      </c>
      <c r="AV128" s="14" t="s">
        <v>138</v>
      </c>
      <c r="AW128" s="14" t="s">
        <v>36</v>
      </c>
      <c r="AX128" s="14" t="s">
        <v>88</v>
      </c>
      <c r="AY128" s="273" t="s">
        <v>131</v>
      </c>
    </row>
    <row r="129" spans="2:65" s="1" customFormat="1" ht="24" customHeight="1">
      <c r="B129" s="37"/>
      <c r="C129" s="223" t="s">
        <v>145</v>
      </c>
      <c r="D129" s="223" t="s">
        <v>134</v>
      </c>
      <c r="E129" s="224" t="s">
        <v>527</v>
      </c>
      <c r="F129" s="225" t="s">
        <v>528</v>
      </c>
      <c r="G129" s="226" t="s">
        <v>157</v>
      </c>
      <c r="H129" s="227">
        <v>785</v>
      </c>
      <c r="I129" s="228"/>
      <c r="J129" s="229">
        <f>ROUND(I129*H129,2)</f>
        <v>0</v>
      </c>
      <c r="K129" s="225" t="s">
        <v>1</v>
      </c>
      <c r="L129" s="42"/>
      <c r="M129" s="230" t="s">
        <v>1</v>
      </c>
      <c r="N129" s="231" t="s">
        <v>45</v>
      </c>
      <c r="O129" s="85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138</v>
      </c>
      <c r="AT129" s="234" t="s">
        <v>134</v>
      </c>
      <c r="AU129" s="234" t="s">
        <v>90</v>
      </c>
      <c r="AY129" s="16" t="s">
        <v>131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6" t="s">
        <v>88</v>
      </c>
      <c r="BK129" s="235">
        <f>ROUND(I129*H129,2)</f>
        <v>0</v>
      </c>
      <c r="BL129" s="16" t="s">
        <v>138</v>
      </c>
      <c r="BM129" s="234" t="s">
        <v>200</v>
      </c>
    </row>
    <row r="130" spans="2:65" s="1" customFormat="1" ht="24" customHeight="1">
      <c r="B130" s="37"/>
      <c r="C130" s="223" t="s">
        <v>138</v>
      </c>
      <c r="D130" s="223" t="s">
        <v>134</v>
      </c>
      <c r="E130" s="224" t="s">
        <v>529</v>
      </c>
      <c r="F130" s="225" t="s">
        <v>530</v>
      </c>
      <c r="G130" s="226" t="s">
        <v>157</v>
      </c>
      <c r="H130" s="227">
        <v>35</v>
      </c>
      <c r="I130" s="228"/>
      <c r="J130" s="229">
        <f>ROUND(I130*H130,2)</f>
        <v>0</v>
      </c>
      <c r="K130" s="225" t="s">
        <v>1</v>
      </c>
      <c r="L130" s="42"/>
      <c r="M130" s="230" t="s">
        <v>1</v>
      </c>
      <c r="N130" s="231" t="s">
        <v>45</v>
      </c>
      <c r="O130" s="85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138</v>
      </c>
      <c r="AT130" s="234" t="s">
        <v>134</v>
      </c>
      <c r="AU130" s="234" t="s">
        <v>90</v>
      </c>
      <c r="AY130" s="16" t="s">
        <v>131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6" t="s">
        <v>88</v>
      </c>
      <c r="BK130" s="235">
        <f>ROUND(I130*H130,2)</f>
        <v>0</v>
      </c>
      <c r="BL130" s="16" t="s">
        <v>138</v>
      </c>
      <c r="BM130" s="234" t="s">
        <v>203</v>
      </c>
    </row>
    <row r="131" spans="2:51" s="13" customFormat="1" ht="12">
      <c r="B131" s="252"/>
      <c r="C131" s="253"/>
      <c r="D131" s="243" t="s">
        <v>158</v>
      </c>
      <c r="E131" s="254" t="s">
        <v>1</v>
      </c>
      <c r="F131" s="255" t="s">
        <v>531</v>
      </c>
      <c r="G131" s="253"/>
      <c r="H131" s="256">
        <v>35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AT131" s="262" t="s">
        <v>158</v>
      </c>
      <c r="AU131" s="262" t="s">
        <v>90</v>
      </c>
      <c r="AV131" s="13" t="s">
        <v>90</v>
      </c>
      <c r="AW131" s="13" t="s">
        <v>36</v>
      </c>
      <c r="AX131" s="13" t="s">
        <v>80</v>
      </c>
      <c r="AY131" s="262" t="s">
        <v>131</v>
      </c>
    </row>
    <row r="132" spans="2:51" s="14" customFormat="1" ht="12">
      <c r="B132" s="263"/>
      <c r="C132" s="264"/>
      <c r="D132" s="243" t="s">
        <v>158</v>
      </c>
      <c r="E132" s="265" t="s">
        <v>1</v>
      </c>
      <c r="F132" s="266" t="s">
        <v>162</v>
      </c>
      <c r="G132" s="264"/>
      <c r="H132" s="267">
        <v>35</v>
      </c>
      <c r="I132" s="268"/>
      <c r="J132" s="264"/>
      <c r="K132" s="264"/>
      <c r="L132" s="269"/>
      <c r="M132" s="270"/>
      <c r="N132" s="271"/>
      <c r="O132" s="271"/>
      <c r="P132" s="271"/>
      <c r="Q132" s="271"/>
      <c r="R132" s="271"/>
      <c r="S132" s="271"/>
      <c r="T132" s="272"/>
      <c r="AT132" s="273" t="s">
        <v>158</v>
      </c>
      <c r="AU132" s="273" t="s">
        <v>90</v>
      </c>
      <c r="AV132" s="14" t="s">
        <v>138</v>
      </c>
      <c r="AW132" s="14" t="s">
        <v>36</v>
      </c>
      <c r="AX132" s="14" t="s">
        <v>88</v>
      </c>
      <c r="AY132" s="273" t="s">
        <v>131</v>
      </c>
    </row>
    <row r="133" spans="2:65" s="1" customFormat="1" ht="24" customHeight="1">
      <c r="B133" s="37"/>
      <c r="C133" s="223" t="s">
        <v>130</v>
      </c>
      <c r="D133" s="223" t="s">
        <v>134</v>
      </c>
      <c r="E133" s="224" t="s">
        <v>532</v>
      </c>
      <c r="F133" s="225" t="s">
        <v>533</v>
      </c>
      <c r="G133" s="226" t="s">
        <v>157</v>
      </c>
      <c r="H133" s="227">
        <v>35</v>
      </c>
      <c r="I133" s="228"/>
      <c r="J133" s="229">
        <f>ROUND(I133*H133,2)</f>
        <v>0</v>
      </c>
      <c r="K133" s="225" t="s">
        <v>1</v>
      </c>
      <c r="L133" s="42"/>
      <c r="M133" s="230" t="s">
        <v>1</v>
      </c>
      <c r="N133" s="231" t="s">
        <v>45</v>
      </c>
      <c r="O133" s="85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138</v>
      </c>
      <c r="AT133" s="234" t="s">
        <v>134</v>
      </c>
      <c r="AU133" s="234" t="s">
        <v>90</v>
      </c>
      <c r="AY133" s="16" t="s">
        <v>131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6" t="s">
        <v>88</v>
      </c>
      <c r="BK133" s="235">
        <f>ROUND(I133*H133,2)</f>
        <v>0</v>
      </c>
      <c r="BL133" s="16" t="s">
        <v>138</v>
      </c>
      <c r="BM133" s="234" t="s">
        <v>206</v>
      </c>
    </row>
    <row r="134" spans="2:51" s="13" customFormat="1" ht="12">
      <c r="B134" s="252"/>
      <c r="C134" s="253"/>
      <c r="D134" s="243" t="s">
        <v>158</v>
      </c>
      <c r="E134" s="254" t="s">
        <v>1</v>
      </c>
      <c r="F134" s="255" t="s">
        <v>336</v>
      </c>
      <c r="G134" s="253"/>
      <c r="H134" s="256">
        <v>35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AT134" s="262" t="s">
        <v>158</v>
      </c>
      <c r="AU134" s="262" t="s">
        <v>90</v>
      </c>
      <c r="AV134" s="13" t="s">
        <v>90</v>
      </c>
      <c r="AW134" s="13" t="s">
        <v>36</v>
      </c>
      <c r="AX134" s="13" t="s">
        <v>80</v>
      </c>
      <c r="AY134" s="262" t="s">
        <v>131</v>
      </c>
    </row>
    <row r="135" spans="2:51" s="14" customFormat="1" ht="12">
      <c r="B135" s="263"/>
      <c r="C135" s="264"/>
      <c r="D135" s="243" t="s">
        <v>158</v>
      </c>
      <c r="E135" s="265" t="s">
        <v>1</v>
      </c>
      <c r="F135" s="266" t="s">
        <v>162</v>
      </c>
      <c r="G135" s="264"/>
      <c r="H135" s="267">
        <v>35</v>
      </c>
      <c r="I135" s="268"/>
      <c r="J135" s="264"/>
      <c r="K135" s="264"/>
      <c r="L135" s="269"/>
      <c r="M135" s="270"/>
      <c r="N135" s="271"/>
      <c r="O135" s="271"/>
      <c r="P135" s="271"/>
      <c r="Q135" s="271"/>
      <c r="R135" s="271"/>
      <c r="S135" s="271"/>
      <c r="T135" s="272"/>
      <c r="AT135" s="273" t="s">
        <v>158</v>
      </c>
      <c r="AU135" s="273" t="s">
        <v>90</v>
      </c>
      <c r="AV135" s="14" t="s">
        <v>138</v>
      </c>
      <c r="AW135" s="14" t="s">
        <v>36</v>
      </c>
      <c r="AX135" s="14" t="s">
        <v>88</v>
      </c>
      <c r="AY135" s="273" t="s">
        <v>131</v>
      </c>
    </row>
    <row r="136" spans="2:65" s="1" customFormat="1" ht="16.5" customHeight="1">
      <c r="B136" s="37"/>
      <c r="C136" s="223" t="s">
        <v>148</v>
      </c>
      <c r="D136" s="223" t="s">
        <v>134</v>
      </c>
      <c r="E136" s="224" t="s">
        <v>534</v>
      </c>
      <c r="F136" s="225" t="s">
        <v>535</v>
      </c>
      <c r="G136" s="226" t="s">
        <v>157</v>
      </c>
      <c r="H136" s="227">
        <v>785</v>
      </c>
      <c r="I136" s="228"/>
      <c r="J136" s="229">
        <f>ROUND(I136*H136,2)</f>
        <v>0</v>
      </c>
      <c r="K136" s="225" t="s">
        <v>1</v>
      </c>
      <c r="L136" s="42"/>
      <c r="M136" s="230" t="s">
        <v>1</v>
      </c>
      <c r="N136" s="231" t="s">
        <v>45</v>
      </c>
      <c r="O136" s="85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AR136" s="234" t="s">
        <v>138</v>
      </c>
      <c r="AT136" s="234" t="s">
        <v>134</v>
      </c>
      <c r="AU136" s="234" t="s">
        <v>90</v>
      </c>
      <c r="AY136" s="16" t="s">
        <v>131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6" t="s">
        <v>88</v>
      </c>
      <c r="BK136" s="235">
        <f>ROUND(I136*H136,2)</f>
        <v>0</v>
      </c>
      <c r="BL136" s="16" t="s">
        <v>138</v>
      </c>
      <c r="BM136" s="234" t="s">
        <v>168</v>
      </c>
    </row>
    <row r="137" spans="2:51" s="13" customFormat="1" ht="12">
      <c r="B137" s="252"/>
      <c r="C137" s="253"/>
      <c r="D137" s="243" t="s">
        <v>158</v>
      </c>
      <c r="E137" s="254" t="s">
        <v>1</v>
      </c>
      <c r="F137" s="255" t="s">
        <v>524</v>
      </c>
      <c r="G137" s="253"/>
      <c r="H137" s="256">
        <v>785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AT137" s="262" t="s">
        <v>158</v>
      </c>
      <c r="AU137" s="262" t="s">
        <v>90</v>
      </c>
      <c r="AV137" s="13" t="s">
        <v>90</v>
      </c>
      <c r="AW137" s="13" t="s">
        <v>36</v>
      </c>
      <c r="AX137" s="13" t="s">
        <v>80</v>
      </c>
      <c r="AY137" s="262" t="s">
        <v>131</v>
      </c>
    </row>
    <row r="138" spans="2:51" s="14" customFormat="1" ht="12">
      <c r="B138" s="263"/>
      <c r="C138" s="264"/>
      <c r="D138" s="243" t="s">
        <v>158</v>
      </c>
      <c r="E138" s="265" t="s">
        <v>1</v>
      </c>
      <c r="F138" s="266" t="s">
        <v>162</v>
      </c>
      <c r="G138" s="264"/>
      <c r="H138" s="267">
        <v>785</v>
      </c>
      <c r="I138" s="268"/>
      <c r="J138" s="264"/>
      <c r="K138" s="264"/>
      <c r="L138" s="269"/>
      <c r="M138" s="270"/>
      <c r="N138" s="271"/>
      <c r="O138" s="271"/>
      <c r="P138" s="271"/>
      <c r="Q138" s="271"/>
      <c r="R138" s="271"/>
      <c r="S138" s="271"/>
      <c r="T138" s="272"/>
      <c r="AT138" s="273" t="s">
        <v>158</v>
      </c>
      <c r="AU138" s="273" t="s">
        <v>90</v>
      </c>
      <c r="AV138" s="14" t="s">
        <v>138</v>
      </c>
      <c r="AW138" s="14" t="s">
        <v>36</v>
      </c>
      <c r="AX138" s="14" t="s">
        <v>88</v>
      </c>
      <c r="AY138" s="273" t="s">
        <v>131</v>
      </c>
    </row>
    <row r="139" spans="2:65" s="1" customFormat="1" ht="16.5" customHeight="1">
      <c r="B139" s="37"/>
      <c r="C139" s="223" t="s">
        <v>208</v>
      </c>
      <c r="D139" s="223" t="s">
        <v>134</v>
      </c>
      <c r="E139" s="224" t="s">
        <v>536</v>
      </c>
      <c r="F139" s="225" t="s">
        <v>537</v>
      </c>
      <c r="G139" s="226" t="s">
        <v>157</v>
      </c>
      <c r="H139" s="227">
        <v>785</v>
      </c>
      <c r="I139" s="228"/>
      <c r="J139" s="229">
        <f>ROUND(I139*H139,2)</f>
        <v>0</v>
      </c>
      <c r="K139" s="225" t="s">
        <v>1</v>
      </c>
      <c r="L139" s="42"/>
      <c r="M139" s="230" t="s">
        <v>1</v>
      </c>
      <c r="N139" s="231" t="s">
        <v>45</v>
      </c>
      <c r="O139" s="85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138</v>
      </c>
      <c r="AT139" s="234" t="s">
        <v>134</v>
      </c>
      <c r="AU139" s="234" t="s">
        <v>90</v>
      </c>
      <c r="AY139" s="16" t="s">
        <v>131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6" t="s">
        <v>88</v>
      </c>
      <c r="BK139" s="235">
        <f>ROUND(I139*H139,2)</f>
        <v>0</v>
      </c>
      <c r="BL139" s="16" t="s">
        <v>138</v>
      </c>
      <c r="BM139" s="234" t="s">
        <v>219</v>
      </c>
    </row>
    <row r="140" spans="2:65" s="1" customFormat="1" ht="16.5" customHeight="1">
      <c r="B140" s="37"/>
      <c r="C140" s="223" t="s">
        <v>200</v>
      </c>
      <c r="D140" s="223" t="s">
        <v>134</v>
      </c>
      <c r="E140" s="224" t="s">
        <v>226</v>
      </c>
      <c r="F140" s="225" t="s">
        <v>538</v>
      </c>
      <c r="G140" s="226" t="s">
        <v>167</v>
      </c>
      <c r="H140" s="227">
        <v>25.338</v>
      </c>
      <c r="I140" s="228"/>
      <c r="J140" s="229">
        <f>ROUND(I140*H140,2)</f>
        <v>0</v>
      </c>
      <c r="K140" s="225" t="s">
        <v>1</v>
      </c>
      <c r="L140" s="42"/>
      <c r="M140" s="230" t="s">
        <v>1</v>
      </c>
      <c r="N140" s="231" t="s">
        <v>45</v>
      </c>
      <c r="O140" s="85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138</v>
      </c>
      <c r="AT140" s="234" t="s">
        <v>134</v>
      </c>
      <c r="AU140" s="234" t="s">
        <v>90</v>
      </c>
      <c r="AY140" s="16" t="s">
        <v>131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6" t="s">
        <v>88</v>
      </c>
      <c r="BK140" s="235">
        <f>ROUND(I140*H140,2)</f>
        <v>0</v>
      </c>
      <c r="BL140" s="16" t="s">
        <v>138</v>
      </c>
      <c r="BM140" s="234" t="s">
        <v>223</v>
      </c>
    </row>
    <row r="141" spans="2:51" s="13" customFormat="1" ht="12">
      <c r="B141" s="252"/>
      <c r="C141" s="253"/>
      <c r="D141" s="243" t="s">
        <v>158</v>
      </c>
      <c r="E141" s="254" t="s">
        <v>1</v>
      </c>
      <c r="F141" s="255" t="s">
        <v>539</v>
      </c>
      <c r="G141" s="253"/>
      <c r="H141" s="256">
        <v>25.338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AT141" s="262" t="s">
        <v>158</v>
      </c>
      <c r="AU141" s="262" t="s">
        <v>90</v>
      </c>
      <c r="AV141" s="13" t="s">
        <v>90</v>
      </c>
      <c r="AW141" s="13" t="s">
        <v>36</v>
      </c>
      <c r="AX141" s="13" t="s">
        <v>80</v>
      </c>
      <c r="AY141" s="262" t="s">
        <v>131</v>
      </c>
    </row>
    <row r="142" spans="2:51" s="14" customFormat="1" ht="12">
      <c r="B142" s="263"/>
      <c r="C142" s="264"/>
      <c r="D142" s="243" t="s">
        <v>158</v>
      </c>
      <c r="E142" s="265" t="s">
        <v>1</v>
      </c>
      <c r="F142" s="266" t="s">
        <v>162</v>
      </c>
      <c r="G142" s="264"/>
      <c r="H142" s="267">
        <v>25.338</v>
      </c>
      <c r="I142" s="268"/>
      <c r="J142" s="264"/>
      <c r="K142" s="264"/>
      <c r="L142" s="269"/>
      <c r="M142" s="270"/>
      <c r="N142" s="271"/>
      <c r="O142" s="271"/>
      <c r="P142" s="271"/>
      <c r="Q142" s="271"/>
      <c r="R142" s="271"/>
      <c r="S142" s="271"/>
      <c r="T142" s="272"/>
      <c r="AT142" s="273" t="s">
        <v>158</v>
      </c>
      <c r="AU142" s="273" t="s">
        <v>90</v>
      </c>
      <c r="AV142" s="14" t="s">
        <v>138</v>
      </c>
      <c r="AW142" s="14" t="s">
        <v>36</v>
      </c>
      <c r="AX142" s="14" t="s">
        <v>88</v>
      </c>
      <c r="AY142" s="273" t="s">
        <v>131</v>
      </c>
    </row>
    <row r="143" spans="2:65" s="1" customFormat="1" ht="24" customHeight="1">
      <c r="B143" s="37"/>
      <c r="C143" s="223" t="s">
        <v>216</v>
      </c>
      <c r="D143" s="223" t="s">
        <v>134</v>
      </c>
      <c r="E143" s="224" t="s">
        <v>221</v>
      </c>
      <c r="F143" s="225" t="s">
        <v>540</v>
      </c>
      <c r="G143" s="226" t="s">
        <v>167</v>
      </c>
      <c r="H143" s="227">
        <v>25.338</v>
      </c>
      <c r="I143" s="228"/>
      <c r="J143" s="229">
        <f>ROUND(I143*H143,2)</f>
        <v>0</v>
      </c>
      <c r="K143" s="225" t="s">
        <v>1</v>
      </c>
      <c r="L143" s="42"/>
      <c r="M143" s="230" t="s">
        <v>1</v>
      </c>
      <c r="N143" s="231" t="s">
        <v>45</v>
      </c>
      <c r="O143" s="85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138</v>
      </c>
      <c r="AT143" s="234" t="s">
        <v>134</v>
      </c>
      <c r="AU143" s="234" t="s">
        <v>90</v>
      </c>
      <c r="AY143" s="16" t="s">
        <v>131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6" t="s">
        <v>88</v>
      </c>
      <c r="BK143" s="235">
        <f>ROUND(I143*H143,2)</f>
        <v>0</v>
      </c>
      <c r="BL143" s="16" t="s">
        <v>138</v>
      </c>
      <c r="BM143" s="234" t="s">
        <v>173</v>
      </c>
    </row>
    <row r="144" spans="2:65" s="1" customFormat="1" ht="24" customHeight="1">
      <c r="B144" s="37"/>
      <c r="C144" s="223" t="s">
        <v>203</v>
      </c>
      <c r="D144" s="223" t="s">
        <v>134</v>
      </c>
      <c r="E144" s="224" t="s">
        <v>541</v>
      </c>
      <c r="F144" s="225" t="s">
        <v>542</v>
      </c>
      <c r="G144" s="226" t="s">
        <v>157</v>
      </c>
      <c r="H144" s="227">
        <v>750</v>
      </c>
      <c r="I144" s="228"/>
      <c r="J144" s="229">
        <f>ROUND(I144*H144,2)</f>
        <v>0</v>
      </c>
      <c r="K144" s="225" t="s">
        <v>1</v>
      </c>
      <c r="L144" s="42"/>
      <c r="M144" s="230" t="s">
        <v>1</v>
      </c>
      <c r="N144" s="231" t="s">
        <v>45</v>
      </c>
      <c r="O144" s="85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138</v>
      </c>
      <c r="AT144" s="234" t="s">
        <v>134</v>
      </c>
      <c r="AU144" s="234" t="s">
        <v>90</v>
      </c>
      <c r="AY144" s="16" t="s">
        <v>131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6" t="s">
        <v>88</v>
      </c>
      <c r="BK144" s="235">
        <f>ROUND(I144*H144,2)</f>
        <v>0</v>
      </c>
      <c r="BL144" s="16" t="s">
        <v>138</v>
      </c>
      <c r="BM144" s="234" t="s">
        <v>178</v>
      </c>
    </row>
    <row r="145" spans="2:65" s="1" customFormat="1" ht="24" customHeight="1">
      <c r="B145" s="37"/>
      <c r="C145" s="223" t="s">
        <v>225</v>
      </c>
      <c r="D145" s="223" t="s">
        <v>134</v>
      </c>
      <c r="E145" s="224" t="s">
        <v>543</v>
      </c>
      <c r="F145" s="225" t="s">
        <v>544</v>
      </c>
      <c r="G145" s="226" t="s">
        <v>157</v>
      </c>
      <c r="H145" s="227">
        <v>750</v>
      </c>
      <c r="I145" s="228"/>
      <c r="J145" s="229">
        <f>ROUND(I145*H145,2)</f>
        <v>0</v>
      </c>
      <c r="K145" s="225" t="s">
        <v>1</v>
      </c>
      <c r="L145" s="42"/>
      <c r="M145" s="230" t="s">
        <v>1</v>
      </c>
      <c r="N145" s="231" t="s">
        <v>45</v>
      </c>
      <c r="O145" s="85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138</v>
      </c>
      <c r="AT145" s="234" t="s">
        <v>134</v>
      </c>
      <c r="AU145" s="234" t="s">
        <v>90</v>
      </c>
      <c r="AY145" s="16" t="s">
        <v>131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6" t="s">
        <v>88</v>
      </c>
      <c r="BK145" s="235">
        <f>ROUND(I145*H145,2)</f>
        <v>0</v>
      </c>
      <c r="BL145" s="16" t="s">
        <v>138</v>
      </c>
      <c r="BM145" s="234" t="s">
        <v>243</v>
      </c>
    </row>
    <row r="146" spans="2:65" s="1" customFormat="1" ht="24" customHeight="1">
      <c r="B146" s="37"/>
      <c r="C146" s="223" t="s">
        <v>206</v>
      </c>
      <c r="D146" s="223" t="s">
        <v>134</v>
      </c>
      <c r="E146" s="224" t="s">
        <v>545</v>
      </c>
      <c r="F146" s="225" t="s">
        <v>546</v>
      </c>
      <c r="G146" s="226" t="s">
        <v>271</v>
      </c>
      <c r="H146" s="227">
        <v>0.015</v>
      </c>
      <c r="I146" s="228"/>
      <c r="J146" s="229">
        <f>ROUND(I146*H146,2)</f>
        <v>0</v>
      </c>
      <c r="K146" s="225" t="s">
        <v>1</v>
      </c>
      <c r="L146" s="42"/>
      <c r="M146" s="230" t="s">
        <v>1</v>
      </c>
      <c r="N146" s="231" t="s">
        <v>45</v>
      </c>
      <c r="O146" s="85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138</v>
      </c>
      <c r="AT146" s="234" t="s">
        <v>134</v>
      </c>
      <c r="AU146" s="234" t="s">
        <v>90</v>
      </c>
      <c r="AY146" s="16" t="s">
        <v>131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6" t="s">
        <v>88</v>
      </c>
      <c r="BK146" s="235">
        <f>ROUND(I146*H146,2)</f>
        <v>0</v>
      </c>
      <c r="BL146" s="16" t="s">
        <v>138</v>
      </c>
      <c r="BM146" s="234" t="s">
        <v>252</v>
      </c>
    </row>
    <row r="147" spans="2:51" s="13" customFormat="1" ht="12">
      <c r="B147" s="252"/>
      <c r="C147" s="253"/>
      <c r="D147" s="243" t="s">
        <v>158</v>
      </c>
      <c r="E147" s="254" t="s">
        <v>1</v>
      </c>
      <c r="F147" s="255" t="s">
        <v>547</v>
      </c>
      <c r="G147" s="253"/>
      <c r="H147" s="256">
        <v>0.015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AT147" s="262" t="s">
        <v>158</v>
      </c>
      <c r="AU147" s="262" t="s">
        <v>90</v>
      </c>
      <c r="AV147" s="13" t="s">
        <v>90</v>
      </c>
      <c r="AW147" s="13" t="s">
        <v>36</v>
      </c>
      <c r="AX147" s="13" t="s">
        <v>80</v>
      </c>
      <c r="AY147" s="262" t="s">
        <v>131</v>
      </c>
    </row>
    <row r="148" spans="2:51" s="14" customFormat="1" ht="12">
      <c r="B148" s="263"/>
      <c r="C148" s="264"/>
      <c r="D148" s="243" t="s">
        <v>158</v>
      </c>
      <c r="E148" s="265" t="s">
        <v>1</v>
      </c>
      <c r="F148" s="266" t="s">
        <v>162</v>
      </c>
      <c r="G148" s="264"/>
      <c r="H148" s="267">
        <v>0.015</v>
      </c>
      <c r="I148" s="268"/>
      <c r="J148" s="264"/>
      <c r="K148" s="264"/>
      <c r="L148" s="269"/>
      <c r="M148" s="270"/>
      <c r="N148" s="271"/>
      <c r="O148" s="271"/>
      <c r="P148" s="271"/>
      <c r="Q148" s="271"/>
      <c r="R148" s="271"/>
      <c r="S148" s="271"/>
      <c r="T148" s="272"/>
      <c r="AT148" s="273" t="s">
        <v>158</v>
      </c>
      <c r="AU148" s="273" t="s">
        <v>90</v>
      </c>
      <c r="AV148" s="14" t="s">
        <v>138</v>
      </c>
      <c r="AW148" s="14" t="s">
        <v>36</v>
      </c>
      <c r="AX148" s="14" t="s">
        <v>88</v>
      </c>
      <c r="AY148" s="273" t="s">
        <v>131</v>
      </c>
    </row>
    <row r="149" spans="2:65" s="1" customFormat="1" ht="16.5" customHeight="1">
      <c r="B149" s="37"/>
      <c r="C149" s="223" t="s">
        <v>234</v>
      </c>
      <c r="D149" s="223" t="s">
        <v>134</v>
      </c>
      <c r="E149" s="224" t="s">
        <v>548</v>
      </c>
      <c r="F149" s="225" t="s">
        <v>549</v>
      </c>
      <c r="G149" s="226" t="s">
        <v>157</v>
      </c>
      <c r="H149" s="227">
        <v>750</v>
      </c>
      <c r="I149" s="228"/>
      <c r="J149" s="229">
        <f>ROUND(I149*H149,2)</f>
        <v>0</v>
      </c>
      <c r="K149" s="225" t="s">
        <v>1</v>
      </c>
      <c r="L149" s="42"/>
      <c r="M149" s="230" t="s">
        <v>1</v>
      </c>
      <c r="N149" s="231" t="s">
        <v>45</v>
      </c>
      <c r="O149" s="85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AR149" s="234" t="s">
        <v>138</v>
      </c>
      <c r="AT149" s="234" t="s">
        <v>134</v>
      </c>
      <c r="AU149" s="234" t="s">
        <v>90</v>
      </c>
      <c r="AY149" s="16" t="s">
        <v>131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6" t="s">
        <v>88</v>
      </c>
      <c r="BK149" s="235">
        <f>ROUND(I149*H149,2)</f>
        <v>0</v>
      </c>
      <c r="BL149" s="16" t="s">
        <v>138</v>
      </c>
      <c r="BM149" s="234" t="s">
        <v>259</v>
      </c>
    </row>
    <row r="150" spans="2:65" s="1" customFormat="1" ht="16.5" customHeight="1">
      <c r="B150" s="37"/>
      <c r="C150" s="223" t="s">
        <v>211</v>
      </c>
      <c r="D150" s="223" t="s">
        <v>134</v>
      </c>
      <c r="E150" s="224" t="s">
        <v>550</v>
      </c>
      <c r="F150" s="225" t="s">
        <v>551</v>
      </c>
      <c r="G150" s="226" t="s">
        <v>157</v>
      </c>
      <c r="H150" s="227">
        <v>35</v>
      </c>
      <c r="I150" s="228"/>
      <c r="J150" s="229">
        <f>ROUND(I150*H150,2)</f>
        <v>0</v>
      </c>
      <c r="K150" s="225" t="s">
        <v>1</v>
      </c>
      <c r="L150" s="42"/>
      <c r="M150" s="230" t="s">
        <v>1</v>
      </c>
      <c r="N150" s="231" t="s">
        <v>45</v>
      </c>
      <c r="O150" s="85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AR150" s="234" t="s">
        <v>138</v>
      </c>
      <c r="AT150" s="234" t="s">
        <v>134</v>
      </c>
      <c r="AU150" s="234" t="s">
        <v>90</v>
      </c>
      <c r="AY150" s="16" t="s">
        <v>131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6" t="s">
        <v>88</v>
      </c>
      <c r="BK150" s="235">
        <f>ROUND(I150*H150,2)</f>
        <v>0</v>
      </c>
      <c r="BL150" s="16" t="s">
        <v>138</v>
      </c>
      <c r="BM150" s="234" t="s">
        <v>263</v>
      </c>
    </row>
    <row r="151" spans="2:51" s="13" customFormat="1" ht="12">
      <c r="B151" s="252"/>
      <c r="C151" s="253"/>
      <c r="D151" s="243" t="s">
        <v>158</v>
      </c>
      <c r="E151" s="254" t="s">
        <v>1</v>
      </c>
      <c r="F151" s="255" t="s">
        <v>336</v>
      </c>
      <c r="G151" s="253"/>
      <c r="H151" s="256">
        <v>35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158</v>
      </c>
      <c r="AU151" s="262" t="s">
        <v>90</v>
      </c>
      <c r="AV151" s="13" t="s">
        <v>90</v>
      </c>
      <c r="AW151" s="13" t="s">
        <v>36</v>
      </c>
      <c r="AX151" s="13" t="s">
        <v>80</v>
      </c>
      <c r="AY151" s="262" t="s">
        <v>131</v>
      </c>
    </row>
    <row r="152" spans="2:51" s="14" customFormat="1" ht="12">
      <c r="B152" s="263"/>
      <c r="C152" s="264"/>
      <c r="D152" s="243" t="s">
        <v>158</v>
      </c>
      <c r="E152" s="265" t="s">
        <v>1</v>
      </c>
      <c r="F152" s="266" t="s">
        <v>162</v>
      </c>
      <c r="G152" s="264"/>
      <c r="H152" s="267">
        <v>35</v>
      </c>
      <c r="I152" s="268"/>
      <c r="J152" s="264"/>
      <c r="K152" s="264"/>
      <c r="L152" s="269"/>
      <c r="M152" s="270"/>
      <c r="N152" s="271"/>
      <c r="O152" s="271"/>
      <c r="P152" s="271"/>
      <c r="Q152" s="271"/>
      <c r="R152" s="271"/>
      <c r="S152" s="271"/>
      <c r="T152" s="272"/>
      <c r="AT152" s="273" t="s">
        <v>158</v>
      </c>
      <c r="AU152" s="273" t="s">
        <v>90</v>
      </c>
      <c r="AV152" s="14" t="s">
        <v>138</v>
      </c>
      <c r="AW152" s="14" t="s">
        <v>36</v>
      </c>
      <c r="AX152" s="14" t="s">
        <v>88</v>
      </c>
      <c r="AY152" s="273" t="s">
        <v>131</v>
      </c>
    </row>
    <row r="153" spans="2:65" s="1" customFormat="1" ht="16.5" customHeight="1">
      <c r="B153" s="37"/>
      <c r="C153" s="223" t="s">
        <v>8</v>
      </c>
      <c r="D153" s="223" t="s">
        <v>134</v>
      </c>
      <c r="E153" s="224" t="s">
        <v>552</v>
      </c>
      <c r="F153" s="225" t="s">
        <v>553</v>
      </c>
      <c r="G153" s="226" t="s">
        <v>195</v>
      </c>
      <c r="H153" s="227">
        <v>120</v>
      </c>
      <c r="I153" s="228"/>
      <c r="J153" s="229">
        <f>ROUND(I153*H153,2)</f>
        <v>0</v>
      </c>
      <c r="K153" s="225" t="s">
        <v>1</v>
      </c>
      <c r="L153" s="42"/>
      <c r="M153" s="230" t="s">
        <v>1</v>
      </c>
      <c r="N153" s="231" t="s">
        <v>45</v>
      </c>
      <c r="O153" s="85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AR153" s="234" t="s">
        <v>138</v>
      </c>
      <c r="AT153" s="234" t="s">
        <v>134</v>
      </c>
      <c r="AU153" s="234" t="s">
        <v>90</v>
      </c>
      <c r="AY153" s="16" t="s">
        <v>131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6" t="s">
        <v>88</v>
      </c>
      <c r="BK153" s="235">
        <f>ROUND(I153*H153,2)</f>
        <v>0</v>
      </c>
      <c r="BL153" s="16" t="s">
        <v>138</v>
      </c>
      <c r="BM153" s="234" t="s">
        <v>268</v>
      </c>
    </row>
    <row r="154" spans="2:65" s="1" customFormat="1" ht="24" customHeight="1">
      <c r="B154" s="37"/>
      <c r="C154" s="223" t="s">
        <v>168</v>
      </c>
      <c r="D154" s="223" t="s">
        <v>134</v>
      </c>
      <c r="E154" s="224" t="s">
        <v>554</v>
      </c>
      <c r="F154" s="225" t="s">
        <v>555</v>
      </c>
      <c r="G154" s="226" t="s">
        <v>172</v>
      </c>
      <c r="H154" s="227">
        <v>290</v>
      </c>
      <c r="I154" s="228"/>
      <c r="J154" s="229">
        <f>ROUND(I154*H154,2)</f>
        <v>0</v>
      </c>
      <c r="K154" s="225" t="s">
        <v>1</v>
      </c>
      <c r="L154" s="42"/>
      <c r="M154" s="230" t="s">
        <v>1</v>
      </c>
      <c r="N154" s="231" t="s">
        <v>45</v>
      </c>
      <c r="O154" s="85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138</v>
      </c>
      <c r="AT154" s="234" t="s">
        <v>134</v>
      </c>
      <c r="AU154" s="234" t="s">
        <v>90</v>
      </c>
      <c r="AY154" s="16" t="s">
        <v>131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6" t="s">
        <v>88</v>
      </c>
      <c r="BK154" s="235">
        <f>ROUND(I154*H154,2)</f>
        <v>0</v>
      </c>
      <c r="BL154" s="16" t="s">
        <v>138</v>
      </c>
      <c r="BM154" s="234" t="s">
        <v>272</v>
      </c>
    </row>
    <row r="155" spans="2:51" s="12" customFormat="1" ht="12">
      <c r="B155" s="241"/>
      <c r="C155" s="242"/>
      <c r="D155" s="243" t="s">
        <v>158</v>
      </c>
      <c r="E155" s="244" t="s">
        <v>1</v>
      </c>
      <c r="F155" s="245" t="s">
        <v>556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158</v>
      </c>
      <c r="AU155" s="251" t="s">
        <v>90</v>
      </c>
      <c r="AV155" s="12" t="s">
        <v>88</v>
      </c>
      <c r="AW155" s="12" t="s">
        <v>36</v>
      </c>
      <c r="AX155" s="12" t="s">
        <v>80</v>
      </c>
      <c r="AY155" s="251" t="s">
        <v>131</v>
      </c>
    </row>
    <row r="156" spans="2:51" s="13" customFormat="1" ht="12">
      <c r="B156" s="252"/>
      <c r="C156" s="253"/>
      <c r="D156" s="243" t="s">
        <v>158</v>
      </c>
      <c r="E156" s="254" t="s">
        <v>1</v>
      </c>
      <c r="F156" s="255" t="s">
        <v>557</v>
      </c>
      <c r="G156" s="253"/>
      <c r="H156" s="256">
        <v>290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158</v>
      </c>
      <c r="AU156" s="262" t="s">
        <v>90</v>
      </c>
      <c r="AV156" s="13" t="s">
        <v>90</v>
      </c>
      <c r="AW156" s="13" t="s">
        <v>36</v>
      </c>
      <c r="AX156" s="13" t="s">
        <v>80</v>
      </c>
      <c r="AY156" s="262" t="s">
        <v>131</v>
      </c>
    </row>
    <row r="157" spans="2:51" s="14" customFormat="1" ht="12">
      <c r="B157" s="263"/>
      <c r="C157" s="264"/>
      <c r="D157" s="243" t="s">
        <v>158</v>
      </c>
      <c r="E157" s="265" t="s">
        <v>1</v>
      </c>
      <c r="F157" s="266" t="s">
        <v>162</v>
      </c>
      <c r="G157" s="264"/>
      <c r="H157" s="267">
        <v>290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AT157" s="273" t="s">
        <v>158</v>
      </c>
      <c r="AU157" s="273" t="s">
        <v>90</v>
      </c>
      <c r="AV157" s="14" t="s">
        <v>138</v>
      </c>
      <c r="AW157" s="14" t="s">
        <v>36</v>
      </c>
      <c r="AX157" s="14" t="s">
        <v>88</v>
      </c>
      <c r="AY157" s="273" t="s">
        <v>131</v>
      </c>
    </row>
    <row r="158" spans="2:65" s="1" customFormat="1" ht="24" customHeight="1">
      <c r="B158" s="37"/>
      <c r="C158" s="223" t="s">
        <v>253</v>
      </c>
      <c r="D158" s="223" t="s">
        <v>134</v>
      </c>
      <c r="E158" s="224" t="s">
        <v>558</v>
      </c>
      <c r="F158" s="225" t="s">
        <v>559</v>
      </c>
      <c r="G158" s="226" t="s">
        <v>172</v>
      </c>
      <c r="H158" s="227">
        <v>290</v>
      </c>
      <c r="I158" s="228"/>
      <c r="J158" s="229">
        <f>ROUND(I158*H158,2)</f>
        <v>0</v>
      </c>
      <c r="K158" s="225" t="s">
        <v>1</v>
      </c>
      <c r="L158" s="42"/>
      <c r="M158" s="230" t="s">
        <v>1</v>
      </c>
      <c r="N158" s="231" t="s">
        <v>45</v>
      </c>
      <c r="O158" s="85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138</v>
      </c>
      <c r="AT158" s="234" t="s">
        <v>134</v>
      </c>
      <c r="AU158" s="234" t="s">
        <v>90</v>
      </c>
      <c r="AY158" s="16" t="s">
        <v>131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6" t="s">
        <v>88</v>
      </c>
      <c r="BK158" s="235">
        <f>ROUND(I158*H158,2)</f>
        <v>0</v>
      </c>
      <c r="BL158" s="16" t="s">
        <v>138</v>
      </c>
      <c r="BM158" s="234" t="s">
        <v>275</v>
      </c>
    </row>
    <row r="159" spans="2:65" s="1" customFormat="1" ht="24" customHeight="1">
      <c r="B159" s="37"/>
      <c r="C159" s="223" t="s">
        <v>219</v>
      </c>
      <c r="D159" s="223" t="s">
        <v>134</v>
      </c>
      <c r="E159" s="224" t="s">
        <v>560</v>
      </c>
      <c r="F159" s="225" t="s">
        <v>561</v>
      </c>
      <c r="G159" s="226" t="s">
        <v>172</v>
      </c>
      <c r="H159" s="227">
        <v>6</v>
      </c>
      <c r="I159" s="228"/>
      <c r="J159" s="229">
        <f>ROUND(I159*H159,2)</f>
        <v>0</v>
      </c>
      <c r="K159" s="225" t="s">
        <v>1</v>
      </c>
      <c r="L159" s="42"/>
      <c r="M159" s="230" t="s">
        <v>1</v>
      </c>
      <c r="N159" s="231" t="s">
        <v>45</v>
      </c>
      <c r="O159" s="85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AR159" s="234" t="s">
        <v>138</v>
      </c>
      <c r="AT159" s="234" t="s">
        <v>134</v>
      </c>
      <c r="AU159" s="234" t="s">
        <v>90</v>
      </c>
      <c r="AY159" s="16" t="s">
        <v>131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6" t="s">
        <v>88</v>
      </c>
      <c r="BK159" s="235">
        <f>ROUND(I159*H159,2)</f>
        <v>0</v>
      </c>
      <c r="BL159" s="16" t="s">
        <v>138</v>
      </c>
      <c r="BM159" s="234" t="s">
        <v>280</v>
      </c>
    </row>
    <row r="160" spans="2:51" s="12" customFormat="1" ht="12">
      <c r="B160" s="241"/>
      <c r="C160" s="242"/>
      <c r="D160" s="243" t="s">
        <v>158</v>
      </c>
      <c r="E160" s="244" t="s">
        <v>1</v>
      </c>
      <c r="F160" s="245" t="s">
        <v>562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158</v>
      </c>
      <c r="AU160" s="251" t="s">
        <v>90</v>
      </c>
      <c r="AV160" s="12" t="s">
        <v>88</v>
      </c>
      <c r="AW160" s="12" t="s">
        <v>36</v>
      </c>
      <c r="AX160" s="12" t="s">
        <v>80</v>
      </c>
      <c r="AY160" s="251" t="s">
        <v>131</v>
      </c>
    </row>
    <row r="161" spans="2:51" s="13" customFormat="1" ht="12">
      <c r="B161" s="252"/>
      <c r="C161" s="253"/>
      <c r="D161" s="243" t="s">
        <v>158</v>
      </c>
      <c r="E161" s="254" t="s">
        <v>1</v>
      </c>
      <c r="F161" s="255" t="s">
        <v>563</v>
      </c>
      <c r="G161" s="253"/>
      <c r="H161" s="256">
        <v>6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AT161" s="262" t="s">
        <v>158</v>
      </c>
      <c r="AU161" s="262" t="s">
        <v>90</v>
      </c>
      <c r="AV161" s="13" t="s">
        <v>90</v>
      </c>
      <c r="AW161" s="13" t="s">
        <v>36</v>
      </c>
      <c r="AX161" s="13" t="s">
        <v>80</v>
      </c>
      <c r="AY161" s="262" t="s">
        <v>131</v>
      </c>
    </row>
    <row r="162" spans="2:51" s="14" customFormat="1" ht="12">
      <c r="B162" s="263"/>
      <c r="C162" s="264"/>
      <c r="D162" s="243" t="s">
        <v>158</v>
      </c>
      <c r="E162" s="265" t="s">
        <v>1</v>
      </c>
      <c r="F162" s="266" t="s">
        <v>162</v>
      </c>
      <c r="G162" s="264"/>
      <c r="H162" s="267">
        <v>6</v>
      </c>
      <c r="I162" s="268"/>
      <c r="J162" s="264"/>
      <c r="K162" s="264"/>
      <c r="L162" s="269"/>
      <c r="M162" s="270"/>
      <c r="N162" s="271"/>
      <c r="O162" s="271"/>
      <c r="P162" s="271"/>
      <c r="Q162" s="271"/>
      <c r="R162" s="271"/>
      <c r="S162" s="271"/>
      <c r="T162" s="272"/>
      <c r="AT162" s="273" t="s">
        <v>158</v>
      </c>
      <c r="AU162" s="273" t="s">
        <v>90</v>
      </c>
      <c r="AV162" s="14" t="s">
        <v>138</v>
      </c>
      <c r="AW162" s="14" t="s">
        <v>36</v>
      </c>
      <c r="AX162" s="14" t="s">
        <v>88</v>
      </c>
      <c r="AY162" s="273" t="s">
        <v>131</v>
      </c>
    </row>
    <row r="163" spans="2:65" s="1" customFormat="1" ht="24" customHeight="1">
      <c r="B163" s="37"/>
      <c r="C163" s="223" t="s">
        <v>260</v>
      </c>
      <c r="D163" s="223" t="s">
        <v>134</v>
      </c>
      <c r="E163" s="224" t="s">
        <v>564</v>
      </c>
      <c r="F163" s="225" t="s">
        <v>565</v>
      </c>
      <c r="G163" s="226" t="s">
        <v>172</v>
      </c>
      <c r="H163" s="227">
        <v>6</v>
      </c>
      <c r="I163" s="228"/>
      <c r="J163" s="229">
        <f>ROUND(I163*H163,2)</f>
        <v>0</v>
      </c>
      <c r="K163" s="225" t="s">
        <v>1</v>
      </c>
      <c r="L163" s="42"/>
      <c r="M163" s="230" t="s">
        <v>1</v>
      </c>
      <c r="N163" s="231" t="s">
        <v>45</v>
      </c>
      <c r="O163" s="85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138</v>
      </c>
      <c r="AT163" s="234" t="s">
        <v>134</v>
      </c>
      <c r="AU163" s="234" t="s">
        <v>90</v>
      </c>
      <c r="AY163" s="16" t="s">
        <v>131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6" t="s">
        <v>88</v>
      </c>
      <c r="BK163" s="235">
        <f>ROUND(I163*H163,2)</f>
        <v>0</v>
      </c>
      <c r="BL163" s="16" t="s">
        <v>138</v>
      </c>
      <c r="BM163" s="234" t="s">
        <v>284</v>
      </c>
    </row>
    <row r="164" spans="2:65" s="1" customFormat="1" ht="24" customHeight="1">
      <c r="B164" s="37"/>
      <c r="C164" s="223" t="s">
        <v>223</v>
      </c>
      <c r="D164" s="223" t="s">
        <v>134</v>
      </c>
      <c r="E164" s="224" t="s">
        <v>566</v>
      </c>
      <c r="F164" s="225" t="s">
        <v>567</v>
      </c>
      <c r="G164" s="226" t="s">
        <v>172</v>
      </c>
      <c r="H164" s="227">
        <v>296</v>
      </c>
      <c r="I164" s="228"/>
      <c r="J164" s="229">
        <f>ROUND(I164*H164,2)</f>
        <v>0</v>
      </c>
      <c r="K164" s="225" t="s">
        <v>1</v>
      </c>
      <c r="L164" s="42"/>
      <c r="M164" s="230" t="s">
        <v>1</v>
      </c>
      <c r="N164" s="231" t="s">
        <v>45</v>
      </c>
      <c r="O164" s="85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138</v>
      </c>
      <c r="AT164" s="234" t="s">
        <v>134</v>
      </c>
      <c r="AU164" s="234" t="s">
        <v>90</v>
      </c>
      <c r="AY164" s="16" t="s">
        <v>131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6" t="s">
        <v>88</v>
      </c>
      <c r="BK164" s="235">
        <f>ROUND(I164*H164,2)</f>
        <v>0</v>
      </c>
      <c r="BL164" s="16" t="s">
        <v>138</v>
      </c>
      <c r="BM164" s="234" t="s">
        <v>289</v>
      </c>
    </row>
    <row r="165" spans="2:51" s="13" customFormat="1" ht="12">
      <c r="B165" s="252"/>
      <c r="C165" s="253"/>
      <c r="D165" s="243" t="s">
        <v>158</v>
      </c>
      <c r="E165" s="254" t="s">
        <v>1</v>
      </c>
      <c r="F165" s="255" t="s">
        <v>568</v>
      </c>
      <c r="G165" s="253"/>
      <c r="H165" s="256">
        <v>296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AT165" s="262" t="s">
        <v>158</v>
      </c>
      <c r="AU165" s="262" t="s">
        <v>90</v>
      </c>
      <c r="AV165" s="13" t="s">
        <v>90</v>
      </c>
      <c r="AW165" s="13" t="s">
        <v>36</v>
      </c>
      <c r="AX165" s="13" t="s">
        <v>80</v>
      </c>
      <c r="AY165" s="262" t="s">
        <v>131</v>
      </c>
    </row>
    <row r="166" spans="2:51" s="14" customFormat="1" ht="12">
      <c r="B166" s="263"/>
      <c r="C166" s="264"/>
      <c r="D166" s="243" t="s">
        <v>158</v>
      </c>
      <c r="E166" s="265" t="s">
        <v>1</v>
      </c>
      <c r="F166" s="266" t="s">
        <v>162</v>
      </c>
      <c r="G166" s="264"/>
      <c r="H166" s="267">
        <v>296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AT166" s="273" t="s">
        <v>158</v>
      </c>
      <c r="AU166" s="273" t="s">
        <v>90</v>
      </c>
      <c r="AV166" s="14" t="s">
        <v>138</v>
      </c>
      <c r="AW166" s="14" t="s">
        <v>36</v>
      </c>
      <c r="AX166" s="14" t="s">
        <v>88</v>
      </c>
      <c r="AY166" s="273" t="s">
        <v>131</v>
      </c>
    </row>
    <row r="167" spans="2:65" s="1" customFormat="1" ht="24" customHeight="1">
      <c r="B167" s="37"/>
      <c r="C167" s="223" t="s">
        <v>7</v>
      </c>
      <c r="D167" s="223" t="s">
        <v>134</v>
      </c>
      <c r="E167" s="224" t="s">
        <v>569</v>
      </c>
      <c r="F167" s="225" t="s">
        <v>570</v>
      </c>
      <c r="G167" s="226" t="s">
        <v>157</v>
      </c>
      <c r="H167" s="227">
        <v>39</v>
      </c>
      <c r="I167" s="228"/>
      <c r="J167" s="229">
        <f>ROUND(I167*H167,2)</f>
        <v>0</v>
      </c>
      <c r="K167" s="225" t="s">
        <v>1</v>
      </c>
      <c r="L167" s="42"/>
      <c r="M167" s="230" t="s">
        <v>1</v>
      </c>
      <c r="N167" s="231" t="s">
        <v>45</v>
      </c>
      <c r="O167" s="85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138</v>
      </c>
      <c r="AT167" s="234" t="s">
        <v>134</v>
      </c>
      <c r="AU167" s="234" t="s">
        <v>90</v>
      </c>
      <c r="AY167" s="16" t="s">
        <v>131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6" t="s">
        <v>88</v>
      </c>
      <c r="BK167" s="235">
        <f>ROUND(I167*H167,2)</f>
        <v>0</v>
      </c>
      <c r="BL167" s="16" t="s">
        <v>138</v>
      </c>
      <c r="BM167" s="234" t="s">
        <v>377</v>
      </c>
    </row>
    <row r="168" spans="2:51" s="13" customFormat="1" ht="12">
      <c r="B168" s="252"/>
      <c r="C168" s="253"/>
      <c r="D168" s="243" t="s">
        <v>158</v>
      </c>
      <c r="E168" s="254" t="s">
        <v>1</v>
      </c>
      <c r="F168" s="255" t="s">
        <v>571</v>
      </c>
      <c r="G168" s="253"/>
      <c r="H168" s="256">
        <v>39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AT168" s="262" t="s">
        <v>158</v>
      </c>
      <c r="AU168" s="262" t="s">
        <v>90</v>
      </c>
      <c r="AV168" s="13" t="s">
        <v>90</v>
      </c>
      <c r="AW168" s="13" t="s">
        <v>36</v>
      </c>
      <c r="AX168" s="13" t="s">
        <v>80</v>
      </c>
      <c r="AY168" s="262" t="s">
        <v>131</v>
      </c>
    </row>
    <row r="169" spans="2:51" s="14" customFormat="1" ht="12">
      <c r="B169" s="263"/>
      <c r="C169" s="264"/>
      <c r="D169" s="243" t="s">
        <v>158</v>
      </c>
      <c r="E169" s="265" t="s">
        <v>1</v>
      </c>
      <c r="F169" s="266" t="s">
        <v>162</v>
      </c>
      <c r="G169" s="264"/>
      <c r="H169" s="267">
        <v>39</v>
      </c>
      <c r="I169" s="268"/>
      <c r="J169" s="264"/>
      <c r="K169" s="264"/>
      <c r="L169" s="269"/>
      <c r="M169" s="270"/>
      <c r="N169" s="271"/>
      <c r="O169" s="271"/>
      <c r="P169" s="271"/>
      <c r="Q169" s="271"/>
      <c r="R169" s="271"/>
      <c r="S169" s="271"/>
      <c r="T169" s="272"/>
      <c r="AT169" s="273" t="s">
        <v>158</v>
      </c>
      <c r="AU169" s="273" t="s">
        <v>90</v>
      </c>
      <c r="AV169" s="14" t="s">
        <v>138</v>
      </c>
      <c r="AW169" s="14" t="s">
        <v>36</v>
      </c>
      <c r="AX169" s="14" t="s">
        <v>88</v>
      </c>
      <c r="AY169" s="273" t="s">
        <v>131</v>
      </c>
    </row>
    <row r="170" spans="2:65" s="1" customFormat="1" ht="16.5" customHeight="1">
      <c r="B170" s="37"/>
      <c r="C170" s="223" t="s">
        <v>173</v>
      </c>
      <c r="D170" s="223" t="s">
        <v>134</v>
      </c>
      <c r="E170" s="224" t="s">
        <v>572</v>
      </c>
      <c r="F170" s="225" t="s">
        <v>573</v>
      </c>
      <c r="G170" s="226" t="s">
        <v>167</v>
      </c>
      <c r="H170" s="227">
        <v>1.48</v>
      </c>
      <c r="I170" s="228"/>
      <c r="J170" s="229">
        <f>ROUND(I170*H170,2)</f>
        <v>0</v>
      </c>
      <c r="K170" s="225" t="s">
        <v>1</v>
      </c>
      <c r="L170" s="42"/>
      <c r="M170" s="230" t="s">
        <v>1</v>
      </c>
      <c r="N170" s="231" t="s">
        <v>45</v>
      </c>
      <c r="O170" s="85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138</v>
      </c>
      <c r="AT170" s="234" t="s">
        <v>134</v>
      </c>
      <c r="AU170" s="234" t="s">
        <v>90</v>
      </c>
      <c r="AY170" s="16" t="s">
        <v>131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6" t="s">
        <v>88</v>
      </c>
      <c r="BK170" s="235">
        <f>ROUND(I170*H170,2)</f>
        <v>0</v>
      </c>
      <c r="BL170" s="16" t="s">
        <v>138</v>
      </c>
      <c r="BM170" s="234" t="s">
        <v>574</v>
      </c>
    </row>
    <row r="171" spans="2:51" s="13" customFormat="1" ht="12">
      <c r="B171" s="252"/>
      <c r="C171" s="253"/>
      <c r="D171" s="243" t="s">
        <v>158</v>
      </c>
      <c r="E171" s="254" t="s">
        <v>1</v>
      </c>
      <c r="F171" s="255" t="s">
        <v>575</v>
      </c>
      <c r="G171" s="253"/>
      <c r="H171" s="256">
        <v>1.48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AT171" s="262" t="s">
        <v>158</v>
      </c>
      <c r="AU171" s="262" t="s">
        <v>90</v>
      </c>
      <c r="AV171" s="13" t="s">
        <v>90</v>
      </c>
      <c r="AW171" s="13" t="s">
        <v>36</v>
      </c>
      <c r="AX171" s="13" t="s">
        <v>80</v>
      </c>
      <c r="AY171" s="262" t="s">
        <v>131</v>
      </c>
    </row>
    <row r="172" spans="2:51" s="14" customFormat="1" ht="12">
      <c r="B172" s="263"/>
      <c r="C172" s="264"/>
      <c r="D172" s="243" t="s">
        <v>158</v>
      </c>
      <c r="E172" s="265" t="s">
        <v>1</v>
      </c>
      <c r="F172" s="266" t="s">
        <v>162</v>
      </c>
      <c r="G172" s="264"/>
      <c r="H172" s="267">
        <v>1.48</v>
      </c>
      <c r="I172" s="268"/>
      <c r="J172" s="264"/>
      <c r="K172" s="264"/>
      <c r="L172" s="269"/>
      <c r="M172" s="270"/>
      <c r="N172" s="271"/>
      <c r="O172" s="271"/>
      <c r="P172" s="271"/>
      <c r="Q172" s="271"/>
      <c r="R172" s="271"/>
      <c r="S172" s="271"/>
      <c r="T172" s="272"/>
      <c r="AT172" s="273" t="s">
        <v>158</v>
      </c>
      <c r="AU172" s="273" t="s">
        <v>90</v>
      </c>
      <c r="AV172" s="14" t="s">
        <v>138</v>
      </c>
      <c r="AW172" s="14" t="s">
        <v>36</v>
      </c>
      <c r="AX172" s="14" t="s">
        <v>88</v>
      </c>
      <c r="AY172" s="273" t="s">
        <v>131</v>
      </c>
    </row>
    <row r="173" spans="2:65" s="1" customFormat="1" ht="16.5" customHeight="1">
      <c r="B173" s="37"/>
      <c r="C173" s="223" t="s">
        <v>277</v>
      </c>
      <c r="D173" s="223" t="s">
        <v>134</v>
      </c>
      <c r="E173" s="224" t="s">
        <v>576</v>
      </c>
      <c r="F173" s="225" t="s">
        <v>577</v>
      </c>
      <c r="G173" s="226" t="s">
        <v>167</v>
      </c>
      <c r="H173" s="227">
        <v>3.75</v>
      </c>
      <c r="I173" s="228"/>
      <c r="J173" s="229">
        <f>ROUND(I173*H173,2)</f>
        <v>0</v>
      </c>
      <c r="K173" s="225" t="s">
        <v>1</v>
      </c>
      <c r="L173" s="42"/>
      <c r="M173" s="230" t="s">
        <v>1</v>
      </c>
      <c r="N173" s="231" t="s">
        <v>45</v>
      </c>
      <c r="O173" s="85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AR173" s="234" t="s">
        <v>138</v>
      </c>
      <c r="AT173" s="234" t="s">
        <v>134</v>
      </c>
      <c r="AU173" s="234" t="s">
        <v>90</v>
      </c>
      <c r="AY173" s="16" t="s">
        <v>131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6" t="s">
        <v>88</v>
      </c>
      <c r="BK173" s="235">
        <f>ROUND(I173*H173,2)</f>
        <v>0</v>
      </c>
      <c r="BL173" s="16" t="s">
        <v>138</v>
      </c>
      <c r="BM173" s="234" t="s">
        <v>578</v>
      </c>
    </row>
    <row r="174" spans="2:51" s="13" customFormat="1" ht="12">
      <c r="B174" s="252"/>
      <c r="C174" s="253"/>
      <c r="D174" s="243" t="s">
        <v>158</v>
      </c>
      <c r="E174" s="254" t="s">
        <v>1</v>
      </c>
      <c r="F174" s="255" t="s">
        <v>579</v>
      </c>
      <c r="G174" s="253"/>
      <c r="H174" s="256">
        <v>3.75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158</v>
      </c>
      <c r="AU174" s="262" t="s">
        <v>90</v>
      </c>
      <c r="AV174" s="13" t="s">
        <v>90</v>
      </c>
      <c r="AW174" s="13" t="s">
        <v>36</v>
      </c>
      <c r="AX174" s="13" t="s">
        <v>80</v>
      </c>
      <c r="AY174" s="262" t="s">
        <v>131</v>
      </c>
    </row>
    <row r="175" spans="2:51" s="14" customFormat="1" ht="12">
      <c r="B175" s="263"/>
      <c r="C175" s="264"/>
      <c r="D175" s="243" t="s">
        <v>158</v>
      </c>
      <c r="E175" s="265" t="s">
        <v>1</v>
      </c>
      <c r="F175" s="266" t="s">
        <v>162</v>
      </c>
      <c r="G175" s="264"/>
      <c r="H175" s="267">
        <v>3.75</v>
      </c>
      <c r="I175" s="268"/>
      <c r="J175" s="264"/>
      <c r="K175" s="264"/>
      <c r="L175" s="269"/>
      <c r="M175" s="270"/>
      <c r="N175" s="271"/>
      <c r="O175" s="271"/>
      <c r="P175" s="271"/>
      <c r="Q175" s="271"/>
      <c r="R175" s="271"/>
      <c r="S175" s="271"/>
      <c r="T175" s="272"/>
      <c r="AT175" s="273" t="s">
        <v>158</v>
      </c>
      <c r="AU175" s="273" t="s">
        <v>90</v>
      </c>
      <c r="AV175" s="14" t="s">
        <v>138</v>
      </c>
      <c r="AW175" s="14" t="s">
        <v>36</v>
      </c>
      <c r="AX175" s="14" t="s">
        <v>88</v>
      </c>
      <c r="AY175" s="273" t="s">
        <v>131</v>
      </c>
    </row>
    <row r="176" spans="2:65" s="1" customFormat="1" ht="16.5" customHeight="1">
      <c r="B176" s="37"/>
      <c r="C176" s="223" t="s">
        <v>178</v>
      </c>
      <c r="D176" s="223" t="s">
        <v>134</v>
      </c>
      <c r="E176" s="224" t="s">
        <v>580</v>
      </c>
      <c r="F176" s="225" t="s">
        <v>581</v>
      </c>
      <c r="G176" s="226" t="s">
        <v>167</v>
      </c>
      <c r="H176" s="227">
        <v>5.23</v>
      </c>
      <c r="I176" s="228"/>
      <c r="J176" s="229">
        <f>ROUND(I176*H176,2)</f>
        <v>0</v>
      </c>
      <c r="K176" s="225" t="s">
        <v>1</v>
      </c>
      <c r="L176" s="42"/>
      <c r="M176" s="230" t="s">
        <v>1</v>
      </c>
      <c r="N176" s="231" t="s">
        <v>45</v>
      </c>
      <c r="O176" s="85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34" t="s">
        <v>138</v>
      </c>
      <c r="AT176" s="234" t="s">
        <v>134</v>
      </c>
      <c r="AU176" s="234" t="s">
        <v>90</v>
      </c>
      <c r="AY176" s="16" t="s">
        <v>131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6" t="s">
        <v>88</v>
      </c>
      <c r="BK176" s="235">
        <f>ROUND(I176*H176,2)</f>
        <v>0</v>
      </c>
      <c r="BL176" s="16" t="s">
        <v>138</v>
      </c>
      <c r="BM176" s="234" t="s">
        <v>582</v>
      </c>
    </row>
    <row r="177" spans="2:51" s="13" customFormat="1" ht="12">
      <c r="B177" s="252"/>
      <c r="C177" s="253"/>
      <c r="D177" s="243" t="s">
        <v>158</v>
      </c>
      <c r="E177" s="254" t="s">
        <v>1</v>
      </c>
      <c r="F177" s="255" t="s">
        <v>583</v>
      </c>
      <c r="G177" s="253"/>
      <c r="H177" s="256">
        <v>5.23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AT177" s="262" t="s">
        <v>158</v>
      </c>
      <c r="AU177" s="262" t="s">
        <v>90</v>
      </c>
      <c r="AV177" s="13" t="s">
        <v>90</v>
      </c>
      <c r="AW177" s="13" t="s">
        <v>36</v>
      </c>
      <c r="AX177" s="13" t="s">
        <v>80</v>
      </c>
      <c r="AY177" s="262" t="s">
        <v>131</v>
      </c>
    </row>
    <row r="178" spans="2:51" s="14" customFormat="1" ht="12">
      <c r="B178" s="263"/>
      <c r="C178" s="264"/>
      <c r="D178" s="243" t="s">
        <v>158</v>
      </c>
      <c r="E178" s="265" t="s">
        <v>1</v>
      </c>
      <c r="F178" s="266" t="s">
        <v>162</v>
      </c>
      <c r="G178" s="264"/>
      <c r="H178" s="267">
        <v>5.23</v>
      </c>
      <c r="I178" s="268"/>
      <c r="J178" s="264"/>
      <c r="K178" s="264"/>
      <c r="L178" s="269"/>
      <c r="M178" s="270"/>
      <c r="N178" s="271"/>
      <c r="O178" s="271"/>
      <c r="P178" s="271"/>
      <c r="Q178" s="271"/>
      <c r="R178" s="271"/>
      <c r="S178" s="271"/>
      <c r="T178" s="272"/>
      <c r="AT178" s="273" t="s">
        <v>158</v>
      </c>
      <c r="AU178" s="273" t="s">
        <v>90</v>
      </c>
      <c r="AV178" s="14" t="s">
        <v>138</v>
      </c>
      <c r="AW178" s="14" t="s">
        <v>36</v>
      </c>
      <c r="AX178" s="14" t="s">
        <v>88</v>
      </c>
      <c r="AY178" s="273" t="s">
        <v>131</v>
      </c>
    </row>
    <row r="179" spans="2:65" s="1" customFormat="1" ht="24" customHeight="1">
      <c r="B179" s="37"/>
      <c r="C179" s="223" t="s">
        <v>286</v>
      </c>
      <c r="D179" s="223" t="s">
        <v>134</v>
      </c>
      <c r="E179" s="224" t="s">
        <v>584</v>
      </c>
      <c r="F179" s="225" t="s">
        <v>585</v>
      </c>
      <c r="G179" s="226" t="s">
        <v>167</v>
      </c>
      <c r="H179" s="227">
        <v>47.07</v>
      </c>
      <c r="I179" s="228"/>
      <c r="J179" s="229">
        <f>ROUND(I179*H179,2)</f>
        <v>0</v>
      </c>
      <c r="K179" s="225" t="s">
        <v>1</v>
      </c>
      <c r="L179" s="42"/>
      <c r="M179" s="230" t="s">
        <v>1</v>
      </c>
      <c r="N179" s="231" t="s">
        <v>45</v>
      </c>
      <c r="O179" s="85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AR179" s="234" t="s">
        <v>138</v>
      </c>
      <c r="AT179" s="234" t="s">
        <v>134</v>
      </c>
      <c r="AU179" s="234" t="s">
        <v>90</v>
      </c>
      <c r="AY179" s="16" t="s">
        <v>131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6" t="s">
        <v>88</v>
      </c>
      <c r="BK179" s="235">
        <f>ROUND(I179*H179,2)</f>
        <v>0</v>
      </c>
      <c r="BL179" s="16" t="s">
        <v>138</v>
      </c>
      <c r="BM179" s="234" t="s">
        <v>586</v>
      </c>
    </row>
    <row r="180" spans="2:51" s="13" customFormat="1" ht="12">
      <c r="B180" s="252"/>
      <c r="C180" s="253"/>
      <c r="D180" s="243" t="s">
        <v>158</v>
      </c>
      <c r="E180" s="254" t="s">
        <v>1</v>
      </c>
      <c r="F180" s="255" t="s">
        <v>587</v>
      </c>
      <c r="G180" s="253"/>
      <c r="H180" s="256">
        <v>47.07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AT180" s="262" t="s">
        <v>158</v>
      </c>
      <c r="AU180" s="262" t="s">
        <v>90</v>
      </c>
      <c r="AV180" s="13" t="s">
        <v>90</v>
      </c>
      <c r="AW180" s="13" t="s">
        <v>36</v>
      </c>
      <c r="AX180" s="13" t="s">
        <v>80</v>
      </c>
      <c r="AY180" s="262" t="s">
        <v>131</v>
      </c>
    </row>
    <row r="181" spans="2:51" s="14" customFormat="1" ht="12">
      <c r="B181" s="263"/>
      <c r="C181" s="264"/>
      <c r="D181" s="243" t="s">
        <v>158</v>
      </c>
      <c r="E181" s="265" t="s">
        <v>1</v>
      </c>
      <c r="F181" s="266" t="s">
        <v>162</v>
      </c>
      <c r="G181" s="264"/>
      <c r="H181" s="267">
        <v>47.07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AT181" s="273" t="s">
        <v>158</v>
      </c>
      <c r="AU181" s="273" t="s">
        <v>90</v>
      </c>
      <c r="AV181" s="14" t="s">
        <v>138</v>
      </c>
      <c r="AW181" s="14" t="s">
        <v>36</v>
      </c>
      <c r="AX181" s="14" t="s">
        <v>88</v>
      </c>
      <c r="AY181" s="273" t="s">
        <v>131</v>
      </c>
    </row>
    <row r="182" spans="2:65" s="1" customFormat="1" ht="16.5" customHeight="1">
      <c r="B182" s="37"/>
      <c r="C182" s="274" t="s">
        <v>237</v>
      </c>
      <c r="D182" s="274" t="s">
        <v>265</v>
      </c>
      <c r="E182" s="275" t="s">
        <v>588</v>
      </c>
      <c r="F182" s="276" t="s">
        <v>589</v>
      </c>
      <c r="G182" s="277" t="s">
        <v>590</v>
      </c>
      <c r="H182" s="278">
        <v>0.809</v>
      </c>
      <c r="I182" s="279"/>
      <c r="J182" s="280">
        <f>ROUND(I182*H182,2)</f>
        <v>0</v>
      </c>
      <c r="K182" s="276" t="s">
        <v>1</v>
      </c>
      <c r="L182" s="281"/>
      <c r="M182" s="282" t="s">
        <v>1</v>
      </c>
      <c r="N182" s="283" t="s">
        <v>45</v>
      </c>
      <c r="O182" s="85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AR182" s="234" t="s">
        <v>200</v>
      </c>
      <c r="AT182" s="234" t="s">
        <v>265</v>
      </c>
      <c r="AU182" s="234" t="s">
        <v>90</v>
      </c>
      <c r="AY182" s="16" t="s">
        <v>131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6" t="s">
        <v>88</v>
      </c>
      <c r="BK182" s="235">
        <f>ROUND(I182*H182,2)</f>
        <v>0</v>
      </c>
      <c r="BL182" s="16" t="s">
        <v>138</v>
      </c>
      <c r="BM182" s="234" t="s">
        <v>138</v>
      </c>
    </row>
    <row r="183" spans="2:51" s="12" customFormat="1" ht="12">
      <c r="B183" s="241"/>
      <c r="C183" s="242"/>
      <c r="D183" s="243" t="s">
        <v>158</v>
      </c>
      <c r="E183" s="244" t="s">
        <v>1</v>
      </c>
      <c r="F183" s="245" t="s">
        <v>591</v>
      </c>
      <c r="G183" s="242"/>
      <c r="H183" s="244" t="s">
        <v>1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158</v>
      </c>
      <c r="AU183" s="251" t="s">
        <v>90</v>
      </c>
      <c r="AV183" s="12" t="s">
        <v>88</v>
      </c>
      <c r="AW183" s="12" t="s">
        <v>36</v>
      </c>
      <c r="AX183" s="12" t="s">
        <v>80</v>
      </c>
      <c r="AY183" s="251" t="s">
        <v>131</v>
      </c>
    </row>
    <row r="184" spans="2:51" s="13" customFormat="1" ht="12">
      <c r="B184" s="252"/>
      <c r="C184" s="253"/>
      <c r="D184" s="243" t="s">
        <v>158</v>
      </c>
      <c r="E184" s="254" t="s">
        <v>1</v>
      </c>
      <c r="F184" s="255" t="s">
        <v>592</v>
      </c>
      <c r="G184" s="253"/>
      <c r="H184" s="256">
        <v>0.809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158</v>
      </c>
      <c r="AU184" s="262" t="s">
        <v>90</v>
      </c>
      <c r="AV184" s="13" t="s">
        <v>90</v>
      </c>
      <c r="AW184" s="13" t="s">
        <v>36</v>
      </c>
      <c r="AX184" s="13" t="s">
        <v>80</v>
      </c>
      <c r="AY184" s="262" t="s">
        <v>131</v>
      </c>
    </row>
    <row r="185" spans="2:51" s="14" customFormat="1" ht="12">
      <c r="B185" s="263"/>
      <c r="C185" s="264"/>
      <c r="D185" s="243" t="s">
        <v>158</v>
      </c>
      <c r="E185" s="265" t="s">
        <v>1</v>
      </c>
      <c r="F185" s="266" t="s">
        <v>162</v>
      </c>
      <c r="G185" s="264"/>
      <c r="H185" s="267">
        <v>0.809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AT185" s="273" t="s">
        <v>158</v>
      </c>
      <c r="AU185" s="273" t="s">
        <v>90</v>
      </c>
      <c r="AV185" s="14" t="s">
        <v>138</v>
      </c>
      <c r="AW185" s="14" t="s">
        <v>36</v>
      </c>
      <c r="AX185" s="14" t="s">
        <v>88</v>
      </c>
      <c r="AY185" s="273" t="s">
        <v>131</v>
      </c>
    </row>
    <row r="186" spans="2:65" s="1" customFormat="1" ht="16.5" customHeight="1">
      <c r="B186" s="37"/>
      <c r="C186" s="274" t="s">
        <v>294</v>
      </c>
      <c r="D186" s="274" t="s">
        <v>265</v>
      </c>
      <c r="E186" s="275" t="s">
        <v>593</v>
      </c>
      <c r="F186" s="276" t="s">
        <v>594</v>
      </c>
      <c r="G186" s="277" t="s">
        <v>167</v>
      </c>
      <c r="H186" s="278">
        <v>2.163</v>
      </c>
      <c r="I186" s="279"/>
      <c r="J186" s="280">
        <f>ROUND(I186*H186,2)</f>
        <v>0</v>
      </c>
      <c r="K186" s="276" t="s">
        <v>1</v>
      </c>
      <c r="L186" s="281"/>
      <c r="M186" s="282" t="s">
        <v>1</v>
      </c>
      <c r="N186" s="283" t="s">
        <v>45</v>
      </c>
      <c r="O186" s="85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AR186" s="234" t="s">
        <v>200</v>
      </c>
      <c r="AT186" s="234" t="s">
        <v>265</v>
      </c>
      <c r="AU186" s="234" t="s">
        <v>90</v>
      </c>
      <c r="AY186" s="16" t="s">
        <v>131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6" t="s">
        <v>88</v>
      </c>
      <c r="BK186" s="235">
        <f>ROUND(I186*H186,2)</f>
        <v>0</v>
      </c>
      <c r="BL186" s="16" t="s">
        <v>138</v>
      </c>
      <c r="BM186" s="234" t="s">
        <v>211</v>
      </c>
    </row>
    <row r="187" spans="2:51" s="13" customFormat="1" ht="12">
      <c r="B187" s="252"/>
      <c r="C187" s="253"/>
      <c r="D187" s="243" t="s">
        <v>158</v>
      </c>
      <c r="E187" s="254" t="s">
        <v>1</v>
      </c>
      <c r="F187" s="255" t="s">
        <v>595</v>
      </c>
      <c r="G187" s="253"/>
      <c r="H187" s="256">
        <v>2.163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158</v>
      </c>
      <c r="AU187" s="262" t="s">
        <v>90</v>
      </c>
      <c r="AV187" s="13" t="s">
        <v>90</v>
      </c>
      <c r="AW187" s="13" t="s">
        <v>36</v>
      </c>
      <c r="AX187" s="13" t="s">
        <v>80</v>
      </c>
      <c r="AY187" s="262" t="s">
        <v>131</v>
      </c>
    </row>
    <row r="188" spans="2:51" s="14" customFormat="1" ht="12">
      <c r="B188" s="263"/>
      <c r="C188" s="264"/>
      <c r="D188" s="243" t="s">
        <v>158</v>
      </c>
      <c r="E188" s="265" t="s">
        <v>1</v>
      </c>
      <c r="F188" s="266" t="s">
        <v>162</v>
      </c>
      <c r="G188" s="264"/>
      <c r="H188" s="267">
        <v>2.163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AT188" s="273" t="s">
        <v>158</v>
      </c>
      <c r="AU188" s="273" t="s">
        <v>90</v>
      </c>
      <c r="AV188" s="14" t="s">
        <v>138</v>
      </c>
      <c r="AW188" s="14" t="s">
        <v>36</v>
      </c>
      <c r="AX188" s="14" t="s">
        <v>88</v>
      </c>
      <c r="AY188" s="273" t="s">
        <v>131</v>
      </c>
    </row>
    <row r="189" spans="2:65" s="1" customFormat="1" ht="16.5" customHeight="1">
      <c r="B189" s="37"/>
      <c r="C189" s="274" t="s">
        <v>243</v>
      </c>
      <c r="D189" s="274" t="s">
        <v>265</v>
      </c>
      <c r="E189" s="275" t="s">
        <v>596</v>
      </c>
      <c r="F189" s="276" t="s">
        <v>597</v>
      </c>
      <c r="G189" s="277" t="s">
        <v>167</v>
      </c>
      <c r="H189" s="278">
        <v>23.175</v>
      </c>
      <c r="I189" s="279"/>
      <c r="J189" s="280">
        <f>ROUND(I189*H189,2)</f>
        <v>0</v>
      </c>
      <c r="K189" s="276" t="s">
        <v>1</v>
      </c>
      <c r="L189" s="281"/>
      <c r="M189" s="282" t="s">
        <v>1</v>
      </c>
      <c r="N189" s="283" t="s">
        <v>45</v>
      </c>
      <c r="O189" s="85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AR189" s="234" t="s">
        <v>200</v>
      </c>
      <c r="AT189" s="234" t="s">
        <v>265</v>
      </c>
      <c r="AU189" s="234" t="s">
        <v>90</v>
      </c>
      <c r="AY189" s="16" t="s">
        <v>131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6" t="s">
        <v>88</v>
      </c>
      <c r="BK189" s="235">
        <f>ROUND(I189*H189,2)</f>
        <v>0</v>
      </c>
      <c r="BL189" s="16" t="s">
        <v>138</v>
      </c>
      <c r="BM189" s="234" t="s">
        <v>237</v>
      </c>
    </row>
    <row r="190" spans="2:51" s="13" customFormat="1" ht="12">
      <c r="B190" s="252"/>
      <c r="C190" s="253"/>
      <c r="D190" s="243" t="s">
        <v>158</v>
      </c>
      <c r="E190" s="254" t="s">
        <v>1</v>
      </c>
      <c r="F190" s="255" t="s">
        <v>598</v>
      </c>
      <c r="G190" s="253"/>
      <c r="H190" s="256">
        <v>23.175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AT190" s="262" t="s">
        <v>158</v>
      </c>
      <c r="AU190" s="262" t="s">
        <v>90</v>
      </c>
      <c r="AV190" s="13" t="s">
        <v>90</v>
      </c>
      <c r="AW190" s="13" t="s">
        <v>36</v>
      </c>
      <c r="AX190" s="13" t="s">
        <v>80</v>
      </c>
      <c r="AY190" s="262" t="s">
        <v>131</v>
      </c>
    </row>
    <row r="191" spans="2:51" s="14" customFormat="1" ht="12">
      <c r="B191" s="263"/>
      <c r="C191" s="264"/>
      <c r="D191" s="243" t="s">
        <v>158</v>
      </c>
      <c r="E191" s="265" t="s">
        <v>1</v>
      </c>
      <c r="F191" s="266" t="s">
        <v>162</v>
      </c>
      <c r="G191" s="264"/>
      <c r="H191" s="267">
        <v>23.175</v>
      </c>
      <c r="I191" s="268"/>
      <c r="J191" s="264"/>
      <c r="K191" s="264"/>
      <c r="L191" s="269"/>
      <c r="M191" s="270"/>
      <c r="N191" s="271"/>
      <c r="O191" s="271"/>
      <c r="P191" s="271"/>
      <c r="Q191" s="271"/>
      <c r="R191" s="271"/>
      <c r="S191" s="271"/>
      <c r="T191" s="272"/>
      <c r="AT191" s="273" t="s">
        <v>158</v>
      </c>
      <c r="AU191" s="273" t="s">
        <v>90</v>
      </c>
      <c r="AV191" s="14" t="s">
        <v>138</v>
      </c>
      <c r="AW191" s="14" t="s">
        <v>36</v>
      </c>
      <c r="AX191" s="14" t="s">
        <v>88</v>
      </c>
      <c r="AY191" s="273" t="s">
        <v>131</v>
      </c>
    </row>
    <row r="192" spans="2:65" s="1" customFormat="1" ht="16.5" customHeight="1">
      <c r="B192" s="37"/>
      <c r="C192" s="274" t="s">
        <v>304</v>
      </c>
      <c r="D192" s="274" t="s">
        <v>265</v>
      </c>
      <c r="E192" s="275" t="s">
        <v>599</v>
      </c>
      <c r="F192" s="276" t="s">
        <v>600</v>
      </c>
      <c r="G192" s="277" t="s">
        <v>601</v>
      </c>
      <c r="H192" s="278">
        <v>15.45</v>
      </c>
      <c r="I192" s="279"/>
      <c r="J192" s="280">
        <f>ROUND(I192*H192,2)</f>
        <v>0</v>
      </c>
      <c r="K192" s="276" t="s">
        <v>1</v>
      </c>
      <c r="L192" s="281"/>
      <c r="M192" s="282" t="s">
        <v>1</v>
      </c>
      <c r="N192" s="283" t="s">
        <v>45</v>
      </c>
      <c r="O192" s="85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AR192" s="234" t="s">
        <v>200</v>
      </c>
      <c r="AT192" s="234" t="s">
        <v>265</v>
      </c>
      <c r="AU192" s="234" t="s">
        <v>90</v>
      </c>
      <c r="AY192" s="16" t="s">
        <v>131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6" t="s">
        <v>88</v>
      </c>
      <c r="BK192" s="235">
        <f>ROUND(I192*H192,2)</f>
        <v>0</v>
      </c>
      <c r="BL192" s="16" t="s">
        <v>138</v>
      </c>
      <c r="BM192" s="234" t="s">
        <v>256</v>
      </c>
    </row>
    <row r="193" spans="2:51" s="13" customFormat="1" ht="12">
      <c r="B193" s="252"/>
      <c r="C193" s="253"/>
      <c r="D193" s="243" t="s">
        <v>158</v>
      </c>
      <c r="E193" s="254" t="s">
        <v>1</v>
      </c>
      <c r="F193" s="255" t="s">
        <v>602</v>
      </c>
      <c r="G193" s="253"/>
      <c r="H193" s="256">
        <v>15.45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AT193" s="262" t="s">
        <v>158</v>
      </c>
      <c r="AU193" s="262" t="s">
        <v>90</v>
      </c>
      <c r="AV193" s="13" t="s">
        <v>90</v>
      </c>
      <c r="AW193" s="13" t="s">
        <v>36</v>
      </c>
      <c r="AX193" s="13" t="s">
        <v>80</v>
      </c>
      <c r="AY193" s="262" t="s">
        <v>131</v>
      </c>
    </row>
    <row r="194" spans="2:51" s="14" customFormat="1" ht="12">
      <c r="B194" s="263"/>
      <c r="C194" s="264"/>
      <c r="D194" s="243" t="s">
        <v>158</v>
      </c>
      <c r="E194" s="265" t="s">
        <v>1</v>
      </c>
      <c r="F194" s="266" t="s">
        <v>162</v>
      </c>
      <c r="G194" s="264"/>
      <c r="H194" s="267">
        <v>15.45</v>
      </c>
      <c r="I194" s="268"/>
      <c r="J194" s="264"/>
      <c r="K194" s="264"/>
      <c r="L194" s="269"/>
      <c r="M194" s="270"/>
      <c r="N194" s="271"/>
      <c r="O194" s="271"/>
      <c r="P194" s="271"/>
      <c r="Q194" s="271"/>
      <c r="R194" s="271"/>
      <c r="S194" s="271"/>
      <c r="T194" s="272"/>
      <c r="AT194" s="273" t="s">
        <v>158</v>
      </c>
      <c r="AU194" s="273" t="s">
        <v>90</v>
      </c>
      <c r="AV194" s="14" t="s">
        <v>138</v>
      </c>
      <c r="AW194" s="14" t="s">
        <v>36</v>
      </c>
      <c r="AX194" s="14" t="s">
        <v>88</v>
      </c>
      <c r="AY194" s="273" t="s">
        <v>131</v>
      </c>
    </row>
    <row r="195" spans="2:65" s="1" customFormat="1" ht="16.5" customHeight="1">
      <c r="B195" s="37"/>
      <c r="C195" s="274" t="s">
        <v>248</v>
      </c>
      <c r="D195" s="274" t="s">
        <v>265</v>
      </c>
      <c r="E195" s="275" t="s">
        <v>603</v>
      </c>
      <c r="F195" s="276" t="s">
        <v>604</v>
      </c>
      <c r="G195" s="277" t="s">
        <v>1</v>
      </c>
      <c r="H195" s="278">
        <v>914.64</v>
      </c>
      <c r="I195" s="279"/>
      <c r="J195" s="280">
        <f>ROUND(I195*H195,2)</f>
        <v>0</v>
      </c>
      <c r="K195" s="276" t="s">
        <v>1</v>
      </c>
      <c r="L195" s="281"/>
      <c r="M195" s="282" t="s">
        <v>1</v>
      </c>
      <c r="N195" s="283" t="s">
        <v>45</v>
      </c>
      <c r="O195" s="85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AR195" s="234" t="s">
        <v>200</v>
      </c>
      <c r="AT195" s="234" t="s">
        <v>265</v>
      </c>
      <c r="AU195" s="234" t="s">
        <v>90</v>
      </c>
      <c r="AY195" s="16" t="s">
        <v>131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6" t="s">
        <v>88</v>
      </c>
      <c r="BK195" s="235">
        <f>ROUND(I195*H195,2)</f>
        <v>0</v>
      </c>
      <c r="BL195" s="16" t="s">
        <v>138</v>
      </c>
      <c r="BM195" s="234" t="s">
        <v>293</v>
      </c>
    </row>
    <row r="196" spans="2:51" s="13" customFormat="1" ht="12">
      <c r="B196" s="252"/>
      <c r="C196" s="253"/>
      <c r="D196" s="243" t="s">
        <v>158</v>
      </c>
      <c r="E196" s="254" t="s">
        <v>1</v>
      </c>
      <c r="F196" s="255" t="s">
        <v>605</v>
      </c>
      <c r="G196" s="253"/>
      <c r="H196" s="256">
        <v>914.64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AT196" s="262" t="s">
        <v>158</v>
      </c>
      <c r="AU196" s="262" t="s">
        <v>90</v>
      </c>
      <c r="AV196" s="13" t="s">
        <v>90</v>
      </c>
      <c r="AW196" s="13" t="s">
        <v>36</v>
      </c>
      <c r="AX196" s="13" t="s">
        <v>80</v>
      </c>
      <c r="AY196" s="262" t="s">
        <v>131</v>
      </c>
    </row>
    <row r="197" spans="2:51" s="14" customFormat="1" ht="12">
      <c r="B197" s="263"/>
      <c r="C197" s="264"/>
      <c r="D197" s="243" t="s">
        <v>158</v>
      </c>
      <c r="E197" s="265" t="s">
        <v>1</v>
      </c>
      <c r="F197" s="266" t="s">
        <v>162</v>
      </c>
      <c r="G197" s="264"/>
      <c r="H197" s="267">
        <v>914.64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AT197" s="273" t="s">
        <v>158</v>
      </c>
      <c r="AU197" s="273" t="s">
        <v>90</v>
      </c>
      <c r="AV197" s="14" t="s">
        <v>138</v>
      </c>
      <c r="AW197" s="14" t="s">
        <v>36</v>
      </c>
      <c r="AX197" s="14" t="s">
        <v>88</v>
      </c>
      <c r="AY197" s="273" t="s">
        <v>131</v>
      </c>
    </row>
    <row r="198" spans="2:65" s="1" customFormat="1" ht="24" customHeight="1">
      <c r="B198" s="37"/>
      <c r="C198" s="274" t="s">
        <v>317</v>
      </c>
      <c r="D198" s="274" t="s">
        <v>265</v>
      </c>
      <c r="E198" s="275" t="s">
        <v>606</v>
      </c>
      <c r="F198" s="276" t="s">
        <v>607</v>
      </c>
      <c r="G198" s="277" t="s">
        <v>167</v>
      </c>
      <c r="H198" s="278">
        <v>2.472</v>
      </c>
      <c r="I198" s="279"/>
      <c r="J198" s="280">
        <f>ROUND(I198*H198,2)</f>
        <v>0</v>
      </c>
      <c r="K198" s="276" t="s">
        <v>1</v>
      </c>
      <c r="L198" s="281"/>
      <c r="M198" s="282" t="s">
        <v>1</v>
      </c>
      <c r="N198" s="283" t="s">
        <v>45</v>
      </c>
      <c r="O198" s="85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AR198" s="234" t="s">
        <v>200</v>
      </c>
      <c r="AT198" s="234" t="s">
        <v>265</v>
      </c>
      <c r="AU198" s="234" t="s">
        <v>90</v>
      </c>
      <c r="AY198" s="16" t="s">
        <v>131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6" t="s">
        <v>88</v>
      </c>
      <c r="BK198" s="235">
        <f>ROUND(I198*H198,2)</f>
        <v>0</v>
      </c>
      <c r="BL198" s="16" t="s">
        <v>138</v>
      </c>
      <c r="BM198" s="234" t="s">
        <v>307</v>
      </c>
    </row>
    <row r="199" spans="2:65" s="1" customFormat="1" ht="16.5" customHeight="1">
      <c r="B199" s="37"/>
      <c r="C199" s="274" t="s">
        <v>252</v>
      </c>
      <c r="D199" s="274" t="s">
        <v>265</v>
      </c>
      <c r="E199" s="275" t="s">
        <v>608</v>
      </c>
      <c r="F199" s="276" t="s">
        <v>609</v>
      </c>
      <c r="G199" s="277" t="s">
        <v>601</v>
      </c>
      <c r="H199" s="278">
        <v>5.092</v>
      </c>
      <c r="I199" s="279"/>
      <c r="J199" s="280">
        <f>ROUND(I199*H199,2)</f>
        <v>0</v>
      </c>
      <c r="K199" s="276" t="s">
        <v>1</v>
      </c>
      <c r="L199" s="281"/>
      <c r="M199" s="282" t="s">
        <v>1</v>
      </c>
      <c r="N199" s="283" t="s">
        <v>45</v>
      </c>
      <c r="O199" s="85"/>
      <c r="P199" s="232">
        <f>O199*H199</f>
        <v>0</v>
      </c>
      <c r="Q199" s="232">
        <v>0</v>
      </c>
      <c r="R199" s="232">
        <f>Q199*H199</f>
        <v>0</v>
      </c>
      <c r="S199" s="232">
        <v>0</v>
      </c>
      <c r="T199" s="233">
        <f>S199*H199</f>
        <v>0</v>
      </c>
      <c r="AR199" s="234" t="s">
        <v>200</v>
      </c>
      <c r="AT199" s="234" t="s">
        <v>265</v>
      </c>
      <c r="AU199" s="234" t="s">
        <v>90</v>
      </c>
      <c r="AY199" s="16" t="s">
        <v>131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6" t="s">
        <v>88</v>
      </c>
      <c r="BK199" s="235">
        <f>ROUND(I199*H199,2)</f>
        <v>0</v>
      </c>
      <c r="BL199" s="16" t="s">
        <v>138</v>
      </c>
      <c r="BM199" s="234" t="s">
        <v>310</v>
      </c>
    </row>
    <row r="200" spans="2:51" s="13" customFormat="1" ht="12">
      <c r="B200" s="252"/>
      <c r="C200" s="253"/>
      <c r="D200" s="243" t="s">
        <v>158</v>
      </c>
      <c r="E200" s="254" t="s">
        <v>1</v>
      </c>
      <c r="F200" s="255" t="s">
        <v>610</v>
      </c>
      <c r="G200" s="253"/>
      <c r="H200" s="256">
        <v>5.092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AT200" s="262" t="s">
        <v>158</v>
      </c>
      <c r="AU200" s="262" t="s">
        <v>90</v>
      </c>
      <c r="AV200" s="13" t="s">
        <v>90</v>
      </c>
      <c r="AW200" s="13" t="s">
        <v>36</v>
      </c>
      <c r="AX200" s="13" t="s">
        <v>80</v>
      </c>
      <c r="AY200" s="262" t="s">
        <v>131</v>
      </c>
    </row>
    <row r="201" spans="2:51" s="14" customFormat="1" ht="12">
      <c r="B201" s="263"/>
      <c r="C201" s="264"/>
      <c r="D201" s="243" t="s">
        <v>158</v>
      </c>
      <c r="E201" s="265" t="s">
        <v>1</v>
      </c>
      <c r="F201" s="266" t="s">
        <v>162</v>
      </c>
      <c r="G201" s="264"/>
      <c r="H201" s="267">
        <v>5.092</v>
      </c>
      <c r="I201" s="268"/>
      <c r="J201" s="264"/>
      <c r="K201" s="264"/>
      <c r="L201" s="269"/>
      <c r="M201" s="270"/>
      <c r="N201" s="271"/>
      <c r="O201" s="271"/>
      <c r="P201" s="271"/>
      <c r="Q201" s="271"/>
      <c r="R201" s="271"/>
      <c r="S201" s="271"/>
      <c r="T201" s="272"/>
      <c r="AT201" s="273" t="s">
        <v>158</v>
      </c>
      <c r="AU201" s="273" t="s">
        <v>90</v>
      </c>
      <c r="AV201" s="14" t="s">
        <v>138</v>
      </c>
      <c r="AW201" s="14" t="s">
        <v>36</v>
      </c>
      <c r="AX201" s="14" t="s">
        <v>88</v>
      </c>
      <c r="AY201" s="273" t="s">
        <v>131</v>
      </c>
    </row>
    <row r="202" spans="2:65" s="1" customFormat="1" ht="16.5" customHeight="1">
      <c r="B202" s="37"/>
      <c r="C202" s="274" t="s">
        <v>327</v>
      </c>
      <c r="D202" s="274" t="s">
        <v>265</v>
      </c>
      <c r="E202" s="275" t="s">
        <v>611</v>
      </c>
      <c r="F202" s="276" t="s">
        <v>612</v>
      </c>
      <c r="G202" s="277" t="s">
        <v>167</v>
      </c>
      <c r="H202" s="278">
        <v>2.812</v>
      </c>
      <c r="I202" s="279"/>
      <c r="J202" s="280">
        <f>ROUND(I202*H202,2)</f>
        <v>0</v>
      </c>
      <c r="K202" s="276" t="s">
        <v>1</v>
      </c>
      <c r="L202" s="281"/>
      <c r="M202" s="282" t="s">
        <v>1</v>
      </c>
      <c r="N202" s="283" t="s">
        <v>45</v>
      </c>
      <c r="O202" s="85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AR202" s="234" t="s">
        <v>200</v>
      </c>
      <c r="AT202" s="234" t="s">
        <v>265</v>
      </c>
      <c r="AU202" s="234" t="s">
        <v>90</v>
      </c>
      <c r="AY202" s="16" t="s">
        <v>131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6" t="s">
        <v>88</v>
      </c>
      <c r="BK202" s="235">
        <f>ROUND(I202*H202,2)</f>
        <v>0</v>
      </c>
      <c r="BL202" s="16" t="s">
        <v>138</v>
      </c>
      <c r="BM202" s="234" t="s">
        <v>389</v>
      </c>
    </row>
    <row r="203" spans="2:51" s="13" customFormat="1" ht="12">
      <c r="B203" s="252"/>
      <c r="C203" s="253"/>
      <c r="D203" s="243" t="s">
        <v>158</v>
      </c>
      <c r="E203" s="254" t="s">
        <v>1</v>
      </c>
      <c r="F203" s="255" t="s">
        <v>613</v>
      </c>
      <c r="G203" s="253"/>
      <c r="H203" s="256">
        <v>2.812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AT203" s="262" t="s">
        <v>158</v>
      </c>
      <c r="AU203" s="262" t="s">
        <v>90</v>
      </c>
      <c r="AV203" s="13" t="s">
        <v>90</v>
      </c>
      <c r="AW203" s="13" t="s">
        <v>36</v>
      </c>
      <c r="AX203" s="13" t="s">
        <v>80</v>
      </c>
      <c r="AY203" s="262" t="s">
        <v>131</v>
      </c>
    </row>
    <row r="204" spans="2:51" s="14" customFormat="1" ht="12">
      <c r="B204" s="263"/>
      <c r="C204" s="264"/>
      <c r="D204" s="243" t="s">
        <v>158</v>
      </c>
      <c r="E204" s="265" t="s">
        <v>1</v>
      </c>
      <c r="F204" s="266" t="s">
        <v>162</v>
      </c>
      <c r="G204" s="264"/>
      <c r="H204" s="267">
        <v>2.812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AT204" s="273" t="s">
        <v>158</v>
      </c>
      <c r="AU204" s="273" t="s">
        <v>90</v>
      </c>
      <c r="AV204" s="14" t="s">
        <v>138</v>
      </c>
      <c r="AW204" s="14" t="s">
        <v>36</v>
      </c>
      <c r="AX204" s="14" t="s">
        <v>88</v>
      </c>
      <c r="AY204" s="273" t="s">
        <v>131</v>
      </c>
    </row>
    <row r="205" spans="2:65" s="1" customFormat="1" ht="16.5" customHeight="1">
      <c r="B205" s="37"/>
      <c r="C205" s="274" t="s">
        <v>256</v>
      </c>
      <c r="D205" s="274" t="s">
        <v>265</v>
      </c>
      <c r="E205" s="275" t="s">
        <v>614</v>
      </c>
      <c r="F205" s="276" t="s">
        <v>615</v>
      </c>
      <c r="G205" s="277" t="s">
        <v>601</v>
      </c>
      <c r="H205" s="278">
        <v>0.232</v>
      </c>
      <c r="I205" s="279"/>
      <c r="J205" s="280">
        <f>ROUND(I205*H205,2)</f>
        <v>0</v>
      </c>
      <c r="K205" s="276" t="s">
        <v>1</v>
      </c>
      <c r="L205" s="281"/>
      <c r="M205" s="282" t="s">
        <v>1</v>
      </c>
      <c r="N205" s="283" t="s">
        <v>45</v>
      </c>
      <c r="O205" s="85"/>
      <c r="P205" s="232">
        <f>O205*H205</f>
        <v>0</v>
      </c>
      <c r="Q205" s="232">
        <v>0</v>
      </c>
      <c r="R205" s="232">
        <f>Q205*H205</f>
        <v>0</v>
      </c>
      <c r="S205" s="232">
        <v>0</v>
      </c>
      <c r="T205" s="233">
        <f>S205*H205</f>
        <v>0</v>
      </c>
      <c r="AR205" s="234" t="s">
        <v>200</v>
      </c>
      <c r="AT205" s="234" t="s">
        <v>265</v>
      </c>
      <c r="AU205" s="234" t="s">
        <v>90</v>
      </c>
      <c r="AY205" s="16" t="s">
        <v>131</v>
      </c>
      <c r="BE205" s="235">
        <f>IF(N205="základní",J205,0)</f>
        <v>0</v>
      </c>
      <c r="BF205" s="235">
        <f>IF(N205="snížená",J205,0)</f>
        <v>0</v>
      </c>
      <c r="BG205" s="235">
        <f>IF(N205="zákl. přenesená",J205,0)</f>
        <v>0</v>
      </c>
      <c r="BH205" s="235">
        <f>IF(N205="sníž. přenesená",J205,0)</f>
        <v>0</v>
      </c>
      <c r="BI205" s="235">
        <f>IF(N205="nulová",J205,0)</f>
        <v>0</v>
      </c>
      <c r="BJ205" s="16" t="s">
        <v>88</v>
      </c>
      <c r="BK205" s="235">
        <f>ROUND(I205*H205,2)</f>
        <v>0</v>
      </c>
      <c r="BL205" s="16" t="s">
        <v>138</v>
      </c>
      <c r="BM205" s="234" t="s">
        <v>248</v>
      </c>
    </row>
    <row r="206" spans="2:65" s="1" customFormat="1" ht="16.5" customHeight="1">
      <c r="B206" s="37"/>
      <c r="C206" s="274" t="s">
        <v>336</v>
      </c>
      <c r="D206" s="274" t="s">
        <v>265</v>
      </c>
      <c r="E206" s="275" t="s">
        <v>616</v>
      </c>
      <c r="F206" s="276" t="s">
        <v>617</v>
      </c>
      <c r="G206" s="277" t="s">
        <v>167</v>
      </c>
      <c r="H206" s="278">
        <v>5.63</v>
      </c>
      <c r="I206" s="279"/>
      <c r="J206" s="280">
        <f>ROUND(I206*H206,2)</f>
        <v>0</v>
      </c>
      <c r="K206" s="276" t="s">
        <v>1</v>
      </c>
      <c r="L206" s="281"/>
      <c r="M206" s="282" t="s">
        <v>1</v>
      </c>
      <c r="N206" s="283" t="s">
        <v>45</v>
      </c>
      <c r="O206" s="85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AR206" s="234" t="s">
        <v>200</v>
      </c>
      <c r="AT206" s="234" t="s">
        <v>265</v>
      </c>
      <c r="AU206" s="234" t="s">
        <v>90</v>
      </c>
      <c r="AY206" s="16" t="s">
        <v>131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6" t="s">
        <v>88</v>
      </c>
      <c r="BK206" s="235">
        <f>ROUND(I206*H206,2)</f>
        <v>0</v>
      </c>
      <c r="BL206" s="16" t="s">
        <v>138</v>
      </c>
      <c r="BM206" s="234" t="s">
        <v>618</v>
      </c>
    </row>
    <row r="207" spans="2:63" s="11" customFormat="1" ht="22.8" customHeight="1">
      <c r="B207" s="207"/>
      <c r="C207" s="208"/>
      <c r="D207" s="209" t="s">
        <v>79</v>
      </c>
      <c r="E207" s="221" t="s">
        <v>90</v>
      </c>
      <c r="F207" s="221" t="s">
        <v>619</v>
      </c>
      <c r="G207" s="208"/>
      <c r="H207" s="208"/>
      <c r="I207" s="211"/>
      <c r="J207" s="222">
        <f>BK207</f>
        <v>0</v>
      </c>
      <c r="K207" s="208"/>
      <c r="L207" s="213"/>
      <c r="M207" s="214"/>
      <c r="N207" s="215"/>
      <c r="O207" s="215"/>
      <c r="P207" s="216">
        <f>SUM(P208:P211)</f>
        <v>0</v>
      </c>
      <c r="Q207" s="215"/>
      <c r="R207" s="216">
        <f>SUM(R208:R211)</f>
        <v>0</v>
      </c>
      <c r="S207" s="215"/>
      <c r="T207" s="217">
        <f>SUM(T208:T211)</f>
        <v>0</v>
      </c>
      <c r="AR207" s="218" t="s">
        <v>88</v>
      </c>
      <c r="AT207" s="219" t="s">
        <v>79</v>
      </c>
      <c r="AU207" s="219" t="s">
        <v>88</v>
      </c>
      <c r="AY207" s="218" t="s">
        <v>131</v>
      </c>
      <c r="BK207" s="220">
        <f>SUM(BK208:BK211)</f>
        <v>0</v>
      </c>
    </row>
    <row r="208" spans="2:65" s="1" customFormat="1" ht="24" customHeight="1">
      <c r="B208" s="37"/>
      <c r="C208" s="274" t="s">
        <v>259</v>
      </c>
      <c r="D208" s="274" t="s">
        <v>265</v>
      </c>
      <c r="E208" s="275" t="s">
        <v>620</v>
      </c>
      <c r="F208" s="276" t="s">
        <v>621</v>
      </c>
      <c r="G208" s="277" t="s">
        <v>172</v>
      </c>
      <c r="H208" s="278">
        <v>2</v>
      </c>
      <c r="I208" s="279"/>
      <c r="J208" s="280">
        <f>ROUND(I208*H208,2)</f>
        <v>0</v>
      </c>
      <c r="K208" s="276" t="s">
        <v>1</v>
      </c>
      <c r="L208" s="281"/>
      <c r="M208" s="282" t="s">
        <v>1</v>
      </c>
      <c r="N208" s="283" t="s">
        <v>45</v>
      </c>
      <c r="O208" s="85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AR208" s="234" t="s">
        <v>200</v>
      </c>
      <c r="AT208" s="234" t="s">
        <v>265</v>
      </c>
      <c r="AU208" s="234" t="s">
        <v>90</v>
      </c>
      <c r="AY208" s="16" t="s">
        <v>131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6" t="s">
        <v>88</v>
      </c>
      <c r="BK208" s="235">
        <f>ROUND(I208*H208,2)</f>
        <v>0</v>
      </c>
      <c r="BL208" s="16" t="s">
        <v>138</v>
      </c>
      <c r="BM208" s="234" t="s">
        <v>622</v>
      </c>
    </row>
    <row r="209" spans="2:65" s="1" customFormat="1" ht="16.5" customHeight="1">
      <c r="B209" s="37"/>
      <c r="C209" s="274" t="s">
        <v>344</v>
      </c>
      <c r="D209" s="274" t="s">
        <v>265</v>
      </c>
      <c r="E209" s="275" t="s">
        <v>623</v>
      </c>
      <c r="F209" s="276" t="s">
        <v>624</v>
      </c>
      <c r="G209" s="277" t="s">
        <v>172</v>
      </c>
      <c r="H209" s="278">
        <v>3</v>
      </c>
      <c r="I209" s="279"/>
      <c r="J209" s="280">
        <f>ROUND(I209*H209,2)</f>
        <v>0</v>
      </c>
      <c r="K209" s="276" t="s">
        <v>1</v>
      </c>
      <c r="L209" s="281"/>
      <c r="M209" s="282" t="s">
        <v>1</v>
      </c>
      <c r="N209" s="283" t="s">
        <v>45</v>
      </c>
      <c r="O209" s="85"/>
      <c r="P209" s="232">
        <f>O209*H209</f>
        <v>0</v>
      </c>
      <c r="Q209" s="232">
        <v>0</v>
      </c>
      <c r="R209" s="232">
        <f>Q209*H209</f>
        <v>0</v>
      </c>
      <c r="S209" s="232">
        <v>0</v>
      </c>
      <c r="T209" s="233">
        <f>S209*H209</f>
        <v>0</v>
      </c>
      <c r="AR209" s="234" t="s">
        <v>200</v>
      </c>
      <c r="AT209" s="234" t="s">
        <v>265</v>
      </c>
      <c r="AU209" s="234" t="s">
        <v>90</v>
      </c>
      <c r="AY209" s="16" t="s">
        <v>131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6" t="s">
        <v>88</v>
      </c>
      <c r="BK209" s="235">
        <f>ROUND(I209*H209,2)</f>
        <v>0</v>
      </c>
      <c r="BL209" s="16" t="s">
        <v>138</v>
      </c>
      <c r="BM209" s="234" t="s">
        <v>625</v>
      </c>
    </row>
    <row r="210" spans="2:65" s="1" customFormat="1" ht="24" customHeight="1">
      <c r="B210" s="37"/>
      <c r="C210" s="274" t="s">
        <v>263</v>
      </c>
      <c r="D210" s="274" t="s">
        <v>265</v>
      </c>
      <c r="E210" s="275" t="s">
        <v>626</v>
      </c>
      <c r="F210" s="276" t="s">
        <v>627</v>
      </c>
      <c r="G210" s="277" t="s">
        <v>172</v>
      </c>
      <c r="H210" s="278">
        <v>1</v>
      </c>
      <c r="I210" s="279"/>
      <c r="J210" s="280">
        <f>ROUND(I210*H210,2)</f>
        <v>0</v>
      </c>
      <c r="K210" s="276" t="s">
        <v>1</v>
      </c>
      <c r="L210" s="281"/>
      <c r="M210" s="282" t="s">
        <v>1</v>
      </c>
      <c r="N210" s="283" t="s">
        <v>45</v>
      </c>
      <c r="O210" s="85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AR210" s="234" t="s">
        <v>200</v>
      </c>
      <c r="AT210" s="234" t="s">
        <v>265</v>
      </c>
      <c r="AU210" s="234" t="s">
        <v>90</v>
      </c>
      <c r="AY210" s="16" t="s">
        <v>131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6" t="s">
        <v>88</v>
      </c>
      <c r="BK210" s="235">
        <f>ROUND(I210*H210,2)</f>
        <v>0</v>
      </c>
      <c r="BL210" s="16" t="s">
        <v>138</v>
      </c>
      <c r="BM210" s="234" t="s">
        <v>628</v>
      </c>
    </row>
    <row r="211" spans="2:65" s="1" customFormat="1" ht="16.5" customHeight="1">
      <c r="B211" s="37"/>
      <c r="C211" s="274" t="s">
        <v>355</v>
      </c>
      <c r="D211" s="274" t="s">
        <v>265</v>
      </c>
      <c r="E211" s="275" t="s">
        <v>629</v>
      </c>
      <c r="F211" s="276" t="s">
        <v>630</v>
      </c>
      <c r="G211" s="277" t="s">
        <v>172</v>
      </c>
      <c r="H211" s="278">
        <v>290</v>
      </c>
      <c r="I211" s="279"/>
      <c r="J211" s="280">
        <f>ROUND(I211*H211,2)</f>
        <v>0</v>
      </c>
      <c r="K211" s="276" t="s">
        <v>1</v>
      </c>
      <c r="L211" s="281"/>
      <c r="M211" s="282" t="s">
        <v>1</v>
      </c>
      <c r="N211" s="283" t="s">
        <v>45</v>
      </c>
      <c r="O211" s="85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AR211" s="234" t="s">
        <v>200</v>
      </c>
      <c r="AT211" s="234" t="s">
        <v>265</v>
      </c>
      <c r="AU211" s="234" t="s">
        <v>90</v>
      </c>
      <c r="AY211" s="16" t="s">
        <v>131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6" t="s">
        <v>88</v>
      </c>
      <c r="BK211" s="235">
        <f>ROUND(I211*H211,2)</f>
        <v>0</v>
      </c>
      <c r="BL211" s="16" t="s">
        <v>138</v>
      </c>
      <c r="BM211" s="234" t="s">
        <v>631</v>
      </c>
    </row>
    <row r="212" spans="2:63" s="11" customFormat="1" ht="22.8" customHeight="1">
      <c r="B212" s="207"/>
      <c r="C212" s="208"/>
      <c r="D212" s="209" t="s">
        <v>79</v>
      </c>
      <c r="E212" s="221" t="s">
        <v>145</v>
      </c>
      <c r="F212" s="221" t="s">
        <v>632</v>
      </c>
      <c r="G212" s="208"/>
      <c r="H212" s="208"/>
      <c r="I212" s="211"/>
      <c r="J212" s="222">
        <f>BK212</f>
        <v>0</v>
      </c>
      <c r="K212" s="208"/>
      <c r="L212" s="213"/>
      <c r="M212" s="214"/>
      <c r="N212" s="215"/>
      <c r="O212" s="215"/>
      <c r="P212" s="216">
        <f>SUM(P213:P240)</f>
        <v>0</v>
      </c>
      <c r="Q212" s="215"/>
      <c r="R212" s="216">
        <f>SUM(R213:R240)</f>
        <v>0</v>
      </c>
      <c r="S212" s="215"/>
      <c r="T212" s="217">
        <f>SUM(T213:T240)</f>
        <v>0</v>
      </c>
      <c r="AR212" s="218" t="s">
        <v>88</v>
      </c>
      <c r="AT212" s="219" t="s">
        <v>79</v>
      </c>
      <c r="AU212" s="219" t="s">
        <v>88</v>
      </c>
      <c r="AY212" s="218" t="s">
        <v>131</v>
      </c>
      <c r="BK212" s="220">
        <f>SUM(BK213:BK240)</f>
        <v>0</v>
      </c>
    </row>
    <row r="213" spans="2:65" s="1" customFormat="1" ht="24" customHeight="1">
      <c r="B213" s="37"/>
      <c r="C213" s="223" t="s">
        <v>268</v>
      </c>
      <c r="D213" s="223" t="s">
        <v>134</v>
      </c>
      <c r="E213" s="224" t="s">
        <v>633</v>
      </c>
      <c r="F213" s="225" t="s">
        <v>634</v>
      </c>
      <c r="G213" s="226" t="s">
        <v>172</v>
      </c>
      <c r="H213" s="227">
        <v>6</v>
      </c>
      <c r="I213" s="228"/>
      <c r="J213" s="229">
        <f>ROUND(I213*H213,2)</f>
        <v>0</v>
      </c>
      <c r="K213" s="225" t="s">
        <v>1</v>
      </c>
      <c r="L213" s="42"/>
      <c r="M213" s="230" t="s">
        <v>1</v>
      </c>
      <c r="N213" s="231" t="s">
        <v>45</v>
      </c>
      <c r="O213" s="85"/>
      <c r="P213" s="232">
        <f>O213*H213</f>
        <v>0</v>
      </c>
      <c r="Q213" s="232">
        <v>0</v>
      </c>
      <c r="R213" s="232">
        <f>Q213*H213</f>
        <v>0</v>
      </c>
      <c r="S213" s="232">
        <v>0</v>
      </c>
      <c r="T213" s="233">
        <f>S213*H213</f>
        <v>0</v>
      </c>
      <c r="AR213" s="234" t="s">
        <v>138</v>
      </c>
      <c r="AT213" s="234" t="s">
        <v>134</v>
      </c>
      <c r="AU213" s="234" t="s">
        <v>90</v>
      </c>
      <c r="AY213" s="16" t="s">
        <v>131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6" t="s">
        <v>88</v>
      </c>
      <c r="BK213" s="235">
        <f>ROUND(I213*H213,2)</f>
        <v>0</v>
      </c>
      <c r="BL213" s="16" t="s">
        <v>138</v>
      </c>
      <c r="BM213" s="234" t="s">
        <v>635</v>
      </c>
    </row>
    <row r="214" spans="2:51" s="12" customFormat="1" ht="12">
      <c r="B214" s="241"/>
      <c r="C214" s="242"/>
      <c r="D214" s="243" t="s">
        <v>158</v>
      </c>
      <c r="E214" s="244" t="s">
        <v>1</v>
      </c>
      <c r="F214" s="245" t="s">
        <v>636</v>
      </c>
      <c r="G214" s="242"/>
      <c r="H214" s="244" t="s">
        <v>1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158</v>
      </c>
      <c r="AU214" s="251" t="s">
        <v>90</v>
      </c>
      <c r="AV214" s="12" t="s">
        <v>88</v>
      </c>
      <c r="AW214" s="12" t="s">
        <v>36</v>
      </c>
      <c r="AX214" s="12" t="s">
        <v>80</v>
      </c>
      <c r="AY214" s="251" t="s">
        <v>131</v>
      </c>
    </row>
    <row r="215" spans="2:51" s="12" customFormat="1" ht="12">
      <c r="B215" s="241"/>
      <c r="C215" s="242"/>
      <c r="D215" s="243" t="s">
        <v>158</v>
      </c>
      <c r="E215" s="244" t="s">
        <v>1</v>
      </c>
      <c r="F215" s="245" t="s">
        <v>637</v>
      </c>
      <c r="G215" s="242"/>
      <c r="H215" s="244" t="s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158</v>
      </c>
      <c r="AU215" s="251" t="s">
        <v>90</v>
      </c>
      <c r="AV215" s="12" t="s">
        <v>88</v>
      </c>
      <c r="AW215" s="12" t="s">
        <v>36</v>
      </c>
      <c r="AX215" s="12" t="s">
        <v>80</v>
      </c>
      <c r="AY215" s="251" t="s">
        <v>131</v>
      </c>
    </row>
    <row r="216" spans="2:51" s="12" customFormat="1" ht="12">
      <c r="B216" s="241"/>
      <c r="C216" s="242"/>
      <c r="D216" s="243" t="s">
        <v>158</v>
      </c>
      <c r="E216" s="244" t="s">
        <v>1</v>
      </c>
      <c r="F216" s="245" t="s">
        <v>638</v>
      </c>
      <c r="G216" s="242"/>
      <c r="H216" s="244" t="s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158</v>
      </c>
      <c r="AU216" s="251" t="s">
        <v>90</v>
      </c>
      <c r="AV216" s="12" t="s">
        <v>88</v>
      </c>
      <c r="AW216" s="12" t="s">
        <v>36</v>
      </c>
      <c r="AX216" s="12" t="s">
        <v>80</v>
      </c>
      <c r="AY216" s="251" t="s">
        <v>131</v>
      </c>
    </row>
    <row r="217" spans="2:51" s="12" customFormat="1" ht="12">
      <c r="B217" s="241"/>
      <c r="C217" s="242"/>
      <c r="D217" s="243" t="s">
        <v>158</v>
      </c>
      <c r="E217" s="244" t="s">
        <v>1</v>
      </c>
      <c r="F217" s="245" t="s">
        <v>639</v>
      </c>
      <c r="G217" s="242"/>
      <c r="H217" s="244" t="s">
        <v>1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158</v>
      </c>
      <c r="AU217" s="251" t="s">
        <v>90</v>
      </c>
      <c r="AV217" s="12" t="s">
        <v>88</v>
      </c>
      <c r="AW217" s="12" t="s">
        <v>36</v>
      </c>
      <c r="AX217" s="12" t="s">
        <v>80</v>
      </c>
      <c r="AY217" s="251" t="s">
        <v>131</v>
      </c>
    </row>
    <row r="218" spans="2:51" s="13" customFormat="1" ht="12">
      <c r="B218" s="252"/>
      <c r="C218" s="253"/>
      <c r="D218" s="243" t="s">
        <v>158</v>
      </c>
      <c r="E218" s="254" t="s">
        <v>1</v>
      </c>
      <c r="F218" s="255" t="s">
        <v>563</v>
      </c>
      <c r="G218" s="253"/>
      <c r="H218" s="256">
        <v>6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AT218" s="262" t="s">
        <v>158</v>
      </c>
      <c r="AU218" s="262" t="s">
        <v>90</v>
      </c>
      <c r="AV218" s="13" t="s">
        <v>90</v>
      </c>
      <c r="AW218" s="13" t="s">
        <v>36</v>
      </c>
      <c r="AX218" s="13" t="s">
        <v>80</v>
      </c>
      <c r="AY218" s="262" t="s">
        <v>131</v>
      </c>
    </row>
    <row r="219" spans="2:51" s="14" customFormat="1" ht="12">
      <c r="B219" s="263"/>
      <c r="C219" s="264"/>
      <c r="D219" s="243" t="s">
        <v>158</v>
      </c>
      <c r="E219" s="265" t="s">
        <v>1</v>
      </c>
      <c r="F219" s="266" t="s">
        <v>162</v>
      </c>
      <c r="G219" s="264"/>
      <c r="H219" s="267">
        <v>6</v>
      </c>
      <c r="I219" s="268"/>
      <c r="J219" s="264"/>
      <c r="K219" s="264"/>
      <c r="L219" s="269"/>
      <c r="M219" s="270"/>
      <c r="N219" s="271"/>
      <c r="O219" s="271"/>
      <c r="P219" s="271"/>
      <c r="Q219" s="271"/>
      <c r="R219" s="271"/>
      <c r="S219" s="271"/>
      <c r="T219" s="272"/>
      <c r="AT219" s="273" t="s">
        <v>158</v>
      </c>
      <c r="AU219" s="273" t="s">
        <v>90</v>
      </c>
      <c r="AV219" s="14" t="s">
        <v>138</v>
      </c>
      <c r="AW219" s="14" t="s">
        <v>36</v>
      </c>
      <c r="AX219" s="14" t="s">
        <v>88</v>
      </c>
      <c r="AY219" s="273" t="s">
        <v>131</v>
      </c>
    </row>
    <row r="220" spans="2:65" s="1" customFormat="1" ht="24" customHeight="1">
      <c r="B220" s="37"/>
      <c r="C220" s="223" t="s">
        <v>374</v>
      </c>
      <c r="D220" s="223" t="s">
        <v>134</v>
      </c>
      <c r="E220" s="224" t="s">
        <v>640</v>
      </c>
      <c r="F220" s="225" t="s">
        <v>641</v>
      </c>
      <c r="G220" s="226" t="s">
        <v>172</v>
      </c>
      <c r="H220" s="227">
        <v>290</v>
      </c>
      <c r="I220" s="228"/>
      <c r="J220" s="229">
        <f>ROUND(I220*H220,2)</f>
        <v>0</v>
      </c>
      <c r="K220" s="225" t="s">
        <v>1</v>
      </c>
      <c r="L220" s="42"/>
      <c r="M220" s="230" t="s">
        <v>1</v>
      </c>
      <c r="N220" s="231" t="s">
        <v>45</v>
      </c>
      <c r="O220" s="85"/>
      <c r="P220" s="232">
        <f>O220*H220</f>
        <v>0</v>
      </c>
      <c r="Q220" s="232">
        <v>0</v>
      </c>
      <c r="R220" s="232">
        <f>Q220*H220</f>
        <v>0</v>
      </c>
      <c r="S220" s="232">
        <v>0</v>
      </c>
      <c r="T220" s="233">
        <f>S220*H220</f>
        <v>0</v>
      </c>
      <c r="AR220" s="234" t="s">
        <v>138</v>
      </c>
      <c r="AT220" s="234" t="s">
        <v>134</v>
      </c>
      <c r="AU220" s="234" t="s">
        <v>90</v>
      </c>
      <c r="AY220" s="16" t="s">
        <v>131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6" t="s">
        <v>88</v>
      </c>
      <c r="BK220" s="235">
        <f>ROUND(I220*H220,2)</f>
        <v>0</v>
      </c>
      <c r="BL220" s="16" t="s">
        <v>138</v>
      </c>
      <c r="BM220" s="234" t="s">
        <v>642</v>
      </c>
    </row>
    <row r="221" spans="2:51" s="12" customFormat="1" ht="12">
      <c r="B221" s="241"/>
      <c r="C221" s="242"/>
      <c r="D221" s="243" t="s">
        <v>158</v>
      </c>
      <c r="E221" s="244" t="s">
        <v>1</v>
      </c>
      <c r="F221" s="245" t="s">
        <v>643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158</v>
      </c>
      <c r="AU221" s="251" t="s">
        <v>90</v>
      </c>
      <c r="AV221" s="12" t="s">
        <v>88</v>
      </c>
      <c r="AW221" s="12" t="s">
        <v>36</v>
      </c>
      <c r="AX221" s="12" t="s">
        <v>80</v>
      </c>
      <c r="AY221" s="251" t="s">
        <v>131</v>
      </c>
    </row>
    <row r="222" spans="2:51" s="12" customFormat="1" ht="12">
      <c r="B222" s="241"/>
      <c r="C222" s="242"/>
      <c r="D222" s="243" t="s">
        <v>158</v>
      </c>
      <c r="E222" s="244" t="s">
        <v>1</v>
      </c>
      <c r="F222" s="245" t="s">
        <v>644</v>
      </c>
      <c r="G222" s="242"/>
      <c r="H222" s="244" t="s">
        <v>1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158</v>
      </c>
      <c r="AU222" s="251" t="s">
        <v>90</v>
      </c>
      <c r="AV222" s="12" t="s">
        <v>88</v>
      </c>
      <c r="AW222" s="12" t="s">
        <v>36</v>
      </c>
      <c r="AX222" s="12" t="s">
        <v>80</v>
      </c>
      <c r="AY222" s="251" t="s">
        <v>131</v>
      </c>
    </row>
    <row r="223" spans="2:51" s="12" customFormat="1" ht="12">
      <c r="B223" s="241"/>
      <c r="C223" s="242"/>
      <c r="D223" s="243" t="s">
        <v>158</v>
      </c>
      <c r="E223" s="244" t="s">
        <v>1</v>
      </c>
      <c r="F223" s="245" t="s">
        <v>645</v>
      </c>
      <c r="G223" s="242"/>
      <c r="H223" s="244" t="s">
        <v>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AT223" s="251" t="s">
        <v>158</v>
      </c>
      <c r="AU223" s="251" t="s">
        <v>90</v>
      </c>
      <c r="AV223" s="12" t="s">
        <v>88</v>
      </c>
      <c r="AW223" s="12" t="s">
        <v>36</v>
      </c>
      <c r="AX223" s="12" t="s">
        <v>80</v>
      </c>
      <c r="AY223" s="251" t="s">
        <v>131</v>
      </c>
    </row>
    <row r="224" spans="2:51" s="12" customFormat="1" ht="12">
      <c r="B224" s="241"/>
      <c r="C224" s="242"/>
      <c r="D224" s="243" t="s">
        <v>158</v>
      </c>
      <c r="E224" s="244" t="s">
        <v>1</v>
      </c>
      <c r="F224" s="245" t="s">
        <v>646</v>
      </c>
      <c r="G224" s="242"/>
      <c r="H224" s="244" t="s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AT224" s="251" t="s">
        <v>158</v>
      </c>
      <c r="AU224" s="251" t="s">
        <v>90</v>
      </c>
      <c r="AV224" s="12" t="s">
        <v>88</v>
      </c>
      <c r="AW224" s="12" t="s">
        <v>36</v>
      </c>
      <c r="AX224" s="12" t="s">
        <v>80</v>
      </c>
      <c r="AY224" s="251" t="s">
        <v>131</v>
      </c>
    </row>
    <row r="225" spans="2:51" s="12" customFormat="1" ht="12">
      <c r="B225" s="241"/>
      <c r="C225" s="242"/>
      <c r="D225" s="243" t="s">
        <v>158</v>
      </c>
      <c r="E225" s="244" t="s">
        <v>1</v>
      </c>
      <c r="F225" s="245" t="s">
        <v>647</v>
      </c>
      <c r="G225" s="242"/>
      <c r="H225" s="244" t="s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158</v>
      </c>
      <c r="AU225" s="251" t="s">
        <v>90</v>
      </c>
      <c r="AV225" s="12" t="s">
        <v>88</v>
      </c>
      <c r="AW225" s="12" t="s">
        <v>36</v>
      </c>
      <c r="AX225" s="12" t="s">
        <v>80</v>
      </c>
      <c r="AY225" s="251" t="s">
        <v>131</v>
      </c>
    </row>
    <row r="226" spans="2:51" s="12" customFormat="1" ht="12">
      <c r="B226" s="241"/>
      <c r="C226" s="242"/>
      <c r="D226" s="243" t="s">
        <v>158</v>
      </c>
      <c r="E226" s="244" t="s">
        <v>1</v>
      </c>
      <c r="F226" s="245" t="s">
        <v>648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158</v>
      </c>
      <c r="AU226" s="251" t="s">
        <v>90</v>
      </c>
      <c r="AV226" s="12" t="s">
        <v>88</v>
      </c>
      <c r="AW226" s="12" t="s">
        <v>36</v>
      </c>
      <c r="AX226" s="12" t="s">
        <v>80</v>
      </c>
      <c r="AY226" s="251" t="s">
        <v>131</v>
      </c>
    </row>
    <row r="227" spans="2:51" s="12" customFormat="1" ht="12">
      <c r="B227" s="241"/>
      <c r="C227" s="242"/>
      <c r="D227" s="243" t="s">
        <v>158</v>
      </c>
      <c r="E227" s="244" t="s">
        <v>1</v>
      </c>
      <c r="F227" s="245" t="s">
        <v>649</v>
      </c>
      <c r="G227" s="242"/>
      <c r="H227" s="244" t="s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158</v>
      </c>
      <c r="AU227" s="251" t="s">
        <v>90</v>
      </c>
      <c r="AV227" s="12" t="s">
        <v>88</v>
      </c>
      <c r="AW227" s="12" t="s">
        <v>36</v>
      </c>
      <c r="AX227" s="12" t="s">
        <v>80</v>
      </c>
      <c r="AY227" s="251" t="s">
        <v>131</v>
      </c>
    </row>
    <row r="228" spans="2:51" s="13" customFormat="1" ht="12">
      <c r="B228" s="252"/>
      <c r="C228" s="253"/>
      <c r="D228" s="243" t="s">
        <v>158</v>
      </c>
      <c r="E228" s="254" t="s">
        <v>1</v>
      </c>
      <c r="F228" s="255" t="s">
        <v>557</v>
      </c>
      <c r="G228" s="253"/>
      <c r="H228" s="256">
        <v>290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AT228" s="262" t="s">
        <v>158</v>
      </c>
      <c r="AU228" s="262" t="s">
        <v>90</v>
      </c>
      <c r="AV228" s="13" t="s">
        <v>90</v>
      </c>
      <c r="AW228" s="13" t="s">
        <v>36</v>
      </c>
      <c r="AX228" s="13" t="s">
        <v>80</v>
      </c>
      <c r="AY228" s="262" t="s">
        <v>131</v>
      </c>
    </row>
    <row r="229" spans="2:51" s="14" customFormat="1" ht="12">
      <c r="B229" s="263"/>
      <c r="C229" s="264"/>
      <c r="D229" s="243" t="s">
        <v>158</v>
      </c>
      <c r="E229" s="265" t="s">
        <v>1</v>
      </c>
      <c r="F229" s="266" t="s">
        <v>162</v>
      </c>
      <c r="G229" s="264"/>
      <c r="H229" s="267">
        <v>290</v>
      </c>
      <c r="I229" s="268"/>
      <c r="J229" s="264"/>
      <c r="K229" s="264"/>
      <c r="L229" s="269"/>
      <c r="M229" s="270"/>
      <c r="N229" s="271"/>
      <c r="O229" s="271"/>
      <c r="P229" s="271"/>
      <c r="Q229" s="271"/>
      <c r="R229" s="271"/>
      <c r="S229" s="271"/>
      <c r="T229" s="272"/>
      <c r="AT229" s="273" t="s">
        <v>158</v>
      </c>
      <c r="AU229" s="273" t="s">
        <v>90</v>
      </c>
      <c r="AV229" s="14" t="s">
        <v>138</v>
      </c>
      <c r="AW229" s="14" t="s">
        <v>36</v>
      </c>
      <c r="AX229" s="14" t="s">
        <v>88</v>
      </c>
      <c r="AY229" s="273" t="s">
        <v>131</v>
      </c>
    </row>
    <row r="230" spans="2:65" s="1" customFormat="1" ht="24" customHeight="1">
      <c r="B230" s="37"/>
      <c r="C230" s="223" t="s">
        <v>272</v>
      </c>
      <c r="D230" s="223" t="s">
        <v>134</v>
      </c>
      <c r="E230" s="224" t="s">
        <v>650</v>
      </c>
      <c r="F230" s="225" t="s">
        <v>651</v>
      </c>
      <c r="G230" s="226" t="s">
        <v>157</v>
      </c>
      <c r="H230" s="227">
        <v>750</v>
      </c>
      <c r="I230" s="228"/>
      <c r="J230" s="229">
        <f>ROUND(I230*H230,2)</f>
        <v>0</v>
      </c>
      <c r="K230" s="225" t="s">
        <v>1</v>
      </c>
      <c r="L230" s="42"/>
      <c r="M230" s="230" t="s">
        <v>1</v>
      </c>
      <c r="N230" s="231" t="s">
        <v>45</v>
      </c>
      <c r="O230" s="85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AR230" s="234" t="s">
        <v>138</v>
      </c>
      <c r="AT230" s="234" t="s">
        <v>134</v>
      </c>
      <c r="AU230" s="234" t="s">
        <v>90</v>
      </c>
      <c r="AY230" s="16" t="s">
        <v>131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6" t="s">
        <v>88</v>
      </c>
      <c r="BK230" s="235">
        <f>ROUND(I230*H230,2)</f>
        <v>0</v>
      </c>
      <c r="BL230" s="16" t="s">
        <v>138</v>
      </c>
      <c r="BM230" s="234" t="s">
        <v>652</v>
      </c>
    </row>
    <row r="231" spans="2:51" s="12" customFormat="1" ht="12">
      <c r="B231" s="241"/>
      <c r="C231" s="242"/>
      <c r="D231" s="243" t="s">
        <v>158</v>
      </c>
      <c r="E231" s="244" t="s">
        <v>1</v>
      </c>
      <c r="F231" s="245" t="s">
        <v>653</v>
      </c>
      <c r="G231" s="242"/>
      <c r="H231" s="244" t="s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158</v>
      </c>
      <c r="AU231" s="251" t="s">
        <v>90</v>
      </c>
      <c r="AV231" s="12" t="s">
        <v>88</v>
      </c>
      <c r="AW231" s="12" t="s">
        <v>36</v>
      </c>
      <c r="AX231" s="12" t="s">
        <v>80</v>
      </c>
      <c r="AY231" s="251" t="s">
        <v>131</v>
      </c>
    </row>
    <row r="232" spans="2:51" s="12" customFormat="1" ht="12">
      <c r="B232" s="241"/>
      <c r="C232" s="242"/>
      <c r="D232" s="243" t="s">
        <v>158</v>
      </c>
      <c r="E232" s="244" t="s">
        <v>1</v>
      </c>
      <c r="F232" s="245" t="s">
        <v>654</v>
      </c>
      <c r="G232" s="242"/>
      <c r="H232" s="244" t="s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158</v>
      </c>
      <c r="AU232" s="251" t="s">
        <v>90</v>
      </c>
      <c r="AV232" s="12" t="s">
        <v>88</v>
      </c>
      <c r="AW232" s="12" t="s">
        <v>36</v>
      </c>
      <c r="AX232" s="12" t="s">
        <v>80</v>
      </c>
      <c r="AY232" s="251" t="s">
        <v>131</v>
      </c>
    </row>
    <row r="233" spans="2:51" s="12" customFormat="1" ht="12">
      <c r="B233" s="241"/>
      <c r="C233" s="242"/>
      <c r="D233" s="243" t="s">
        <v>158</v>
      </c>
      <c r="E233" s="244" t="s">
        <v>1</v>
      </c>
      <c r="F233" s="245" t="s">
        <v>655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158</v>
      </c>
      <c r="AU233" s="251" t="s">
        <v>90</v>
      </c>
      <c r="AV233" s="12" t="s">
        <v>88</v>
      </c>
      <c r="AW233" s="12" t="s">
        <v>36</v>
      </c>
      <c r="AX233" s="12" t="s">
        <v>80</v>
      </c>
      <c r="AY233" s="251" t="s">
        <v>131</v>
      </c>
    </row>
    <row r="234" spans="2:51" s="12" customFormat="1" ht="12">
      <c r="B234" s="241"/>
      <c r="C234" s="242"/>
      <c r="D234" s="243" t="s">
        <v>158</v>
      </c>
      <c r="E234" s="244" t="s">
        <v>1</v>
      </c>
      <c r="F234" s="245" t="s">
        <v>656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158</v>
      </c>
      <c r="AU234" s="251" t="s">
        <v>90</v>
      </c>
      <c r="AV234" s="12" t="s">
        <v>88</v>
      </c>
      <c r="AW234" s="12" t="s">
        <v>36</v>
      </c>
      <c r="AX234" s="12" t="s">
        <v>80</v>
      </c>
      <c r="AY234" s="251" t="s">
        <v>131</v>
      </c>
    </row>
    <row r="235" spans="2:51" s="12" customFormat="1" ht="12">
      <c r="B235" s="241"/>
      <c r="C235" s="242"/>
      <c r="D235" s="243" t="s">
        <v>158</v>
      </c>
      <c r="E235" s="244" t="s">
        <v>1</v>
      </c>
      <c r="F235" s="245" t="s">
        <v>657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158</v>
      </c>
      <c r="AU235" s="251" t="s">
        <v>90</v>
      </c>
      <c r="AV235" s="12" t="s">
        <v>88</v>
      </c>
      <c r="AW235" s="12" t="s">
        <v>36</v>
      </c>
      <c r="AX235" s="12" t="s">
        <v>80</v>
      </c>
      <c r="AY235" s="251" t="s">
        <v>131</v>
      </c>
    </row>
    <row r="236" spans="2:51" s="12" customFormat="1" ht="12">
      <c r="B236" s="241"/>
      <c r="C236" s="242"/>
      <c r="D236" s="243" t="s">
        <v>158</v>
      </c>
      <c r="E236" s="244" t="s">
        <v>1</v>
      </c>
      <c r="F236" s="245" t="s">
        <v>658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158</v>
      </c>
      <c r="AU236" s="251" t="s">
        <v>90</v>
      </c>
      <c r="AV236" s="12" t="s">
        <v>88</v>
      </c>
      <c r="AW236" s="12" t="s">
        <v>36</v>
      </c>
      <c r="AX236" s="12" t="s">
        <v>80</v>
      </c>
      <c r="AY236" s="251" t="s">
        <v>131</v>
      </c>
    </row>
    <row r="237" spans="2:51" s="12" customFormat="1" ht="12">
      <c r="B237" s="241"/>
      <c r="C237" s="242"/>
      <c r="D237" s="243" t="s">
        <v>158</v>
      </c>
      <c r="E237" s="244" t="s">
        <v>1</v>
      </c>
      <c r="F237" s="245" t="s">
        <v>659</v>
      </c>
      <c r="G237" s="242"/>
      <c r="H237" s="244" t="s">
        <v>1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158</v>
      </c>
      <c r="AU237" s="251" t="s">
        <v>90</v>
      </c>
      <c r="AV237" s="12" t="s">
        <v>88</v>
      </c>
      <c r="AW237" s="12" t="s">
        <v>36</v>
      </c>
      <c r="AX237" s="12" t="s">
        <v>80</v>
      </c>
      <c r="AY237" s="251" t="s">
        <v>131</v>
      </c>
    </row>
    <row r="238" spans="2:51" s="12" customFormat="1" ht="12">
      <c r="B238" s="241"/>
      <c r="C238" s="242"/>
      <c r="D238" s="243" t="s">
        <v>158</v>
      </c>
      <c r="E238" s="244" t="s">
        <v>1</v>
      </c>
      <c r="F238" s="245" t="s">
        <v>660</v>
      </c>
      <c r="G238" s="242"/>
      <c r="H238" s="244" t="s">
        <v>1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158</v>
      </c>
      <c r="AU238" s="251" t="s">
        <v>90</v>
      </c>
      <c r="AV238" s="12" t="s">
        <v>88</v>
      </c>
      <c r="AW238" s="12" t="s">
        <v>36</v>
      </c>
      <c r="AX238" s="12" t="s">
        <v>80</v>
      </c>
      <c r="AY238" s="251" t="s">
        <v>131</v>
      </c>
    </row>
    <row r="239" spans="2:51" s="13" customFormat="1" ht="12">
      <c r="B239" s="252"/>
      <c r="C239" s="253"/>
      <c r="D239" s="243" t="s">
        <v>158</v>
      </c>
      <c r="E239" s="254" t="s">
        <v>1</v>
      </c>
      <c r="F239" s="255" t="s">
        <v>661</v>
      </c>
      <c r="G239" s="253"/>
      <c r="H239" s="256">
        <v>750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AT239" s="262" t="s">
        <v>158</v>
      </c>
      <c r="AU239" s="262" t="s">
        <v>90</v>
      </c>
      <c r="AV239" s="13" t="s">
        <v>90</v>
      </c>
      <c r="AW239" s="13" t="s">
        <v>36</v>
      </c>
      <c r="AX239" s="13" t="s">
        <v>80</v>
      </c>
      <c r="AY239" s="262" t="s">
        <v>131</v>
      </c>
    </row>
    <row r="240" spans="2:51" s="14" customFormat="1" ht="12">
      <c r="B240" s="263"/>
      <c r="C240" s="264"/>
      <c r="D240" s="243" t="s">
        <v>158</v>
      </c>
      <c r="E240" s="265" t="s">
        <v>1</v>
      </c>
      <c r="F240" s="266" t="s">
        <v>162</v>
      </c>
      <c r="G240" s="264"/>
      <c r="H240" s="267">
        <v>750</v>
      </c>
      <c r="I240" s="268"/>
      <c r="J240" s="264"/>
      <c r="K240" s="264"/>
      <c r="L240" s="269"/>
      <c r="M240" s="284"/>
      <c r="N240" s="285"/>
      <c r="O240" s="285"/>
      <c r="P240" s="285"/>
      <c r="Q240" s="285"/>
      <c r="R240" s="285"/>
      <c r="S240" s="285"/>
      <c r="T240" s="286"/>
      <c r="AT240" s="273" t="s">
        <v>158</v>
      </c>
      <c r="AU240" s="273" t="s">
        <v>90</v>
      </c>
      <c r="AV240" s="14" t="s">
        <v>138</v>
      </c>
      <c r="AW240" s="14" t="s">
        <v>36</v>
      </c>
      <c r="AX240" s="14" t="s">
        <v>88</v>
      </c>
      <c r="AY240" s="273" t="s">
        <v>131</v>
      </c>
    </row>
    <row r="241" spans="2:12" s="1" customFormat="1" ht="6.95" customHeight="1">
      <c r="B241" s="60"/>
      <c r="C241" s="61"/>
      <c r="D241" s="61"/>
      <c r="E241" s="61"/>
      <c r="F241" s="61"/>
      <c r="G241" s="61"/>
      <c r="H241" s="61"/>
      <c r="I241" s="172"/>
      <c r="J241" s="61"/>
      <c r="K241" s="61"/>
      <c r="L241" s="42"/>
    </row>
  </sheetData>
  <sheetProtection password="CC35" sheet="1" objects="1" scenarios="1" formatColumns="0" formatRows="0" autoFilter="0"/>
  <autoFilter ref="C119:K2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Magda-PC\Magda</dc:creator>
  <cp:keywords/>
  <dc:description/>
  <cp:lastModifiedBy>Magda-PC\Magda</cp:lastModifiedBy>
  <dcterms:created xsi:type="dcterms:W3CDTF">2019-04-10T06:34:43Z</dcterms:created>
  <dcterms:modified xsi:type="dcterms:W3CDTF">2019-04-10T06:34:48Z</dcterms:modified>
  <cp:category/>
  <cp:version/>
  <cp:contentType/>
  <cp:contentStatus/>
</cp:coreProperties>
</file>