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SO02 - Rekonstrukce zázem..." sheetId="2" r:id="rId2"/>
    <sheet name="SO03 - Rekonstrukce střec..." sheetId="3" r:id="rId3"/>
    <sheet name="VRN - Karviná - Rekonstru..." sheetId="4" r:id="rId4"/>
    <sheet name="SO01 - Rekonstrukce těloc..." sheetId="5" r:id="rId5"/>
    <sheet name="Seznam figur" sheetId="6" r:id="rId6"/>
    <sheet name="Pokyny pro vyplnění" sheetId="7" r:id="rId7"/>
  </sheets>
  <definedNames>
    <definedName name="_xlnm.Print_Area" localSheetId="0">'Rekapitulace stavby'!$D$4:$AO$36,'Rekapitulace stavby'!$C$42:$AQ$59</definedName>
    <definedName name="_xlnm.Print_Titles" localSheetId="0">'Rekapitulace stavby'!$52:$52</definedName>
    <definedName name="_xlnm._FilterDatabase" localSheetId="1" hidden="1">'SO02 - Rekonstrukce zázem...'!$C$99:$K$1074</definedName>
    <definedName name="_xlnm.Print_Area" localSheetId="1">'SO02 - Rekonstrukce zázem...'!$C$4:$J$39,'SO02 - Rekonstrukce zázem...'!$C$45:$J$81,'SO02 - Rekonstrukce zázem...'!$C$87:$K$1074</definedName>
    <definedName name="_xlnm.Print_Titles" localSheetId="1">'SO02 - Rekonstrukce zázem...'!$99:$99</definedName>
    <definedName name="_xlnm._FilterDatabase" localSheetId="2" hidden="1">'SO03 - Rekonstrukce střec...'!$C$92:$K$436</definedName>
    <definedName name="_xlnm.Print_Area" localSheetId="2">'SO03 - Rekonstrukce střec...'!$C$4:$J$39,'SO03 - Rekonstrukce střec...'!$C$45:$J$74,'SO03 - Rekonstrukce střec...'!$C$80:$K$436</definedName>
    <definedName name="_xlnm.Print_Titles" localSheetId="2">'SO03 - Rekonstrukce střec...'!$92:$92</definedName>
    <definedName name="_xlnm._FilterDatabase" localSheetId="3" hidden="1">'VRN - Karviná - Rekonstru...'!$C$84:$K$126</definedName>
    <definedName name="_xlnm.Print_Area" localSheetId="3">'VRN - Karviná - Rekonstru...'!$C$4:$J$39,'VRN - Karviná - Rekonstru...'!$C$45:$J$66,'VRN - Karviná - Rekonstru...'!$C$72:$K$126</definedName>
    <definedName name="_xlnm.Print_Titles" localSheetId="3">'VRN - Karviná - Rekonstru...'!$84:$84</definedName>
    <definedName name="_xlnm._FilterDatabase" localSheetId="4" hidden="1">'SO01 - Rekonstrukce těloc...'!$C$106:$K$1347</definedName>
    <definedName name="_xlnm.Print_Area" localSheetId="4">'SO01 - Rekonstrukce těloc...'!$C$4:$J$39,'SO01 - Rekonstrukce těloc...'!$C$45:$J$88,'SO01 - Rekonstrukce těloc...'!$C$94:$K$1347</definedName>
    <definedName name="_xlnm.Print_Titles" localSheetId="4">'SO01 - Rekonstrukce těloc...'!$106:$106</definedName>
    <definedName name="_xlnm.Print_Area" localSheetId="5">'Seznam figur'!$C$4:$G$44</definedName>
    <definedName name="_xlnm.Print_Titles" localSheetId="5">'Seznam figur'!$9:$9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58"/>
  <c i="5" r="J35"/>
  <c i="1" r="AX58"/>
  <c i="5" r="BI1340"/>
  <c r="BH1340"/>
  <c r="BG1340"/>
  <c r="BF1340"/>
  <c r="T1340"/>
  <c r="R1340"/>
  <c r="P1340"/>
  <c r="BI1332"/>
  <c r="BH1332"/>
  <c r="BG1332"/>
  <c r="BF1332"/>
  <c r="T1332"/>
  <c r="R1332"/>
  <c r="P1332"/>
  <c r="BI1325"/>
  <c r="BH1325"/>
  <c r="BG1325"/>
  <c r="BF1325"/>
  <c r="T1325"/>
  <c r="R1325"/>
  <c r="P1325"/>
  <c r="BI1317"/>
  <c r="BH1317"/>
  <c r="BG1317"/>
  <c r="BF1317"/>
  <c r="T1317"/>
  <c r="R1317"/>
  <c r="P1317"/>
  <c r="BI1314"/>
  <c r="BH1314"/>
  <c r="BG1314"/>
  <c r="BF1314"/>
  <c r="T1314"/>
  <c r="R1314"/>
  <c r="P1314"/>
  <c r="BI1309"/>
  <c r="BH1309"/>
  <c r="BG1309"/>
  <c r="BF1309"/>
  <c r="T1309"/>
  <c r="R1309"/>
  <c r="P1309"/>
  <c r="BI1301"/>
  <c r="BH1301"/>
  <c r="BG1301"/>
  <c r="BF1301"/>
  <c r="T1301"/>
  <c r="R1301"/>
  <c r="P1301"/>
  <c r="BI1293"/>
  <c r="BH1293"/>
  <c r="BG1293"/>
  <c r="BF1293"/>
  <c r="T1293"/>
  <c r="R1293"/>
  <c r="P1293"/>
  <c r="BI1285"/>
  <c r="BH1285"/>
  <c r="BG1285"/>
  <c r="BF1285"/>
  <c r="T1285"/>
  <c r="R1285"/>
  <c r="P1285"/>
  <c r="BI1275"/>
  <c r="BH1275"/>
  <c r="BG1275"/>
  <c r="BF1275"/>
  <c r="T1275"/>
  <c r="T1265"/>
  <c r="R1275"/>
  <c r="R1265"/>
  <c r="P1275"/>
  <c r="P1265"/>
  <c r="BI1266"/>
  <c r="BH1266"/>
  <c r="BG1266"/>
  <c r="BF1266"/>
  <c r="T1266"/>
  <c r="R1266"/>
  <c r="P1266"/>
  <c r="BI1262"/>
  <c r="BH1262"/>
  <c r="BG1262"/>
  <c r="BF1262"/>
  <c r="T1262"/>
  <c r="R1262"/>
  <c r="P1262"/>
  <c r="BI1258"/>
  <c r="BH1258"/>
  <c r="BG1258"/>
  <c r="BF1258"/>
  <c r="T1258"/>
  <c r="R1258"/>
  <c r="P1258"/>
  <c r="BI1255"/>
  <c r="BH1255"/>
  <c r="BG1255"/>
  <c r="BF1255"/>
  <c r="T1255"/>
  <c r="R1255"/>
  <c r="P1255"/>
  <c r="BI1251"/>
  <c r="BH1251"/>
  <c r="BG1251"/>
  <c r="BF1251"/>
  <c r="T1251"/>
  <c r="R1251"/>
  <c r="P1251"/>
  <c r="BI1248"/>
  <c r="BH1248"/>
  <c r="BG1248"/>
  <c r="BF1248"/>
  <c r="T1248"/>
  <c r="R1248"/>
  <c r="P1248"/>
  <c r="BI1244"/>
  <c r="BH1244"/>
  <c r="BG1244"/>
  <c r="BF1244"/>
  <c r="T1244"/>
  <c r="R1244"/>
  <c r="P1244"/>
  <c r="BI1240"/>
  <c r="BH1240"/>
  <c r="BG1240"/>
  <c r="BF1240"/>
  <c r="T1240"/>
  <c r="R1240"/>
  <c r="P1240"/>
  <c r="BI1236"/>
  <c r="BH1236"/>
  <c r="BG1236"/>
  <c r="BF1236"/>
  <c r="T1236"/>
  <c r="R1236"/>
  <c r="P1236"/>
  <c r="BI1231"/>
  <c r="BH1231"/>
  <c r="BG1231"/>
  <c r="BF1231"/>
  <c r="T1231"/>
  <c r="R1231"/>
  <c r="P1231"/>
  <c r="BI1227"/>
  <c r="BH1227"/>
  <c r="BG1227"/>
  <c r="BF1227"/>
  <c r="T1227"/>
  <c r="R1227"/>
  <c r="P1227"/>
  <c r="BI1223"/>
  <c r="BH1223"/>
  <c r="BG1223"/>
  <c r="BF1223"/>
  <c r="T1223"/>
  <c r="R1223"/>
  <c r="P1223"/>
  <c r="BI1218"/>
  <c r="BH1218"/>
  <c r="BG1218"/>
  <c r="BF1218"/>
  <c r="T1218"/>
  <c r="R1218"/>
  <c r="P1218"/>
  <c r="BI1215"/>
  <c r="BH1215"/>
  <c r="BG1215"/>
  <c r="BF1215"/>
  <c r="T1215"/>
  <c r="R1215"/>
  <c r="P1215"/>
  <c r="BI1210"/>
  <c r="BH1210"/>
  <c r="BG1210"/>
  <c r="BF1210"/>
  <c r="T1210"/>
  <c r="R1210"/>
  <c r="P1210"/>
  <c r="BI1207"/>
  <c r="BH1207"/>
  <c r="BG1207"/>
  <c r="BF1207"/>
  <c r="T1207"/>
  <c r="R1207"/>
  <c r="P1207"/>
  <c r="BI1202"/>
  <c r="BH1202"/>
  <c r="BG1202"/>
  <c r="BF1202"/>
  <c r="T1202"/>
  <c r="R1202"/>
  <c r="P1202"/>
  <c r="BI1198"/>
  <c r="BH1198"/>
  <c r="BG1198"/>
  <c r="BF1198"/>
  <c r="T1198"/>
  <c r="R1198"/>
  <c r="P1198"/>
  <c r="BI1194"/>
  <c r="BH1194"/>
  <c r="BG1194"/>
  <c r="BF1194"/>
  <c r="T1194"/>
  <c r="R1194"/>
  <c r="P1194"/>
  <c r="BI1191"/>
  <c r="BH1191"/>
  <c r="BG1191"/>
  <c r="BF1191"/>
  <c r="T1191"/>
  <c r="R1191"/>
  <c r="P1191"/>
  <c r="BI1186"/>
  <c r="BH1186"/>
  <c r="BG1186"/>
  <c r="BF1186"/>
  <c r="T1186"/>
  <c r="R1186"/>
  <c r="P1186"/>
  <c r="BI1183"/>
  <c r="BH1183"/>
  <c r="BG1183"/>
  <c r="BF1183"/>
  <c r="T1183"/>
  <c r="R1183"/>
  <c r="P1183"/>
  <c r="BI1178"/>
  <c r="BH1178"/>
  <c r="BG1178"/>
  <c r="BF1178"/>
  <c r="T1178"/>
  <c r="R1178"/>
  <c r="P1178"/>
  <c r="BI1175"/>
  <c r="BH1175"/>
  <c r="BG1175"/>
  <c r="BF1175"/>
  <c r="T1175"/>
  <c r="R1175"/>
  <c r="P1175"/>
  <c r="BI1170"/>
  <c r="BH1170"/>
  <c r="BG1170"/>
  <c r="BF1170"/>
  <c r="T1170"/>
  <c r="R1170"/>
  <c r="P1170"/>
  <c r="BI1166"/>
  <c r="BH1166"/>
  <c r="BG1166"/>
  <c r="BF1166"/>
  <c r="T1166"/>
  <c r="R1166"/>
  <c r="P1166"/>
  <c r="BI1162"/>
  <c r="BH1162"/>
  <c r="BG1162"/>
  <c r="BF1162"/>
  <c r="T1162"/>
  <c r="R1162"/>
  <c r="P1162"/>
  <c r="BI1157"/>
  <c r="BH1157"/>
  <c r="BG1157"/>
  <c r="BF1157"/>
  <c r="T1157"/>
  <c r="R1157"/>
  <c r="P1157"/>
  <c r="BI1154"/>
  <c r="BH1154"/>
  <c r="BG1154"/>
  <c r="BF1154"/>
  <c r="T1154"/>
  <c r="R1154"/>
  <c r="P1154"/>
  <c r="BI1149"/>
  <c r="BH1149"/>
  <c r="BG1149"/>
  <c r="BF1149"/>
  <c r="T1149"/>
  <c r="R1149"/>
  <c r="P1149"/>
  <c r="BI1145"/>
  <c r="BH1145"/>
  <c r="BG1145"/>
  <c r="BF1145"/>
  <c r="T1145"/>
  <c r="R1145"/>
  <c r="P1145"/>
  <c r="BI1141"/>
  <c r="BH1141"/>
  <c r="BG1141"/>
  <c r="BF1141"/>
  <c r="T1141"/>
  <c r="R1141"/>
  <c r="P1141"/>
  <c r="BI1137"/>
  <c r="BH1137"/>
  <c r="BG1137"/>
  <c r="BF1137"/>
  <c r="T1137"/>
  <c r="R1137"/>
  <c r="P1137"/>
  <c r="BI1133"/>
  <c r="BH1133"/>
  <c r="BG1133"/>
  <c r="BF1133"/>
  <c r="T1133"/>
  <c r="R1133"/>
  <c r="P1133"/>
  <c r="BI1126"/>
  <c r="BH1126"/>
  <c r="BG1126"/>
  <c r="BF1126"/>
  <c r="T1126"/>
  <c r="R1126"/>
  <c r="P1126"/>
  <c r="BI1122"/>
  <c r="BH1122"/>
  <c r="BG1122"/>
  <c r="BF1122"/>
  <c r="T1122"/>
  <c r="R1122"/>
  <c r="P1122"/>
  <c r="BI1118"/>
  <c r="BH1118"/>
  <c r="BG1118"/>
  <c r="BF1118"/>
  <c r="T1118"/>
  <c r="R1118"/>
  <c r="P1118"/>
  <c r="BI1113"/>
  <c r="BH1113"/>
  <c r="BG1113"/>
  <c r="BF1113"/>
  <c r="T1113"/>
  <c r="R1113"/>
  <c r="P1113"/>
  <c r="BI1109"/>
  <c r="BH1109"/>
  <c r="BG1109"/>
  <c r="BF1109"/>
  <c r="T1109"/>
  <c r="R1109"/>
  <c r="P1109"/>
  <c r="BI1100"/>
  <c r="BH1100"/>
  <c r="BG1100"/>
  <c r="BF1100"/>
  <c r="T1100"/>
  <c r="R1100"/>
  <c r="P1100"/>
  <c r="BI1093"/>
  <c r="BH1093"/>
  <c r="BG1093"/>
  <c r="BF1093"/>
  <c r="T1093"/>
  <c r="R1093"/>
  <c r="P1093"/>
  <c r="BI1088"/>
  <c r="BH1088"/>
  <c r="BG1088"/>
  <c r="BF1088"/>
  <c r="T1088"/>
  <c r="R1088"/>
  <c r="P1088"/>
  <c r="BI1081"/>
  <c r="BH1081"/>
  <c r="BG1081"/>
  <c r="BF1081"/>
  <c r="T1081"/>
  <c r="R1081"/>
  <c r="P1081"/>
  <c r="BI1077"/>
  <c r="BH1077"/>
  <c r="BG1077"/>
  <c r="BF1077"/>
  <c r="T1077"/>
  <c r="R1077"/>
  <c r="P1077"/>
  <c r="BI1064"/>
  <c r="BH1064"/>
  <c r="BG1064"/>
  <c r="BF1064"/>
  <c r="T1064"/>
  <c r="R1064"/>
  <c r="P1064"/>
  <c r="BI1057"/>
  <c r="BH1057"/>
  <c r="BG1057"/>
  <c r="BF1057"/>
  <c r="T1057"/>
  <c r="R1057"/>
  <c r="P1057"/>
  <c r="BI1048"/>
  <c r="BH1048"/>
  <c r="BG1048"/>
  <c r="BF1048"/>
  <c r="T1048"/>
  <c r="R1048"/>
  <c r="P1048"/>
  <c r="BI1039"/>
  <c r="BH1039"/>
  <c r="BG1039"/>
  <c r="BF1039"/>
  <c r="T1039"/>
  <c r="R1039"/>
  <c r="P1039"/>
  <c r="BI1030"/>
  <c r="BH1030"/>
  <c r="BG1030"/>
  <c r="BF1030"/>
  <c r="T1030"/>
  <c r="R1030"/>
  <c r="P1030"/>
  <c r="BI1026"/>
  <c r="BH1026"/>
  <c r="BG1026"/>
  <c r="BF1026"/>
  <c r="T1026"/>
  <c r="R1026"/>
  <c r="P1026"/>
  <c r="BI1014"/>
  <c r="BH1014"/>
  <c r="BG1014"/>
  <c r="BF1014"/>
  <c r="T1014"/>
  <c r="R1014"/>
  <c r="P1014"/>
  <c r="BI1010"/>
  <c r="BH1010"/>
  <c r="BG1010"/>
  <c r="BF1010"/>
  <c r="T1010"/>
  <c r="R1010"/>
  <c r="P1010"/>
  <c r="BI1007"/>
  <c r="BH1007"/>
  <c r="BG1007"/>
  <c r="BF1007"/>
  <c r="T1007"/>
  <c r="R1007"/>
  <c r="P1007"/>
  <c r="BI1002"/>
  <c r="BH1002"/>
  <c r="BG1002"/>
  <c r="BF1002"/>
  <c r="T1002"/>
  <c r="R1002"/>
  <c r="P1002"/>
  <c r="BI999"/>
  <c r="BH999"/>
  <c r="BG999"/>
  <c r="BF999"/>
  <c r="T999"/>
  <c r="R999"/>
  <c r="P999"/>
  <c r="BI994"/>
  <c r="BH994"/>
  <c r="BG994"/>
  <c r="BF994"/>
  <c r="T994"/>
  <c r="R994"/>
  <c r="P994"/>
  <c r="BI991"/>
  <c r="BH991"/>
  <c r="BG991"/>
  <c r="BF991"/>
  <c r="T991"/>
  <c r="R991"/>
  <c r="P991"/>
  <c r="BI987"/>
  <c r="BH987"/>
  <c r="BG987"/>
  <c r="BF987"/>
  <c r="T987"/>
  <c r="R987"/>
  <c r="P987"/>
  <c r="BI984"/>
  <c r="BH984"/>
  <c r="BG984"/>
  <c r="BF984"/>
  <c r="T984"/>
  <c r="R984"/>
  <c r="P984"/>
  <c r="BI980"/>
  <c r="BH980"/>
  <c r="BG980"/>
  <c r="BF980"/>
  <c r="T980"/>
  <c r="R980"/>
  <c r="P980"/>
  <c r="BI977"/>
  <c r="BH977"/>
  <c r="BG977"/>
  <c r="BF977"/>
  <c r="T977"/>
  <c r="R977"/>
  <c r="P977"/>
  <c r="BI972"/>
  <c r="BH972"/>
  <c r="BG972"/>
  <c r="BF972"/>
  <c r="T972"/>
  <c r="R972"/>
  <c r="P972"/>
  <c r="BI969"/>
  <c r="BH969"/>
  <c r="BG969"/>
  <c r="BF969"/>
  <c r="T969"/>
  <c r="R969"/>
  <c r="P969"/>
  <c r="BI965"/>
  <c r="BH965"/>
  <c r="BG965"/>
  <c r="BF965"/>
  <c r="T965"/>
  <c r="R965"/>
  <c r="P965"/>
  <c r="BI960"/>
  <c r="BH960"/>
  <c r="BG960"/>
  <c r="BF960"/>
  <c r="T960"/>
  <c r="R960"/>
  <c r="P960"/>
  <c r="BI957"/>
  <c r="BH957"/>
  <c r="BG957"/>
  <c r="BF957"/>
  <c r="T957"/>
  <c r="R957"/>
  <c r="P957"/>
  <c r="BI953"/>
  <c r="BH953"/>
  <c r="BG953"/>
  <c r="BF953"/>
  <c r="T953"/>
  <c r="R953"/>
  <c r="P953"/>
  <c r="BI948"/>
  <c r="BH948"/>
  <c r="BG948"/>
  <c r="BF948"/>
  <c r="T948"/>
  <c r="R948"/>
  <c r="P948"/>
  <c r="BI942"/>
  <c r="BH942"/>
  <c r="BG942"/>
  <c r="BF942"/>
  <c r="T942"/>
  <c r="R942"/>
  <c r="P942"/>
  <c r="BI939"/>
  <c r="BH939"/>
  <c r="BG939"/>
  <c r="BF939"/>
  <c r="T939"/>
  <c r="R939"/>
  <c r="P939"/>
  <c r="BI936"/>
  <c r="BH936"/>
  <c r="BG936"/>
  <c r="BF936"/>
  <c r="T936"/>
  <c r="R936"/>
  <c r="P936"/>
  <c r="BI934"/>
  <c r="BH934"/>
  <c r="BG934"/>
  <c r="BF934"/>
  <c r="T934"/>
  <c r="R934"/>
  <c r="P934"/>
  <c r="BI931"/>
  <c r="BH931"/>
  <c r="BG931"/>
  <c r="BF931"/>
  <c r="T931"/>
  <c r="R931"/>
  <c r="P931"/>
  <c r="BI928"/>
  <c r="BH928"/>
  <c r="BG928"/>
  <c r="BF928"/>
  <c r="T928"/>
  <c r="R928"/>
  <c r="P928"/>
  <c r="BI926"/>
  <c r="BH926"/>
  <c r="BG926"/>
  <c r="BF926"/>
  <c r="T926"/>
  <c r="R926"/>
  <c r="P926"/>
  <c r="BI923"/>
  <c r="BH923"/>
  <c r="BG923"/>
  <c r="BF923"/>
  <c r="T923"/>
  <c r="R923"/>
  <c r="P923"/>
  <c r="BI920"/>
  <c r="BH920"/>
  <c r="BG920"/>
  <c r="BF920"/>
  <c r="T920"/>
  <c r="R920"/>
  <c r="P920"/>
  <c r="BI917"/>
  <c r="BH917"/>
  <c r="BG917"/>
  <c r="BF917"/>
  <c r="T917"/>
  <c r="R917"/>
  <c r="P917"/>
  <c r="BI914"/>
  <c r="BH914"/>
  <c r="BG914"/>
  <c r="BF914"/>
  <c r="T914"/>
  <c r="R914"/>
  <c r="P914"/>
  <c r="BI911"/>
  <c r="BH911"/>
  <c r="BG911"/>
  <c r="BF911"/>
  <c r="T911"/>
  <c r="R911"/>
  <c r="P911"/>
  <c r="BI907"/>
  <c r="BH907"/>
  <c r="BG907"/>
  <c r="BF907"/>
  <c r="T907"/>
  <c r="R907"/>
  <c r="P907"/>
  <c r="BI904"/>
  <c r="BH904"/>
  <c r="BG904"/>
  <c r="BF904"/>
  <c r="T904"/>
  <c r="R904"/>
  <c r="P904"/>
  <c r="BI902"/>
  <c r="BH902"/>
  <c r="BG902"/>
  <c r="BF902"/>
  <c r="T902"/>
  <c r="R902"/>
  <c r="P902"/>
  <c r="BI898"/>
  <c r="BH898"/>
  <c r="BG898"/>
  <c r="BF898"/>
  <c r="T898"/>
  <c r="R898"/>
  <c r="P898"/>
  <c r="BI895"/>
  <c r="BH895"/>
  <c r="BG895"/>
  <c r="BF895"/>
  <c r="T895"/>
  <c r="R895"/>
  <c r="P895"/>
  <c r="BI892"/>
  <c r="BH892"/>
  <c r="BG892"/>
  <c r="BF892"/>
  <c r="T892"/>
  <c r="R892"/>
  <c r="P892"/>
  <c r="BI888"/>
  <c r="BH888"/>
  <c r="BG888"/>
  <c r="BF888"/>
  <c r="T888"/>
  <c r="R888"/>
  <c r="P888"/>
  <c r="BI884"/>
  <c r="BH884"/>
  <c r="BG884"/>
  <c r="BF884"/>
  <c r="T884"/>
  <c r="R884"/>
  <c r="P884"/>
  <c r="BI880"/>
  <c r="BH880"/>
  <c r="BG880"/>
  <c r="BF880"/>
  <c r="T880"/>
  <c r="R880"/>
  <c r="P880"/>
  <c r="BI875"/>
  <c r="BH875"/>
  <c r="BG875"/>
  <c r="BF875"/>
  <c r="T875"/>
  <c r="R875"/>
  <c r="P875"/>
  <c r="BI871"/>
  <c r="BH871"/>
  <c r="BG871"/>
  <c r="BF871"/>
  <c r="T871"/>
  <c r="R871"/>
  <c r="P871"/>
  <c r="BI867"/>
  <c r="BH867"/>
  <c r="BG867"/>
  <c r="BF867"/>
  <c r="T867"/>
  <c r="R867"/>
  <c r="P867"/>
  <c r="BI864"/>
  <c r="BH864"/>
  <c r="BG864"/>
  <c r="BF864"/>
  <c r="T864"/>
  <c r="R864"/>
  <c r="P864"/>
  <c r="BI861"/>
  <c r="BH861"/>
  <c r="BG861"/>
  <c r="BF861"/>
  <c r="T861"/>
  <c r="R861"/>
  <c r="P861"/>
  <c r="BI857"/>
  <c r="BH857"/>
  <c r="BG857"/>
  <c r="BF857"/>
  <c r="T857"/>
  <c r="R857"/>
  <c r="P857"/>
  <c r="BI851"/>
  <c r="BH851"/>
  <c r="BG851"/>
  <c r="BF851"/>
  <c r="T851"/>
  <c r="R851"/>
  <c r="P851"/>
  <c r="BI848"/>
  <c r="BH848"/>
  <c r="BG848"/>
  <c r="BF848"/>
  <c r="T848"/>
  <c r="R848"/>
  <c r="P848"/>
  <c r="BI845"/>
  <c r="BH845"/>
  <c r="BG845"/>
  <c r="BF845"/>
  <c r="T845"/>
  <c r="R845"/>
  <c r="P845"/>
  <c r="BI843"/>
  <c r="BH843"/>
  <c r="BG843"/>
  <c r="BF843"/>
  <c r="T843"/>
  <c r="R843"/>
  <c r="P843"/>
  <c r="BI840"/>
  <c r="BH840"/>
  <c r="BG840"/>
  <c r="BF840"/>
  <c r="T840"/>
  <c r="T839"/>
  <c r="R840"/>
  <c r="R839"/>
  <c r="P840"/>
  <c r="P839"/>
  <c r="BI836"/>
  <c r="BH836"/>
  <c r="BG836"/>
  <c r="BF836"/>
  <c r="T836"/>
  <c r="R836"/>
  <c r="P836"/>
  <c r="BI833"/>
  <c r="BH833"/>
  <c r="BG833"/>
  <c r="BF833"/>
  <c r="T833"/>
  <c r="R833"/>
  <c r="P833"/>
  <c r="BI825"/>
  <c r="BH825"/>
  <c r="BG825"/>
  <c r="BF825"/>
  <c r="T825"/>
  <c r="T824"/>
  <c r="R825"/>
  <c r="R824"/>
  <c r="P825"/>
  <c r="P824"/>
  <c r="BI821"/>
  <c r="BH821"/>
  <c r="BG821"/>
  <c r="BF821"/>
  <c r="T821"/>
  <c r="R821"/>
  <c r="P821"/>
  <c r="BI814"/>
  <c r="BH814"/>
  <c r="BG814"/>
  <c r="BF814"/>
  <c r="T814"/>
  <c r="R814"/>
  <c r="P814"/>
  <c r="BI807"/>
  <c r="BH807"/>
  <c r="BG807"/>
  <c r="BF807"/>
  <c r="T807"/>
  <c r="R807"/>
  <c r="P807"/>
  <c r="BI803"/>
  <c r="BH803"/>
  <c r="BG803"/>
  <c r="BF803"/>
  <c r="T803"/>
  <c r="R803"/>
  <c r="P803"/>
  <c r="BI799"/>
  <c r="BH799"/>
  <c r="BG799"/>
  <c r="BF799"/>
  <c r="T799"/>
  <c r="R799"/>
  <c r="P799"/>
  <c r="BI790"/>
  <c r="BH790"/>
  <c r="BG790"/>
  <c r="BF790"/>
  <c r="T790"/>
  <c r="R790"/>
  <c r="P790"/>
  <c r="BI786"/>
  <c r="BH786"/>
  <c r="BG786"/>
  <c r="BF786"/>
  <c r="T786"/>
  <c r="R786"/>
  <c r="P786"/>
  <c r="BI782"/>
  <c r="BH782"/>
  <c r="BG782"/>
  <c r="BF782"/>
  <c r="T782"/>
  <c r="R782"/>
  <c r="P782"/>
  <c r="BI777"/>
  <c r="BH777"/>
  <c r="BG777"/>
  <c r="BF777"/>
  <c r="T777"/>
  <c r="R777"/>
  <c r="P777"/>
  <c r="BI773"/>
  <c r="BH773"/>
  <c r="BG773"/>
  <c r="BF773"/>
  <c r="T773"/>
  <c r="R773"/>
  <c r="P773"/>
  <c r="BI768"/>
  <c r="BH768"/>
  <c r="BG768"/>
  <c r="BF768"/>
  <c r="T768"/>
  <c r="R768"/>
  <c r="P768"/>
  <c r="BI761"/>
  <c r="BH761"/>
  <c r="BG761"/>
  <c r="BF761"/>
  <c r="T761"/>
  <c r="R761"/>
  <c r="P761"/>
  <c r="BI757"/>
  <c r="BH757"/>
  <c r="BG757"/>
  <c r="BF757"/>
  <c r="T757"/>
  <c r="R757"/>
  <c r="P757"/>
  <c r="BI752"/>
  <c r="BH752"/>
  <c r="BG752"/>
  <c r="BF752"/>
  <c r="T752"/>
  <c r="R752"/>
  <c r="P752"/>
  <c r="BI748"/>
  <c r="BH748"/>
  <c r="BG748"/>
  <c r="BF748"/>
  <c r="T748"/>
  <c r="R748"/>
  <c r="P748"/>
  <c r="BI743"/>
  <c r="BH743"/>
  <c r="BG743"/>
  <c r="BF743"/>
  <c r="T743"/>
  <c r="R743"/>
  <c r="P743"/>
  <c r="BI734"/>
  <c r="BH734"/>
  <c r="BG734"/>
  <c r="BF734"/>
  <c r="T734"/>
  <c r="R734"/>
  <c r="P734"/>
  <c r="BI729"/>
  <c r="BH729"/>
  <c r="BG729"/>
  <c r="BF729"/>
  <c r="T729"/>
  <c r="R729"/>
  <c r="P729"/>
  <c r="BI722"/>
  <c r="BH722"/>
  <c r="BG722"/>
  <c r="BF722"/>
  <c r="T722"/>
  <c r="R722"/>
  <c r="P722"/>
  <c r="BI717"/>
  <c r="BH717"/>
  <c r="BG717"/>
  <c r="BF717"/>
  <c r="T717"/>
  <c r="R717"/>
  <c r="P717"/>
  <c r="BI712"/>
  <c r="BH712"/>
  <c r="BG712"/>
  <c r="BF712"/>
  <c r="T712"/>
  <c r="R712"/>
  <c r="P712"/>
  <c r="BI705"/>
  <c r="BH705"/>
  <c r="BG705"/>
  <c r="BF705"/>
  <c r="T705"/>
  <c r="R705"/>
  <c r="P705"/>
  <c r="BI698"/>
  <c r="BH698"/>
  <c r="BG698"/>
  <c r="BF698"/>
  <c r="T698"/>
  <c r="R698"/>
  <c r="P698"/>
  <c r="BI695"/>
  <c r="BH695"/>
  <c r="BG695"/>
  <c r="BF695"/>
  <c r="T695"/>
  <c r="R695"/>
  <c r="P695"/>
  <c r="BI692"/>
  <c r="BH692"/>
  <c r="BG692"/>
  <c r="BF692"/>
  <c r="T692"/>
  <c r="R692"/>
  <c r="P692"/>
  <c r="BI687"/>
  <c r="BH687"/>
  <c r="BG687"/>
  <c r="BF687"/>
  <c r="T687"/>
  <c r="R687"/>
  <c r="P687"/>
  <c r="BI685"/>
  <c r="BH685"/>
  <c r="BG685"/>
  <c r="BF685"/>
  <c r="T685"/>
  <c r="R685"/>
  <c r="P685"/>
  <c r="BI681"/>
  <c r="BH681"/>
  <c r="BG681"/>
  <c r="BF681"/>
  <c r="T681"/>
  <c r="T680"/>
  <c r="R681"/>
  <c r="R680"/>
  <c r="P681"/>
  <c r="P680"/>
  <c r="BI677"/>
  <c r="BH677"/>
  <c r="BG677"/>
  <c r="BF677"/>
  <c r="T677"/>
  <c r="R677"/>
  <c r="P677"/>
  <c r="BI673"/>
  <c r="BH673"/>
  <c r="BG673"/>
  <c r="BF673"/>
  <c r="T673"/>
  <c r="R673"/>
  <c r="P673"/>
  <c r="BI670"/>
  <c r="BH670"/>
  <c r="BG670"/>
  <c r="BF670"/>
  <c r="T670"/>
  <c r="R670"/>
  <c r="P670"/>
  <c r="BI667"/>
  <c r="BH667"/>
  <c r="BG667"/>
  <c r="BF667"/>
  <c r="T667"/>
  <c r="R667"/>
  <c r="P667"/>
  <c r="BI663"/>
  <c r="BH663"/>
  <c r="BG663"/>
  <c r="BF663"/>
  <c r="T663"/>
  <c r="R663"/>
  <c r="P663"/>
  <c r="BI660"/>
  <c r="BH660"/>
  <c r="BG660"/>
  <c r="BF660"/>
  <c r="T660"/>
  <c r="R660"/>
  <c r="P660"/>
  <c r="BI655"/>
  <c r="BH655"/>
  <c r="BG655"/>
  <c r="BF655"/>
  <c r="T655"/>
  <c r="R655"/>
  <c r="P655"/>
  <c r="BI651"/>
  <c r="BH651"/>
  <c r="BG651"/>
  <c r="BF651"/>
  <c r="T651"/>
  <c r="R651"/>
  <c r="P651"/>
  <c r="BI648"/>
  <c r="BH648"/>
  <c r="BG648"/>
  <c r="BF648"/>
  <c r="T648"/>
  <c r="R648"/>
  <c r="P648"/>
  <c r="BI645"/>
  <c r="BH645"/>
  <c r="BG645"/>
  <c r="BF645"/>
  <c r="T645"/>
  <c r="R645"/>
  <c r="P645"/>
  <c r="BI642"/>
  <c r="BH642"/>
  <c r="BG642"/>
  <c r="BF642"/>
  <c r="T642"/>
  <c r="R642"/>
  <c r="P642"/>
  <c r="BI639"/>
  <c r="BH639"/>
  <c r="BG639"/>
  <c r="BF639"/>
  <c r="T639"/>
  <c r="R639"/>
  <c r="P639"/>
  <c r="BI635"/>
  <c r="BH635"/>
  <c r="BG635"/>
  <c r="BF635"/>
  <c r="T635"/>
  <c r="R635"/>
  <c r="P635"/>
  <c r="BI631"/>
  <c r="BH631"/>
  <c r="BG631"/>
  <c r="BF631"/>
  <c r="T631"/>
  <c r="R631"/>
  <c r="P631"/>
  <c r="BI621"/>
  <c r="BH621"/>
  <c r="BG621"/>
  <c r="BF621"/>
  <c r="T621"/>
  <c r="R621"/>
  <c r="P621"/>
  <c r="BI616"/>
  <c r="BH616"/>
  <c r="BG616"/>
  <c r="BF616"/>
  <c r="T616"/>
  <c r="R616"/>
  <c r="P616"/>
  <c r="BI611"/>
  <c r="BH611"/>
  <c r="BG611"/>
  <c r="BF611"/>
  <c r="T611"/>
  <c r="R611"/>
  <c r="P611"/>
  <c r="BI606"/>
  <c r="BH606"/>
  <c r="BG606"/>
  <c r="BF606"/>
  <c r="T606"/>
  <c r="R606"/>
  <c r="P606"/>
  <c r="BI601"/>
  <c r="BH601"/>
  <c r="BG601"/>
  <c r="BF601"/>
  <c r="T601"/>
  <c r="R601"/>
  <c r="P601"/>
  <c r="BI596"/>
  <c r="BH596"/>
  <c r="BG596"/>
  <c r="BF596"/>
  <c r="T596"/>
  <c r="R596"/>
  <c r="P596"/>
  <c r="BI591"/>
  <c r="BH591"/>
  <c r="BG591"/>
  <c r="BF591"/>
  <c r="T591"/>
  <c r="R591"/>
  <c r="P591"/>
  <c r="BI586"/>
  <c r="BH586"/>
  <c r="BG586"/>
  <c r="BF586"/>
  <c r="T586"/>
  <c r="R586"/>
  <c r="P586"/>
  <c r="BI581"/>
  <c r="BH581"/>
  <c r="BG581"/>
  <c r="BF581"/>
  <c r="T581"/>
  <c r="R581"/>
  <c r="P581"/>
  <c r="BI576"/>
  <c r="BH576"/>
  <c r="BG576"/>
  <c r="BF576"/>
  <c r="T576"/>
  <c r="R576"/>
  <c r="P576"/>
  <c r="BI570"/>
  <c r="BH570"/>
  <c r="BG570"/>
  <c r="BF570"/>
  <c r="T570"/>
  <c r="R570"/>
  <c r="P570"/>
  <c r="BI565"/>
  <c r="BH565"/>
  <c r="BG565"/>
  <c r="BF565"/>
  <c r="T565"/>
  <c r="R565"/>
  <c r="P565"/>
  <c r="BI560"/>
  <c r="BH560"/>
  <c r="BG560"/>
  <c r="BF560"/>
  <c r="T560"/>
  <c r="R560"/>
  <c r="P560"/>
  <c r="BI556"/>
  <c r="BH556"/>
  <c r="BG556"/>
  <c r="BF556"/>
  <c r="T556"/>
  <c r="R556"/>
  <c r="P556"/>
  <c r="BI552"/>
  <c r="BH552"/>
  <c r="BG552"/>
  <c r="BF552"/>
  <c r="T552"/>
  <c r="R552"/>
  <c r="P552"/>
  <c r="BI548"/>
  <c r="BH548"/>
  <c r="BG548"/>
  <c r="BF548"/>
  <c r="T548"/>
  <c r="R548"/>
  <c r="P548"/>
  <c r="BI543"/>
  <c r="BH543"/>
  <c r="BG543"/>
  <c r="BF543"/>
  <c r="T543"/>
  <c r="R543"/>
  <c r="P543"/>
  <c r="BI535"/>
  <c r="BH535"/>
  <c r="BG535"/>
  <c r="BF535"/>
  <c r="T535"/>
  <c r="R535"/>
  <c r="P535"/>
  <c r="BI531"/>
  <c r="BH531"/>
  <c r="BG531"/>
  <c r="BF531"/>
  <c r="T531"/>
  <c r="R531"/>
  <c r="P531"/>
  <c r="BI527"/>
  <c r="BH527"/>
  <c r="BG527"/>
  <c r="BF527"/>
  <c r="T527"/>
  <c r="R527"/>
  <c r="P527"/>
  <c r="BI523"/>
  <c r="BH523"/>
  <c r="BG523"/>
  <c r="BF523"/>
  <c r="T523"/>
  <c r="R523"/>
  <c r="P523"/>
  <c r="BI519"/>
  <c r="BH519"/>
  <c r="BG519"/>
  <c r="BF519"/>
  <c r="T519"/>
  <c r="R519"/>
  <c r="P519"/>
  <c r="BI515"/>
  <c r="BH515"/>
  <c r="BG515"/>
  <c r="BF515"/>
  <c r="T515"/>
  <c r="R515"/>
  <c r="P515"/>
  <c r="BI509"/>
  <c r="BH509"/>
  <c r="BG509"/>
  <c r="BF509"/>
  <c r="T509"/>
  <c r="R509"/>
  <c r="P509"/>
  <c r="BI505"/>
  <c r="BH505"/>
  <c r="BG505"/>
  <c r="BF505"/>
  <c r="T505"/>
  <c r="R505"/>
  <c r="P505"/>
  <c r="BI501"/>
  <c r="BH501"/>
  <c r="BG501"/>
  <c r="BF501"/>
  <c r="T501"/>
  <c r="R501"/>
  <c r="P501"/>
  <c r="BI498"/>
  <c r="BH498"/>
  <c r="BG498"/>
  <c r="BF498"/>
  <c r="T498"/>
  <c r="R498"/>
  <c r="P498"/>
  <c r="BI487"/>
  <c r="BH487"/>
  <c r="BG487"/>
  <c r="BF487"/>
  <c r="T487"/>
  <c r="R487"/>
  <c r="P487"/>
  <c r="BI483"/>
  <c r="BH483"/>
  <c r="BG483"/>
  <c r="BF483"/>
  <c r="T483"/>
  <c r="R483"/>
  <c r="P483"/>
  <c r="BI478"/>
  <c r="BH478"/>
  <c r="BG478"/>
  <c r="BF478"/>
  <c r="T478"/>
  <c r="R478"/>
  <c r="P478"/>
  <c r="BI473"/>
  <c r="BH473"/>
  <c r="BG473"/>
  <c r="BF473"/>
  <c r="T473"/>
  <c r="R473"/>
  <c r="P473"/>
  <c r="BI468"/>
  <c r="BH468"/>
  <c r="BG468"/>
  <c r="BF468"/>
  <c r="T468"/>
  <c r="R468"/>
  <c r="P468"/>
  <c r="BI463"/>
  <c r="BH463"/>
  <c r="BG463"/>
  <c r="BF463"/>
  <c r="T463"/>
  <c r="R463"/>
  <c r="P463"/>
  <c r="BI457"/>
  <c r="BH457"/>
  <c r="BG457"/>
  <c r="BF457"/>
  <c r="T457"/>
  <c r="R457"/>
  <c r="P457"/>
  <c r="BI452"/>
  <c r="BH452"/>
  <c r="BG452"/>
  <c r="BF452"/>
  <c r="T452"/>
  <c r="R452"/>
  <c r="P452"/>
  <c r="BI448"/>
  <c r="BH448"/>
  <c r="BG448"/>
  <c r="BF448"/>
  <c r="T448"/>
  <c r="R448"/>
  <c r="P448"/>
  <c r="BI443"/>
  <c r="BH443"/>
  <c r="BG443"/>
  <c r="BF443"/>
  <c r="T443"/>
  <c r="R443"/>
  <c r="P443"/>
  <c r="BI439"/>
  <c r="BH439"/>
  <c r="BG439"/>
  <c r="BF439"/>
  <c r="T439"/>
  <c r="R439"/>
  <c r="P439"/>
  <c r="BI434"/>
  <c r="BH434"/>
  <c r="BG434"/>
  <c r="BF434"/>
  <c r="T434"/>
  <c r="R434"/>
  <c r="P434"/>
  <c r="BI429"/>
  <c r="BH429"/>
  <c r="BG429"/>
  <c r="BF429"/>
  <c r="T429"/>
  <c r="R429"/>
  <c r="P429"/>
  <c r="BI424"/>
  <c r="BH424"/>
  <c r="BG424"/>
  <c r="BF424"/>
  <c r="T424"/>
  <c r="R424"/>
  <c r="P424"/>
  <c r="BI419"/>
  <c r="BH419"/>
  <c r="BG419"/>
  <c r="BF419"/>
  <c r="T419"/>
  <c r="R419"/>
  <c r="P419"/>
  <c r="BI414"/>
  <c r="BH414"/>
  <c r="BG414"/>
  <c r="BF414"/>
  <c r="T414"/>
  <c r="R414"/>
  <c r="P414"/>
  <c r="BI407"/>
  <c r="BH407"/>
  <c r="BG407"/>
  <c r="BF407"/>
  <c r="T407"/>
  <c r="R407"/>
  <c r="P407"/>
  <c r="BI400"/>
  <c r="BH400"/>
  <c r="BG400"/>
  <c r="BF400"/>
  <c r="T400"/>
  <c r="R400"/>
  <c r="P400"/>
  <c r="BI395"/>
  <c r="BH395"/>
  <c r="BG395"/>
  <c r="BF395"/>
  <c r="T395"/>
  <c r="R395"/>
  <c r="P395"/>
  <c r="BI388"/>
  <c r="BH388"/>
  <c r="BG388"/>
  <c r="BF388"/>
  <c r="T388"/>
  <c r="R388"/>
  <c r="P388"/>
  <c r="BI381"/>
  <c r="BH381"/>
  <c r="BG381"/>
  <c r="BF381"/>
  <c r="T381"/>
  <c r="R381"/>
  <c r="P381"/>
  <c r="BI374"/>
  <c r="BH374"/>
  <c r="BG374"/>
  <c r="BF374"/>
  <c r="T374"/>
  <c r="R374"/>
  <c r="P374"/>
  <c r="BI369"/>
  <c r="BH369"/>
  <c r="BG369"/>
  <c r="BF369"/>
  <c r="T369"/>
  <c r="R369"/>
  <c r="P369"/>
  <c r="BI362"/>
  <c r="BH362"/>
  <c r="BG362"/>
  <c r="BF362"/>
  <c r="T362"/>
  <c r="R362"/>
  <c r="P362"/>
  <c r="BI355"/>
  <c r="BH355"/>
  <c r="BG355"/>
  <c r="BF355"/>
  <c r="T355"/>
  <c r="R355"/>
  <c r="P355"/>
  <c r="BI348"/>
  <c r="BH348"/>
  <c r="BG348"/>
  <c r="BF348"/>
  <c r="T348"/>
  <c r="R348"/>
  <c r="P348"/>
  <c r="BI344"/>
  <c r="BH344"/>
  <c r="BG344"/>
  <c r="BF344"/>
  <c r="T344"/>
  <c r="R344"/>
  <c r="P344"/>
  <c r="BI339"/>
  <c r="BH339"/>
  <c r="BG339"/>
  <c r="BF339"/>
  <c r="T339"/>
  <c r="R339"/>
  <c r="P339"/>
  <c r="BI334"/>
  <c r="BH334"/>
  <c r="BG334"/>
  <c r="BF334"/>
  <c r="T334"/>
  <c r="R334"/>
  <c r="P334"/>
  <c r="BI329"/>
  <c r="BH329"/>
  <c r="BG329"/>
  <c r="BF329"/>
  <c r="T329"/>
  <c r="R329"/>
  <c r="P329"/>
  <c r="BI324"/>
  <c r="BH324"/>
  <c r="BG324"/>
  <c r="BF324"/>
  <c r="T324"/>
  <c r="R324"/>
  <c r="P324"/>
  <c r="BI317"/>
  <c r="BH317"/>
  <c r="BG317"/>
  <c r="BF317"/>
  <c r="T317"/>
  <c r="R317"/>
  <c r="P317"/>
  <c r="BI309"/>
  <c r="BH309"/>
  <c r="BG309"/>
  <c r="BF309"/>
  <c r="T309"/>
  <c r="R309"/>
  <c r="P309"/>
  <c r="BI299"/>
  <c r="BH299"/>
  <c r="BG299"/>
  <c r="BF299"/>
  <c r="T299"/>
  <c r="R299"/>
  <c r="P299"/>
  <c r="BI291"/>
  <c r="BH291"/>
  <c r="BG291"/>
  <c r="BF291"/>
  <c r="T291"/>
  <c r="R291"/>
  <c r="P291"/>
  <c r="BI285"/>
  <c r="BH285"/>
  <c r="BG285"/>
  <c r="BF285"/>
  <c r="T285"/>
  <c r="T284"/>
  <c r="R285"/>
  <c r="R284"/>
  <c r="P285"/>
  <c r="P284"/>
  <c r="BI279"/>
  <c r="BH279"/>
  <c r="BG279"/>
  <c r="BF279"/>
  <c r="T279"/>
  <c r="T278"/>
  <c r="R279"/>
  <c r="R278"/>
  <c r="P279"/>
  <c r="P278"/>
  <c r="BI274"/>
  <c r="BH274"/>
  <c r="BG274"/>
  <c r="BF274"/>
  <c r="T274"/>
  <c r="R274"/>
  <c r="P274"/>
  <c r="BI265"/>
  <c r="BH265"/>
  <c r="BG265"/>
  <c r="BF265"/>
  <c r="T265"/>
  <c r="R265"/>
  <c r="P265"/>
  <c r="BI261"/>
  <c r="BH261"/>
  <c r="BG261"/>
  <c r="BF261"/>
  <c r="T261"/>
  <c r="R261"/>
  <c r="P261"/>
  <c r="BI258"/>
  <c r="BH258"/>
  <c r="BG258"/>
  <c r="BF258"/>
  <c r="T258"/>
  <c r="R258"/>
  <c r="P258"/>
  <c r="BI254"/>
  <c r="BH254"/>
  <c r="BG254"/>
  <c r="BF254"/>
  <c r="T254"/>
  <c r="R254"/>
  <c r="P254"/>
  <c r="BI251"/>
  <c r="BH251"/>
  <c r="BG251"/>
  <c r="BF251"/>
  <c r="T251"/>
  <c r="R251"/>
  <c r="P251"/>
  <c r="BI243"/>
  <c r="BH243"/>
  <c r="BG243"/>
  <c r="BF243"/>
  <c r="T243"/>
  <c r="R243"/>
  <c r="P243"/>
  <c r="BI238"/>
  <c r="BH238"/>
  <c r="BG238"/>
  <c r="BF238"/>
  <c r="T238"/>
  <c r="R238"/>
  <c r="P238"/>
  <c r="BI233"/>
  <c r="BH233"/>
  <c r="BG233"/>
  <c r="BF233"/>
  <c r="T233"/>
  <c r="R233"/>
  <c r="P233"/>
  <c r="BI226"/>
  <c r="BH226"/>
  <c r="BG226"/>
  <c r="BF226"/>
  <c r="T226"/>
  <c r="T225"/>
  <c r="R226"/>
  <c r="R225"/>
  <c r="P226"/>
  <c r="P225"/>
  <c r="BI221"/>
  <c r="BH221"/>
  <c r="BG221"/>
  <c r="BF221"/>
  <c r="T221"/>
  <c r="R221"/>
  <c r="P221"/>
  <c r="BI216"/>
  <c r="BH216"/>
  <c r="BG216"/>
  <c r="BF216"/>
  <c r="T216"/>
  <c r="R216"/>
  <c r="P216"/>
  <c r="BI208"/>
  <c r="BH208"/>
  <c r="BG208"/>
  <c r="BF208"/>
  <c r="T208"/>
  <c r="R208"/>
  <c r="P208"/>
  <c r="BI200"/>
  <c r="BH200"/>
  <c r="BG200"/>
  <c r="BF200"/>
  <c r="T200"/>
  <c r="R200"/>
  <c r="P200"/>
  <c r="BI196"/>
  <c r="BH196"/>
  <c r="BG196"/>
  <c r="BF196"/>
  <c r="T196"/>
  <c r="R196"/>
  <c r="P196"/>
  <c r="BI188"/>
  <c r="BH188"/>
  <c r="BG188"/>
  <c r="BF188"/>
  <c r="T188"/>
  <c r="R188"/>
  <c r="P188"/>
  <c r="BI183"/>
  <c r="BH183"/>
  <c r="BG183"/>
  <c r="BF183"/>
  <c r="T183"/>
  <c r="R183"/>
  <c r="P183"/>
  <c r="BI178"/>
  <c r="BH178"/>
  <c r="BG178"/>
  <c r="BF178"/>
  <c r="T178"/>
  <c r="R178"/>
  <c r="P178"/>
  <c r="BI174"/>
  <c r="BH174"/>
  <c r="BG174"/>
  <c r="BF174"/>
  <c r="T174"/>
  <c r="R174"/>
  <c r="P174"/>
  <c r="BI169"/>
  <c r="BH169"/>
  <c r="BG169"/>
  <c r="BF169"/>
  <c r="T169"/>
  <c r="R169"/>
  <c r="P169"/>
  <c r="BI165"/>
  <c r="BH165"/>
  <c r="BG165"/>
  <c r="BF165"/>
  <c r="T165"/>
  <c r="R165"/>
  <c r="P165"/>
  <c r="BI160"/>
  <c r="BH160"/>
  <c r="BG160"/>
  <c r="BF160"/>
  <c r="T160"/>
  <c r="R160"/>
  <c r="P160"/>
  <c r="BI155"/>
  <c r="BH155"/>
  <c r="BG155"/>
  <c r="BF155"/>
  <c r="T155"/>
  <c r="R155"/>
  <c r="P155"/>
  <c r="BI148"/>
  <c r="BH148"/>
  <c r="BG148"/>
  <c r="BF148"/>
  <c r="T148"/>
  <c r="R148"/>
  <c r="P148"/>
  <c r="BI140"/>
  <c r="BH140"/>
  <c r="BG140"/>
  <c r="BF140"/>
  <c r="T140"/>
  <c r="R140"/>
  <c r="P140"/>
  <c r="BI133"/>
  <c r="BH133"/>
  <c r="BG133"/>
  <c r="BF133"/>
  <c r="T133"/>
  <c r="R133"/>
  <c r="P133"/>
  <c r="BI129"/>
  <c r="BH129"/>
  <c r="BG129"/>
  <c r="BF129"/>
  <c r="T129"/>
  <c r="R129"/>
  <c r="P129"/>
  <c r="BI124"/>
  <c r="BH124"/>
  <c r="BG124"/>
  <c r="BF124"/>
  <c r="T124"/>
  <c r="R124"/>
  <c r="P124"/>
  <c r="BI119"/>
  <c r="BH119"/>
  <c r="BG119"/>
  <c r="BF119"/>
  <c r="T119"/>
  <c r="R119"/>
  <c r="P119"/>
  <c r="BI114"/>
  <c r="BH114"/>
  <c r="BG114"/>
  <c r="BF114"/>
  <c r="T114"/>
  <c r="R114"/>
  <c r="P114"/>
  <c r="BI110"/>
  <c r="BH110"/>
  <c r="BG110"/>
  <c r="BF110"/>
  <c r="T110"/>
  <c r="R110"/>
  <c r="P110"/>
  <c r="J104"/>
  <c r="J103"/>
  <c r="F103"/>
  <c r="F101"/>
  <c r="E99"/>
  <c r="J55"/>
  <c r="J54"/>
  <c r="F54"/>
  <c r="F52"/>
  <c r="E50"/>
  <c r="J18"/>
  <c r="E18"/>
  <c r="F104"/>
  <c r="J17"/>
  <c r="J12"/>
  <c r="J52"/>
  <c r="E7"/>
  <c r="E97"/>
  <c i="4" r="J37"/>
  <c r="J36"/>
  <c i="1" r="AY57"/>
  <c i="4" r="J35"/>
  <c i="1" r="AX57"/>
  <c i="4" r="BI124"/>
  <c r="BH124"/>
  <c r="BG124"/>
  <c r="BF124"/>
  <c r="T124"/>
  <c r="T123"/>
  <c r="R124"/>
  <c r="R123"/>
  <c r="P124"/>
  <c r="P123"/>
  <c r="BI121"/>
  <c r="BH121"/>
  <c r="BG121"/>
  <c r="BF121"/>
  <c r="T121"/>
  <c r="T120"/>
  <c r="R121"/>
  <c r="R120"/>
  <c r="P121"/>
  <c r="P120"/>
  <c r="BI118"/>
  <c r="BH118"/>
  <c r="BG118"/>
  <c r="BF118"/>
  <c r="T118"/>
  <c r="R118"/>
  <c r="P118"/>
  <c r="BI116"/>
  <c r="BH116"/>
  <c r="BG116"/>
  <c r="BF116"/>
  <c r="T116"/>
  <c r="R116"/>
  <c r="P116"/>
  <c r="BI114"/>
  <c r="BH114"/>
  <c r="BG114"/>
  <c r="BF114"/>
  <c r="T114"/>
  <c r="R114"/>
  <c r="P114"/>
  <c r="BI112"/>
  <c r="BH112"/>
  <c r="BG112"/>
  <c r="BF112"/>
  <c r="T112"/>
  <c r="R112"/>
  <c r="P112"/>
  <c r="BI108"/>
  <c r="BH108"/>
  <c r="BG108"/>
  <c r="BF108"/>
  <c r="T108"/>
  <c r="R108"/>
  <c r="P108"/>
  <c r="BI105"/>
  <c r="BH105"/>
  <c r="BG105"/>
  <c r="BF105"/>
  <c r="T105"/>
  <c r="R105"/>
  <c r="P105"/>
  <c r="BI102"/>
  <c r="BH102"/>
  <c r="BG102"/>
  <c r="BF102"/>
  <c r="T102"/>
  <c r="R102"/>
  <c r="P102"/>
  <c r="BI99"/>
  <c r="BH99"/>
  <c r="BG99"/>
  <c r="BF99"/>
  <c r="T99"/>
  <c r="R99"/>
  <c r="P99"/>
  <c r="BI95"/>
  <c r="BH95"/>
  <c r="BG95"/>
  <c r="BF95"/>
  <c r="T95"/>
  <c r="R95"/>
  <c r="P95"/>
  <c r="BI93"/>
  <c r="BH93"/>
  <c r="BG93"/>
  <c r="BF93"/>
  <c r="T93"/>
  <c r="R93"/>
  <c r="P93"/>
  <c r="BI90"/>
  <c r="BH90"/>
  <c r="BG90"/>
  <c r="BF90"/>
  <c r="T90"/>
  <c r="R90"/>
  <c r="P90"/>
  <c r="BI88"/>
  <c r="BH88"/>
  <c r="BG88"/>
  <c r="BF88"/>
  <c r="T88"/>
  <c r="R88"/>
  <c r="P88"/>
  <c r="J82"/>
  <c r="J81"/>
  <c r="F81"/>
  <c r="F79"/>
  <c r="E77"/>
  <c r="J55"/>
  <c r="J54"/>
  <c r="F54"/>
  <c r="F52"/>
  <c r="E50"/>
  <c r="J18"/>
  <c r="E18"/>
  <c r="F82"/>
  <c r="J17"/>
  <c r="J12"/>
  <c r="J79"/>
  <c r="E7"/>
  <c r="E75"/>
  <c i="3" r="J37"/>
  <c r="J36"/>
  <c i="1" r="AY56"/>
  <c i="3" r="J35"/>
  <c i="1" r="AX56"/>
  <c i="3" r="BI434"/>
  <c r="BH434"/>
  <c r="BG434"/>
  <c r="BF434"/>
  <c r="T434"/>
  <c r="R434"/>
  <c r="P434"/>
  <c r="BI431"/>
  <c r="BH431"/>
  <c r="BG431"/>
  <c r="BF431"/>
  <c r="T431"/>
  <c r="R431"/>
  <c r="P431"/>
  <c r="BI424"/>
  <c r="BH424"/>
  <c r="BG424"/>
  <c r="BF424"/>
  <c r="T424"/>
  <c r="R424"/>
  <c r="P424"/>
  <c r="BI419"/>
  <c r="BH419"/>
  <c r="BG419"/>
  <c r="BF419"/>
  <c r="T419"/>
  <c r="R419"/>
  <c r="P419"/>
  <c r="BI413"/>
  <c r="BH413"/>
  <c r="BG413"/>
  <c r="BF413"/>
  <c r="T413"/>
  <c r="R413"/>
  <c r="P413"/>
  <c r="BI409"/>
  <c r="BH409"/>
  <c r="BG409"/>
  <c r="BF409"/>
  <c r="T409"/>
  <c r="R409"/>
  <c r="P409"/>
  <c r="BI401"/>
  <c r="BH401"/>
  <c r="BG401"/>
  <c r="BF401"/>
  <c r="T401"/>
  <c r="T400"/>
  <c r="R401"/>
  <c r="R400"/>
  <c r="P401"/>
  <c r="P400"/>
  <c r="BI397"/>
  <c r="BH397"/>
  <c r="BG397"/>
  <c r="BF397"/>
  <c r="T397"/>
  <c r="R397"/>
  <c r="P397"/>
  <c r="BI392"/>
  <c r="BH392"/>
  <c r="BG392"/>
  <c r="BF392"/>
  <c r="T392"/>
  <c r="R392"/>
  <c r="P392"/>
  <c r="BI387"/>
  <c r="BH387"/>
  <c r="BG387"/>
  <c r="BF387"/>
  <c r="T387"/>
  <c r="R387"/>
  <c r="P387"/>
  <c r="BI382"/>
  <c r="BH382"/>
  <c r="BG382"/>
  <c r="BF382"/>
  <c r="T382"/>
  <c r="R382"/>
  <c r="P382"/>
  <c r="BI378"/>
  <c r="BH378"/>
  <c r="BG378"/>
  <c r="BF378"/>
  <c r="T378"/>
  <c r="R378"/>
  <c r="P378"/>
  <c r="BI373"/>
  <c r="BH373"/>
  <c r="BG373"/>
  <c r="BF373"/>
  <c r="T373"/>
  <c r="R373"/>
  <c r="P373"/>
  <c r="BI368"/>
  <c r="BH368"/>
  <c r="BG368"/>
  <c r="BF368"/>
  <c r="T368"/>
  <c r="R368"/>
  <c r="P368"/>
  <c r="BI363"/>
  <c r="BH363"/>
  <c r="BG363"/>
  <c r="BF363"/>
  <c r="T363"/>
  <c r="R363"/>
  <c r="P363"/>
  <c r="BI358"/>
  <c r="BH358"/>
  <c r="BG358"/>
  <c r="BF358"/>
  <c r="T358"/>
  <c r="R358"/>
  <c r="P358"/>
  <c r="BI354"/>
  <c r="BH354"/>
  <c r="BG354"/>
  <c r="BF354"/>
  <c r="T354"/>
  <c r="R354"/>
  <c r="P354"/>
  <c r="BI349"/>
  <c r="BH349"/>
  <c r="BG349"/>
  <c r="BF349"/>
  <c r="T349"/>
  <c r="R349"/>
  <c r="P349"/>
  <c r="BI344"/>
  <c r="BH344"/>
  <c r="BG344"/>
  <c r="BF344"/>
  <c r="T344"/>
  <c r="R344"/>
  <c r="P344"/>
  <c r="BI341"/>
  <c r="BH341"/>
  <c r="BG341"/>
  <c r="BF341"/>
  <c r="T341"/>
  <c r="R341"/>
  <c r="P341"/>
  <c r="BI337"/>
  <c r="BH337"/>
  <c r="BG337"/>
  <c r="BF337"/>
  <c r="T337"/>
  <c r="R337"/>
  <c r="P337"/>
  <c r="BI334"/>
  <c r="BH334"/>
  <c r="BG334"/>
  <c r="BF334"/>
  <c r="T334"/>
  <c r="R334"/>
  <c r="P334"/>
  <c r="BI331"/>
  <c r="BH331"/>
  <c r="BG331"/>
  <c r="BF331"/>
  <c r="T331"/>
  <c r="R331"/>
  <c r="P331"/>
  <c r="BI327"/>
  <c r="BH327"/>
  <c r="BG327"/>
  <c r="BF327"/>
  <c r="T327"/>
  <c r="R327"/>
  <c r="P327"/>
  <c r="BI324"/>
  <c r="BH324"/>
  <c r="BG324"/>
  <c r="BF324"/>
  <c r="T324"/>
  <c r="R324"/>
  <c r="P324"/>
  <c r="BI319"/>
  <c r="BH319"/>
  <c r="BG319"/>
  <c r="BF319"/>
  <c r="T319"/>
  <c r="R319"/>
  <c r="P319"/>
  <c r="BI315"/>
  <c r="BH315"/>
  <c r="BG315"/>
  <c r="BF315"/>
  <c r="T315"/>
  <c r="R315"/>
  <c r="P315"/>
  <c r="BI311"/>
  <c r="BH311"/>
  <c r="BG311"/>
  <c r="BF311"/>
  <c r="T311"/>
  <c r="R311"/>
  <c r="P311"/>
  <c r="BI304"/>
  <c r="BH304"/>
  <c r="BG304"/>
  <c r="BF304"/>
  <c r="T304"/>
  <c r="R304"/>
  <c r="P304"/>
  <c r="BI300"/>
  <c r="BH300"/>
  <c r="BG300"/>
  <c r="BF300"/>
  <c r="T300"/>
  <c r="R300"/>
  <c r="P300"/>
  <c r="BI296"/>
  <c r="BH296"/>
  <c r="BG296"/>
  <c r="BF296"/>
  <c r="T296"/>
  <c r="R296"/>
  <c r="P296"/>
  <c r="BI291"/>
  <c r="BH291"/>
  <c r="BG291"/>
  <c r="BF291"/>
  <c r="T291"/>
  <c r="R291"/>
  <c r="P291"/>
  <c r="BI286"/>
  <c r="BH286"/>
  <c r="BG286"/>
  <c r="BF286"/>
  <c r="T286"/>
  <c r="R286"/>
  <c r="P286"/>
  <c r="BI280"/>
  <c r="BH280"/>
  <c r="BG280"/>
  <c r="BF280"/>
  <c r="T280"/>
  <c r="R280"/>
  <c r="P280"/>
  <c r="BI275"/>
  <c r="BH275"/>
  <c r="BG275"/>
  <c r="BF275"/>
  <c r="T275"/>
  <c r="R275"/>
  <c r="P275"/>
  <c r="BI270"/>
  <c r="BH270"/>
  <c r="BG270"/>
  <c r="BF270"/>
  <c r="T270"/>
  <c r="R270"/>
  <c r="P270"/>
  <c r="BI266"/>
  <c r="BH266"/>
  <c r="BG266"/>
  <c r="BF266"/>
  <c r="T266"/>
  <c r="R266"/>
  <c r="P266"/>
  <c r="BI261"/>
  <c r="BH261"/>
  <c r="BG261"/>
  <c r="BF261"/>
  <c r="T261"/>
  <c r="R261"/>
  <c r="P261"/>
  <c r="BI256"/>
  <c r="BH256"/>
  <c r="BG256"/>
  <c r="BF256"/>
  <c r="T256"/>
  <c r="R256"/>
  <c r="P256"/>
  <c r="BI246"/>
  <c r="BH246"/>
  <c r="BG246"/>
  <c r="BF246"/>
  <c r="T246"/>
  <c r="R246"/>
  <c r="P246"/>
  <c r="BI235"/>
  <c r="BH235"/>
  <c r="BG235"/>
  <c r="BF235"/>
  <c r="T235"/>
  <c r="R235"/>
  <c r="P235"/>
  <c r="BI229"/>
  <c r="BH229"/>
  <c r="BG229"/>
  <c r="BF229"/>
  <c r="T229"/>
  <c r="T221"/>
  <c r="R229"/>
  <c r="R221"/>
  <c r="P229"/>
  <c r="P221"/>
  <c r="BI222"/>
  <c r="BH222"/>
  <c r="BG222"/>
  <c r="BF222"/>
  <c r="T222"/>
  <c r="R222"/>
  <c r="P222"/>
  <c r="BI216"/>
  <c r="BH216"/>
  <c r="BG216"/>
  <c r="BF216"/>
  <c r="T216"/>
  <c r="R216"/>
  <c r="P216"/>
  <c r="BI211"/>
  <c r="BH211"/>
  <c r="BG211"/>
  <c r="BF211"/>
  <c r="T211"/>
  <c r="R211"/>
  <c r="P211"/>
  <c r="BI206"/>
  <c r="BH206"/>
  <c r="BG206"/>
  <c r="BF206"/>
  <c r="T206"/>
  <c r="T205"/>
  <c r="R206"/>
  <c r="R205"/>
  <c r="P206"/>
  <c r="P205"/>
  <c r="BI202"/>
  <c r="BH202"/>
  <c r="BG202"/>
  <c r="BF202"/>
  <c r="T202"/>
  <c r="R202"/>
  <c r="P202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79"/>
  <c r="BH179"/>
  <c r="BG179"/>
  <c r="BF179"/>
  <c r="T179"/>
  <c r="R179"/>
  <c r="P179"/>
  <c r="BI175"/>
  <c r="BH175"/>
  <c r="BG175"/>
  <c r="BF175"/>
  <c r="T175"/>
  <c r="R175"/>
  <c r="P175"/>
  <c r="BI171"/>
  <c r="BH171"/>
  <c r="BG171"/>
  <c r="BF171"/>
  <c r="T171"/>
  <c r="R171"/>
  <c r="P171"/>
  <c r="BI167"/>
  <c r="BH167"/>
  <c r="BG167"/>
  <c r="BF167"/>
  <c r="T167"/>
  <c r="R167"/>
  <c r="P167"/>
  <c r="BI162"/>
  <c r="BH162"/>
  <c r="BG162"/>
  <c r="BF162"/>
  <c r="T162"/>
  <c r="R162"/>
  <c r="P162"/>
  <c r="BI157"/>
  <c r="BH157"/>
  <c r="BG157"/>
  <c r="BF157"/>
  <c r="T157"/>
  <c r="R157"/>
  <c r="P157"/>
  <c r="BI150"/>
  <c r="BH150"/>
  <c r="BG150"/>
  <c r="BF150"/>
  <c r="T150"/>
  <c r="R150"/>
  <c r="P150"/>
  <c r="BI146"/>
  <c r="BH146"/>
  <c r="BG146"/>
  <c r="BF146"/>
  <c r="T146"/>
  <c r="R146"/>
  <c r="P146"/>
  <c r="BI140"/>
  <c r="BH140"/>
  <c r="BG140"/>
  <c r="BF140"/>
  <c r="T140"/>
  <c r="R140"/>
  <c r="P140"/>
  <c r="BI135"/>
  <c r="BH135"/>
  <c r="BG135"/>
  <c r="BF135"/>
  <c r="T135"/>
  <c r="R135"/>
  <c r="P135"/>
  <c r="BI123"/>
  <c r="BH123"/>
  <c r="BG123"/>
  <c r="BF123"/>
  <c r="T123"/>
  <c r="R123"/>
  <c r="P123"/>
  <c r="BI116"/>
  <c r="BH116"/>
  <c r="BG116"/>
  <c r="BF116"/>
  <c r="T116"/>
  <c r="R116"/>
  <c r="P116"/>
  <c r="BI109"/>
  <c r="BH109"/>
  <c r="BG109"/>
  <c r="BF109"/>
  <c r="T109"/>
  <c r="R109"/>
  <c r="P109"/>
  <c r="BI105"/>
  <c r="BH105"/>
  <c r="BG105"/>
  <c r="BF105"/>
  <c r="T105"/>
  <c r="R105"/>
  <c r="P105"/>
  <c r="BI101"/>
  <c r="BH101"/>
  <c r="BG101"/>
  <c r="BF101"/>
  <c r="T101"/>
  <c r="R101"/>
  <c r="P101"/>
  <c r="BI96"/>
  <c r="BH96"/>
  <c r="BG96"/>
  <c r="BF96"/>
  <c r="T96"/>
  <c r="R96"/>
  <c r="P96"/>
  <c r="J90"/>
  <c r="J89"/>
  <c r="F89"/>
  <c r="F87"/>
  <c r="E85"/>
  <c r="J55"/>
  <c r="J54"/>
  <c r="F54"/>
  <c r="F52"/>
  <c r="E50"/>
  <c r="J18"/>
  <c r="E18"/>
  <c r="F90"/>
  <c r="J17"/>
  <c r="J12"/>
  <c r="J87"/>
  <c r="E7"/>
  <c r="E83"/>
  <c i="2" r="J37"/>
  <c r="J36"/>
  <c i="1" r="AY55"/>
  <c i="2" r="J35"/>
  <c i="1" r="AX55"/>
  <c i="2" r="BI1072"/>
  <c r="BH1072"/>
  <c r="BG1072"/>
  <c r="BF1072"/>
  <c r="T1072"/>
  <c r="T1071"/>
  <c r="R1072"/>
  <c r="R1071"/>
  <c r="P1072"/>
  <c r="P1071"/>
  <c r="BI1051"/>
  <c r="BH1051"/>
  <c r="BG1051"/>
  <c r="BF1051"/>
  <c r="T1051"/>
  <c r="R1051"/>
  <c r="P1051"/>
  <c r="BI1042"/>
  <c r="BH1042"/>
  <c r="BG1042"/>
  <c r="BF1042"/>
  <c r="T1042"/>
  <c r="R1042"/>
  <c r="P1042"/>
  <c r="BI1038"/>
  <c r="BH1038"/>
  <c r="BG1038"/>
  <c r="BF1038"/>
  <c r="T1038"/>
  <c r="R1038"/>
  <c r="P1038"/>
  <c r="BI1017"/>
  <c r="BH1017"/>
  <c r="BG1017"/>
  <c r="BF1017"/>
  <c r="T1017"/>
  <c r="R1017"/>
  <c r="P1017"/>
  <c r="BI996"/>
  <c r="BH996"/>
  <c r="BG996"/>
  <c r="BF996"/>
  <c r="T996"/>
  <c r="R996"/>
  <c r="P996"/>
  <c r="BI975"/>
  <c r="BH975"/>
  <c r="BG975"/>
  <c r="BF975"/>
  <c r="T975"/>
  <c r="R975"/>
  <c r="P975"/>
  <c r="BI971"/>
  <c r="BH971"/>
  <c r="BG971"/>
  <c r="BF971"/>
  <c r="T971"/>
  <c r="R971"/>
  <c r="P971"/>
  <c r="BI950"/>
  <c r="BH950"/>
  <c r="BG950"/>
  <c r="BF950"/>
  <c r="T950"/>
  <c r="R950"/>
  <c r="P950"/>
  <c r="BI929"/>
  <c r="BH929"/>
  <c r="BG929"/>
  <c r="BF929"/>
  <c r="T929"/>
  <c r="R929"/>
  <c r="P929"/>
  <c r="BI907"/>
  <c r="BH907"/>
  <c r="BG907"/>
  <c r="BF907"/>
  <c r="T907"/>
  <c r="R907"/>
  <c r="P907"/>
  <c r="BI903"/>
  <c r="BH903"/>
  <c r="BG903"/>
  <c r="BF903"/>
  <c r="T903"/>
  <c r="R903"/>
  <c r="P903"/>
  <c r="BI898"/>
  <c r="BH898"/>
  <c r="BG898"/>
  <c r="BF898"/>
  <c r="T898"/>
  <c r="R898"/>
  <c r="P898"/>
  <c r="BI893"/>
  <c r="BH893"/>
  <c r="BG893"/>
  <c r="BF893"/>
  <c r="T893"/>
  <c r="R893"/>
  <c r="P893"/>
  <c r="BI883"/>
  <c r="BH883"/>
  <c r="BG883"/>
  <c r="BF883"/>
  <c r="T883"/>
  <c r="R883"/>
  <c r="P883"/>
  <c r="BI879"/>
  <c r="BH879"/>
  <c r="BG879"/>
  <c r="BF879"/>
  <c r="T879"/>
  <c r="R879"/>
  <c r="P879"/>
  <c r="BI875"/>
  <c r="BH875"/>
  <c r="BG875"/>
  <c r="BF875"/>
  <c r="T875"/>
  <c r="R875"/>
  <c r="P875"/>
  <c r="BI870"/>
  <c r="BH870"/>
  <c r="BG870"/>
  <c r="BF870"/>
  <c r="T870"/>
  <c r="R870"/>
  <c r="P870"/>
  <c r="BI866"/>
  <c r="BH866"/>
  <c r="BG866"/>
  <c r="BF866"/>
  <c r="T866"/>
  <c r="R866"/>
  <c r="P866"/>
  <c r="BI856"/>
  <c r="BH856"/>
  <c r="BG856"/>
  <c r="BF856"/>
  <c r="T856"/>
  <c r="R856"/>
  <c r="P856"/>
  <c r="BI846"/>
  <c r="BH846"/>
  <c r="BG846"/>
  <c r="BF846"/>
  <c r="T846"/>
  <c r="R846"/>
  <c r="P846"/>
  <c r="BI843"/>
  <c r="BH843"/>
  <c r="BG843"/>
  <c r="BF843"/>
  <c r="T843"/>
  <c r="R843"/>
  <c r="P843"/>
  <c r="BI838"/>
  <c r="BH838"/>
  <c r="BG838"/>
  <c r="BF838"/>
  <c r="T838"/>
  <c r="R838"/>
  <c r="P838"/>
  <c r="BI833"/>
  <c r="BH833"/>
  <c r="BG833"/>
  <c r="BF833"/>
  <c r="T833"/>
  <c r="R833"/>
  <c r="P833"/>
  <c r="BI825"/>
  <c r="BH825"/>
  <c r="BG825"/>
  <c r="BF825"/>
  <c r="T825"/>
  <c r="R825"/>
  <c r="P825"/>
  <c r="BI815"/>
  <c r="BH815"/>
  <c r="BG815"/>
  <c r="BF815"/>
  <c r="T815"/>
  <c r="R815"/>
  <c r="P815"/>
  <c r="BI806"/>
  <c r="BH806"/>
  <c r="BG806"/>
  <c r="BF806"/>
  <c r="T806"/>
  <c r="R806"/>
  <c r="P806"/>
  <c r="BI802"/>
  <c r="BH802"/>
  <c r="BG802"/>
  <c r="BF802"/>
  <c r="T802"/>
  <c r="R802"/>
  <c r="P802"/>
  <c r="BI793"/>
  <c r="BH793"/>
  <c r="BG793"/>
  <c r="BF793"/>
  <c r="T793"/>
  <c r="R793"/>
  <c r="P793"/>
  <c r="BI784"/>
  <c r="BH784"/>
  <c r="BG784"/>
  <c r="BF784"/>
  <c r="T784"/>
  <c r="R784"/>
  <c r="P784"/>
  <c r="BI779"/>
  <c r="BH779"/>
  <c r="BG779"/>
  <c r="BF779"/>
  <c r="T779"/>
  <c r="R779"/>
  <c r="P779"/>
  <c r="BI775"/>
  <c r="BH775"/>
  <c r="BG775"/>
  <c r="BF775"/>
  <c r="T775"/>
  <c r="R775"/>
  <c r="P775"/>
  <c r="BI770"/>
  <c r="BH770"/>
  <c r="BG770"/>
  <c r="BF770"/>
  <c r="T770"/>
  <c r="R770"/>
  <c r="P770"/>
  <c r="BI761"/>
  <c r="BH761"/>
  <c r="BG761"/>
  <c r="BF761"/>
  <c r="T761"/>
  <c r="R761"/>
  <c r="P761"/>
  <c r="BI752"/>
  <c r="BH752"/>
  <c r="BG752"/>
  <c r="BF752"/>
  <c r="T752"/>
  <c r="R752"/>
  <c r="P752"/>
  <c r="BI743"/>
  <c r="BH743"/>
  <c r="BG743"/>
  <c r="BF743"/>
  <c r="T743"/>
  <c r="R743"/>
  <c r="P743"/>
  <c r="BI739"/>
  <c r="BH739"/>
  <c r="BG739"/>
  <c r="BF739"/>
  <c r="T739"/>
  <c r="R739"/>
  <c r="P739"/>
  <c r="BI734"/>
  <c r="BH734"/>
  <c r="BG734"/>
  <c r="BF734"/>
  <c r="T734"/>
  <c r="R734"/>
  <c r="P734"/>
  <c r="BI730"/>
  <c r="BH730"/>
  <c r="BG730"/>
  <c r="BF730"/>
  <c r="T730"/>
  <c r="R730"/>
  <c r="P730"/>
  <c r="BI721"/>
  <c r="BH721"/>
  <c r="BG721"/>
  <c r="BF721"/>
  <c r="T721"/>
  <c r="R721"/>
  <c r="P721"/>
  <c r="BI712"/>
  <c r="BH712"/>
  <c r="BG712"/>
  <c r="BF712"/>
  <c r="T712"/>
  <c r="R712"/>
  <c r="P712"/>
  <c r="BI703"/>
  <c r="BH703"/>
  <c r="BG703"/>
  <c r="BF703"/>
  <c r="T703"/>
  <c r="R703"/>
  <c r="P703"/>
  <c r="BI694"/>
  <c r="BH694"/>
  <c r="BG694"/>
  <c r="BF694"/>
  <c r="T694"/>
  <c r="R694"/>
  <c r="P694"/>
  <c r="BI690"/>
  <c r="BH690"/>
  <c r="BG690"/>
  <c r="BF690"/>
  <c r="T690"/>
  <c r="R690"/>
  <c r="P690"/>
  <c r="BI688"/>
  <c r="BH688"/>
  <c r="BG688"/>
  <c r="BF688"/>
  <c r="T688"/>
  <c r="R688"/>
  <c r="P688"/>
  <c r="BI684"/>
  <c r="BH684"/>
  <c r="BG684"/>
  <c r="BF684"/>
  <c r="T684"/>
  <c r="R684"/>
  <c r="P684"/>
  <c r="BI682"/>
  <c r="BH682"/>
  <c r="BG682"/>
  <c r="BF682"/>
  <c r="T682"/>
  <c r="R682"/>
  <c r="P682"/>
  <c r="BI678"/>
  <c r="BH678"/>
  <c r="BG678"/>
  <c r="BF678"/>
  <c r="T678"/>
  <c r="R678"/>
  <c r="P678"/>
  <c r="BI676"/>
  <c r="BH676"/>
  <c r="BG676"/>
  <c r="BF676"/>
  <c r="T676"/>
  <c r="R676"/>
  <c r="P676"/>
  <c r="BI671"/>
  <c r="BH671"/>
  <c r="BG671"/>
  <c r="BF671"/>
  <c r="T671"/>
  <c r="R671"/>
  <c r="P671"/>
  <c r="BI667"/>
  <c r="BH667"/>
  <c r="BG667"/>
  <c r="BF667"/>
  <c r="T667"/>
  <c r="R667"/>
  <c r="P667"/>
  <c r="BI665"/>
  <c r="BH665"/>
  <c r="BG665"/>
  <c r="BF665"/>
  <c r="T665"/>
  <c r="R665"/>
  <c r="P665"/>
  <c r="BI662"/>
  <c r="BH662"/>
  <c r="BG662"/>
  <c r="BF662"/>
  <c r="T662"/>
  <c r="R662"/>
  <c r="P662"/>
  <c r="BI658"/>
  <c r="BH658"/>
  <c r="BG658"/>
  <c r="BF658"/>
  <c r="T658"/>
  <c r="R658"/>
  <c r="P658"/>
  <c r="BI656"/>
  <c r="BH656"/>
  <c r="BG656"/>
  <c r="BF656"/>
  <c r="T656"/>
  <c r="R656"/>
  <c r="P656"/>
  <c r="BI652"/>
  <c r="BH652"/>
  <c r="BG652"/>
  <c r="BF652"/>
  <c r="T652"/>
  <c r="R652"/>
  <c r="P652"/>
  <c r="BI649"/>
  <c r="BH649"/>
  <c r="BG649"/>
  <c r="BF649"/>
  <c r="T649"/>
  <c r="R649"/>
  <c r="P649"/>
  <c r="BI647"/>
  <c r="BH647"/>
  <c r="BG647"/>
  <c r="BF647"/>
  <c r="T647"/>
  <c r="R647"/>
  <c r="P647"/>
  <c r="BI644"/>
  <c r="BH644"/>
  <c r="BG644"/>
  <c r="BF644"/>
  <c r="T644"/>
  <c r="R644"/>
  <c r="P644"/>
  <c r="BI641"/>
  <c r="BH641"/>
  <c r="BG641"/>
  <c r="BF641"/>
  <c r="T641"/>
  <c r="R641"/>
  <c r="P641"/>
  <c r="BI638"/>
  <c r="BH638"/>
  <c r="BG638"/>
  <c r="BF638"/>
  <c r="T638"/>
  <c r="R638"/>
  <c r="P638"/>
  <c r="BI635"/>
  <c r="BH635"/>
  <c r="BG635"/>
  <c r="BF635"/>
  <c r="T635"/>
  <c r="R635"/>
  <c r="P635"/>
  <c r="BI632"/>
  <c r="BH632"/>
  <c r="BG632"/>
  <c r="BF632"/>
  <c r="T632"/>
  <c r="R632"/>
  <c r="P632"/>
  <c r="BI629"/>
  <c r="BH629"/>
  <c r="BG629"/>
  <c r="BF629"/>
  <c r="T629"/>
  <c r="R629"/>
  <c r="P629"/>
  <c r="BI626"/>
  <c r="BH626"/>
  <c r="BG626"/>
  <c r="BF626"/>
  <c r="T626"/>
  <c r="R626"/>
  <c r="P626"/>
  <c r="BI624"/>
  <c r="BH624"/>
  <c r="BG624"/>
  <c r="BF624"/>
  <c r="T624"/>
  <c r="R624"/>
  <c r="P624"/>
  <c r="BI620"/>
  <c r="BH620"/>
  <c r="BG620"/>
  <c r="BF620"/>
  <c r="T620"/>
  <c r="R620"/>
  <c r="P620"/>
  <c r="BI611"/>
  <c r="BH611"/>
  <c r="BG611"/>
  <c r="BF611"/>
  <c r="T611"/>
  <c r="R611"/>
  <c r="P611"/>
  <c r="BI607"/>
  <c r="BH607"/>
  <c r="BG607"/>
  <c r="BF607"/>
  <c r="T607"/>
  <c r="R607"/>
  <c r="P607"/>
  <c r="BI603"/>
  <c r="BH603"/>
  <c r="BG603"/>
  <c r="BF603"/>
  <c r="T603"/>
  <c r="R603"/>
  <c r="P603"/>
  <c r="BI594"/>
  <c r="BH594"/>
  <c r="BG594"/>
  <c r="BF594"/>
  <c r="T594"/>
  <c r="R594"/>
  <c r="P594"/>
  <c r="BI590"/>
  <c r="BH590"/>
  <c r="BG590"/>
  <c r="BF590"/>
  <c r="T590"/>
  <c r="R590"/>
  <c r="P590"/>
  <c r="BI582"/>
  <c r="BH582"/>
  <c r="BG582"/>
  <c r="BF582"/>
  <c r="T582"/>
  <c r="R582"/>
  <c r="P582"/>
  <c r="BI574"/>
  <c r="BH574"/>
  <c r="BG574"/>
  <c r="BF574"/>
  <c r="T574"/>
  <c r="R574"/>
  <c r="P574"/>
  <c r="BI566"/>
  <c r="BH566"/>
  <c r="BG566"/>
  <c r="BF566"/>
  <c r="T566"/>
  <c r="R566"/>
  <c r="P566"/>
  <c r="BI562"/>
  <c r="BH562"/>
  <c r="BG562"/>
  <c r="BF562"/>
  <c r="T562"/>
  <c r="R562"/>
  <c r="P562"/>
  <c r="BI559"/>
  <c r="BH559"/>
  <c r="BG559"/>
  <c r="BF559"/>
  <c r="T559"/>
  <c r="R559"/>
  <c r="P559"/>
  <c r="BI554"/>
  <c r="BH554"/>
  <c r="BG554"/>
  <c r="BF554"/>
  <c r="T554"/>
  <c r="R554"/>
  <c r="P554"/>
  <c r="BI550"/>
  <c r="BH550"/>
  <c r="BG550"/>
  <c r="BF550"/>
  <c r="T550"/>
  <c r="R550"/>
  <c r="P550"/>
  <c r="BI545"/>
  <c r="BH545"/>
  <c r="BG545"/>
  <c r="BF545"/>
  <c r="T545"/>
  <c r="R545"/>
  <c r="P545"/>
  <c r="BI541"/>
  <c r="BH541"/>
  <c r="BG541"/>
  <c r="BF541"/>
  <c r="T541"/>
  <c r="R541"/>
  <c r="P541"/>
  <c r="BI538"/>
  <c r="BH538"/>
  <c r="BG538"/>
  <c r="BF538"/>
  <c r="T538"/>
  <c r="R538"/>
  <c r="P538"/>
  <c r="BI536"/>
  <c r="BH536"/>
  <c r="BG536"/>
  <c r="BF536"/>
  <c r="T536"/>
  <c r="R536"/>
  <c r="P536"/>
  <c r="BI532"/>
  <c r="BH532"/>
  <c r="BG532"/>
  <c r="BF532"/>
  <c r="T532"/>
  <c r="R532"/>
  <c r="P532"/>
  <c r="BI528"/>
  <c r="BH528"/>
  <c r="BG528"/>
  <c r="BF528"/>
  <c r="T528"/>
  <c r="R528"/>
  <c r="P528"/>
  <c r="BI524"/>
  <c r="BH524"/>
  <c r="BG524"/>
  <c r="BF524"/>
  <c r="T524"/>
  <c r="R524"/>
  <c r="P524"/>
  <c r="BI520"/>
  <c r="BH520"/>
  <c r="BG520"/>
  <c r="BF520"/>
  <c r="T520"/>
  <c r="R520"/>
  <c r="P520"/>
  <c r="BI517"/>
  <c r="BH517"/>
  <c r="BG517"/>
  <c r="BF517"/>
  <c r="T517"/>
  <c r="R517"/>
  <c r="P517"/>
  <c r="BI514"/>
  <c r="BH514"/>
  <c r="BG514"/>
  <c r="BF514"/>
  <c r="T514"/>
  <c r="R514"/>
  <c r="P514"/>
  <c r="BI511"/>
  <c r="BH511"/>
  <c r="BG511"/>
  <c r="BF511"/>
  <c r="T511"/>
  <c r="R511"/>
  <c r="P511"/>
  <c r="BI508"/>
  <c r="BH508"/>
  <c r="BG508"/>
  <c r="BF508"/>
  <c r="T508"/>
  <c r="R508"/>
  <c r="P508"/>
  <c r="BI504"/>
  <c r="BH504"/>
  <c r="BG504"/>
  <c r="BF504"/>
  <c r="T504"/>
  <c r="R504"/>
  <c r="P504"/>
  <c r="BI502"/>
  <c r="BH502"/>
  <c r="BG502"/>
  <c r="BF502"/>
  <c r="T502"/>
  <c r="R502"/>
  <c r="P502"/>
  <c r="BI499"/>
  <c r="BH499"/>
  <c r="BG499"/>
  <c r="BF499"/>
  <c r="T499"/>
  <c r="R499"/>
  <c r="P499"/>
  <c r="BI497"/>
  <c r="BH497"/>
  <c r="BG497"/>
  <c r="BF497"/>
  <c r="T497"/>
  <c r="R497"/>
  <c r="P497"/>
  <c r="BI494"/>
  <c r="BH494"/>
  <c r="BG494"/>
  <c r="BF494"/>
  <c r="T494"/>
  <c r="R494"/>
  <c r="P494"/>
  <c r="BI490"/>
  <c r="BH490"/>
  <c r="BG490"/>
  <c r="BF490"/>
  <c r="T490"/>
  <c r="R490"/>
  <c r="P490"/>
  <c r="BI486"/>
  <c r="BH486"/>
  <c r="BG486"/>
  <c r="BF486"/>
  <c r="T486"/>
  <c r="R486"/>
  <c r="P486"/>
  <c r="BI482"/>
  <c r="BH482"/>
  <c r="BG482"/>
  <c r="BF482"/>
  <c r="T482"/>
  <c r="R482"/>
  <c r="P482"/>
  <c r="BI479"/>
  <c r="BH479"/>
  <c r="BG479"/>
  <c r="BF479"/>
  <c r="T479"/>
  <c r="R479"/>
  <c r="P479"/>
  <c r="BI475"/>
  <c r="BH475"/>
  <c r="BG475"/>
  <c r="BF475"/>
  <c r="T475"/>
  <c r="R475"/>
  <c r="P475"/>
  <c r="BI473"/>
  <c r="BH473"/>
  <c r="BG473"/>
  <c r="BF473"/>
  <c r="T473"/>
  <c r="R473"/>
  <c r="P473"/>
  <c r="BI469"/>
  <c r="BH469"/>
  <c r="BG469"/>
  <c r="BF469"/>
  <c r="T469"/>
  <c r="R469"/>
  <c r="P469"/>
  <c r="BI466"/>
  <c r="BH466"/>
  <c r="BG466"/>
  <c r="BF466"/>
  <c r="T466"/>
  <c r="R466"/>
  <c r="P466"/>
  <c r="BI462"/>
  <c r="BH462"/>
  <c r="BG462"/>
  <c r="BF462"/>
  <c r="T462"/>
  <c r="R462"/>
  <c r="P462"/>
  <c r="BI458"/>
  <c r="BH458"/>
  <c r="BG458"/>
  <c r="BF458"/>
  <c r="T458"/>
  <c r="R458"/>
  <c r="P458"/>
  <c r="BI454"/>
  <c r="BH454"/>
  <c r="BG454"/>
  <c r="BF454"/>
  <c r="T454"/>
  <c r="R454"/>
  <c r="P454"/>
  <c r="BI450"/>
  <c r="BH450"/>
  <c r="BG450"/>
  <c r="BF450"/>
  <c r="T450"/>
  <c r="R450"/>
  <c r="P450"/>
  <c r="BI447"/>
  <c r="BH447"/>
  <c r="BG447"/>
  <c r="BF447"/>
  <c r="T447"/>
  <c r="R447"/>
  <c r="P447"/>
  <c r="BI443"/>
  <c r="BH443"/>
  <c r="BG443"/>
  <c r="BF443"/>
  <c r="T443"/>
  <c r="R443"/>
  <c r="P443"/>
  <c r="BI441"/>
  <c r="BH441"/>
  <c r="BG441"/>
  <c r="BF441"/>
  <c r="T441"/>
  <c r="R441"/>
  <c r="P441"/>
  <c r="BI437"/>
  <c r="BH437"/>
  <c r="BG437"/>
  <c r="BF437"/>
  <c r="T437"/>
  <c r="R437"/>
  <c r="P437"/>
  <c r="BI434"/>
  <c r="BH434"/>
  <c r="BG434"/>
  <c r="BF434"/>
  <c r="T434"/>
  <c r="R434"/>
  <c r="P434"/>
  <c r="BI431"/>
  <c r="BH431"/>
  <c r="BG431"/>
  <c r="BF431"/>
  <c r="T431"/>
  <c r="R431"/>
  <c r="P431"/>
  <c r="BI429"/>
  <c r="BH429"/>
  <c r="BG429"/>
  <c r="BF429"/>
  <c r="T429"/>
  <c r="R429"/>
  <c r="P429"/>
  <c r="BI425"/>
  <c r="BH425"/>
  <c r="BG425"/>
  <c r="BF425"/>
  <c r="T425"/>
  <c r="R425"/>
  <c r="P425"/>
  <c r="BI421"/>
  <c r="BH421"/>
  <c r="BG421"/>
  <c r="BF421"/>
  <c r="T421"/>
  <c r="R421"/>
  <c r="P421"/>
  <c r="BI419"/>
  <c r="BH419"/>
  <c r="BG419"/>
  <c r="BF419"/>
  <c r="T419"/>
  <c r="R419"/>
  <c r="P419"/>
  <c r="BI415"/>
  <c r="BH415"/>
  <c r="BG415"/>
  <c r="BF415"/>
  <c r="T415"/>
  <c r="R415"/>
  <c r="P415"/>
  <c r="BI413"/>
  <c r="BH413"/>
  <c r="BG413"/>
  <c r="BF413"/>
  <c r="T413"/>
  <c r="R413"/>
  <c r="P413"/>
  <c r="BI409"/>
  <c r="BH409"/>
  <c r="BG409"/>
  <c r="BF409"/>
  <c r="T409"/>
  <c r="R409"/>
  <c r="P409"/>
  <c r="BI407"/>
  <c r="BH407"/>
  <c r="BG407"/>
  <c r="BF407"/>
  <c r="T407"/>
  <c r="R407"/>
  <c r="P407"/>
  <c r="BI403"/>
  <c r="BH403"/>
  <c r="BG403"/>
  <c r="BF403"/>
  <c r="T403"/>
  <c r="R403"/>
  <c r="P403"/>
  <c r="BI401"/>
  <c r="BH401"/>
  <c r="BG401"/>
  <c r="BF401"/>
  <c r="T401"/>
  <c r="R401"/>
  <c r="P401"/>
  <c r="BI397"/>
  <c r="BH397"/>
  <c r="BG397"/>
  <c r="BF397"/>
  <c r="T397"/>
  <c r="R397"/>
  <c r="P397"/>
  <c r="BI395"/>
  <c r="BH395"/>
  <c r="BG395"/>
  <c r="BF395"/>
  <c r="T395"/>
  <c r="R395"/>
  <c r="P395"/>
  <c r="BI391"/>
  <c r="BH391"/>
  <c r="BG391"/>
  <c r="BF391"/>
  <c r="T391"/>
  <c r="R391"/>
  <c r="P391"/>
  <c r="BI389"/>
  <c r="BH389"/>
  <c r="BG389"/>
  <c r="BF389"/>
  <c r="T389"/>
  <c r="R389"/>
  <c r="P389"/>
  <c r="BI385"/>
  <c r="BH385"/>
  <c r="BG385"/>
  <c r="BF385"/>
  <c r="T385"/>
  <c r="R385"/>
  <c r="P385"/>
  <c r="BI383"/>
  <c r="BH383"/>
  <c r="BG383"/>
  <c r="BF383"/>
  <c r="T383"/>
  <c r="R383"/>
  <c r="P383"/>
  <c r="BI379"/>
  <c r="BH379"/>
  <c r="BG379"/>
  <c r="BF379"/>
  <c r="T379"/>
  <c r="R379"/>
  <c r="P379"/>
  <c r="BI375"/>
  <c r="BH375"/>
  <c r="BG375"/>
  <c r="BF375"/>
  <c r="T375"/>
  <c r="R375"/>
  <c r="P375"/>
  <c r="BI372"/>
  <c r="BH372"/>
  <c r="BG372"/>
  <c r="BF372"/>
  <c r="T372"/>
  <c r="R372"/>
  <c r="P372"/>
  <c r="BI368"/>
  <c r="BH368"/>
  <c r="BG368"/>
  <c r="BF368"/>
  <c r="T368"/>
  <c r="R368"/>
  <c r="P368"/>
  <c r="BI365"/>
  <c r="BH365"/>
  <c r="BG365"/>
  <c r="BF365"/>
  <c r="T365"/>
  <c r="R365"/>
  <c r="P365"/>
  <c r="BI362"/>
  <c r="BH362"/>
  <c r="BG362"/>
  <c r="BF362"/>
  <c r="T362"/>
  <c r="R362"/>
  <c r="P362"/>
  <c r="BI359"/>
  <c r="BH359"/>
  <c r="BG359"/>
  <c r="BF359"/>
  <c r="T359"/>
  <c r="R359"/>
  <c r="P359"/>
  <c r="BI355"/>
  <c r="BH355"/>
  <c r="BG355"/>
  <c r="BF355"/>
  <c r="T355"/>
  <c r="R355"/>
  <c r="P355"/>
  <c r="BI350"/>
  <c r="BH350"/>
  <c r="BG350"/>
  <c r="BF350"/>
  <c r="T350"/>
  <c r="R350"/>
  <c r="P350"/>
  <c r="BI345"/>
  <c r="BH345"/>
  <c r="BG345"/>
  <c r="BF345"/>
  <c r="T345"/>
  <c r="R345"/>
  <c r="P345"/>
  <c r="BI342"/>
  <c r="BH342"/>
  <c r="BG342"/>
  <c r="BF342"/>
  <c r="T342"/>
  <c r="R342"/>
  <c r="P342"/>
  <c r="BI337"/>
  <c r="BH337"/>
  <c r="BG337"/>
  <c r="BF337"/>
  <c r="T337"/>
  <c r="R337"/>
  <c r="P337"/>
  <c r="BI333"/>
  <c r="BH333"/>
  <c r="BG333"/>
  <c r="BF333"/>
  <c r="T333"/>
  <c r="R333"/>
  <c r="P333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3"/>
  <c r="BH313"/>
  <c r="BG313"/>
  <c r="BF313"/>
  <c r="T313"/>
  <c r="R313"/>
  <c r="P313"/>
  <c r="BI311"/>
  <c r="BH311"/>
  <c r="BG311"/>
  <c r="BF311"/>
  <c r="T311"/>
  <c r="R311"/>
  <c r="P311"/>
  <c r="BI309"/>
  <c r="BH309"/>
  <c r="BG309"/>
  <c r="BF309"/>
  <c r="T309"/>
  <c r="R309"/>
  <c r="P309"/>
  <c r="BI305"/>
  <c r="BH305"/>
  <c r="BG305"/>
  <c r="BF305"/>
  <c r="T305"/>
  <c r="R305"/>
  <c r="P305"/>
  <c r="BI303"/>
  <c r="BH303"/>
  <c r="BG303"/>
  <c r="BF303"/>
  <c r="T303"/>
  <c r="R303"/>
  <c r="P303"/>
  <c r="BI299"/>
  <c r="BH299"/>
  <c r="BG299"/>
  <c r="BF299"/>
  <c r="T299"/>
  <c r="R299"/>
  <c r="P299"/>
  <c r="BI295"/>
  <c r="BH295"/>
  <c r="BG295"/>
  <c r="BF295"/>
  <c r="T295"/>
  <c r="R295"/>
  <c r="P295"/>
  <c r="BI291"/>
  <c r="BH291"/>
  <c r="BG291"/>
  <c r="BF291"/>
  <c r="T291"/>
  <c r="R291"/>
  <c r="P291"/>
  <c r="BI287"/>
  <c r="BH287"/>
  <c r="BG287"/>
  <c r="BF287"/>
  <c r="T287"/>
  <c r="R287"/>
  <c r="P287"/>
  <c r="BI283"/>
  <c r="BH283"/>
  <c r="BG283"/>
  <c r="BF283"/>
  <c r="T283"/>
  <c r="R283"/>
  <c r="P283"/>
  <c r="BI281"/>
  <c r="BH281"/>
  <c r="BG281"/>
  <c r="BF281"/>
  <c r="T281"/>
  <c r="R281"/>
  <c r="P281"/>
  <c r="BI276"/>
  <c r="BH276"/>
  <c r="BG276"/>
  <c r="BF276"/>
  <c r="T276"/>
  <c r="T275"/>
  <c r="R276"/>
  <c r="R275"/>
  <c r="P276"/>
  <c r="P275"/>
  <c r="BI272"/>
  <c r="BH272"/>
  <c r="BG272"/>
  <c r="BF272"/>
  <c r="T272"/>
  <c r="R272"/>
  <c r="P272"/>
  <c r="BI268"/>
  <c r="BH268"/>
  <c r="BG268"/>
  <c r="BF268"/>
  <c r="T268"/>
  <c r="R268"/>
  <c r="P268"/>
  <c r="BI265"/>
  <c r="BH265"/>
  <c r="BG265"/>
  <c r="BF265"/>
  <c r="T265"/>
  <c r="R265"/>
  <c r="P265"/>
  <c r="BI262"/>
  <c r="BH262"/>
  <c r="BG262"/>
  <c r="BF262"/>
  <c r="T262"/>
  <c r="R262"/>
  <c r="P262"/>
  <c r="BI257"/>
  <c r="BH257"/>
  <c r="BG257"/>
  <c r="BF257"/>
  <c r="T257"/>
  <c r="R257"/>
  <c r="P257"/>
  <c r="BI253"/>
  <c r="BH253"/>
  <c r="BG253"/>
  <c r="BF253"/>
  <c r="T253"/>
  <c r="R253"/>
  <c r="P253"/>
  <c r="BI249"/>
  <c r="BH249"/>
  <c r="BG249"/>
  <c r="BF249"/>
  <c r="T249"/>
  <c r="R249"/>
  <c r="P249"/>
  <c r="BI241"/>
  <c r="BH241"/>
  <c r="BG241"/>
  <c r="BF241"/>
  <c r="T241"/>
  <c r="R241"/>
  <c r="P241"/>
  <c r="BI233"/>
  <c r="BH233"/>
  <c r="BG233"/>
  <c r="BF233"/>
  <c r="T233"/>
  <c r="R233"/>
  <c r="P233"/>
  <c r="BI228"/>
  <c r="BH228"/>
  <c r="BG228"/>
  <c r="BF228"/>
  <c r="T228"/>
  <c r="R228"/>
  <c r="P228"/>
  <c r="BI221"/>
  <c r="BH221"/>
  <c r="BG221"/>
  <c r="BF221"/>
  <c r="T221"/>
  <c r="R221"/>
  <c r="P221"/>
  <c r="BI213"/>
  <c r="BH213"/>
  <c r="BG213"/>
  <c r="BF213"/>
  <c r="T213"/>
  <c r="R213"/>
  <c r="P213"/>
  <c r="BI209"/>
  <c r="BH209"/>
  <c r="BG209"/>
  <c r="BF209"/>
  <c r="T209"/>
  <c r="R209"/>
  <c r="P209"/>
  <c r="BI205"/>
  <c r="BH205"/>
  <c r="BG205"/>
  <c r="BF205"/>
  <c r="T205"/>
  <c r="R205"/>
  <c r="P205"/>
  <c r="BI201"/>
  <c r="BH201"/>
  <c r="BG201"/>
  <c r="BF201"/>
  <c r="T201"/>
  <c r="R201"/>
  <c r="P201"/>
  <c r="BI197"/>
  <c r="BH197"/>
  <c r="BG197"/>
  <c r="BF197"/>
  <c r="T197"/>
  <c r="R197"/>
  <c r="P197"/>
  <c r="BI193"/>
  <c r="BH193"/>
  <c r="BG193"/>
  <c r="BF193"/>
  <c r="T193"/>
  <c r="R193"/>
  <c r="P193"/>
  <c r="BI190"/>
  <c r="BH190"/>
  <c r="BG190"/>
  <c r="BF190"/>
  <c r="T190"/>
  <c r="R190"/>
  <c r="P190"/>
  <c r="BI188"/>
  <c r="BH188"/>
  <c r="BG188"/>
  <c r="BF188"/>
  <c r="T188"/>
  <c r="R188"/>
  <c r="P188"/>
  <c r="BI185"/>
  <c r="BH185"/>
  <c r="BG185"/>
  <c r="BF185"/>
  <c r="T185"/>
  <c r="R185"/>
  <c r="P185"/>
  <c r="BI181"/>
  <c r="BH181"/>
  <c r="BG181"/>
  <c r="BF181"/>
  <c r="T181"/>
  <c r="R181"/>
  <c r="P181"/>
  <c r="BI177"/>
  <c r="BH177"/>
  <c r="BG177"/>
  <c r="BF177"/>
  <c r="T177"/>
  <c r="R177"/>
  <c r="P177"/>
  <c r="BI173"/>
  <c r="BH173"/>
  <c r="BG173"/>
  <c r="BF173"/>
  <c r="T173"/>
  <c r="R173"/>
  <c r="P173"/>
  <c r="BI168"/>
  <c r="BH168"/>
  <c r="BG168"/>
  <c r="BF168"/>
  <c r="T168"/>
  <c r="R168"/>
  <c r="P168"/>
  <c r="BI163"/>
  <c r="BH163"/>
  <c r="BG163"/>
  <c r="BF163"/>
  <c r="T163"/>
  <c r="R163"/>
  <c r="P163"/>
  <c r="BI158"/>
  <c r="BH158"/>
  <c r="BG158"/>
  <c r="BF158"/>
  <c r="T158"/>
  <c r="R158"/>
  <c r="P158"/>
  <c r="BI151"/>
  <c r="BH151"/>
  <c r="BG151"/>
  <c r="BF151"/>
  <c r="T151"/>
  <c r="R151"/>
  <c r="P151"/>
  <c r="BI144"/>
  <c r="BH144"/>
  <c r="BG144"/>
  <c r="BF144"/>
  <c r="T144"/>
  <c r="R144"/>
  <c r="P144"/>
  <c r="BI137"/>
  <c r="BH137"/>
  <c r="BG137"/>
  <c r="BF137"/>
  <c r="T137"/>
  <c r="R137"/>
  <c r="P137"/>
  <c r="BI131"/>
  <c r="BH131"/>
  <c r="BG131"/>
  <c r="BF131"/>
  <c r="T131"/>
  <c r="R131"/>
  <c r="P131"/>
  <c r="BI126"/>
  <c r="BH126"/>
  <c r="BG126"/>
  <c r="BF126"/>
  <c r="T126"/>
  <c r="R126"/>
  <c r="P126"/>
  <c r="BI123"/>
  <c r="BH123"/>
  <c r="BG123"/>
  <c r="BF123"/>
  <c r="T123"/>
  <c r="R123"/>
  <c r="P123"/>
  <c r="BI118"/>
  <c r="BH118"/>
  <c r="BG118"/>
  <c r="BF118"/>
  <c r="T118"/>
  <c r="R118"/>
  <c r="P118"/>
  <c r="BI113"/>
  <c r="BH113"/>
  <c r="BG113"/>
  <c r="BF113"/>
  <c r="T113"/>
  <c r="R113"/>
  <c r="P113"/>
  <c r="BI108"/>
  <c r="BH108"/>
  <c r="BG108"/>
  <c r="BF108"/>
  <c r="T108"/>
  <c r="R108"/>
  <c r="P108"/>
  <c r="BI103"/>
  <c r="BH103"/>
  <c r="BG103"/>
  <c r="BF103"/>
  <c r="T103"/>
  <c r="T102"/>
  <c r="R103"/>
  <c r="R102"/>
  <c r="P103"/>
  <c r="P102"/>
  <c r="J97"/>
  <c r="J96"/>
  <c r="F96"/>
  <c r="F94"/>
  <c r="E92"/>
  <c r="J55"/>
  <c r="J54"/>
  <c r="F54"/>
  <c r="F52"/>
  <c r="E50"/>
  <c r="J18"/>
  <c r="E18"/>
  <c r="F55"/>
  <c r="J17"/>
  <c r="J12"/>
  <c r="J94"/>
  <c r="E7"/>
  <c r="E48"/>
  <c i="1" r="L50"/>
  <c r="AM50"/>
  <c r="AM49"/>
  <c r="L49"/>
  <c r="AM47"/>
  <c r="L47"/>
  <c r="L45"/>
  <c r="L44"/>
  <c i="5" r="BK1266"/>
  <c r="J1244"/>
  <c r="BK1218"/>
  <c r="BK1194"/>
  <c r="J1186"/>
  <c r="BK1154"/>
  <c r="BK1122"/>
  <c r="J1081"/>
  <c r="J991"/>
  <c r="J977"/>
  <c r="J960"/>
  <c r="BK942"/>
  <c r="J911"/>
  <c r="J888"/>
  <c r="BK864"/>
  <c r="J845"/>
  <c r="BK825"/>
  <c r="BK790"/>
  <c r="J722"/>
  <c r="J687"/>
  <c r="BK655"/>
  <c r="BK611"/>
  <c r="J576"/>
  <c r="J531"/>
  <c r="BK483"/>
  <c r="BK414"/>
  <c r="J388"/>
  <c r="BK324"/>
  <c r="J285"/>
  <c r="J261"/>
  <c r="J251"/>
  <c r="BK196"/>
  <c i="4" r="J121"/>
  <c r="J114"/>
  <c r="BK90"/>
  <c i="3" r="BK382"/>
  <c r="J344"/>
  <c r="BK331"/>
  <c r="BK291"/>
  <c r="BK261"/>
  <c r="J222"/>
  <c r="J198"/>
  <c r="BK189"/>
  <c r="BK140"/>
  <c r="BK109"/>
  <c i="2" r="J907"/>
  <c r="J856"/>
  <c r="J784"/>
  <c r="BK721"/>
  <c r="J682"/>
  <c r="BK662"/>
  <c r="J641"/>
  <c r="J624"/>
  <c r="J607"/>
  <c r="J528"/>
  <c r="BK486"/>
  <c r="BK450"/>
  <c r="BK425"/>
  <c r="BK409"/>
  <c r="J385"/>
  <c r="BK350"/>
  <c r="J327"/>
  <c r="BK311"/>
  <c r="J283"/>
  <c r="J262"/>
  <c r="BK228"/>
  <c r="BK181"/>
  <c r="J163"/>
  <c r="BK137"/>
  <c r="J108"/>
  <c i="5" r="BK1332"/>
  <c r="BK1317"/>
  <c r="J1309"/>
  <c r="BK1293"/>
  <c r="J1262"/>
  <c r="BK1223"/>
  <c r="J1207"/>
  <c r="J1183"/>
  <c r="J1145"/>
  <c r="BK1126"/>
  <c r="J1100"/>
  <c r="BK1048"/>
  <c r="BK977"/>
  <c r="J939"/>
  <c r="BK911"/>
  <c r="BK884"/>
  <c r="BK845"/>
  <c r="J821"/>
  <c r="J777"/>
  <c r="BK743"/>
  <c r="BK648"/>
  <c r="J621"/>
  <c r="BK601"/>
  <c r="J581"/>
  <c r="J543"/>
  <c r="BK519"/>
  <c r="BK498"/>
  <c r="BK463"/>
  <c r="BK448"/>
  <c r="J344"/>
  <c r="BK274"/>
  <c r="BK238"/>
  <c r="BK200"/>
  <c r="J174"/>
  <c r="BK148"/>
  <c i="4" r="BK118"/>
  <c r="J99"/>
  <c i="3" r="BK401"/>
  <c r="BK368"/>
  <c r="J319"/>
  <c r="BK280"/>
  <c r="BK222"/>
  <c r="BK195"/>
  <c r="J162"/>
  <c r="J105"/>
  <c i="2" r="BK1051"/>
  <c r="J1038"/>
  <c r="J996"/>
  <c r="J929"/>
  <c r="J838"/>
  <c r="J802"/>
  <c r="BK761"/>
  <c r="BK703"/>
  <c r="BK667"/>
  <c r="BK635"/>
  <c r="BK590"/>
  <c r="BK562"/>
  <c r="J545"/>
  <c r="BK532"/>
  <c r="BK514"/>
  <c r="BK490"/>
  <c r="BK466"/>
  <c r="BK454"/>
  <c r="BK441"/>
  <c r="BK421"/>
  <c r="J397"/>
  <c r="J379"/>
  <c r="BK323"/>
  <c r="J295"/>
  <c r="BK249"/>
  <c r="J221"/>
  <c r="J201"/>
  <c r="J173"/>
  <c r="J151"/>
  <c i="5" r="J1248"/>
  <c r="BK1231"/>
  <c r="J1194"/>
  <c r="BK1166"/>
  <c r="J1133"/>
  <c r="BK1057"/>
  <c r="J994"/>
  <c r="J969"/>
  <c r="J926"/>
  <c r="J914"/>
  <c r="J867"/>
  <c r="J825"/>
  <c r="BK752"/>
  <c r="BK717"/>
  <c r="J695"/>
  <c r="BK673"/>
  <c r="BK660"/>
  <c r="J570"/>
  <c r="J523"/>
  <c r="J452"/>
  <c r="J429"/>
  <c r="BK374"/>
  <c r="J334"/>
  <c r="BK317"/>
  <c r="BK216"/>
  <c r="BK174"/>
  <c r="BK129"/>
  <c i="4" r="BK121"/>
  <c r="BK95"/>
  <c i="3" r="J392"/>
  <c r="BK327"/>
  <c r="J300"/>
  <c r="BK256"/>
  <c r="J175"/>
  <c r="BK146"/>
  <c i="2" r="J950"/>
  <c r="BK883"/>
  <c r="BK870"/>
  <c r="J775"/>
  <c r="BK730"/>
  <c r="BK682"/>
  <c r="J656"/>
  <c r="BK641"/>
  <c r="J603"/>
  <c r="BK550"/>
  <c r="J514"/>
  <c r="J497"/>
  <c r="J475"/>
  <c r="J458"/>
  <c r="BK419"/>
  <c r="BK397"/>
  <c r="J365"/>
  <c r="J345"/>
  <c r="J313"/>
  <c r="J241"/>
  <c r="J181"/>
  <c r="J103"/>
  <c i="5" r="BK1244"/>
  <c r="J1170"/>
  <c r="J1118"/>
  <c r="J1057"/>
  <c r="BK1014"/>
  <c r="BK984"/>
  <c r="J948"/>
  <c r="BK917"/>
  <c r="J871"/>
  <c r="J803"/>
  <c r="J782"/>
  <c r="BK757"/>
  <c r="J729"/>
  <c r="BK687"/>
  <c r="J673"/>
  <c r="J651"/>
  <c r="BK621"/>
  <c r="BK591"/>
  <c r="J552"/>
  <c r="J519"/>
  <c r="J505"/>
  <c r="BK457"/>
  <c r="J414"/>
  <c r="BK369"/>
  <c r="BK344"/>
  <c r="J258"/>
  <c r="J216"/>
  <c r="J169"/>
  <c r="J124"/>
  <c i="4" r="BK108"/>
  <c r="J88"/>
  <c i="3" r="J434"/>
  <c r="BK409"/>
  <c r="J378"/>
  <c r="J341"/>
  <c r="J315"/>
  <c r="BK270"/>
  <c r="J202"/>
  <c r="BK150"/>
  <c r="J101"/>
  <c i="2" r="J883"/>
  <c r="BK856"/>
  <c r="BK815"/>
  <c r="J752"/>
  <c r="BK690"/>
  <c r="J665"/>
  <c r="BK647"/>
  <c r="J620"/>
  <c r="J566"/>
  <c r="BK541"/>
  <c r="J502"/>
  <c r="BK473"/>
  <c r="BK437"/>
  <c r="J425"/>
  <c r="J395"/>
  <c r="BK379"/>
  <c r="BK362"/>
  <c r="J337"/>
  <c r="J311"/>
  <c r="BK283"/>
  <c r="BK265"/>
  <c r="J249"/>
  <c r="J209"/>
  <c r="BK188"/>
  <c r="J123"/>
  <c i="5" r="J1258"/>
  <c r="J1251"/>
  <c r="BK1236"/>
  <c r="J1215"/>
  <c r="J1191"/>
  <c r="J1157"/>
  <c r="BK1118"/>
  <c r="J1088"/>
  <c r="J1007"/>
  <c r="J984"/>
  <c r="BK969"/>
  <c r="J953"/>
  <c r="J934"/>
  <c r="J902"/>
  <c r="J892"/>
  <c r="BK880"/>
  <c r="J851"/>
  <c r="BK840"/>
  <c r="BK807"/>
  <c r="BK777"/>
  <c r="J705"/>
  <c r="BK667"/>
  <c r="BK631"/>
  <c r="J560"/>
  <c r="BK527"/>
  <c r="J468"/>
  <c r="BK434"/>
  <c r="J424"/>
  <c r="J381"/>
  <c r="BK299"/>
  <c r="BK279"/>
  <c r="BK258"/>
  <c r="J238"/>
  <c r="BK114"/>
  <c i="4" r="J118"/>
  <c r="J112"/>
  <c i="3" r="BK387"/>
  <c r="J354"/>
  <c r="J337"/>
  <c r="J311"/>
  <c r="J280"/>
  <c r="J256"/>
  <c r="BK216"/>
  <c r="J195"/>
  <c r="BK185"/>
  <c r="BK135"/>
  <c r="BK101"/>
  <c i="2" r="BK903"/>
  <c r="BK843"/>
  <c r="BK775"/>
  <c r="BK712"/>
  <c r="BK684"/>
  <c r="BK665"/>
  <c r="BK644"/>
  <c r="J632"/>
  <c r="BK611"/>
  <c r="BK545"/>
  <c r="J504"/>
  <c r="BK475"/>
  <c r="J441"/>
  <c r="J413"/>
  <c r="BK389"/>
  <c r="BK355"/>
  <c r="BK331"/>
  <c r="J305"/>
  <c r="BK295"/>
  <c r="J276"/>
  <c r="J257"/>
  <c r="J213"/>
  <c r="J177"/>
  <c r="BK151"/>
  <c r="J118"/>
  <c i="5" r="BK1340"/>
  <c r="BK1325"/>
  <c r="BK1314"/>
  <c r="BK1301"/>
  <c r="BK1285"/>
  <c r="J1231"/>
  <c r="BK1215"/>
  <c r="BK1198"/>
  <c r="BK1162"/>
  <c r="BK1141"/>
  <c r="J1122"/>
  <c r="J1093"/>
  <c r="BK1039"/>
  <c r="J999"/>
  <c r="J942"/>
  <c r="BK926"/>
  <c r="BK902"/>
  <c r="BK867"/>
  <c r="J833"/>
  <c r="BK782"/>
  <c r="BK761"/>
  <c r="J712"/>
  <c r="BK645"/>
  <c r="BK635"/>
  <c r="BK606"/>
  <c r="BK586"/>
  <c r="J548"/>
  <c r="J515"/>
  <c r="J487"/>
  <c r="J457"/>
  <c r="BK388"/>
  <c r="J279"/>
  <c r="BK251"/>
  <c r="J208"/>
  <c r="BK178"/>
  <c r="BK160"/>
  <c r="BK155"/>
  <c r="J114"/>
  <c i="4" r="J108"/>
  <c r="BK88"/>
  <c i="3" r="BK378"/>
  <c r="J363"/>
  <c r="BK311"/>
  <c r="J275"/>
  <c r="J216"/>
  <c r="BK175"/>
  <c r="J150"/>
  <c i="2" r="BK1072"/>
  <c r="BK1042"/>
  <c r="BK1017"/>
  <c r="BK975"/>
  <c r="J893"/>
  <c r="J866"/>
  <c r="BK833"/>
  <c r="J779"/>
  <c r="J730"/>
  <c r="BK671"/>
  <c r="BK638"/>
  <c r="J611"/>
  <c r="J574"/>
  <c r="BK554"/>
  <c r="J541"/>
  <c r="J524"/>
  <c r="J517"/>
  <c r="BK497"/>
  <c r="BK479"/>
  <c r="BK458"/>
  <c r="BK447"/>
  <c r="J429"/>
  <c r="J403"/>
  <c r="BK368"/>
  <c r="BK319"/>
  <c r="BK287"/>
  <c r="BK241"/>
  <c r="J190"/>
  <c r="J168"/>
  <c i="5" r="J1285"/>
  <c r="J1236"/>
  <c r="J1202"/>
  <c r="J1178"/>
  <c r="J1141"/>
  <c r="BK1081"/>
  <c r="BK999"/>
  <c r="J972"/>
  <c r="J928"/>
  <c r="J917"/>
  <c r="BK888"/>
  <c r="J848"/>
  <c r="BK814"/>
  <c r="J743"/>
  <c r="BK705"/>
  <c r="J681"/>
  <c r="J663"/>
  <c r="BK581"/>
  <c r="BK548"/>
  <c r="J483"/>
  <c r="J448"/>
  <c r="J400"/>
  <c r="J369"/>
  <c r="J348"/>
  <c r="J309"/>
  <c r="J226"/>
  <c r="BK188"/>
  <c r="J133"/>
  <c r="J110"/>
  <c i="4" r="BK99"/>
  <c i="3" r="J409"/>
  <c r="J368"/>
  <c r="J324"/>
  <c r="J296"/>
  <c r="BK211"/>
  <c r="J167"/>
  <c r="J116"/>
  <c i="2" r="BK907"/>
  <c r="J875"/>
  <c r="J793"/>
  <c r="J743"/>
  <c r="J703"/>
  <c r="BK678"/>
  <c r="J649"/>
  <c r="J626"/>
  <c r="J594"/>
  <c r="BK536"/>
  <c r="BK511"/>
  <c r="J494"/>
  <c r="J473"/>
  <c r="BK443"/>
  <c r="BK407"/>
  <c r="BK395"/>
  <c r="BK327"/>
  <c r="BK299"/>
  <c r="BK209"/>
  <c r="J193"/>
  <c r="BK118"/>
  <c i="5" r="BK1258"/>
  <c r="BK1191"/>
  <c r="J1154"/>
  <c r="BK1064"/>
  <c r="J1039"/>
  <c r="J1010"/>
  <c r="BK980"/>
  <c r="BK931"/>
  <c r="J907"/>
  <c r="J880"/>
  <c r="J843"/>
  <c r="BK786"/>
  <c r="J761"/>
  <c r="BK734"/>
  <c r="BK692"/>
  <c r="J677"/>
  <c r="J645"/>
  <c r="J616"/>
  <c r="BK570"/>
  <c r="BK531"/>
  <c r="J509"/>
  <c r="BK468"/>
  <c r="BK419"/>
  <c r="J374"/>
  <c r="BK348"/>
  <c r="J329"/>
  <c r="BK233"/>
  <c r="J178"/>
  <c r="J129"/>
  <c i="4" r="J102"/>
  <c r="J93"/>
  <c i="3" r="BK431"/>
  <c r="BK392"/>
  <c r="BK373"/>
  <c r="BK334"/>
  <c r="BK296"/>
  <c r="J266"/>
  <c r="J206"/>
  <c r="J171"/>
  <c r="BK123"/>
  <c i="2" r="J898"/>
  <c r="BK866"/>
  <c r="J806"/>
  <c r="J739"/>
  <c r="J684"/>
  <c r="J658"/>
  <c r="J635"/>
  <c r="BK603"/>
  <c r="J562"/>
  <c r="J536"/>
  <c r="J511"/>
  <c r="J486"/>
  <c r="J434"/>
  <c r="BK415"/>
  <c r="BK391"/>
  <c r="J375"/>
  <c r="BK359"/>
  <c r="BK333"/>
  <c r="BK303"/>
  <c r="BK276"/>
  <c r="BK262"/>
  <c r="BK221"/>
  <c r="BK197"/>
  <c r="BK144"/>
  <c r="BK126"/>
  <c i="1" r="AS54"/>
  <c i="5" r="BK1262"/>
  <c r="BK1248"/>
  <c r="BK1227"/>
  <c r="BK1210"/>
  <c r="J1175"/>
  <c r="J1126"/>
  <c r="BK1100"/>
  <c r="BK1010"/>
  <c r="J987"/>
  <c r="BK972"/>
  <c r="BK957"/>
  <c r="BK936"/>
  <c r="BK914"/>
  <c r="BK895"/>
  <c r="J875"/>
  <c r="BK857"/>
  <c r="BK843"/>
  <c r="J814"/>
  <c r="J786"/>
  <c r="J717"/>
  <c r="J692"/>
  <c r="J660"/>
  <c r="J601"/>
  <c r="J565"/>
  <c r="BK505"/>
  <c r="J463"/>
  <c r="BK429"/>
  <c r="BK334"/>
  <c r="J291"/>
  <c r="J265"/>
  <c r="BK254"/>
  <c r="J221"/>
  <c i="4" r="J124"/>
  <c r="BK114"/>
  <c i="3" r="BK413"/>
  <c r="J358"/>
  <c r="BK341"/>
  <c r="J304"/>
  <c r="BK275"/>
  <c r="BK229"/>
  <c r="BK202"/>
  <c r="BK179"/>
  <c r="J123"/>
  <c r="BK96"/>
  <c i="2" r="BK875"/>
  <c r="J815"/>
  <c r="BK752"/>
  <c r="J690"/>
  <c r="J667"/>
  <c r="J647"/>
  <c r="BK629"/>
  <c r="BK566"/>
  <c r="BK524"/>
  <c r="J499"/>
  <c r="BK469"/>
  <c r="J437"/>
  <c r="J407"/>
  <c r="J372"/>
  <c r="J342"/>
  <c r="BK315"/>
  <c r="J303"/>
  <c r="J287"/>
  <c r="J272"/>
  <c r="J253"/>
  <c r="J185"/>
  <c r="BK168"/>
  <c r="J144"/>
  <c r="BK113"/>
  <c i="5" r="J1340"/>
  <c r="J1325"/>
  <c r="BK1309"/>
  <c r="J1293"/>
  <c r="BK1251"/>
  <c r="J1210"/>
  <c r="BK1186"/>
  <c r="BK1149"/>
  <c r="J1137"/>
  <c r="BK1109"/>
  <c r="J1064"/>
  <c r="BK1026"/>
  <c r="BK953"/>
  <c r="J931"/>
  <c r="BK907"/>
  <c r="BK871"/>
  <c r="J840"/>
  <c r="J807"/>
  <c r="BK773"/>
  <c r="J734"/>
  <c r="BK651"/>
  <c r="J639"/>
  <c r="J611"/>
  <c r="J591"/>
  <c r="BK556"/>
  <c r="BK523"/>
  <c r="J501"/>
  <c r="BK473"/>
  <c r="BK424"/>
  <c r="BK291"/>
  <c r="J243"/>
  <c r="J196"/>
  <c r="BK169"/>
  <c r="BK133"/>
  <c i="4" r="BK116"/>
  <c r="BK93"/>
  <c i="3" r="J397"/>
  <c r="BK354"/>
  <c r="BK315"/>
  <c r="BK235"/>
  <c r="J211"/>
  <c r="BK171"/>
  <c r="J140"/>
  <c i="2" r="J1072"/>
  <c r="J1042"/>
  <c r="J1017"/>
  <c r="BK971"/>
  <c r="BK879"/>
  <c r="J843"/>
  <c r="BK793"/>
  <c r="BK743"/>
  <c r="J688"/>
  <c r="BK431"/>
  <c r="BK413"/>
  <c r="J383"/>
  <c r="J333"/>
  <c r="BK309"/>
  <c r="BK257"/>
  <c r="J205"/>
  <c r="BK177"/>
  <c r="J158"/>
  <c i="5" r="BK1275"/>
  <c r="J1227"/>
  <c r="BK1183"/>
  <c r="BK1145"/>
  <c r="BK1088"/>
  <c r="BK1002"/>
  <c r="BK991"/>
  <c r="BK939"/>
  <c r="BK904"/>
  <c r="BK861"/>
  <c r="J836"/>
  <c r="J757"/>
  <c r="BK722"/>
  <c r="J685"/>
  <c r="J670"/>
  <c r="J642"/>
  <c r="BK565"/>
  <c r="BK478"/>
  <c r="J434"/>
  <c r="J395"/>
  <c r="J362"/>
  <c r="BK329"/>
  <c r="BK285"/>
  <c r="J200"/>
  <c r="J160"/>
  <c r="BK124"/>
  <c i="4" r="BK102"/>
  <c i="3" r="J413"/>
  <c r="BK397"/>
  <c r="J334"/>
  <c r="BK304"/>
  <c r="J261"/>
  <c r="J185"/>
  <c r="BK157"/>
  <c r="BK105"/>
  <c i="2" r="BK893"/>
  <c r="J833"/>
  <c r="BK784"/>
  <c r="BK734"/>
  <c r="BK688"/>
  <c r="BK658"/>
  <c r="J644"/>
  <c r="BK607"/>
  <c r="J582"/>
  <c r="BK520"/>
  <c r="J508"/>
  <c r="BK502"/>
  <c r="J479"/>
  <c r="J466"/>
  <c r="J421"/>
  <c r="BK403"/>
  <c r="BK375"/>
  <c r="J350"/>
  <c r="J323"/>
  <c r="J309"/>
  <c r="BK268"/>
  <c r="J197"/>
  <c r="J131"/>
  <c i="5" r="J1255"/>
  <c r="J1166"/>
  <c r="J1149"/>
  <c r="J1077"/>
  <c r="J1026"/>
  <c r="J1002"/>
  <c r="J957"/>
  <c r="BK928"/>
  <c r="J904"/>
  <c r="BK875"/>
  <c r="BK799"/>
  <c r="J768"/>
  <c r="J748"/>
  <c r="BK695"/>
  <c r="BK681"/>
  <c r="J667"/>
  <c r="J631"/>
  <c r="J596"/>
  <c r="BK560"/>
  <c r="BK535"/>
  <c r="BK515"/>
  <c r="J473"/>
  <c r="BK439"/>
  <c r="BK400"/>
  <c r="J355"/>
  <c r="BK309"/>
  <c r="BK226"/>
  <c r="BK208"/>
  <c r="J155"/>
  <c r="BK119"/>
  <c i="4" r="J95"/>
  <c i="3" r="BK434"/>
  <c r="J419"/>
  <c r="J382"/>
  <c r="BK344"/>
  <c r="BK324"/>
  <c r="J291"/>
  <c r="J246"/>
  <c r="J179"/>
  <c r="J135"/>
  <c i="2" r="BK929"/>
  <c r="J870"/>
  <c r="BK838"/>
  <c r="BK802"/>
  <c r="J721"/>
  <c r="J676"/>
  <c r="BK649"/>
  <c r="BK624"/>
  <c r="BK594"/>
  <c r="J559"/>
  <c r="BK538"/>
  <c r="BK499"/>
  <c r="J462"/>
  <c r="J431"/>
  <c r="J409"/>
  <c r="BK385"/>
  <c r="BK372"/>
  <c r="J355"/>
  <c r="J331"/>
  <c r="J299"/>
  <c r="J268"/>
  <c r="J228"/>
  <c r="BK201"/>
  <c r="BK190"/>
  <c r="BK131"/>
  <c r="BK108"/>
  <c i="5" r="J1275"/>
  <c r="J1223"/>
  <c r="BK1207"/>
  <c r="BK1178"/>
  <c r="BK1133"/>
  <c r="BK1113"/>
  <c r="J1014"/>
  <c r="BK994"/>
  <c r="J980"/>
  <c r="J965"/>
  <c r="BK948"/>
  <c r="BK923"/>
  <c r="BK898"/>
  <c r="J884"/>
  <c r="J861"/>
  <c r="BK848"/>
  <c r="BK833"/>
  <c r="BK803"/>
  <c r="BK729"/>
  <c r="BK698"/>
  <c r="BK663"/>
  <c r="BK639"/>
  <c r="J586"/>
  <c r="BK543"/>
  <c r="BK487"/>
  <c r="J439"/>
  <c r="BK395"/>
  <c r="BK339"/>
  <c r="J317"/>
  <c r="J274"/>
  <c r="BK243"/>
  <c r="J165"/>
  <c i="4" r="J116"/>
  <c r="BK112"/>
  <c i="3" r="BK424"/>
  <c r="BK363"/>
  <c r="J349"/>
  <c r="J327"/>
  <c r="BK300"/>
  <c r="BK266"/>
  <c r="BK246"/>
  <c r="BK206"/>
  <c r="J192"/>
  <c r="BK167"/>
  <c r="BK116"/>
  <c i="2" r="J971"/>
  <c r="BK898"/>
  <c r="BK825"/>
  <c r="BK770"/>
  <c r="J694"/>
  <c r="BK676"/>
  <c r="BK656"/>
  <c r="J638"/>
  <c r="BK620"/>
  <c r="J554"/>
  <c r="BK508"/>
  <c r="J490"/>
  <c r="J454"/>
  <c r="J415"/>
  <c r="J391"/>
  <c r="J359"/>
  <c r="BK337"/>
  <c r="BK313"/>
  <c r="J291"/>
  <c r="J281"/>
  <c r="J265"/>
  <c r="BK233"/>
  <c r="J188"/>
  <c r="BK173"/>
  <c r="BK123"/>
  <c r="BK103"/>
  <c i="5" r="J1332"/>
  <c r="J1317"/>
  <c r="J1314"/>
  <c r="J1301"/>
  <c r="BK1255"/>
  <c r="J1218"/>
  <c r="BK1202"/>
  <c r="BK1170"/>
  <c r="BK1137"/>
  <c r="J1113"/>
  <c r="BK1077"/>
  <c r="BK1030"/>
  <c r="J936"/>
  <c r="J920"/>
  <c r="BK892"/>
  <c r="J864"/>
  <c r="BK836"/>
  <c r="J799"/>
  <c r="BK768"/>
  <c r="J655"/>
  <c r="BK642"/>
  <c r="BK616"/>
  <c r="BK596"/>
  <c r="BK576"/>
  <c r="J535"/>
  <c r="BK509"/>
  <c r="J478"/>
  <c r="BK452"/>
  <c r="J419"/>
  <c r="J299"/>
  <c r="BK265"/>
  <c r="J233"/>
  <c r="BK183"/>
  <c r="BK165"/>
  <c r="J140"/>
  <c r="BK110"/>
  <c i="4" r="BK105"/>
  <c i="3" r="BK419"/>
  <c r="J373"/>
  <c r="BK349"/>
  <c r="J286"/>
  <c r="J229"/>
  <c r="BK192"/>
  <c r="J157"/>
  <c r="J96"/>
  <c i="2" r="J1051"/>
  <c r="BK1038"/>
  <c r="BK996"/>
  <c r="BK950"/>
  <c r="J846"/>
  <c r="J825"/>
  <c r="J770"/>
  <c r="J712"/>
  <c r="J662"/>
  <c r="BK632"/>
  <c r="BK582"/>
  <c r="BK559"/>
  <c r="J538"/>
  <c r="BK528"/>
  <c r="J520"/>
  <c r="J482"/>
  <c r="BK462"/>
  <c r="J450"/>
  <c r="BK434"/>
  <c r="J419"/>
  <c r="J389"/>
  <c r="BK345"/>
  <c r="J315"/>
  <c r="BK281"/>
  <c r="J233"/>
  <c r="BK185"/>
  <c r="BK163"/>
  <c r="J126"/>
  <c i="5" r="J1240"/>
  <c r="J1198"/>
  <c r="BK1175"/>
  <c r="J1162"/>
  <c r="BK1093"/>
  <c r="J1030"/>
  <c r="BK987"/>
  <c r="BK965"/>
  <c r="J923"/>
  <c r="J898"/>
  <c r="J857"/>
  <c r="BK821"/>
  <c r="BK748"/>
  <c r="BK712"/>
  <c r="BK677"/>
  <c r="J648"/>
  <c r="BK552"/>
  <c r="J498"/>
  <c r="BK443"/>
  <c r="BK407"/>
  <c r="BK381"/>
  <c r="BK355"/>
  <c r="J324"/>
  <c r="J254"/>
  <c r="J183"/>
  <c r="J148"/>
  <c r="J119"/>
  <c i="4" r="J105"/>
  <c i="3" r="J424"/>
  <c r="J401"/>
  <c r="BK337"/>
  <c r="BK319"/>
  <c r="J270"/>
  <c r="J189"/>
  <c r="BK162"/>
  <c r="J109"/>
  <c i="2" r="J903"/>
  <c r="BK806"/>
  <c r="BK779"/>
  <c r="BK739"/>
  <c r="BK694"/>
  <c r="J671"/>
  <c r="BK652"/>
  <c r="J629"/>
  <c r="BK574"/>
  <c r="BK517"/>
  <c r="BK504"/>
  <c r="BK482"/>
  <c r="J469"/>
  <c r="J447"/>
  <c r="J401"/>
  <c r="J368"/>
  <c r="J362"/>
  <c r="J319"/>
  <c r="BK291"/>
  <c r="BK205"/>
  <c r="BK158"/>
  <c i="5" r="J1266"/>
  <c r="BK1240"/>
  <c r="BK1157"/>
  <c r="J1109"/>
  <c r="J1048"/>
  <c r="BK1007"/>
  <c r="BK960"/>
  <c r="BK934"/>
  <c r="BK920"/>
  <c r="J895"/>
  <c r="BK851"/>
  <c r="J790"/>
  <c r="J773"/>
  <c r="J752"/>
  <c r="J698"/>
  <c r="BK685"/>
  <c r="BK670"/>
  <c r="J635"/>
  <c r="J606"/>
  <c r="J556"/>
  <c r="J527"/>
  <c r="BK501"/>
  <c r="J443"/>
  <c r="J407"/>
  <c r="BK362"/>
  <c r="J339"/>
  <c r="BK261"/>
  <c r="BK221"/>
  <c r="J188"/>
  <c r="BK140"/>
  <c i="4" r="BK124"/>
  <c r="J90"/>
  <c i="3" r="J431"/>
  <c r="J387"/>
  <c r="BK358"/>
  <c r="J331"/>
  <c r="BK286"/>
  <c r="J235"/>
  <c r="BK198"/>
  <c r="J146"/>
  <c i="2" r="J975"/>
  <c r="J879"/>
  <c r="BK846"/>
  <c r="J761"/>
  <c r="J734"/>
  <c r="J678"/>
  <c r="J652"/>
  <c r="BK626"/>
  <c r="J590"/>
  <c r="J550"/>
  <c r="J532"/>
  <c r="BK494"/>
  <c r="J443"/>
  <c r="BK429"/>
  <c r="BK401"/>
  <c r="BK383"/>
  <c r="BK365"/>
  <c r="BK342"/>
  <c r="BK305"/>
  <c r="BK272"/>
  <c r="BK253"/>
  <c r="BK213"/>
  <c r="BK193"/>
  <c r="J137"/>
  <c r="J113"/>
  <c l="1" r="T107"/>
  <c r="P136"/>
  <c r="T196"/>
  <c r="R280"/>
  <c r="P308"/>
  <c r="BK349"/>
  <c r="J349"/>
  <c r="J70"/>
  <c r="BK453"/>
  <c r="J453"/>
  <c r="J71"/>
  <c r="R453"/>
  <c r="R468"/>
  <c r="R531"/>
  <c r="R544"/>
  <c r="R565"/>
  <c r="T670"/>
  <c r="R693"/>
  <c r="T805"/>
  <c r="T906"/>
  <c i="3" r="R95"/>
  <c r="R145"/>
  <c r="T156"/>
  <c r="P184"/>
  <c r="T210"/>
  <c r="R234"/>
  <c r="BK269"/>
  <c r="J269"/>
  <c r="J70"/>
  <c r="BK357"/>
  <c r="J357"/>
  <c r="J71"/>
  <c r="BK408"/>
  <c r="J408"/>
  <c r="J73"/>
  <c i="4" r="P87"/>
  <c r="T104"/>
  <c i="5" r="R109"/>
  <c r="P232"/>
  <c r="T290"/>
  <c r="T486"/>
  <c r="R659"/>
  <c r="R684"/>
  <c r="R704"/>
  <c r="R760"/>
  <c r="R789"/>
  <c r="T806"/>
  <c r="P832"/>
  <c r="BK842"/>
  <c r="J842"/>
  <c r="J79"/>
  <c r="T842"/>
  <c r="BK1284"/>
  <c r="J1284"/>
  <c r="J87"/>
  <c i="2" r="P107"/>
  <c r="T136"/>
  <c r="P196"/>
  <c r="P261"/>
  <c r="BK308"/>
  <c r="J308"/>
  <c r="J69"/>
  <c r="R308"/>
  <c r="P349"/>
  <c r="P453"/>
  <c r="T468"/>
  <c r="P531"/>
  <c r="P544"/>
  <c r="BK565"/>
  <c r="J565"/>
  <c r="J75"/>
  <c r="BK670"/>
  <c r="J670"/>
  <c r="J76"/>
  <c r="P693"/>
  <c r="BK805"/>
  <c r="J805"/>
  <c r="J78"/>
  <c r="R906"/>
  <c i="3" r="T95"/>
  <c r="P145"/>
  <c r="P156"/>
  <c r="R184"/>
  <c r="BK210"/>
  <c r="J210"/>
  <c r="J67"/>
  <c r="R210"/>
  <c r="P234"/>
  <c r="P269"/>
  <c r="P357"/>
  <c r="T408"/>
  <c i="4" r="BK87"/>
  <c r="BK104"/>
  <c r="J104"/>
  <c r="J62"/>
  <c r="P104"/>
  <c r="R111"/>
  <c i="5" r="T109"/>
  <c r="T232"/>
  <c r="R290"/>
  <c r="BK486"/>
  <c r="J486"/>
  <c r="J67"/>
  <c r="BK659"/>
  <c r="J659"/>
  <c r="J68"/>
  <c r="T684"/>
  <c r="P704"/>
  <c r="T760"/>
  <c r="T789"/>
  <c r="P806"/>
  <c r="R832"/>
  <c r="P842"/>
  <c r="BK860"/>
  <c r="J860"/>
  <c r="J80"/>
  <c r="R860"/>
  <c r="P887"/>
  <c r="BK983"/>
  <c r="J983"/>
  <c r="J82"/>
  <c r="P983"/>
  <c r="BK1013"/>
  <c r="J1013"/>
  <c r="J83"/>
  <c r="T1013"/>
  <c r="R1080"/>
  <c r="P1243"/>
  <c r="T1284"/>
  <c i="2" r="BK107"/>
  <c r="J107"/>
  <c r="J62"/>
  <c r="BK136"/>
  <c r="J136"/>
  <c r="J63"/>
  <c r="BK196"/>
  <c r="J196"/>
  <c r="J64"/>
  <c r="BK261"/>
  <c r="J261"/>
  <c r="J65"/>
  <c r="T261"/>
  <c r="P280"/>
  <c r="T349"/>
  <c r="T453"/>
  <c r="P468"/>
  <c r="T531"/>
  <c r="T544"/>
  <c r="P565"/>
  <c r="R670"/>
  <c r="BK693"/>
  <c r="J693"/>
  <c r="J77"/>
  <c r="R805"/>
  <c r="P906"/>
  <c i="3" r="P95"/>
  <c r="P94"/>
  <c r="BK156"/>
  <c r="J156"/>
  <c r="J63"/>
  <c r="BK184"/>
  <c r="J184"/>
  <c r="J64"/>
  <c r="P210"/>
  <c r="T234"/>
  <c r="T269"/>
  <c r="R357"/>
  <c r="R408"/>
  <c i="4" r="R87"/>
  <c r="R104"/>
  <c r="P111"/>
  <c i="5" r="BK109"/>
  <c r="J109"/>
  <c r="J61"/>
  <c r="R232"/>
  <c r="P290"/>
  <c r="P486"/>
  <c r="T659"/>
  <c r="BK684"/>
  <c r="J684"/>
  <c r="J70"/>
  <c r="BK704"/>
  <c r="J704"/>
  <c r="J72"/>
  <c r="BK760"/>
  <c r="J760"/>
  <c r="J73"/>
  <c r="BK789"/>
  <c r="J789"/>
  <c r="J74"/>
  <c r="BK806"/>
  <c r="J806"/>
  <c r="J75"/>
  <c r="BK832"/>
  <c r="J832"/>
  <c r="J77"/>
  <c r="BK887"/>
  <c r="J887"/>
  <c r="J81"/>
  <c r="T887"/>
  <c r="T983"/>
  <c r="P1013"/>
  <c r="R1013"/>
  <c r="T1080"/>
  <c r="T1243"/>
  <c r="P1284"/>
  <c i="2" r="R107"/>
  <c r="R136"/>
  <c r="R196"/>
  <c r="R261"/>
  <c r="BK280"/>
  <c r="T280"/>
  <c r="T308"/>
  <c r="R349"/>
  <c r="BK468"/>
  <c r="J468"/>
  <c r="J72"/>
  <c r="BK531"/>
  <c r="J531"/>
  <c r="J73"/>
  <c r="BK544"/>
  <c r="J544"/>
  <c r="J74"/>
  <c r="T565"/>
  <c r="P670"/>
  <c r="T693"/>
  <c r="P805"/>
  <c r="BK906"/>
  <c r="J906"/>
  <c r="J79"/>
  <c i="3" r="BK95"/>
  <c r="J95"/>
  <c r="J61"/>
  <c r="BK145"/>
  <c r="J145"/>
  <c r="J62"/>
  <c r="T145"/>
  <c r="R156"/>
  <c r="T184"/>
  <c r="BK234"/>
  <c r="J234"/>
  <c r="J69"/>
  <c r="R269"/>
  <c r="T357"/>
  <c r="P408"/>
  <c i="4" r="T87"/>
  <c r="BK111"/>
  <c r="J111"/>
  <c r="J63"/>
  <c r="T111"/>
  <c i="5" r="P109"/>
  <c r="BK232"/>
  <c r="J232"/>
  <c r="J63"/>
  <c r="BK290"/>
  <c r="J290"/>
  <c r="J66"/>
  <c r="R486"/>
  <c r="P659"/>
  <c r="P684"/>
  <c r="T704"/>
  <c r="P760"/>
  <c r="P789"/>
  <c r="R806"/>
  <c r="T832"/>
  <c r="R842"/>
  <c r="P860"/>
  <c r="T860"/>
  <c r="R887"/>
  <c r="R983"/>
  <c r="BK1080"/>
  <c r="J1080"/>
  <c r="J84"/>
  <c r="P1080"/>
  <c r="BK1243"/>
  <c r="J1243"/>
  <c r="J85"/>
  <c r="R1243"/>
  <c r="R1284"/>
  <c i="2" r="E90"/>
  <c r="BE151"/>
  <c r="BE158"/>
  <c r="BE163"/>
  <c r="BE168"/>
  <c r="BE177"/>
  <c r="BE181"/>
  <c r="BE228"/>
  <c r="BE233"/>
  <c r="BE241"/>
  <c r="BE257"/>
  <c r="BE268"/>
  <c r="BE281"/>
  <c r="BE291"/>
  <c r="BE323"/>
  <c r="BE327"/>
  <c r="BE375"/>
  <c r="BE403"/>
  <c r="BE413"/>
  <c r="BE419"/>
  <c r="BE454"/>
  <c r="BE462"/>
  <c r="BE466"/>
  <c r="BE473"/>
  <c r="BE490"/>
  <c r="BE497"/>
  <c r="BE508"/>
  <c r="BE511"/>
  <c r="BE566"/>
  <c r="BE574"/>
  <c r="BE582"/>
  <c r="BE607"/>
  <c r="BE641"/>
  <c r="BE667"/>
  <c r="BE684"/>
  <c r="BE694"/>
  <c r="BE730"/>
  <c r="BE775"/>
  <c r="BE825"/>
  <c r="BE833"/>
  <c r="BE893"/>
  <c r="BE907"/>
  <c r="BK275"/>
  <c r="J275"/>
  <c r="J66"/>
  <c i="3" r="F55"/>
  <c r="BE96"/>
  <c r="BE105"/>
  <c r="BE116"/>
  <c r="BE123"/>
  <c r="BE162"/>
  <c r="BE185"/>
  <c r="BE192"/>
  <c r="BE211"/>
  <c r="BE222"/>
  <c r="BE261"/>
  <c r="BE275"/>
  <c r="BE311"/>
  <c r="BE363"/>
  <c r="BE397"/>
  <c r="BE401"/>
  <c r="BE413"/>
  <c r="BE424"/>
  <c r="BE431"/>
  <c r="BE434"/>
  <c r="BK400"/>
  <c r="J400"/>
  <c r="J72"/>
  <c i="4" r="J52"/>
  <c r="BE95"/>
  <c r="BE116"/>
  <c r="BE118"/>
  <c r="BE121"/>
  <c r="BK120"/>
  <c r="J120"/>
  <c r="J64"/>
  <c i="5" r="E48"/>
  <c r="J101"/>
  <c r="BE110"/>
  <c r="BE114"/>
  <c r="BE160"/>
  <c r="BE174"/>
  <c r="BE196"/>
  <c r="BE243"/>
  <c r="BE274"/>
  <c r="BE279"/>
  <c r="BE285"/>
  <c r="BE291"/>
  <c r="BE309"/>
  <c r="BE329"/>
  <c r="BE381"/>
  <c r="BE388"/>
  <c r="BE429"/>
  <c r="BE448"/>
  <c r="BE483"/>
  <c r="BE487"/>
  <c r="BE543"/>
  <c r="BE576"/>
  <c r="BE581"/>
  <c r="BE639"/>
  <c r="BE645"/>
  <c r="BE655"/>
  <c r="BE660"/>
  <c r="BE705"/>
  <c r="BE712"/>
  <c r="BE717"/>
  <c r="BE803"/>
  <c r="BE814"/>
  <c r="BE821"/>
  <c r="BE833"/>
  <c r="BE845"/>
  <c r="BE857"/>
  <c r="BE861"/>
  <c r="BE864"/>
  <c r="BE884"/>
  <c r="BE888"/>
  <c r="BE898"/>
  <c r="BE911"/>
  <c r="BE923"/>
  <c r="BE936"/>
  <c r="BE939"/>
  <c r="BE965"/>
  <c r="BE969"/>
  <c r="BE987"/>
  <c r="BE999"/>
  <c r="BE1002"/>
  <c r="BE1030"/>
  <c r="BE1081"/>
  <c r="BE1088"/>
  <c r="BE1093"/>
  <c r="BE1126"/>
  <c r="BE1137"/>
  <c r="BE1141"/>
  <c r="BE1166"/>
  <c r="BE1175"/>
  <c r="BE1178"/>
  <c r="BE1194"/>
  <c r="BE1215"/>
  <c r="BE1223"/>
  <c r="BE1258"/>
  <c r="BE1262"/>
  <c i="2" r="F97"/>
  <c r="BE108"/>
  <c r="BE123"/>
  <c r="BE144"/>
  <c r="BE173"/>
  <c r="BE185"/>
  <c r="BE188"/>
  <c r="BE205"/>
  <c r="BE213"/>
  <c r="BE262"/>
  <c r="BE265"/>
  <c r="BE283"/>
  <c r="BE287"/>
  <c r="BE295"/>
  <c r="BE303"/>
  <c r="BE311"/>
  <c r="BE313"/>
  <c r="BE331"/>
  <c r="BE333"/>
  <c r="BE337"/>
  <c r="BE342"/>
  <c r="BE355"/>
  <c r="BE359"/>
  <c r="BE368"/>
  <c r="BE379"/>
  <c r="BE385"/>
  <c r="BE409"/>
  <c r="BE425"/>
  <c r="BE431"/>
  <c r="BE434"/>
  <c r="BE437"/>
  <c r="BE441"/>
  <c r="BE450"/>
  <c r="BE486"/>
  <c r="BE524"/>
  <c r="BE528"/>
  <c r="BE545"/>
  <c r="BE554"/>
  <c r="BE562"/>
  <c r="BE611"/>
  <c r="BE632"/>
  <c r="BE638"/>
  <c r="BE647"/>
  <c r="BE662"/>
  <c r="BE703"/>
  <c r="BE752"/>
  <c r="BE770"/>
  <c r="BE793"/>
  <c r="BE802"/>
  <c r="BE806"/>
  <c r="BE815"/>
  <c r="BE838"/>
  <c r="BE846"/>
  <c r="BE856"/>
  <c r="BE879"/>
  <c r="BE898"/>
  <c r="BE929"/>
  <c r="BE971"/>
  <c r="BK102"/>
  <c r="BK101"/>
  <c r="J101"/>
  <c r="J60"/>
  <c i="3" r="E48"/>
  <c r="BE135"/>
  <c r="BE150"/>
  <c r="BE167"/>
  <c r="BE175"/>
  <c r="BE179"/>
  <c r="BE189"/>
  <c r="BE195"/>
  <c r="BE202"/>
  <c r="BE206"/>
  <c r="BE216"/>
  <c r="BE229"/>
  <c r="BE235"/>
  <c r="BE270"/>
  <c r="BE280"/>
  <c r="BE286"/>
  <c r="BE327"/>
  <c r="BE344"/>
  <c r="BE349"/>
  <c r="BE354"/>
  <c r="BE358"/>
  <c r="BE368"/>
  <c r="BE373"/>
  <c r="BE382"/>
  <c i="4" r="E48"/>
  <c r="F55"/>
  <c r="BE88"/>
  <c r="BE90"/>
  <c r="BE114"/>
  <c i="5" r="BE148"/>
  <c r="BE165"/>
  <c r="BE200"/>
  <c r="BE233"/>
  <c r="BE238"/>
  <c r="BE251"/>
  <c r="BE258"/>
  <c r="BE299"/>
  <c r="BE339"/>
  <c r="BE362"/>
  <c r="BE419"/>
  <c r="BE424"/>
  <c r="BE457"/>
  <c r="BE463"/>
  <c r="BE468"/>
  <c r="BE498"/>
  <c r="BE501"/>
  <c r="BE505"/>
  <c r="BE509"/>
  <c r="BE515"/>
  <c r="BE523"/>
  <c r="BE531"/>
  <c r="BE535"/>
  <c r="BE556"/>
  <c r="BE570"/>
  <c r="BE596"/>
  <c r="BE601"/>
  <c r="BE606"/>
  <c r="BE611"/>
  <c r="BE635"/>
  <c r="BE651"/>
  <c r="BE687"/>
  <c r="BE729"/>
  <c r="BE757"/>
  <c r="BE761"/>
  <c r="BE773"/>
  <c r="BE777"/>
  <c r="BE782"/>
  <c r="BE790"/>
  <c r="BE799"/>
  <c r="BE825"/>
  <c r="BE840"/>
  <c r="BE843"/>
  <c r="BE871"/>
  <c r="BE880"/>
  <c r="BE892"/>
  <c r="BE902"/>
  <c r="BE907"/>
  <c r="BE920"/>
  <c r="BE934"/>
  <c r="BE942"/>
  <c r="BE948"/>
  <c r="BE953"/>
  <c r="BE972"/>
  <c r="BE977"/>
  <c r="BE1039"/>
  <c r="BE1077"/>
  <c r="BE1100"/>
  <c r="BE1109"/>
  <c r="BE1113"/>
  <c r="BE1118"/>
  <c r="BE1122"/>
  <c r="BE1149"/>
  <c r="BE1157"/>
  <c r="BE1170"/>
  <c r="BE1186"/>
  <c r="BE1202"/>
  <c r="BE1207"/>
  <c r="BE1210"/>
  <c r="BE1218"/>
  <c r="BE1236"/>
  <c r="BE1244"/>
  <c r="BE1248"/>
  <c r="BE1255"/>
  <c r="BK284"/>
  <c r="J284"/>
  <c r="J65"/>
  <c r="BK680"/>
  <c r="J680"/>
  <c r="J69"/>
  <c r="BK1265"/>
  <c r="J1265"/>
  <c r="J86"/>
  <c i="2" r="J52"/>
  <c r="BE103"/>
  <c r="BE113"/>
  <c r="BE118"/>
  <c r="BE131"/>
  <c r="BE137"/>
  <c r="BE209"/>
  <c r="BE221"/>
  <c r="BE249"/>
  <c r="BE253"/>
  <c r="BE272"/>
  <c r="BE276"/>
  <c r="BE305"/>
  <c r="BE315"/>
  <c r="BE350"/>
  <c r="BE362"/>
  <c r="BE383"/>
  <c r="BE391"/>
  <c r="BE395"/>
  <c r="BE397"/>
  <c r="BE401"/>
  <c r="BE415"/>
  <c r="BE458"/>
  <c r="BE469"/>
  <c r="BE482"/>
  <c r="BE502"/>
  <c r="BE504"/>
  <c r="BE532"/>
  <c r="BE550"/>
  <c r="BE594"/>
  <c r="BE603"/>
  <c r="BE624"/>
  <c r="BE626"/>
  <c r="BE644"/>
  <c r="BE652"/>
  <c r="BE656"/>
  <c r="BE658"/>
  <c r="BE665"/>
  <c r="BE676"/>
  <c r="BE678"/>
  <c r="BE682"/>
  <c r="BE688"/>
  <c r="BE690"/>
  <c r="BE712"/>
  <c r="BE721"/>
  <c r="BE739"/>
  <c r="BE784"/>
  <c r="BE843"/>
  <c r="BE866"/>
  <c r="BE870"/>
  <c r="BE875"/>
  <c r="BE903"/>
  <c r="BE950"/>
  <c r="BE975"/>
  <c r="BE996"/>
  <c r="BE1017"/>
  <c r="BE1038"/>
  <c r="BE1042"/>
  <c r="BE1051"/>
  <c r="BE1072"/>
  <c i="3" r="J52"/>
  <c r="BE101"/>
  <c r="BE109"/>
  <c r="BE140"/>
  <c r="BE198"/>
  <c r="BE246"/>
  <c r="BE256"/>
  <c r="BE266"/>
  <c r="BE291"/>
  <c r="BE296"/>
  <c r="BE300"/>
  <c r="BE304"/>
  <c r="BE324"/>
  <c r="BE331"/>
  <c r="BE334"/>
  <c r="BE337"/>
  <c r="BE341"/>
  <c r="BE387"/>
  <c r="BK205"/>
  <c r="J205"/>
  <c r="J65"/>
  <c i="4" r="BE102"/>
  <c r="BE124"/>
  <c i="5" r="BE124"/>
  <c r="BE188"/>
  <c r="BE216"/>
  <c r="BE254"/>
  <c r="BE261"/>
  <c r="BE317"/>
  <c r="BE324"/>
  <c r="BE334"/>
  <c r="BE348"/>
  <c r="BE355"/>
  <c r="BE374"/>
  <c r="BE395"/>
  <c r="BE407"/>
  <c r="BE414"/>
  <c r="BE434"/>
  <c r="BE439"/>
  <c r="BE478"/>
  <c r="BE527"/>
  <c r="BE552"/>
  <c r="BE560"/>
  <c r="BE565"/>
  <c r="BE621"/>
  <c r="BE663"/>
  <c r="BE667"/>
  <c r="BE673"/>
  <c r="BE677"/>
  <c r="BE681"/>
  <c r="BE685"/>
  <c r="BE692"/>
  <c r="BE698"/>
  <c r="BE722"/>
  <c r="BE748"/>
  <c r="BE752"/>
  <c r="BE786"/>
  <c r="BE807"/>
  <c r="BE848"/>
  <c r="BE851"/>
  <c r="BE875"/>
  <c r="BE895"/>
  <c r="BE914"/>
  <c r="BE931"/>
  <c r="BE957"/>
  <c r="BE960"/>
  <c r="BE980"/>
  <c r="BE984"/>
  <c r="BE991"/>
  <c r="BE994"/>
  <c r="BE1007"/>
  <c r="BE1010"/>
  <c r="BE1014"/>
  <c r="BE1057"/>
  <c r="BE1133"/>
  <c r="BE1154"/>
  <c r="BE1191"/>
  <c r="BE1227"/>
  <c r="BE1231"/>
  <c r="BE1240"/>
  <c r="BE1275"/>
  <c r="BE1285"/>
  <c r="BE1293"/>
  <c r="BE1301"/>
  <c r="BE1309"/>
  <c r="BE1314"/>
  <c r="BE1317"/>
  <c r="BE1325"/>
  <c r="BE1332"/>
  <c r="BE1340"/>
  <c r="BK225"/>
  <c r="J225"/>
  <c r="J62"/>
  <c r="BK824"/>
  <c r="J824"/>
  <c r="J76"/>
  <c r="BK839"/>
  <c r="J839"/>
  <c r="J78"/>
  <c i="2" r="BE126"/>
  <c r="BE190"/>
  <c r="BE193"/>
  <c r="BE197"/>
  <c r="BE201"/>
  <c r="BE299"/>
  <c r="BE309"/>
  <c r="BE319"/>
  <c r="BE345"/>
  <c r="BE365"/>
  <c r="BE372"/>
  <c r="BE389"/>
  <c r="BE407"/>
  <c r="BE421"/>
  <c r="BE429"/>
  <c r="BE443"/>
  <c r="BE447"/>
  <c r="BE475"/>
  <c r="BE479"/>
  <c r="BE494"/>
  <c r="BE499"/>
  <c r="BE514"/>
  <c r="BE517"/>
  <c r="BE520"/>
  <c r="BE536"/>
  <c r="BE538"/>
  <c r="BE541"/>
  <c r="BE559"/>
  <c r="BE590"/>
  <c r="BE620"/>
  <c r="BE629"/>
  <c r="BE635"/>
  <c r="BE649"/>
  <c r="BE671"/>
  <c r="BE734"/>
  <c r="BE743"/>
  <c r="BE761"/>
  <c r="BE779"/>
  <c r="BE883"/>
  <c r="BK1071"/>
  <c r="J1071"/>
  <c r="J80"/>
  <c i="3" r="BE146"/>
  <c r="BE157"/>
  <c r="BE171"/>
  <c r="BE315"/>
  <c r="BE319"/>
  <c r="BE378"/>
  <c r="BE392"/>
  <c r="BE409"/>
  <c r="BE419"/>
  <c r="BK221"/>
  <c r="J221"/>
  <c r="J68"/>
  <c i="4" r="BE93"/>
  <c r="BE99"/>
  <c r="BE105"/>
  <c r="BE108"/>
  <c r="BE112"/>
  <c r="BK123"/>
  <c r="J123"/>
  <c r="J65"/>
  <c i="5" r="F55"/>
  <c r="BE119"/>
  <c r="BE129"/>
  <c r="BE133"/>
  <c r="BE140"/>
  <c r="BE155"/>
  <c r="BE169"/>
  <c r="BE178"/>
  <c r="BE183"/>
  <c r="BE208"/>
  <c r="BE221"/>
  <c r="BE226"/>
  <c r="BE265"/>
  <c r="BE344"/>
  <c r="BE369"/>
  <c r="BE400"/>
  <c r="BE443"/>
  <c r="BE452"/>
  <c r="BE473"/>
  <c r="BE519"/>
  <c r="BE548"/>
  <c r="BE586"/>
  <c r="BE591"/>
  <c r="BE616"/>
  <c r="BE631"/>
  <c r="BE642"/>
  <c r="BE648"/>
  <c r="BE670"/>
  <c r="BE695"/>
  <c r="BE734"/>
  <c r="BE743"/>
  <c r="BE768"/>
  <c r="BE836"/>
  <c r="BE867"/>
  <c r="BE904"/>
  <c r="BE917"/>
  <c r="BE926"/>
  <c r="BE928"/>
  <c r="BE1026"/>
  <c r="BE1048"/>
  <c r="BE1064"/>
  <c r="BE1145"/>
  <c r="BE1162"/>
  <c r="BE1183"/>
  <c r="BE1198"/>
  <c r="BE1251"/>
  <c r="BE1266"/>
  <c r="BK278"/>
  <c r="J278"/>
  <c r="J64"/>
  <c i="3" r="F34"/>
  <c i="1" r="BA56"/>
  <c i="2" r="F37"/>
  <c i="1" r="BD55"/>
  <c i="5" r="J34"/>
  <c i="1" r="AW58"/>
  <c i="3" r="F35"/>
  <c i="1" r="BB56"/>
  <c i="3" r="F37"/>
  <c i="1" r="BD56"/>
  <c i="3" r="F36"/>
  <c i="1" r="BC56"/>
  <c i="2" r="F36"/>
  <c i="1" r="BC55"/>
  <c i="4" r="F35"/>
  <c i="1" r="BB57"/>
  <c i="5" r="F34"/>
  <c i="1" r="BA58"/>
  <c i="5" r="F35"/>
  <c i="1" r="BB58"/>
  <c i="2" r="F34"/>
  <c i="1" r="BA55"/>
  <c i="2" r="F35"/>
  <c i="1" r="BB55"/>
  <c i="5" r="F37"/>
  <c i="1" r="BD58"/>
  <c i="4" r="J34"/>
  <c i="1" r="AW57"/>
  <c i="4" r="F37"/>
  <c i="1" r="BD57"/>
  <c i="2" r="J34"/>
  <c i="1" r="AW55"/>
  <c i="4" r="F36"/>
  <c i="1" r="BC57"/>
  <c i="4" r="F34"/>
  <c i="1" r="BA57"/>
  <c i="5" r="F36"/>
  <c i="1" r="BC58"/>
  <c i="3" r="J34"/>
  <c i="1" r="AW56"/>
  <c i="2" l="1" r="R101"/>
  <c i="4" r="R86"/>
  <c r="R85"/>
  <c i="2" r="P101"/>
  <c r="T101"/>
  <c i="5" r="T703"/>
  <c r="P108"/>
  <c i="4" r="T86"/>
  <c r="T85"/>
  <c i="2" r="P279"/>
  <c r="P100"/>
  <c i="1" r="AU55"/>
  <c i="3" r="R209"/>
  <c r="T209"/>
  <c i="2" r="T279"/>
  <c r="T100"/>
  <c i="3" r="P209"/>
  <c r="P93"/>
  <c i="1" r="AU56"/>
  <c i="4" r="BK86"/>
  <c r="J86"/>
  <c r="J60"/>
  <c i="3" r="T94"/>
  <c r="T93"/>
  <c i="5" r="R703"/>
  <c r="R108"/>
  <c i="4" r="P86"/>
  <c r="P85"/>
  <c i="1" r="AU57"/>
  <c i="3" r="R94"/>
  <c r="R93"/>
  <c i="2" r="R279"/>
  <c r="R100"/>
  <c r="BK279"/>
  <c r="J279"/>
  <c r="J67"/>
  <c i="5" r="P703"/>
  <c r="T108"/>
  <c r="T107"/>
  <c i="2" r="J102"/>
  <c r="J61"/>
  <c r="J280"/>
  <c r="J68"/>
  <c i="3" r="BK209"/>
  <c r="J209"/>
  <c r="J66"/>
  <c i="5" r="BK108"/>
  <c r="J108"/>
  <c r="J60"/>
  <c r="BK703"/>
  <c r="J703"/>
  <c r="J71"/>
  <c i="4" r="J87"/>
  <c r="J61"/>
  <c i="3" r="BK94"/>
  <c r="J94"/>
  <c r="J60"/>
  <c i="2" r="BK100"/>
  <c r="J100"/>
  <c r="J59"/>
  <c i="5" r="J33"/>
  <c i="1" r="AV58"/>
  <c r="AT58"/>
  <c r="BC54"/>
  <c r="AY54"/>
  <c i="3" r="F33"/>
  <c i="1" r="AZ56"/>
  <c i="2" r="J33"/>
  <c i="1" r="AV55"/>
  <c r="AT55"/>
  <c r="BA54"/>
  <c r="AW54"/>
  <c r="AK30"/>
  <c r="BB54"/>
  <c r="W31"/>
  <c r="BD54"/>
  <c r="W33"/>
  <c i="2" r="F33"/>
  <c i="1" r="AZ55"/>
  <c i="4" r="J33"/>
  <c i="1" r="AV57"/>
  <c r="AT57"/>
  <c i="3" r="J33"/>
  <c i="1" r="AV56"/>
  <c r="AT56"/>
  <c i="5" r="F33"/>
  <c i="1" r="AZ58"/>
  <c i="4" r="F33"/>
  <c i="1" r="AZ57"/>
  <c i="5" l="1" r="R107"/>
  <c r="P107"/>
  <c i="1" r="AU58"/>
  <c i="3" r="BK93"/>
  <c r="J93"/>
  <c r="J59"/>
  <c i="4" r="BK85"/>
  <c r="J85"/>
  <c i="5" r="BK107"/>
  <c r="J107"/>
  <c r="J59"/>
  <c i="1" r="AU54"/>
  <c r="W30"/>
  <c r="AX54"/>
  <c r="W32"/>
  <c r="AZ54"/>
  <c r="W29"/>
  <c i="4" r="J30"/>
  <c i="1" r="AG57"/>
  <c r="AN57"/>
  <c i="2" r="J30"/>
  <c i="1" r="AG55"/>
  <c r="AN55"/>
  <c i="2" l="1" r="J39"/>
  <c i="4" r="J39"/>
  <c r="J59"/>
  <c i="1" r="AV54"/>
  <c r="AK29"/>
  <c i="3" r="J30"/>
  <c i="1" r="AG56"/>
  <c r="AN56"/>
  <c i="5" r="J30"/>
  <c i="1" r="AG58"/>
  <c r="AN58"/>
  <c i="3" l="1" r="J39"/>
  <c i="5" r="J39"/>
  <c i="1" r="AG54"/>
  <c r="AT54"/>
  <c l="1" r="AN54"/>
  <c r="AK26"/>
  <c r="AK3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<sst xmlns="http://schemas.openxmlformats.org/spreadsheetml/2006/main">
  <si>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</si>
  <si>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</si>
  <si>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</si>
  <si>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</si>
  <si>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</si>
  <si>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{ff8a15f8-4c6d-4d77-9aa6-8fa6476e854c}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</si>
  <si>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</si>
  <si>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</si>
  <si>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</si>
  <si>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</si>
  <si>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</si>
  <si>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</si>
  <si>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</si>
  <si>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</si>
  <si>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2025_09_19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</si>
  <si>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</si>
  <si>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</si>
  <si>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Karviná - Rekonstrukce tělocvičny a zázemí v ZŠ U Lesa</t>
  </si>
  <si>
    <t>KSO:</t>
  </si>
  <si>
    <t/>
  </si>
  <si>
    <t>CC-CZ:</t>
  </si>
  <si>
    <t>Místo:</t>
  </si>
  <si>
    <t>U Lesa 713/19, 73401 Karviná - Ráj</t>
  </si>
  <si>
    <t>Datum:</t>
  </si>
  <si>
    <t>4. 7. 2025</t>
  </si>
  <si>
    <t>Zadavatel:</t>
  </si>
  <si>
    <t>IČ:</t>
  </si>
  <si>
    <t>00297534</t>
  </si>
  <si>
    <t>statutární město Karviná</t>
  </si>
  <si>
    <t>DIČ:</t>
  </si>
  <si>
    <t>CZ00297534</t>
  </si>
  <si>
    <t>Účastník:</t>
  </si>
  <si>
    <t>Vyplň údaj</t>
  </si>
  <si>
    <t>Projektant:</t>
  </si>
  <si>
    <t>Radek Petžálek, Ing. František Mandovec</t>
  </si>
  <si>
    <t>True</t>
  </si>
  <si>
    <t>Zpracovatel:</t>
  </si>
  <si>
    <t>24190853</t>
  </si>
  <si>
    <t xml:space="preserve">Ing. Jana Krčmová, Artendr s.r.o. </t>
  </si>
  <si>
    <t>CZ24190853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</si>
  <si>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</si>
  <si>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podminky.urs.cz._x000d_
_x000d_
Rozpočet je zpracován na základě dokumentace pro stavební povolení (DSP) a nenahrazuje nabídkový rozpočet pro výběr dodavatele. Rozpočet a výkaz výměr je nutné aktualizovat a dopracovat na základě dokumentace pro provedení stavby (DPS).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</si>
  <si>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</si>
  <si>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</si>
  <si>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</si>
  <si>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</si>
  <si>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</si>
  <si>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</si>
  <si>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</si>
  <si>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</si>
  <si>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</si>
  <si>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</si>
  <si>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</si>
  <si>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</si>
  <si>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</si>
  <si>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</si>
  <si>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</si>
  <si>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</si>
  <si>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</si>
  <si>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</si>
  <si>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</si>
  <si>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</si>
  <si>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</si>
  <si>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</si>
  <si>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</si>
  <si>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</si>
  <si>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</si>
  <si>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</si>
  <si>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</si>
  <si>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</si>
  <si>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</si>
  <si>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</si>
  <si>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</si>
  <si>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</si>
  <si>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</si>
  <si>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</si>
  <si>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</si>
  <si>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</si>
  <si>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</si>
  <si>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</si>
  <si>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</si>
  <si>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SO02</t>
  </si>
  <si>
    <t>Rekonstrukce zázemí v ZŠ U Lesa</t>
  </si>
  <si>
    <t>STA</t>
  </si>
  <si>
    <t>1</t>
  </si>
  <si>
    <t>{af07e6e6-5df4-4126-b5e7-2d30ed0e40d4}</t>
  </si>
  <si>
    <t>2</t>
  </si>
  <si>
    <t>SO03</t>
  </si>
  <si>
    <t>Rekonstrukce střechy tělocvičny</t>
  </si>
  <si>
    <t>{c96bff65-7a54-4e41-adc7-dfbfe52cc9dd}</t>
  </si>
  <si>
    <t>VRN</t>
  </si>
  <si>
    <t>{f0c3cc20-4e26-4ec6-9d59-f3890785286d}</t>
  </si>
  <si>
    <t>SO01</t>
  </si>
  <si>
    <t>Rekonstrukce tělocvičny ZŠ U Lesa</t>
  </si>
  <si>
    <t>{e9300627-64dc-4bd5-b29f-f4e9533ca393}</t>
  </si>
  <si>
    <t>KRYCÍ LIST SOUPISU PRACÍ</t>
  </si>
  <si>
    <t>Objekt:</t>
  </si>
  <si>
    <t>SO02 - Rekonstrukce zázemí v ZŠ U Lesa</t>
  </si>
  <si>
    <t>Rekonstrukce tělocvičny a zázemí v ZŠ U Lesa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</si>
  <si>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</si>
  <si>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</si>
  <si>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</si>
  <si>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</si>
  <si>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</si>
  <si>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</si>
  <si>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</si>
  <si>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</si>
  <si>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</si>
  <si>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</si>
  <si>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</si>
  <si>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</si>
  <si>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721 - Kanalizace</t>
  </si>
  <si>
    <t xml:space="preserve">    722 - Vodovod</t>
  </si>
  <si>
    <t xml:space="preserve">    725 - Zdravotechnika - zařizovací předměty</t>
  </si>
  <si>
    <t xml:space="preserve">    734 - Ústřední vytápění - armatury</t>
  </si>
  <si>
    <t xml:space="preserve">    741 - Silnoproud</t>
  </si>
  <si>
    <t xml:space="preserve">    742 - Elektroinstalace - slaboproud</t>
  </si>
  <si>
    <t xml:space="preserve">    763 - Konstrukce suché výstavby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</si>
  <si>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</si>
  <si>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</si>
  <si>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</si>
  <si>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781 - Dokončovací práce - obklady</t>
  </si>
  <si>
    <t xml:space="preserve">    784 - Dokončovací práce - malby a tapety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</si>
  <si>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</si>
  <si>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</si>
  <si>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</si>
  <si>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</si>
  <si>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</si>
  <si>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</si>
  <si>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</si>
  <si>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</si>
  <si>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</si>
  <si>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</si>
  <si>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</si>
  <si>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</si>
  <si>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</si>
  <si>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</si>
  <si>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</si>
  <si>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</si>
  <si>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</si>
  <si>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Zakládání</t>
  </si>
  <si>
    <t>319</t>
  </si>
  <si>
    <t>K</t>
  </si>
  <si>
    <t>271532212</t>
  </si>
  <si>
    <t>Podsyp pod základové konstrukce se zhutněním z hrubého kameniva frakce 16 až 32 mm</t>
  </si>
  <si>
    <t>m3</t>
  </si>
  <si>
    <t>CS ÚRS 2025 02</t>
  </si>
  <si>
    <t>4</t>
  </si>
  <si>
    <t>1746520358</t>
  </si>
  <si>
    <t>PP</t>
  </si>
  <si>
    <t>Podsyp pod základové konstrukce se zhutněním a urovnáním povrchu z kameniva hrubého, frakce 16 - 32 mm</t>
  </si>
  <si>
    <t>Online PSC</t>
  </si>
  <si>
    <t>https://podminky.urs.cz/item/CS_URS_2025_02/271532212</t>
  </si>
  <si>
    <t>VV</t>
  </si>
  <si>
    <t>0,3*(103+7,8) "terasa + rampa</t>
  </si>
  <si>
    <t>3</t>
  </si>
  <si>
    <t>Svislé a kompletní konstrukce</t>
  </si>
  <si>
    <t>241</t>
  </si>
  <si>
    <t>311234045</t>
  </si>
  <si>
    <t>Zdivo jednovrstvé z cihel děrovaných přes P10 do P15 na maltu M5 tl 250 mm</t>
  </si>
  <si>
    <t>m2</t>
  </si>
  <si>
    <t>-1026488768</t>
  </si>
  <si>
    <t>Zdivo jednovrstvé z cihel děrovaných nebroušených klasických spojených na pero a drážku na maltu M5, pevnost cihel přes P10 do P15, tl. zdiva 250 mm</t>
  </si>
  <si>
    <t>https://podminky.urs.cz/item/CS_URS_2025_02/311234045</t>
  </si>
  <si>
    <t>P</t>
  </si>
  <si>
    <t>Poznámka k položce:_x000d_
zdi</t>
  </si>
  <si>
    <t>0,9*2*2 "1.07</t>
  </si>
  <si>
    <t>311235151</t>
  </si>
  <si>
    <t>Zdivo jednovrstvé z cihel broušených do P10 na tenkovrstvou maltu tl 300 mm</t>
  </si>
  <si>
    <t>322112318</t>
  </si>
  <si>
    <t>Zdivo jednovrstvé z cihel děrovaných broušených na celoplošnou tenkovrstvou maltu, pevnost cihel do P10, tl. zdiva 300 mm</t>
  </si>
  <si>
    <t>https://podminky.urs.cz/item/CS_URS_2025_02/311235151</t>
  </si>
  <si>
    <t>0,9*2,0 "mč 1.07</t>
  </si>
  <si>
    <t>237</t>
  </si>
  <si>
    <t>317941123</t>
  </si>
  <si>
    <t>Osazování ocelových válcovaných nosníků na zdivu I, IE, U, UE nebo L výšky přes 120 do 220 mm</t>
  </si>
  <si>
    <t>t</t>
  </si>
  <si>
    <t>-570579725</t>
  </si>
  <si>
    <t>Osazování ocelových válcovaných nosníků na zdivu I nebo IE nebo U nebo UE nebo L, výšky přes 120 do 220 mm</t>
  </si>
  <si>
    <t>https://podminky.urs.cz/item/CS_URS_2025_02/317941123</t>
  </si>
  <si>
    <t>1,5*2*18,99*0,001"2xIPE 200 překlad nad bouraným otvorem</t>
  </si>
  <si>
    <t>238</t>
  </si>
  <si>
    <t>M</t>
  </si>
  <si>
    <t>13010750</t>
  </si>
  <si>
    <t>ocel profilová jakost S235JR (11 375) průřez IPE 180</t>
  </si>
  <si>
    <t>8</t>
  </si>
  <si>
    <t>-1107050553</t>
  </si>
  <si>
    <t>242</t>
  </si>
  <si>
    <t>342244221</t>
  </si>
  <si>
    <t>Příčka z cihel broušených na tenkovrstvou maltu tloušťky 140 mm</t>
  </si>
  <si>
    <t>-1749739111</t>
  </si>
  <si>
    <t>Příčky jednoduché z cihel děrovaných broušených na tenkovrstvou maltu, pevnost cihel do P15, tl. příčky 140 mm</t>
  </si>
  <si>
    <t>https://podminky.urs.cz/item/CS_URS_2025_02/342244221</t>
  </si>
  <si>
    <t>0,99*2*3,05 "mč 1.07 sprchy</t>
  </si>
  <si>
    <t>243</t>
  </si>
  <si>
    <t>342291121</t>
  </si>
  <si>
    <t>Ukotvení příček k cihelným konstrukcím plochými kotvami</t>
  </si>
  <si>
    <t>m</t>
  </si>
  <si>
    <t>989314180</t>
  </si>
  <si>
    <t>Ukotvení příček plochými kotvami, do konstrukce cihelné</t>
  </si>
  <si>
    <t>https://podminky.urs.cz/item/CS_URS_2025_02/342291121</t>
  </si>
  <si>
    <t>3,05*2+2*4 "ukotvení dozdívek</t>
  </si>
  <si>
    <t>6</t>
  </si>
  <si>
    <t>Úpravy povrchů, podlahy a osazování výplní</t>
  </si>
  <si>
    <t>220</t>
  </si>
  <si>
    <t>612135003</t>
  </si>
  <si>
    <t>Vyrovnání podkladu vnitřních stěn maltou vápenosádrovou tl do 10 mm</t>
  </si>
  <si>
    <t>77474272</t>
  </si>
  <si>
    <t>Vyrovnání nerovností podkladu vnitřních omítaných ploch maltou, tl. do 10 mm vápenosádrovou stěn</t>
  </si>
  <si>
    <t>https://podminky.urs.cz/item/CS_URS_2025_02/612135003</t>
  </si>
  <si>
    <t>Poznámka k položce:_x000d_
drážkování</t>
  </si>
  <si>
    <t>33,5*0,07 "potrubí</t>
  </si>
  <si>
    <t>30*0,03 "kabely</t>
  </si>
  <si>
    <t>Součet</t>
  </si>
  <si>
    <t>219</t>
  </si>
  <si>
    <t>612135101</t>
  </si>
  <si>
    <t>Hrubá výplň rýh ve stěnách maltou jakékoli šířky rýhy</t>
  </si>
  <si>
    <t>52164095</t>
  </si>
  <si>
    <t>Hrubá výplň rýh maltou jakékoli šířky rýhy ve stěnách</t>
  </si>
  <si>
    <t>https://podminky.urs.cz/item/CS_URS_2025_02/612135101</t>
  </si>
  <si>
    <t>Poznámka k položce:_x000d_
elektro</t>
  </si>
  <si>
    <t>612131101</t>
  </si>
  <si>
    <t>Cementový postřik vnitřních stěn nanášený celoplošně ručně</t>
  </si>
  <si>
    <t>-1918490726</t>
  </si>
  <si>
    <t>Podkladní a spojovací vrstva vnitřních omítaných ploch cementový postřik nanášený ručně celoplošně stěn</t>
  </si>
  <si>
    <t>https://podminky.urs.cz/item/CS_URS_2025_02/612131101</t>
  </si>
  <si>
    <t>1*2*4 "zazděné otvory</t>
  </si>
  <si>
    <t>0,99*2*3,05*2 "mč 1.07 sprchy</t>
  </si>
  <si>
    <t>(2,1*2+1)*0,5 "oprava v místě bourání otvoru</t>
  </si>
  <si>
    <t>5</t>
  </si>
  <si>
    <t>612321121</t>
  </si>
  <si>
    <t>Vápenocementová omítka hladká jednovrstvá vnitřních stěn nanášená ručně</t>
  </si>
  <si>
    <t>-413546494</t>
  </si>
  <si>
    <t>Omítka vápenocementová vnitřních ploch nanášená ručně jednovrstvá, tloušťky do 10 mm hladká svislých konstrukcí stěn</t>
  </si>
  <si>
    <t>https://podminky.urs.cz/item/CS_URS_2025_02/612321121</t>
  </si>
  <si>
    <t>1*2*3+1*2,2*2+1*1,7*2+(2,1*2+1)*1,7 "mč 0.07 pod obklady v místě zazdění a bourání</t>
  </si>
  <si>
    <t>612321141</t>
  </si>
  <si>
    <t>Vápenocementová omítka štuková dvouvrstvá vnitřních stěn nanášená ručně</t>
  </si>
  <si>
    <t>-176825568</t>
  </si>
  <si>
    <t>Omítka vápenocementová vnitřních ploch nanášená ručně dvouvrstvá, tloušťky jádrové omítky do 10 mm a tloušťky štuku do 3 mm štuková svislých konstrukcí stěn</t>
  </si>
  <si>
    <t>https://podminky.urs.cz/item/CS_URS_2025_02/612321141</t>
  </si>
  <si>
    <t>1*0,85*2+1*3,05*2+(2,1*2+1)*3,05 "dozdívané konstrukce</t>
  </si>
  <si>
    <t>7</t>
  </si>
  <si>
    <t>612321191</t>
  </si>
  <si>
    <t>Příplatek k vápenocementové omítce vnitřních stěn za každých dalších 5 mm tloušťky ručně</t>
  </si>
  <si>
    <t>-370687965</t>
  </si>
  <si>
    <t>Omítka vápenocementová vnitřních ploch nanášená ručně Příplatek k cenám za každých dalších i započatých 5 mm tloušťky omítky přes 10 mm stěn</t>
  </si>
  <si>
    <t>https://podminky.urs.cz/item/CS_URS_2025_02/612321191</t>
  </si>
  <si>
    <t>619991015</t>
  </si>
  <si>
    <t>Zakrytí podlahy absorpční textilií</t>
  </si>
  <si>
    <t>1519597147</t>
  </si>
  <si>
    <t>Zakrytí vnitřních ploch před znečištěním textilií absorpční včetně pozdějšího odkrytí podlah</t>
  </si>
  <si>
    <t>https://podminky.urs.cz/item/CS_URS_2025_02/619991015</t>
  </si>
  <si>
    <t>223</t>
  </si>
  <si>
    <t>307</t>
  </si>
  <si>
    <t>631311124</t>
  </si>
  <si>
    <t>Mazanina tl přes 80 do 120 mm z betonu prostého bez zvýšených nároků na prostředí tř. C 16/20</t>
  </si>
  <si>
    <t>-2145950277</t>
  </si>
  <si>
    <t>Mazanina z betonu prostého bez zvýšených nároků na prostředí tl. přes 80 do 120 mm tř. C 16/20</t>
  </si>
  <si>
    <t>https://podminky.urs.cz/item/CS_URS_2025_02/631311124</t>
  </si>
  <si>
    <t>2,9*0,8*0,1 "pro srpchu dle potřeby</t>
  </si>
  <si>
    <t>320</t>
  </si>
  <si>
    <t>632481215</t>
  </si>
  <si>
    <t>Separační vrstva z geotextilie</t>
  </si>
  <si>
    <t>1527978399</t>
  </si>
  <si>
    <t>Separační vrstva k oddělení podlahových vrstev z geotextilie</t>
  </si>
  <si>
    <t>https://podminky.urs.cz/item/CS_URS_2025_02/632481215</t>
  </si>
  <si>
    <t>(103+7,8) "terasa + rampa</t>
  </si>
  <si>
    <t>239</t>
  </si>
  <si>
    <t>642944121</t>
  </si>
  <si>
    <t>Osazování ocelových zárubní dodatečné pl do 2,5 m2</t>
  </si>
  <si>
    <t>kus</t>
  </si>
  <si>
    <t>1089617622</t>
  </si>
  <si>
    <t>Osazení ocelových dveřních zárubní lisovaných nebo z úhelníků dodatečně s vybetonováním prahu, plochy do 2,5 m2</t>
  </si>
  <si>
    <t>https://podminky.urs.cz/item/CS_URS_2025_02/642944121</t>
  </si>
  <si>
    <t>240</t>
  </si>
  <si>
    <t>55331450</t>
  </si>
  <si>
    <t>zárubeň jednokřídlá ocelová pro dodatečnou montáž tl stěny 260-300mm rozměru 600/1970, 2100mm</t>
  </si>
  <si>
    <t>678468972</t>
  </si>
  <si>
    <t>298</t>
  </si>
  <si>
    <t>642945112</t>
  </si>
  <si>
    <t>Osazování protipožárních nebo protiplynových zárubní dveří dvoukřídlových přes 2,5 do 6,5 m2</t>
  </si>
  <si>
    <t>-1113035460</t>
  </si>
  <si>
    <t>Osazování ocelových zárubní protipožárních nebo protiplynových dveří do vynechaného otvoru, s obetonováním, dveří dvoukřídlových přes 2,5 do 6,5 m2</t>
  </si>
  <si>
    <t>https://podminky.urs.cz/item/CS_URS_2025_02/642945112</t>
  </si>
  <si>
    <t>299</t>
  </si>
  <si>
    <t>55331763R</t>
  </si>
  <si>
    <t>zárubeň dvoukřídlá ocelová pro zdění s protipožární úpravou tl stěny 110-150mm rozměru 2000/1970, 2100mm</t>
  </si>
  <si>
    <t>1761858745</t>
  </si>
  <si>
    <t>1 "na chodbě odolnost EW30</t>
  </si>
  <si>
    <t>9</t>
  </si>
  <si>
    <t>Ostatní konstrukce a práce, bourání</t>
  </si>
  <si>
    <t>264</t>
  </si>
  <si>
    <t>949101111</t>
  </si>
  <si>
    <t>Lešení pomocné pro objekty pozemních staveb s lešeňovou podlahou v do 1,9 m zatížení do 150 kg/m2</t>
  </si>
  <si>
    <t>96774111</t>
  </si>
  <si>
    <t>Lešení pomocné pracovní pro objekty pozemních staveb pro zatížení do 150 kg/m2, o výšce lešeňové podlahy do 1,9 m</t>
  </si>
  <si>
    <t>Poznámka k položce:_x000d_
lešení</t>
  </si>
  <si>
    <t>6*3*2</t>
  </si>
  <si>
    <t>15</t>
  </si>
  <si>
    <t>952901111</t>
  </si>
  <si>
    <t>Vyčištění budov bytové a občanské výstavby při výšce podlaží do 4 m</t>
  </si>
  <si>
    <t>-638484137</t>
  </si>
  <si>
    <t>Vyčištění budov nebo objektů před předáním do užívání budov bytové nebo občanské výstavby, světlé výšky podlaží do 4 m</t>
  </si>
  <si>
    <t>https://podminky.urs.cz/item/CS_URS_2025_02/952901111</t>
  </si>
  <si>
    <t>16</t>
  </si>
  <si>
    <t>962032231</t>
  </si>
  <si>
    <t>Bourání zdiva z cihel pálených nebo vápenopískových na MV nebo MVC přes 1 m3</t>
  </si>
  <si>
    <t>848054240</t>
  </si>
  <si>
    <t>Bourání zdiva nadzákladového z cihel pálených plných nebo lícových nebo vápenopískových na maltu vápennou nebo vápenocementovou, objemu přes 1 m3</t>
  </si>
  <si>
    <t>https://podminky.urs.cz/item/CS_URS_2025_02/962032231</t>
  </si>
  <si>
    <t>0,375*1,0*2,1</t>
  </si>
  <si>
    <t>306</t>
  </si>
  <si>
    <t>965042131</t>
  </si>
  <si>
    <t>Bourání podkladů pod dlažby nebo mazanin betonových nebo z litého asfaltu tl do 100 mm pl do 4 m2</t>
  </si>
  <si>
    <t>-1318590594</t>
  </si>
  <si>
    <t>Bourání mazanin betonových nebo z litého asfaltu tl. do 100 mm, plochy do 4 m2</t>
  </si>
  <si>
    <t>https://podminky.urs.cz/item/CS_URS_2025_02/965042131</t>
  </si>
  <si>
    <t>2,9*0,8*0,1 "pro srpchu a pro odtok</t>
  </si>
  <si>
    <t>17</t>
  </si>
  <si>
    <t>965081223</t>
  </si>
  <si>
    <t>Bourání podlah z dlaždic keramických nebo xylolitových tl přes 10 mm plochy přes 1 m2</t>
  </si>
  <si>
    <t>-1630109438</t>
  </si>
  <si>
    <t>Bourání podlah z dlaždic bez podkladního lože nebo mazaniny, s jakoukoliv výplní spár keramických nebo xylolitových tl. přes 10 mm plochy přes 1 m2</t>
  </si>
  <si>
    <t>https://podminky.urs.cz/item/CS_URS_2025_02/965081223</t>
  </si>
  <si>
    <t>2,8 "1.08</t>
  </si>
  <si>
    <t>1,86 "1.09</t>
  </si>
  <si>
    <t>20,8 "1.10</t>
  </si>
  <si>
    <t>13,8 "1.07</t>
  </si>
  <si>
    <t>301</t>
  </si>
  <si>
    <t>974031142</t>
  </si>
  <si>
    <t>Vysekání rýh ve zdivu cihelném hl do 70 mm š do 70 mm</t>
  </si>
  <si>
    <t>1848363536</t>
  </si>
  <si>
    <t>Vysekání rýh ve zdivu cihelném na maltu vápennou nebo vápenocementovou do hl. 70 mm a šířky do 70 mm</t>
  </si>
  <si>
    <t>https://podminky.urs.cz/item/CS_URS_2025_02/974031142</t>
  </si>
  <si>
    <t>Poznámka k položce:_x000d_
kanalizace, vodovod</t>
  </si>
  <si>
    <t>4+7,5 "kanalizace</t>
  </si>
  <si>
    <t>22 "vodovod</t>
  </si>
  <si>
    <t>300</t>
  </si>
  <si>
    <t>977332121</t>
  </si>
  <si>
    <t>Frézování drážek ve stěnách z cihel včetně omítky do 30x30 mm</t>
  </si>
  <si>
    <t>1872639652</t>
  </si>
  <si>
    <t>Frézování drážek pro vodiče ve stěnách z cihel včetně omítky, rozměru do 30x30 mm</t>
  </si>
  <si>
    <t>https://podminky.urs.cz/item/CS_URS_2025_02/977332121</t>
  </si>
  <si>
    <t>30</t>
  </si>
  <si>
    <t>978059241</t>
  </si>
  <si>
    <t>Odsekání obkladů stěn z desek z kamene plochy přes 1 m2</t>
  </si>
  <si>
    <t>-12362891</t>
  </si>
  <si>
    <t>Odsekání obkladů stěn včetně otlučení podkladní omítky až na zdivo z kamene přes 1 m2</t>
  </si>
  <si>
    <t>https://podminky.urs.cz/item/CS_URS_2025_02/978059241</t>
  </si>
  <si>
    <t>6,7*2,0 "mč 1.08</t>
  </si>
  <si>
    <t>5,6*1,7 "mč 1.09</t>
  </si>
  <si>
    <t>19,7*1,7 "mč 1.10</t>
  </si>
  <si>
    <t>15,3*1,7 "1.07</t>
  </si>
  <si>
    <t>22</t>
  </si>
  <si>
    <t>978023411</t>
  </si>
  <si>
    <t>Vyškrabání spár zdiva cihelného mimo komínového</t>
  </si>
  <si>
    <t>463217374</t>
  </si>
  <si>
    <t>Vyškrabání cementové malty ze spár zdiva cihelného mimo komínového</t>
  </si>
  <si>
    <t>https://podminky.urs.cz/item/CS_URS_2025_02/978023411</t>
  </si>
  <si>
    <t>25</t>
  </si>
  <si>
    <t>968072875</t>
  </si>
  <si>
    <t>Vybourání svinovacích rolet mřížových pl do 2 m2</t>
  </si>
  <si>
    <t>284285385</t>
  </si>
  <si>
    <t>Vybourání kovových rámů oken s křídly, dveřních zárubní, vrat, stěn, ostění nebo obkladů rolet svinovacích mřížových, plochy do 2 m2</t>
  </si>
  <si>
    <t>https://podminky.urs.cz/item/CS_URS_2025_02/968072875</t>
  </si>
  <si>
    <t>0,8*2,0 "mč 1.07</t>
  </si>
  <si>
    <t>28</t>
  </si>
  <si>
    <t>969041112</t>
  </si>
  <si>
    <t>Vybourání vnitřního plastového potrubí přes DN 50 do DN 100</t>
  </si>
  <si>
    <t>2146143624</t>
  </si>
  <si>
    <t>Vybourání vnitřního potrubí včetně vysekání drážky plastového přes DN 50 do DN 100</t>
  </si>
  <si>
    <t>https://podminky.urs.cz/item/CS_URS_2025_02/969041112</t>
  </si>
  <si>
    <t>6,4*2</t>
  </si>
  <si>
    <t>29</t>
  </si>
  <si>
    <t>969041113</t>
  </si>
  <si>
    <t>Vybourání vnitřního plastového potrubí přes DN 100 do DN 200</t>
  </si>
  <si>
    <t>1397867470</t>
  </si>
  <si>
    <t>Vybourání vnitřního potrubí včetně vysekání drážky plastového přes DN 100 do DN 200</t>
  </si>
  <si>
    <t>https://podminky.urs.cz/item/CS_URS_2025_02/969041113</t>
  </si>
  <si>
    <t>997</t>
  </si>
  <si>
    <t>Doprava suti a vybouraných hmot</t>
  </si>
  <si>
    <t>31</t>
  </si>
  <si>
    <t>997013211</t>
  </si>
  <si>
    <t>Vnitrostaveništní doprava suti a vybouraných hmot pro budovy v do 6 m ručně</t>
  </si>
  <si>
    <t>-1913702937</t>
  </si>
  <si>
    <t>Vnitrostaveništní doprava suti a vybouraných hmot vodorovně do 50 m s naložením ručně pro budovy a haly výšky do 6 m</t>
  </si>
  <si>
    <t>https://podminky.urs.cz/item/CS_URS_2025_02/997013211</t>
  </si>
  <si>
    <t>32</t>
  </si>
  <si>
    <t>997013501</t>
  </si>
  <si>
    <t>Odvoz suti a vybouraných hmot na skládku nebo meziskládku do 1 km se složením</t>
  </si>
  <si>
    <t>-611925505</t>
  </si>
  <si>
    <t>Odvoz suti a vybouraných hmot na skládku nebo meziskládku se složením, na vzdálenost do 1 km</t>
  </si>
  <si>
    <t>https://podminky.urs.cz/item/CS_URS_2025_02/997013501</t>
  </si>
  <si>
    <t>33</t>
  </si>
  <si>
    <t>997013509</t>
  </si>
  <si>
    <t>Příplatek k odvozu suti a vybouraných hmot na skládku ZKD 1 km přes 1 km</t>
  </si>
  <si>
    <t>661159802</t>
  </si>
  <si>
    <t>Odvoz suti a vybouraných hmot na skládku nebo meziskládku se složením, na vzdálenost Příplatek k ceně za každý další započatý 1 km přes 1 km</t>
  </si>
  <si>
    <t>https://podminky.urs.cz/item/CS_URS_2025_02/997013509</t>
  </si>
  <si>
    <t>25,878*18 'Přepočtené koeficientem množství</t>
  </si>
  <si>
    <t>34</t>
  </si>
  <si>
    <t>997013871</t>
  </si>
  <si>
    <t>Poplatek za uložení stavebního odpadu na recyklační skládce (skládkovné) směsného stavebního a demoličního kód odpadu 17 09 04</t>
  </si>
  <si>
    <t>1481874599</t>
  </si>
  <si>
    <t>Poplatek za uložení stavebního odpadu na recyklační skládce (skládkovné) směsného stavebního a demoličního zatříděného do Katalogu odpadů pod kódem 17 09 04</t>
  </si>
  <si>
    <t>https://podminky.urs.cz/item/CS_URS_2025_02/997013871</t>
  </si>
  <si>
    <t>998</t>
  </si>
  <si>
    <t>Přesun hmot</t>
  </si>
  <si>
    <t>36</t>
  </si>
  <si>
    <t>998018001</t>
  </si>
  <si>
    <t>Přesun hmot pro budovy ruční pro budovy v do 6 m</t>
  </si>
  <si>
    <t>-999743678</t>
  </si>
  <si>
    <t>Přesun hmot pro budovy občanské výstavby, bydlení, výrobu a služby ruční (bez užití mechanizace) vodorovná dopravní vzdálenost do 100 m pro budovy s jakoukoliv nosnou konstrukcí výšky do 6 m</t>
  </si>
  <si>
    <t>https://podminky.urs.cz/item/CS_URS_2025_02/998018001</t>
  </si>
  <si>
    <t>PSV</t>
  </si>
  <si>
    <t>Práce a dodávky PSV</t>
  </si>
  <si>
    <t>721</t>
  </si>
  <si>
    <t>Kanalizace</t>
  </si>
  <si>
    <t>37</t>
  </si>
  <si>
    <t>721001001R</t>
  </si>
  <si>
    <t>Napojení kanalizace na stávající stoupačku</t>
  </si>
  <si>
    <t>soubor</t>
  </si>
  <si>
    <t>495614226</t>
  </si>
  <si>
    <t>Napojení kanalizace na stávající stoupačku, dohledání místa napojení</t>
  </si>
  <si>
    <t>39</t>
  </si>
  <si>
    <t>721174043</t>
  </si>
  <si>
    <t>Potrubí kanalizační z PP připojovací DN 50</t>
  </si>
  <si>
    <t>1420967964</t>
  </si>
  <si>
    <t>Potrubí z trub polypropylenových připojovací DN 50</t>
  </si>
  <si>
    <t>https://podminky.urs.cz/item/CS_URS_2025_02/721174043</t>
  </si>
  <si>
    <t>0,5*3+1,5+0,5*2</t>
  </si>
  <si>
    <t>41</t>
  </si>
  <si>
    <t>721174045</t>
  </si>
  <si>
    <t>Potrubí kanalizační z PP připojovací DN 110</t>
  </si>
  <si>
    <t>594502096</t>
  </si>
  <si>
    <t>Potrubí z trub polypropylenových připojovací DN 110</t>
  </si>
  <si>
    <t>https://podminky.urs.cz/item/CS_URS_2025_02/721174045</t>
  </si>
  <si>
    <t>4,5+3</t>
  </si>
  <si>
    <t>304</t>
  </si>
  <si>
    <t>721210812</t>
  </si>
  <si>
    <t>Demontáž vpustí podlahových z kyselinovzdorné kameniny DN 70</t>
  </si>
  <si>
    <t>-354943538</t>
  </si>
  <si>
    <t>Demontáž kanalizačního příslušenství vpustí podlahových z kyselinovzdorné kameniny DN 70</t>
  </si>
  <si>
    <t>https://podminky.urs.cz/item/CS_URS_2025_02/721210812</t>
  </si>
  <si>
    <t>1 "ze staré sprchy</t>
  </si>
  <si>
    <t>303</t>
  </si>
  <si>
    <t>721211402</t>
  </si>
  <si>
    <t>Vpusť podlahová s vodorovným odtokem DN 40/50 s automatickým vztlakovým uzávěrem mřížka nerez 115x115</t>
  </si>
  <si>
    <t>2009692372</t>
  </si>
  <si>
    <t>Podlahové vpusti s vodorovným odtokem DN 40/50 s automatickým vztlakovým uzávěrem, mřížka nerez 115x115</t>
  </si>
  <si>
    <t>https://podminky.urs.cz/item/CS_URS_2025_02/721211402</t>
  </si>
  <si>
    <t>2 "sprcha</t>
  </si>
  <si>
    <t>42</t>
  </si>
  <si>
    <t>721290111</t>
  </si>
  <si>
    <t>Zkouška těsnosti potrubí kanalizace vodou DN do 125</t>
  </si>
  <si>
    <t>1300182533</t>
  </si>
  <si>
    <t>Zkouška těsnosti kanalizace v objektech vodou do DN 125</t>
  </si>
  <si>
    <t>https://podminky.urs.cz/item/CS_URS_2025_02/721290111</t>
  </si>
  <si>
    <t>4+7,5</t>
  </si>
  <si>
    <t>43</t>
  </si>
  <si>
    <t>722010002</t>
  </si>
  <si>
    <t>Montážní a pomocný materiál pro kompletaci vodovodních rozvodů</t>
  </si>
  <si>
    <t>870863926</t>
  </si>
  <si>
    <t>Montážní a pomocný materiál pro kompletaci kanalizačních rozvodů (úchyty, koncovky, přechod, armatury, dopojení, těsnění průchodky, úchtyný systém aj.)</t>
  </si>
  <si>
    <t>44</t>
  </si>
  <si>
    <t>998721121</t>
  </si>
  <si>
    <t>Přesun hmot tonážní pro vnitřní kanalizaci ruční v objektech v do 6 m</t>
  </si>
  <si>
    <t>1639583998</t>
  </si>
  <si>
    <t>Přesun hmot pro vnitřní kanalizaci stanovený z hmotnosti přesunovaného materiálu vodorovná dopravní vzdálenost do 50 m ruční (bez užití mechanizace) v objektech výšky do 6 m</t>
  </si>
  <si>
    <t>https://podminky.urs.cz/item/CS_URS_2025_02/998721121</t>
  </si>
  <si>
    <t>722</t>
  </si>
  <si>
    <t>Vodovod</t>
  </si>
  <si>
    <t>45</t>
  </si>
  <si>
    <t>722001002R</t>
  </si>
  <si>
    <t>Zaslepení a odpojení stávajících rozvodu vody</t>
  </si>
  <si>
    <t>1823114879</t>
  </si>
  <si>
    <t>Zaslepení a odpojení stávajících rozvodu vody, vyhledání napojovacího místa</t>
  </si>
  <si>
    <t>46</t>
  </si>
  <si>
    <t>722001001R</t>
  </si>
  <si>
    <t>Napojení vodovodu na stávající rozvody</t>
  </si>
  <si>
    <t>731381804</t>
  </si>
  <si>
    <t>47</t>
  </si>
  <si>
    <t>722010001</t>
  </si>
  <si>
    <t>1044457047</t>
  </si>
  <si>
    <t>Montážní a pomocný materiál pro kompletaci vodovodních rozvodů (úchyty, koncovky, přechod, armatury, dopojení, těsnění aj.)</t>
  </si>
  <si>
    <t>53</t>
  </si>
  <si>
    <t>722174022</t>
  </si>
  <si>
    <t>Potrubí vodovodní plastové PPR S2,5 spojované svařováním D 20x3,4 mm</t>
  </si>
  <si>
    <t>286182214</t>
  </si>
  <si>
    <t>Potrubí z trubek polypropylenových spojovaných svařováním z jednovrstvého PP-R S2,5 (PN 20) D 20/3,4</t>
  </si>
  <si>
    <t>https://podminky.urs.cz/item/CS_URS_2025_02/722174022</t>
  </si>
  <si>
    <t>4,3*2+0,3*3*2+3*2+0,5*2+0,4*4+1,5*2</t>
  </si>
  <si>
    <t>59</t>
  </si>
  <si>
    <t>722181242</t>
  </si>
  <si>
    <t>Ochrana vodovodního potrubí přilepenými termoizolačními trubicemi z PE tl přes 13 do 20 mm DN přes 22 do 45 mm</t>
  </si>
  <si>
    <t>280656854</t>
  </si>
  <si>
    <t>Ochrana potrubí termoizolačními trubicemi z pěnového polyetylenu PE přilepenými v příčných a podélných spojích, tloušťky izolace přes 13 do 20 mm, vnitřního průměru izolace DN přes 22 do 45 mm</t>
  </si>
  <si>
    <t>https://podminky.urs.cz/item/CS_URS_2025_02/722181242</t>
  </si>
  <si>
    <t>62</t>
  </si>
  <si>
    <t>722220121</t>
  </si>
  <si>
    <t>Nástěnka pro baterii G 1/2" s jedním závitem</t>
  </si>
  <si>
    <t>pár</t>
  </si>
  <si>
    <t>2133360449</t>
  </si>
  <si>
    <t>Armatury s jedním závitem nástěnky pro baterii G 1/2"</t>
  </si>
  <si>
    <t>https://podminky.urs.cz/item/CS_URS_2025_02/722220121</t>
  </si>
  <si>
    <t>4 "2xsprchy, 1xinvalidní umyvadlo</t>
  </si>
  <si>
    <t>63</t>
  </si>
  <si>
    <t>722239105</t>
  </si>
  <si>
    <t>Montáž armatur vodovodních se dvěma závity G 6/4"</t>
  </si>
  <si>
    <t>-189222442</t>
  </si>
  <si>
    <t>Armatury se dvěma závity montáž vodovodních armatur se dvěma závity ostatních typů G 6/4"</t>
  </si>
  <si>
    <t>https://podminky.urs.cz/item/CS_URS_2025_02/722239105</t>
  </si>
  <si>
    <t>2 "sprchy</t>
  </si>
  <si>
    <t>64</t>
  </si>
  <si>
    <t>55114216</t>
  </si>
  <si>
    <t>kohout kulový s vypouštěním PN 35 T 185°C chromovaný R250DS 6/4"</t>
  </si>
  <si>
    <t>-1461098004</t>
  </si>
  <si>
    <t>65</t>
  </si>
  <si>
    <t>722290246</t>
  </si>
  <si>
    <t>Zkouška těsnosti vodovodního potrubí plastového DN do 40</t>
  </si>
  <si>
    <t>-1714095167</t>
  </si>
  <si>
    <t>Zkoušky, proplach a desinfekce vodovodního potrubí zkoušky těsnosti vodovodního potrubí plastového do DN 40</t>
  </si>
  <si>
    <t>https://podminky.urs.cz/item/CS_URS_2025_02/722290246</t>
  </si>
  <si>
    <t>66</t>
  </si>
  <si>
    <t>HZS2211.1</t>
  </si>
  <si>
    <t>Hodinová zúčtovací sazba instalatér</t>
  </si>
  <si>
    <t>hod</t>
  </si>
  <si>
    <t>512</t>
  </si>
  <si>
    <t>1894242966</t>
  </si>
  <si>
    <t>Hodinové zúčtovací sazby profesí PSV provádění stavebních instalací instalatér</t>
  </si>
  <si>
    <t>https://podminky.urs.cz/item/CS_URS_2025_02/HZS2211.1</t>
  </si>
  <si>
    <t>Poznámka k položce:_x000d_
Dopojení a kompletace systému vodovodu a kanalizace, osazení zařizovacích přesměrů a jejich dopojení. Přepojení a posun hydrantu.</t>
  </si>
  <si>
    <t>67</t>
  </si>
  <si>
    <t>998722121</t>
  </si>
  <si>
    <t>Přesun hmot tonážní pro vnitřní vodovod ruční v objektech v do 6 m</t>
  </si>
  <si>
    <t>1335822260</t>
  </si>
  <si>
    <t>Přesun hmot pro vnitřní vodovod stanovený z hmotnosti přesunovaného materiálu vodorovná dopravní vzdálenost do 50 m ruční (bez užití mechanizace) v objektech výšky do 6 m</t>
  </si>
  <si>
    <t>https://podminky.urs.cz/item/CS_URS_2025_02/998722121</t>
  </si>
  <si>
    <t>216</t>
  </si>
  <si>
    <t>HZS2491.R2</t>
  </si>
  <si>
    <t>Hodinová zúčtovací sazba dělník zednických výpomocí</t>
  </si>
  <si>
    <t>946059292</t>
  </si>
  <si>
    <t>Hodinové zúčtovací sazby profesí PSV zednické výpomoci a pomocné práce PSV dělník zednických výpomocí - provedení a začištění prostupů, přípravné stavební práce, vysekání drážek a zapravení</t>
  </si>
  <si>
    <t xml:space="preserve">Poznámka k položce:_x000d_
stavební přípomoce při provedení prostupů, zakrytí a přípravy pro práce ZTI, vvysekání a začištění drážek, osazení revzních dvířek. </t>
  </si>
  <si>
    <t>10</t>
  </si>
  <si>
    <t>725</t>
  </si>
  <si>
    <t>Zdravotechnika - zařizovací předměty</t>
  </si>
  <si>
    <t>308</t>
  </si>
  <si>
    <t>725110010</t>
  </si>
  <si>
    <t>Přesun hydrantu, demontáž a zpětná montáž s napojením na stávající potrubí</t>
  </si>
  <si>
    <t>komplet</t>
  </si>
  <si>
    <t>-1884025086</t>
  </si>
  <si>
    <t>Přesun hydrantu, demontáž a zpětná montáž s napojením na stávající potrubí.</t>
  </si>
  <si>
    <t xml:space="preserve"> NOVÉ UMÍSTĚNÍ HYDRANTU MUSÍ SPLŇOVAT POŽADAVKY ČSN 73 0873 A MUSÍ ZAJIŠŤOVAT POKRYTÍ CELÉHO PROSTORU DÉLKOU HADICE. </t>
  </si>
  <si>
    <t xml:space="preserve">PŘIPOJENÍ NA HLAVNÍ ROZVOD BUDE PROVEDENO Z PŮVODNÍHO POTRUBÍ S POUŽITÍM SCHVÁLENÝCH FITINKŮ A ARMATUR. Hadice 30+10 m. </t>
  </si>
  <si>
    <t>68</t>
  </si>
  <si>
    <t>725110811</t>
  </si>
  <si>
    <t>Demontáž klozetů splachovacích s nádrží</t>
  </si>
  <si>
    <t>-1341915338</t>
  </si>
  <si>
    <t>Demontáž klozetů splachovacíchch s nádrží nebo tlakovým splachovačem</t>
  </si>
  <si>
    <t>https://podminky.urs.cz/item/CS_URS_2025_02/725110811</t>
  </si>
  <si>
    <t>295</t>
  </si>
  <si>
    <t>725112171</t>
  </si>
  <si>
    <t>Kombi klozet s hlubokým splachováním odpad vodorovný</t>
  </si>
  <si>
    <t>1254191609</t>
  </si>
  <si>
    <t>Zařízení záchodů kombi klozety s hlubokým splachováním odpad vodorovný</t>
  </si>
  <si>
    <t>https://podminky.urs.cz/item/CS_URS_2025_02/725112171</t>
  </si>
  <si>
    <t>71</t>
  </si>
  <si>
    <t>725119131</t>
  </si>
  <si>
    <t>Montáž klozetových sedátek standardních</t>
  </si>
  <si>
    <t>-1283576524</t>
  </si>
  <si>
    <t>Zařízení záchodů montáž klozetových sedátek standardních</t>
  </si>
  <si>
    <t>https://podminky.urs.cz/item/CS_URS_2025_02/725119131</t>
  </si>
  <si>
    <t>72</t>
  </si>
  <si>
    <t>55166827</t>
  </si>
  <si>
    <t>sedátko záchodové plastové bílé</t>
  </si>
  <si>
    <t>801858166</t>
  </si>
  <si>
    <t>74</t>
  </si>
  <si>
    <t>725210821</t>
  </si>
  <si>
    <t>Demontáž umyvadel bez výtokových armatur</t>
  </si>
  <si>
    <t>472414560</t>
  </si>
  <si>
    <t>Demontáž umyvadel bez výtokových armatur umyvadel</t>
  </si>
  <si>
    <t>https://podminky.urs.cz/item/CS_URS_2025_02/725210821</t>
  </si>
  <si>
    <t>297</t>
  </si>
  <si>
    <t>725211601</t>
  </si>
  <si>
    <t>Umyvadlo keramické bílé šířky 500 mm bez krytu na sifon připevněné na stěnu šrouby</t>
  </si>
  <si>
    <t>-1262967267</t>
  </si>
  <si>
    <t>Umyvadla keramická bílá bez výtokových armatur připevněná na stěnu šrouby bez sloupu nebo krytu na sifon, šířka umyvadla 500 mm</t>
  </si>
  <si>
    <t>https://podminky.urs.cz/item/CS_URS_2025_02/725211601</t>
  </si>
  <si>
    <t>296</t>
  </si>
  <si>
    <t>725211617</t>
  </si>
  <si>
    <t>Umyvadlo keramické bílé šířky 600 mm s krytem na sifon připevněné na stěnu šrouby</t>
  </si>
  <si>
    <t>-1848213452</t>
  </si>
  <si>
    <t>Umyvadla keramická bílá bez výtokových armatur připevněná na stěnu šrouby s krytem na sifon (polosloupem), šířka umyvadla 600 mm</t>
  </si>
  <si>
    <t>https://podminky.urs.cz/item/CS_URS_2025_02/725211617</t>
  </si>
  <si>
    <t>81</t>
  </si>
  <si>
    <t>725291652</t>
  </si>
  <si>
    <t>Montáž dávkovače tekutého mýdla</t>
  </si>
  <si>
    <t>412115359</t>
  </si>
  <si>
    <t>Montáž doplňků zařízení koupelen a záchodů dávkovače tekutého mýdla</t>
  </si>
  <si>
    <t>https://podminky.urs.cz/item/CS_URS_2025_02/725291652</t>
  </si>
  <si>
    <t>82</t>
  </si>
  <si>
    <t>55431098</t>
  </si>
  <si>
    <t>dávkovač tekutého mýdla bílý 0,8L</t>
  </si>
  <si>
    <t>1956601758</t>
  </si>
  <si>
    <t>83</t>
  </si>
  <si>
    <t>725291653</t>
  </si>
  <si>
    <t>Montáž zásobníku toaletních papírů</t>
  </si>
  <si>
    <t>-1454847584</t>
  </si>
  <si>
    <t>Montáž doplňků zařízení koupelen a záchodů zásobníku toaletních papírů</t>
  </si>
  <si>
    <t>https://podminky.urs.cz/item/CS_URS_2025_02/725291653</t>
  </si>
  <si>
    <t>84</t>
  </si>
  <si>
    <t>55431091</t>
  </si>
  <si>
    <t>zásobník toaletních papírů nerez D 220mm</t>
  </si>
  <si>
    <t>-1022450074</t>
  </si>
  <si>
    <t>85</t>
  </si>
  <si>
    <t>725291654</t>
  </si>
  <si>
    <t>Montáž zásobníku papírových ručníků</t>
  </si>
  <si>
    <t>-2048002774</t>
  </si>
  <si>
    <t>Montáž doplňků zařízení koupelen a záchodů zásobníku papírových ručníků</t>
  </si>
  <si>
    <t>https://podminky.urs.cz/item/CS_URS_2025_02/725291654</t>
  </si>
  <si>
    <t>86</t>
  </si>
  <si>
    <t>55431086</t>
  </si>
  <si>
    <t>zásobník papírových ručníků skládaných komaxit bílý</t>
  </si>
  <si>
    <t>-552571426</t>
  </si>
  <si>
    <t>87</t>
  </si>
  <si>
    <t>725291664</t>
  </si>
  <si>
    <t>Montáž štětky závěsné</t>
  </si>
  <si>
    <t>1642954147</t>
  </si>
  <si>
    <t>Montáž doplňků zařízení koupelen a záchodů štětky závěsné</t>
  </si>
  <si>
    <t>https://podminky.urs.cz/item/CS_URS_2025_02/725291664</t>
  </si>
  <si>
    <t>88</t>
  </si>
  <si>
    <t>55779012</t>
  </si>
  <si>
    <t>štětka na WC závěsná nebo na podlahu kartáč nylon nerezové záchytné pouzdro lesk</t>
  </si>
  <si>
    <t>-1485279193</t>
  </si>
  <si>
    <t>89</t>
  </si>
  <si>
    <t>725291666</t>
  </si>
  <si>
    <t>Montáž háčku</t>
  </si>
  <si>
    <t>786989500</t>
  </si>
  <si>
    <t>Montáž doplňků zařízení koupelen a záchodů háčku</t>
  </si>
  <si>
    <t>https://podminky.urs.cz/item/CS_URS_2025_02/725291666</t>
  </si>
  <si>
    <t>90</t>
  </si>
  <si>
    <t>55441011</t>
  </si>
  <si>
    <t>háček koupelnový</t>
  </si>
  <si>
    <t>-1086262717</t>
  </si>
  <si>
    <t>95</t>
  </si>
  <si>
    <t>725291674</t>
  </si>
  <si>
    <t>Montáž madla umyvadlového</t>
  </si>
  <si>
    <t>-452153294</t>
  </si>
  <si>
    <t>Montáž doplňků zařízení koupelen a záchodů madla umyvadlového</t>
  </si>
  <si>
    <t>https://podminky.urs.cz/item/CS_URS_2025_02/725291674</t>
  </si>
  <si>
    <t>12 "do šatny</t>
  </si>
  <si>
    <t>96</t>
  </si>
  <si>
    <t>55147211</t>
  </si>
  <si>
    <t>madlo umyvadlové pravé/levé bílé 500x305mm</t>
  </si>
  <si>
    <t>-1922867003</t>
  </si>
  <si>
    <t>97</t>
  </si>
  <si>
    <t>725291680</t>
  </si>
  <si>
    <t>Montáž osoušeče rukou</t>
  </si>
  <si>
    <t>325362184</t>
  </si>
  <si>
    <t>Montáž doplňků zařízení koupelen a záchodů drobného elektrického zařízení osoušeče rukou</t>
  </si>
  <si>
    <t>https://podminky.urs.cz/item/CS_URS_2025_02/725291680</t>
  </si>
  <si>
    <t>98</t>
  </si>
  <si>
    <t>35889011</t>
  </si>
  <si>
    <t>osoušeč rukou štěrbinový bílý</t>
  </si>
  <si>
    <t>634791565</t>
  </si>
  <si>
    <t>100</t>
  </si>
  <si>
    <t>725813111</t>
  </si>
  <si>
    <t>Ventil rohový bez připojovací trubičky nebo flexi hadičky G 1/2"</t>
  </si>
  <si>
    <t>-1880039247</t>
  </si>
  <si>
    <t>Ventily rohové bez připojovací trubičky nebo flexi hadičky G 1/2"</t>
  </si>
  <si>
    <t>https://podminky.urs.cz/item/CS_URS_2025_02/725813111</t>
  </si>
  <si>
    <t>12 "DN15</t>
  </si>
  <si>
    <t>103</t>
  </si>
  <si>
    <t>725829131</t>
  </si>
  <si>
    <t>Montáž baterie umyvadlové stojánkové G 1/2" ostatní typ</t>
  </si>
  <si>
    <t>1171852389</t>
  </si>
  <si>
    <t>Baterie umyvadlové montáž ostatních typů stojánkových G 1/2"</t>
  </si>
  <si>
    <t>https://podminky.urs.cz/item/CS_URS_2025_02/725829131</t>
  </si>
  <si>
    <t>104</t>
  </si>
  <si>
    <t>55143987</t>
  </si>
  <si>
    <t>baterie umyvadlová stojánková klasická s výpustí</t>
  </si>
  <si>
    <t>-2021481960</t>
  </si>
  <si>
    <t>105</t>
  </si>
  <si>
    <t>725849413</t>
  </si>
  <si>
    <t>Montáž baterie sprchové nástěnné termostatické</t>
  </si>
  <si>
    <t>1726477986</t>
  </si>
  <si>
    <t>Baterie sprchové montáž nástěnných baterií termostatických</t>
  </si>
  <si>
    <t>https://podminky.urs.cz/item/CS_URS_2025_02/725849413</t>
  </si>
  <si>
    <t>106</t>
  </si>
  <si>
    <t>55145590</t>
  </si>
  <si>
    <t>baterie sprchová páková včetně sprchové soupravy 150mm chrom</t>
  </si>
  <si>
    <t>-1464229092</t>
  </si>
  <si>
    <t>Poznámka k položce:_x000d_
včetně sprchové hadice a upevnění na zeď s nastavitelnou výškou</t>
  </si>
  <si>
    <t>107</t>
  </si>
  <si>
    <t>725859101</t>
  </si>
  <si>
    <t>Montáž ventilů odpadních do DN 32 pro zařizovací předměty</t>
  </si>
  <si>
    <t>-1280435425</t>
  </si>
  <si>
    <t>Ventily odpadní pro zařizovací předměty montáž ventilů do DN 32</t>
  </si>
  <si>
    <t>https://podminky.urs.cz/item/CS_URS_2025_02/725859101</t>
  </si>
  <si>
    <t>108</t>
  </si>
  <si>
    <t>55161007</t>
  </si>
  <si>
    <t>ventil odpadní umyvadlový celokovový CLICK/CLACK s přepadem a připojovacím závitem 5/4"</t>
  </si>
  <si>
    <t>-1986535412</t>
  </si>
  <si>
    <t>109</t>
  </si>
  <si>
    <t>725861101</t>
  </si>
  <si>
    <t>Zápachová uzávěrka pro umyvadla DN 32</t>
  </si>
  <si>
    <t>-140928841</t>
  </si>
  <si>
    <t>Zápachové uzávěrky zařizovacích předmětů pro umyvadla DN 32</t>
  </si>
  <si>
    <t>https://podminky.urs.cz/item/CS_URS_2025_02/725861101</t>
  </si>
  <si>
    <t>111</t>
  </si>
  <si>
    <t>725865312</t>
  </si>
  <si>
    <t>Zápachová uzávěrka sprchových van DN 40/50 s kulovým kloubem na odtoku a odpadním ventilem</t>
  </si>
  <si>
    <t>1413663728</t>
  </si>
  <si>
    <t>Zápachové uzávěrky zařizovacích předmětů pro vany sprchových koutů s kulovým kloubem na odtoku DN 40/50 a odpadním ventilem</t>
  </si>
  <si>
    <t>https://podminky.urs.cz/item/CS_URS_2025_02/725865312</t>
  </si>
  <si>
    <t>113</t>
  </si>
  <si>
    <t>998725121</t>
  </si>
  <si>
    <t>Přesun hmot tonážní pro zařizovací předměty ruční v objektech v do 6 m</t>
  </si>
  <si>
    <t>81834055</t>
  </si>
  <si>
    <t>Přesun hmot pro zařizovací předměty stanovený z hmotnosti přesunovaného materiálu vodorovná dopravní vzdálenost do 50 m ruční (bez užití mechanizace) v objektech výšky do 6 m</t>
  </si>
  <si>
    <t>https://podminky.urs.cz/item/CS_URS_2025_02/998725121</t>
  </si>
  <si>
    <t>734</t>
  </si>
  <si>
    <t>Ústřední vytápění - armatury</t>
  </si>
  <si>
    <t>291</t>
  </si>
  <si>
    <t>734200812</t>
  </si>
  <si>
    <t>Demontáž armatury závitové s jedním závitem přes G 1/2 do G 1</t>
  </si>
  <si>
    <t>2015898338</t>
  </si>
  <si>
    <t>Demontáž armatur závitových s jedním závitem přes 1/2 do G 1</t>
  </si>
  <si>
    <t>https://podminky.urs.cz/item/CS_URS_2025_02/734200812</t>
  </si>
  <si>
    <t>19 "výměna termostatických ventilů a hlavic</t>
  </si>
  <si>
    <t>292</t>
  </si>
  <si>
    <t>734221552</t>
  </si>
  <si>
    <t>Ventil závitový termostatický přímý dvouregulační G 1/2 PN 16 do 110°C bez hlavice ovládání</t>
  </si>
  <si>
    <t>-923855903</t>
  </si>
  <si>
    <t>Ventily regulační závitové termostatické bez hlavice ovládání PN 16 do 110°C přímé dvouregulační G 1/2</t>
  </si>
  <si>
    <t>https://podminky.urs.cz/item/CS_URS_2025_02/734221552</t>
  </si>
  <si>
    <t>293</t>
  </si>
  <si>
    <t>734221684</t>
  </si>
  <si>
    <t>Termostatická hlavice kapalinová PN 10 do 110°C pro veřejné prostory</t>
  </si>
  <si>
    <t>-1936240942</t>
  </si>
  <si>
    <t>Ventily regulační závitové hlavice termostatické pro ovládání ventilů PN 10 do 110°C kapalinové pro veřejné prostory</t>
  </si>
  <si>
    <t>https://podminky.urs.cz/item/CS_URS_2025_02/734221684</t>
  </si>
  <si>
    <t>294</t>
  </si>
  <si>
    <t>998734112</t>
  </si>
  <si>
    <t>Přesun hmot tonážní pro armatury s omezením mechanizace v objektech v přes 6 do 12 m</t>
  </si>
  <si>
    <t>-21917466</t>
  </si>
  <si>
    <t>Přesun hmot pro armatury stanovený z hmotnosti přesunovaného materiálu vodorovná dopravní vzdálenost do 50 m s omezením mechanizace v objektech výšky přes 6 do 12 m</t>
  </si>
  <si>
    <t>741</t>
  </si>
  <si>
    <t>Silnoproud</t>
  </si>
  <si>
    <t>125</t>
  </si>
  <si>
    <t>741112001</t>
  </si>
  <si>
    <t>Montáž krabice zapuštěná plastová kruhová</t>
  </si>
  <si>
    <t>1803507679</t>
  </si>
  <si>
    <t>Montáž krabic elektroinstalačních bez napojení na trubky a lišty, demontáže a montáže víčka a přístroje protahovacích nebo odbočných zapuštěných plastových kruhových do zdiva</t>
  </si>
  <si>
    <t>https://podminky.urs.cz/item/CS_URS_2025_02/741112001</t>
  </si>
  <si>
    <t>126</t>
  </si>
  <si>
    <t>34571450</t>
  </si>
  <si>
    <t>krabice pod omítku PVC přístrojová kruhová D 70mm</t>
  </si>
  <si>
    <t>-757117827</t>
  </si>
  <si>
    <t>127</t>
  </si>
  <si>
    <t>34571551</t>
  </si>
  <si>
    <t>víčko krabic z PH, D 80mm</t>
  </si>
  <si>
    <t>58447209</t>
  </si>
  <si>
    <t>130</t>
  </si>
  <si>
    <t>741122015</t>
  </si>
  <si>
    <t>Montáž kabel Cu bez ukončení uložený pod omítku plný kulatý 3x1,5 mm2 (např. CYKY, CYKFY)</t>
  </si>
  <si>
    <t>-1136465320</t>
  </si>
  <si>
    <t>Montáž kabelů měděných bez ukončení uložených pod omítku plných kulatých (např. CYKY, CYKFY), počtu a průřezu žil 3x1,5 mm2</t>
  </si>
  <si>
    <t>https://podminky.urs.cz/item/CS_URS_2025_02/741122015</t>
  </si>
  <si>
    <t>131</t>
  </si>
  <si>
    <t>34111030</t>
  </si>
  <si>
    <t>kabel instalační jádro Cu plné izolace PVC plášť PVC 450/750V (CYKY) 3x1,5mm2</t>
  </si>
  <si>
    <t>1228111312</t>
  </si>
  <si>
    <t>30 "dle VV</t>
  </si>
  <si>
    <t>30*1,15 'Přepočtené koeficientem množství</t>
  </si>
  <si>
    <t>310</t>
  </si>
  <si>
    <t>741130001</t>
  </si>
  <si>
    <t>Ukončení vodič izolovaný do 2,5 mm2 v rozváděči nebo na přístroji</t>
  </si>
  <si>
    <t>1210729436</t>
  </si>
  <si>
    <t>Ukončení vodičů izolovaných s označením a zapojením v rozváděči nebo na přístroji, průřezu žíly do 2,5 mm2</t>
  </si>
  <si>
    <t>https://podminky.urs.cz/item/CS_URS_2025_02/741130001</t>
  </si>
  <si>
    <t>311</t>
  </si>
  <si>
    <t>741130021</t>
  </si>
  <si>
    <t>Ukončení vodič izolovaný do 2,5 mm2 na svorkovnici</t>
  </si>
  <si>
    <t>1474952507</t>
  </si>
  <si>
    <t>Ukončení vodičů izolovaných s označením a zapojením na svorkovnici s otevřením a uzavřením krytu, průřezu žíly do 2,5 mm2</t>
  </si>
  <si>
    <t>https://podminky.urs.cz/item/CS_URS_2025_02/741130021</t>
  </si>
  <si>
    <t>138</t>
  </si>
  <si>
    <t>X2-741110010</t>
  </si>
  <si>
    <t>Chránič s jističem 10A, B/10A/1+N/30mA, typ A, Doplnit do stávajícího rozvaděče na poschodí</t>
  </si>
  <si>
    <t>-1666599336</t>
  </si>
  <si>
    <t>139</t>
  </si>
  <si>
    <t>X74100100</t>
  </si>
  <si>
    <t xml:space="preserve">Drobný elektroinstalační materiál dle skutečnosti </t>
  </si>
  <si>
    <t>-415756586</t>
  </si>
  <si>
    <t xml:space="preserve">Drobný elektroinstalační materiál - opravy a doplnění elektro podle skutečnosti, včetně kabeláže a potřebných prvků, dopojení v rozvaděči, jistící prvky </t>
  </si>
  <si>
    <t>140</t>
  </si>
  <si>
    <t>741310201</t>
  </si>
  <si>
    <t>Montáž spínač (polo)zapuštěný šroubové připojení 1-jednopólový se zapojením vodičů</t>
  </si>
  <si>
    <t>1835869760</t>
  </si>
  <si>
    <t>Montáž spínačů jedno nebo dvoupólových polozapuštěných nebo zapuštěných se zapojením vodičů šroubové připojení, pro prostředí normální spínačů, řazení 1-jednopólových</t>
  </si>
  <si>
    <t>https://podminky.urs.cz/item/CS_URS_2025_02/741310201</t>
  </si>
  <si>
    <t>141</t>
  </si>
  <si>
    <t>34535000</t>
  </si>
  <si>
    <t>spínač kompletní, zapuštěný, jednopólový, řazení 1, šroubové svorky</t>
  </si>
  <si>
    <t>1482301671</t>
  </si>
  <si>
    <t>147</t>
  </si>
  <si>
    <t>741371841</t>
  </si>
  <si>
    <t>Demontáž svítidla interiérového se standardní paticí nebo int. zdrojem LED přisazeného stropního do 0,09 m2 bez zachování funkčnosti</t>
  </si>
  <si>
    <t>1004668176</t>
  </si>
  <si>
    <t>Demontáž svítidel bez zachování funkčnosti (do suti) interiérových se standardní paticí (E27, T5, GU10) nebo integrovaným zdrojem LED přisazených, ploše stropních do 0,09 m2</t>
  </si>
  <si>
    <t>https://podminky.urs.cz/item/CS_URS_2025_02/741371841</t>
  </si>
  <si>
    <t>11</t>
  </si>
  <si>
    <t>148</t>
  </si>
  <si>
    <t>741372062</t>
  </si>
  <si>
    <t>Montáž svítidlo LED interiérové přisazené stropní hranaté nebo kruhové přes 0,09 do 0,36 m2 se zapojením vodičů</t>
  </si>
  <si>
    <t>649856940</t>
  </si>
  <si>
    <t>Montáž svítidel s integrovaným zdrojem LED se zapojením vodičů interiérových přisazených stropních hranatých nebo kruhových plochy přes 0,09 do 0,36 m2</t>
  </si>
  <si>
    <t>https://podminky.urs.cz/item/CS_URS_2025_02/741372062</t>
  </si>
  <si>
    <t>149</t>
  </si>
  <si>
    <t>34825006x</t>
  </si>
  <si>
    <t>Kruhové přisazené LED svítidlo, opálový kryt, Ø 370mm, 1x LED, 34 W, 3550 lm, Ra 80, 4000K</t>
  </si>
  <si>
    <t>-1879250179</t>
  </si>
  <si>
    <t>1 "WC</t>
  </si>
  <si>
    <t>302</t>
  </si>
  <si>
    <t>34825005x</t>
  </si>
  <si>
    <t>svítidlo interiérové přisazené obdélníkové/čtvercové přes 0,09 do 0,36m2 1500-1900lm</t>
  </si>
  <si>
    <t>137733623</t>
  </si>
  <si>
    <t>LED panel, hliníkový rámeček,opálový kryt, čtverec 600x600mm, 1x LED, 34 W, 4500 lm, Ra 80, 3800K</t>
  </si>
  <si>
    <t>11 "C</t>
  </si>
  <si>
    <t>151</t>
  </si>
  <si>
    <t>741810001</t>
  </si>
  <si>
    <t>Celková prohlídka elektrického rozvodu a zařízení do 100 000,- Kč</t>
  </si>
  <si>
    <t>1401305906</t>
  </si>
  <si>
    <t>Zkoušky a prohlídky elektrických rozvodů a zařízení celková prohlídka a vyhotovení revizní zprávy pro objem montážních prací do 100 tis. Kč</t>
  </si>
  <si>
    <t>https://podminky.urs.cz/item/CS_URS_2025_02/741810001</t>
  </si>
  <si>
    <t>152</t>
  </si>
  <si>
    <t>HZS2231</t>
  </si>
  <si>
    <t>Hodinová zúčtovací sazba elektrikář</t>
  </si>
  <si>
    <t>1571780092</t>
  </si>
  <si>
    <t>Hodinové zúčtovací sazby profesí PSV provádění stavebních instalací elektrikář</t>
  </si>
  <si>
    <t>https://podminky.urs.cz/item/CS_URS_2025_02/HZS2231</t>
  </si>
  <si>
    <t>10 "zapojení a úprava rozvaděče</t>
  </si>
  <si>
    <t>153</t>
  </si>
  <si>
    <t>HZS2491</t>
  </si>
  <si>
    <t>611630706</t>
  </si>
  <si>
    <t>Hodinové zúčtovací sazby profesí PSV zednické výpomoci a pomocné práce PSV dělník zednických výpomocí</t>
  </si>
  <si>
    <t>https://podminky.urs.cz/item/CS_URS_2025_02/HZS2491</t>
  </si>
  <si>
    <t>154</t>
  </si>
  <si>
    <t>998741121</t>
  </si>
  <si>
    <t>Přesun hmot tonážní pro silnoproud ruční v objektech v do 6 m</t>
  </si>
  <si>
    <t>-1693237640</t>
  </si>
  <si>
    <t>Přesun hmot pro silnoproud stanovený z hmotnosti přesunovaného materiálu vodorovná dopravní vzdálenost do 50 m ruční (bez užití mechanizace) v objektech výšky do 6 m</t>
  </si>
  <si>
    <t>https://podminky.urs.cz/item/CS_URS_2025_02/998741121</t>
  </si>
  <si>
    <t>742</t>
  </si>
  <si>
    <t>Elektroinstalace - slaboproud</t>
  </si>
  <si>
    <t>262</t>
  </si>
  <si>
    <t>742210241</t>
  </si>
  <si>
    <t>Montáž dveřního koordinátoru s postupným zavíráním dvoukřídlých dveří</t>
  </si>
  <si>
    <t>-1724871689</t>
  </si>
  <si>
    <t>https://podminky.urs.cz/item/CS_URS_2025_02/742210241</t>
  </si>
  <si>
    <t>263</t>
  </si>
  <si>
    <t>59081303</t>
  </si>
  <si>
    <t>koordinátor dveřní, nastavitelný, dvoukřídlé dveře</t>
  </si>
  <si>
    <t>-1665909939</t>
  </si>
  <si>
    <t>281</t>
  </si>
  <si>
    <t>998742101</t>
  </si>
  <si>
    <t>Přesun hmot tonážní pro slaboproud v objektech v do 6 m</t>
  </si>
  <si>
    <t>-47745783</t>
  </si>
  <si>
    <t>Přesun hmot pro slaboproud stanovený z hmotnosti přesunovaného materiálu vodorovná dopravní vzdálenost do 50 m základní v objektech výšky do 6 m</t>
  </si>
  <si>
    <t>https://podminky.urs.cz/item/CS_URS_2025_02/998742101</t>
  </si>
  <si>
    <t>235</t>
  </si>
  <si>
    <t>HZS2491.R5</t>
  </si>
  <si>
    <t>Hodinová zúčtovací sazba dělník zednických výpomocí pro VZT</t>
  </si>
  <si>
    <t>-1977311365</t>
  </si>
  <si>
    <t>763</t>
  </si>
  <si>
    <t>Konstrukce suché výstavby</t>
  </si>
  <si>
    <t>283</t>
  </si>
  <si>
    <t>763131621</t>
  </si>
  <si>
    <t>Montáž desek tl. 12,5 mm SDK podhled</t>
  </si>
  <si>
    <t>-66661433</t>
  </si>
  <si>
    <t>Podhled ze sádrokartonových desek montáž desek, tl. 12,5 mm</t>
  </si>
  <si>
    <t>https://podminky.urs.cz/item/CS_URS_2025_02/763131621</t>
  </si>
  <si>
    <t>Poznámka k položce:_x000d_
podhled</t>
  </si>
  <si>
    <t>177*0,2 "výměna 20% podhledu poškozených částí - náhrada za stejný typ</t>
  </si>
  <si>
    <t>284</t>
  </si>
  <si>
    <t>59036656</t>
  </si>
  <si>
    <t>podhled kazetový štukový bez děrování, viditelný rastr, bílý tl 13mm 600x600mm</t>
  </si>
  <si>
    <t>-1457436524</t>
  </si>
  <si>
    <t>35,4*1,05 'Přepočtené koeficientem množství</t>
  </si>
  <si>
    <t>282</t>
  </si>
  <si>
    <t>763135881</t>
  </si>
  <si>
    <t>Demontáž kazet sádrokartonového podhledu</t>
  </si>
  <si>
    <t>-2138188112</t>
  </si>
  <si>
    <t>Demontáž podhledu sádrokartonového vyjmutí kazet</t>
  </si>
  <si>
    <t>https://podminky.urs.cz/item/CS_URS_2025_02/763135881</t>
  </si>
  <si>
    <t>177*0,2 "výměna 20% podhledu</t>
  </si>
  <si>
    <t>256</t>
  </si>
  <si>
    <t>763181421</t>
  </si>
  <si>
    <t>Ztužující výplň otvoru pro dveře s UA a UW profilem pro příčky přes 2,80 do 3,25 m</t>
  </si>
  <si>
    <t>-192567391</t>
  </si>
  <si>
    <t>Výplně otvorů konstrukcí ze sádrokartonových desek ztužující výplň otvoru pro dveře s UA a UW profilem, výšky příčky přes 2,80 do 3,25 m</t>
  </si>
  <si>
    <t>https://podminky.urs.cz/item/CS_URS_2025_02/763181421</t>
  </si>
  <si>
    <t>160</t>
  </si>
  <si>
    <t>998763331</t>
  </si>
  <si>
    <t>Přesun hmot tonážní pro konstrukce montované z desek ruční v objektech v do 6 m</t>
  </si>
  <si>
    <t>-1349352223</t>
  </si>
  <si>
    <t>Přesun hmot pro konstrukce montované z desek sádrokartonových, sádrovláknitých, cementovláknitých nebo cementových stanovený z hmotnosti přesunovaného materiálu vodorovná dopravní vzdálenost do 50 m ruční (bez užití mechanizace) v objektech výšky do 6 m</t>
  </si>
  <si>
    <t>https://podminky.urs.cz/item/CS_URS_2025_02/998763331</t>
  </si>
  <si>
    <t>766</t>
  </si>
  <si>
    <t>Konstrukce truhlářské</t>
  </si>
  <si>
    <t>270</t>
  </si>
  <si>
    <t>766411811</t>
  </si>
  <si>
    <t>Demontáž truhlářského obložení stěn z panelů plochy do 1,5 m2</t>
  </si>
  <si>
    <t>-1529440870</t>
  </si>
  <si>
    <t>Demontáž obložení stěn panely, plochy do 1,5 m2</t>
  </si>
  <si>
    <t>https://podminky.urs.cz/item/CS_URS_2025_02/766411811</t>
  </si>
  <si>
    <t>Poznámka k položce:_x000d_
obklad</t>
  </si>
  <si>
    <t>(3,03+50+5,3+2,2+50+6,2)*1,7</t>
  </si>
  <si>
    <t>-(2*2+8*0,9)*1,7 "dveře</t>
  </si>
  <si>
    <t>-(30*1,2*0,6) "okna</t>
  </si>
  <si>
    <t>271</t>
  </si>
  <si>
    <t>766411822</t>
  </si>
  <si>
    <t>Demontáž truhlářského obložení stěn podkladových roštů</t>
  </si>
  <si>
    <t>399414999</t>
  </si>
  <si>
    <t>Demontáž obložení stěn podkladových roštů</t>
  </si>
  <si>
    <t>https://podminky.urs.cz/item/CS_URS_2025_02/766411822</t>
  </si>
  <si>
    <t>272</t>
  </si>
  <si>
    <t>766417211</t>
  </si>
  <si>
    <t>Montáž podkladového roštu pro obložení stěn</t>
  </si>
  <si>
    <t>-1315231411</t>
  </si>
  <si>
    <t>Montáž obložení stěn rošt podkladový</t>
  </si>
  <si>
    <t>https://podminky.urs.cz/item/CS_URS_2025_02/766417211</t>
  </si>
  <si>
    <t>273</t>
  </si>
  <si>
    <t>60514103</t>
  </si>
  <si>
    <t>řezivo jehličnaté lať 30x50mm</t>
  </si>
  <si>
    <t>-234457491</t>
  </si>
  <si>
    <t>157,801*0,00264 'Přepočtené koeficientem množství</t>
  </si>
  <si>
    <t>279</t>
  </si>
  <si>
    <t>766416243</t>
  </si>
  <si>
    <t>Montáž obložení stěn pl přes 5 m2 panely z aglomerovaných desek přes 1,50 m2</t>
  </si>
  <si>
    <t>-1804828671</t>
  </si>
  <si>
    <t>Montáž obložení stěn panely obkladovými plochy přes 5 m2 z aglomerovaných desek, plochy přes 1,50 m2</t>
  </si>
  <si>
    <t>https://podminky.urs.cz/item/CS_URS_2025_02/766416243</t>
  </si>
  <si>
    <t>(3,03+50+5,3+2,2+50+6,2+2,6)*1,7</t>
  </si>
  <si>
    <t>-(2*2+8*0,9+2)*1,7 "dveře</t>
  </si>
  <si>
    <t>"barevné desky podle výběru investora</t>
  </si>
  <si>
    <t>280</t>
  </si>
  <si>
    <t>62432031</t>
  </si>
  <si>
    <t>deska kompaktní laminátová HPL tl 0,8mm barevná</t>
  </si>
  <si>
    <t>-1958267282</t>
  </si>
  <si>
    <t>158,821*1,1 'Přepočtené koeficientem množství</t>
  </si>
  <si>
    <t>276</t>
  </si>
  <si>
    <t>766495100</t>
  </si>
  <si>
    <t>Zhotovení otvorů pro instalační dvířka pl přes 0,25 do 0,90 m2</t>
  </si>
  <si>
    <t>-552545499</t>
  </si>
  <si>
    <t>Ostatní práce při obkládání zhotovení otvorů pro instalační dvířka, plochy přes 0,25 do 0,90 m2</t>
  </si>
  <si>
    <t>https://podminky.urs.cz/item/CS_URS_2025_02/766495100</t>
  </si>
  <si>
    <t>277</t>
  </si>
  <si>
    <t>766496100</t>
  </si>
  <si>
    <t>Ukončení hran obložení dýhováním hran š do 20 mm</t>
  </si>
  <si>
    <t>1382630054</t>
  </si>
  <si>
    <t>Ostatní práce při obkládání ukončení koncových hran plochy obložení dýhováním, šířky do 20 mm</t>
  </si>
  <si>
    <t>https://podminky.urs.cz/item/CS_URS_2025_02/766496100</t>
  </si>
  <si>
    <t>"použití ukončení panelů dýhováním nebo krycími lištami</t>
  </si>
  <si>
    <t>(3,03+50+5,3+2,2+50+6,2+2,6)"spodní a horní dýhování</t>
  </si>
  <si>
    <t>2*2*2+8*0,9*2+2*2 "dveře</t>
  </si>
  <si>
    <t>30*(1,2+0,6*2) "okna</t>
  </si>
  <si>
    <t>260</t>
  </si>
  <si>
    <t>766660720</t>
  </si>
  <si>
    <t>Osazení větrací mřížky s vyříznutím otvoru</t>
  </si>
  <si>
    <t>1436230519</t>
  </si>
  <si>
    <t>Montáž dveřních doplňků větrací mřížky s vyříznutím otvoru</t>
  </si>
  <si>
    <t>https://podminky.urs.cz/item/CS_URS_2025_02/766660720</t>
  </si>
  <si>
    <t>261</t>
  </si>
  <si>
    <t>55341428</t>
  </si>
  <si>
    <t>mřížka větrací nerezová kruhová se síťovinou 150mm</t>
  </si>
  <si>
    <t>1960934754</t>
  </si>
  <si>
    <t>163</t>
  </si>
  <si>
    <t>766660729</t>
  </si>
  <si>
    <t>Montáž dveřního interiérového kování - štítku s klikou</t>
  </si>
  <si>
    <t>775567001</t>
  </si>
  <si>
    <t>Montáž dveřních doplňků dveřního kování interiérového štítku s klikou</t>
  </si>
  <si>
    <t>https://podminky.urs.cz/item/CS_URS_2025_02/766660729</t>
  </si>
  <si>
    <t>164</t>
  </si>
  <si>
    <t>54914123</t>
  </si>
  <si>
    <t>dveřní kování interiérové rozetové klika/klika</t>
  </si>
  <si>
    <t>891500382</t>
  </si>
  <si>
    <t>7 "dveře do chodby</t>
  </si>
  <si>
    <t>259</t>
  </si>
  <si>
    <t>54914128</t>
  </si>
  <si>
    <t>dveřní kování interiérové rozetové spodní pro WC</t>
  </si>
  <si>
    <t>559197074</t>
  </si>
  <si>
    <t>2 "na WC</t>
  </si>
  <si>
    <t>258</t>
  </si>
  <si>
    <t>54914136</t>
  </si>
  <si>
    <t>kování panikové madlo/klika</t>
  </si>
  <si>
    <t>-1343371486</t>
  </si>
  <si>
    <t>4 "dveře na chodbě, dveře z haly</t>
  </si>
  <si>
    <t>166</t>
  </si>
  <si>
    <t>766660751</t>
  </si>
  <si>
    <t>Montáž dveřního interiérového kování - zámku</t>
  </si>
  <si>
    <t>1881198846</t>
  </si>
  <si>
    <t>Montáž dveřních doplňků dveřního kování interiérového zámku</t>
  </si>
  <si>
    <t>https://podminky.urs.cz/item/CS_URS_2025_02/766660751</t>
  </si>
  <si>
    <t>167</t>
  </si>
  <si>
    <t>54924015</t>
  </si>
  <si>
    <t>zámek zadlabací mezipokojový pravolevý rozteč 72x40mm</t>
  </si>
  <si>
    <t>539203174</t>
  </si>
  <si>
    <t>246</t>
  </si>
  <si>
    <t>766660903</t>
  </si>
  <si>
    <t>Výměna dveřních křídel otevíravých jednokřídlových šířky do 0,8 m v ocelové zárubni</t>
  </si>
  <si>
    <t>-1530962332</t>
  </si>
  <si>
    <t>Výměna dveřních křídel dřevěných nebo plastových otevíravých v ocelové zárubni povrchově upravených jednokřídlových, šířky do 800 mm</t>
  </si>
  <si>
    <t>https://podminky.urs.cz/item/CS_URS_2025_02/766660903</t>
  </si>
  <si>
    <t>247</t>
  </si>
  <si>
    <t>61162073</t>
  </si>
  <si>
    <t>dveře jednokřídlé voštinové povrch laminátový plné 700x1970-2100mm</t>
  </si>
  <si>
    <t>2097831745</t>
  </si>
  <si>
    <t>250</t>
  </si>
  <si>
    <t>61162074</t>
  </si>
  <si>
    <t>dveře jednokřídlé voštinové povrch laminátový plné 800x1970-2100mm</t>
  </si>
  <si>
    <t>488683005</t>
  </si>
  <si>
    <t>2 "DL3 1.06, 1.07</t>
  </si>
  <si>
    <t>248</t>
  </si>
  <si>
    <t>766660904</t>
  </si>
  <si>
    <t>Výměna dveřních křídel otevíravých jednokřídlových šířky přes 0,8 m v ocelové zárubni</t>
  </si>
  <si>
    <t>-390708001</t>
  </si>
  <si>
    <t>Výměna dveřních křídel dřevěných nebo plastových otevíravých v ocelové zárubni povrchově upravených jednokřídlových, šířky přes 800 mm</t>
  </si>
  <si>
    <t>https://podminky.urs.cz/item/CS_URS_2025_02/766660904</t>
  </si>
  <si>
    <t>4 "1.10, 1.11, 1.13, 1.14 DL2</t>
  </si>
  <si>
    <t>249</t>
  </si>
  <si>
    <t>61162075</t>
  </si>
  <si>
    <t>dveře jednokřídlé voštinové povrch laminátový plné 900x1970-2100mm</t>
  </si>
  <si>
    <t>1169503380</t>
  </si>
  <si>
    <t>244</t>
  </si>
  <si>
    <t>766660906</t>
  </si>
  <si>
    <t>Výměna dveřních křídel otevíravých dvoukřídlových šířky přes 1,45 m v ocelové zárubni</t>
  </si>
  <si>
    <t>1356121515</t>
  </si>
  <si>
    <t>Výměna dveřních křídel dřevěných nebo plastových otevíravých v ocelové zárubni povrchově upravených dvoukřídlových, šířky přes 1450 mm</t>
  </si>
  <si>
    <t>https://podminky.urs.cz/item/CS_URS_2025_02/766660906</t>
  </si>
  <si>
    <t>245</t>
  </si>
  <si>
    <t>61162130R</t>
  </si>
  <si>
    <t>dveře dvoukřídlé dřevotřískové protipožární EI (EW) 30 D3 povrch laminátový plné 2000x1970-2100mm</t>
  </si>
  <si>
    <t>-470849998</t>
  </si>
  <si>
    <t>1 "D1 dveře na schodiště, dveře na chodbě</t>
  </si>
  <si>
    <t>168</t>
  </si>
  <si>
    <t>X00010100</t>
  </si>
  <si>
    <t>487132827</t>
  </si>
  <si>
    <t>Dveřní zarážka</t>
  </si>
  <si>
    <t>169</t>
  </si>
  <si>
    <t>998766121</t>
  </si>
  <si>
    <t>Přesun hmot tonážní pro kce truhlářské ruční v objektech v do 6 m</t>
  </si>
  <si>
    <t>1624301295</t>
  </si>
  <si>
    <t>Přesun hmot pro konstrukce truhlářské stanovený z hmotnosti přesunovaného materiálu vodorovná dopravní vzdálenost do 50 m ruční (bez užití mechanizace) v objektech výšky do 6 m</t>
  </si>
  <si>
    <t>https://podminky.urs.cz/item/CS_URS_2025_02/998766121</t>
  </si>
  <si>
    <t>767</t>
  </si>
  <si>
    <t>Konstrukce zámečnické</t>
  </si>
  <si>
    <t>312</t>
  </si>
  <si>
    <t>767114141</t>
  </si>
  <si>
    <t>Montáž stěn a příček rámových zasklených do zdiva s požární odolností plochy do 6 m2</t>
  </si>
  <si>
    <t>901964913</t>
  </si>
  <si>
    <t>Montáž stěn a příček rámových zasklených s požární odolností z hliníkových nebo ocelových profilů do zdiva do 6 m2</t>
  </si>
  <si>
    <t>https://podminky.urs.cz/item/CS_URS_2025_02/767114141</t>
  </si>
  <si>
    <t>prosklená příčka včetně dveří a dle PBŘ DS1</t>
  </si>
  <si>
    <t xml:space="preserve">3,2*3,05-2*2 "příčka v chodbě </t>
  </si>
  <si>
    <t>313</t>
  </si>
  <si>
    <t>55341365</t>
  </si>
  <si>
    <t>stěna rámová prosklená fixní Al komaxit dle RAL požární odolnosti EI30 C DP1 interiér</t>
  </si>
  <si>
    <t>-696809241</t>
  </si>
  <si>
    <t>315</t>
  </si>
  <si>
    <t>767646522</t>
  </si>
  <si>
    <t>Montáž dveří protipožárního uzávěru dvoukřídlového v přes 1970 do 2200 mm</t>
  </si>
  <si>
    <t>83691704</t>
  </si>
  <si>
    <t>Montáž dveří ocelových nebo hliníkových protipožárních uzávěrů dvoukřídlových, výšky přes 1970 do 2200 mm</t>
  </si>
  <si>
    <t>https://podminky.urs.cz/item/CS_URS_2025_02/767646522</t>
  </si>
  <si>
    <t>1 "prosklená příčka včetně dveří a dle PBŘ DS1</t>
  </si>
  <si>
    <t>316</t>
  </si>
  <si>
    <t>55341190R</t>
  </si>
  <si>
    <t>dveře dvoukřídlé ocelové interierové protipožární EW 15, 30, 45 D1 speciální zárubeň 2100x2100mm</t>
  </si>
  <si>
    <t>266444774</t>
  </si>
  <si>
    <t>317</t>
  </si>
  <si>
    <t>767649191</t>
  </si>
  <si>
    <t>Montáž dveřního hydraulického samozavírače</t>
  </si>
  <si>
    <t>-871743614</t>
  </si>
  <si>
    <t>Montáž dveří ocelových nebo hliníkových doplňků dveří samozavírače hydraulického</t>
  </si>
  <si>
    <t>https://podminky.urs.cz/item/CS_URS_2025_02/767649191</t>
  </si>
  <si>
    <t>4 "DS1 na chodbě, na schodiště</t>
  </si>
  <si>
    <t>318</t>
  </si>
  <si>
    <t>54917250</t>
  </si>
  <si>
    <t>samozavírač dveří hydraulický</t>
  </si>
  <si>
    <t>656473545</t>
  </si>
  <si>
    <t>314</t>
  </si>
  <si>
    <t>998767111</t>
  </si>
  <si>
    <t>Přesun hmot tonážní pro zámečnické konstrukce s omezením mechanizace v objektech v do 6 m</t>
  </si>
  <si>
    <t>2131852865</t>
  </si>
  <si>
    <t>Přesun hmot pro zámečnické konstrukce stanovený z hmotnosti přesunovaného materiálu vodorovná dopravní vzdálenost do 50 m s omezením mechanizace v objektech výšky do 6 m</t>
  </si>
  <si>
    <t>https://podminky.urs.cz/item/CS_URS_2025_02/998767111</t>
  </si>
  <si>
    <t>771</t>
  </si>
  <si>
    <t>Podlahy z dlaždic</t>
  </si>
  <si>
    <t>170</t>
  </si>
  <si>
    <t>771111011</t>
  </si>
  <si>
    <t>Vysátí podkladu před pokládkou dlažby</t>
  </si>
  <si>
    <t>2048410721</t>
  </si>
  <si>
    <t>Příprava podkladu před provedením dlažby vysátí podlah</t>
  </si>
  <si>
    <t>https://podminky.urs.cz/item/CS_URS_2025_02/771111011</t>
  </si>
  <si>
    <t>Poznámka k položce:_x000d_
podlaha</t>
  </si>
  <si>
    <t>172</t>
  </si>
  <si>
    <t>771121026</t>
  </si>
  <si>
    <t>Odstranění zbytků lepidla z podkladu před pokládkou dlažby broušením</t>
  </si>
  <si>
    <t>867405317</t>
  </si>
  <si>
    <t>Příprava podkladu před provedením dlažby broušení podlah stávajícího podkladu pro odstranění lepidla (po starých krytinách)</t>
  </si>
  <si>
    <t>https://podminky.urs.cz/item/CS_URS_2025_02/771121026</t>
  </si>
  <si>
    <t>173</t>
  </si>
  <si>
    <t>771151012</t>
  </si>
  <si>
    <t>Samonivelační stěrka podlah pevnosti 20 MPa tl přes 3 do 5 mm</t>
  </si>
  <si>
    <t>-8730193</t>
  </si>
  <si>
    <t>Příprava podkladu před provedením dlažby samonivelační stěrka min. pevnosti 20 MPa, tloušťky přes 3 do 5 mm</t>
  </si>
  <si>
    <t>https://podminky.urs.cz/item/CS_URS_2025_02/771151012</t>
  </si>
  <si>
    <t>171</t>
  </si>
  <si>
    <t>771121011</t>
  </si>
  <si>
    <t>Nátěr penetrační na podlahu</t>
  </si>
  <si>
    <t>-664844025</t>
  </si>
  <si>
    <t>Příprava podkladu před provedením dlažby nátěr penetrační na podlahu</t>
  </si>
  <si>
    <t>https://podminky.urs.cz/item/CS_URS_2025_02/771121011</t>
  </si>
  <si>
    <t>174</t>
  </si>
  <si>
    <t>771161021</t>
  </si>
  <si>
    <t>Montáž profilu ukončujícího pro plynulý přechod (dlažby s kobercem apod.)</t>
  </si>
  <si>
    <t>96028908</t>
  </si>
  <si>
    <t>Příprava podkladu před provedením dlažby montáž profilu ukončujícího profilu pro plynulý přechod (dlažba-koberec apod.)</t>
  </si>
  <si>
    <t>https://podminky.urs.cz/item/CS_URS_2025_02/771161021</t>
  </si>
  <si>
    <t>175</t>
  </si>
  <si>
    <t>59054115</t>
  </si>
  <si>
    <t>profil přechodový Al s pohyblivým ramenem matně eloxovaný 20x40mm</t>
  </si>
  <si>
    <t>-1116209304</t>
  </si>
  <si>
    <t>0,9*3+1,7+1,85</t>
  </si>
  <si>
    <t>6,25*1,1 'Přepočtené koeficientem množství</t>
  </si>
  <si>
    <t>177</t>
  </si>
  <si>
    <t>771574416</t>
  </si>
  <si>
    <t>Montáž podlah keramických hladkých lepených cementovým flexibilním lepidlem přes 9 do 12 ks/m2</t>
  </si>
  <si>
    <t>295339316</t>
  </si>
  <si>
    <t>Montáž podlah z dlaždic keramických lepených cementovým flexibilním lepidlem hladkých, tloušťky do 10 mm přes 9 do 12 ks/m2</t>
  </si>
  <si>
    <t>https://podminky.urs.cz/item/CS_URS_2025_02/771574416</t>
  </si>
  <si>
    <t>178</t>
  </si>
  <si>
    <t>59761166</t>
  </si>
  <si>
    <t>dlažba keramická slinutá mrazuvzdorná R10/A povrch hladký/matný tl do 10mm přes 9 do 12ks/m2</t>
  </si>
  <si>
    <t>-1562392450</t>
  </si>
  <si>
    <t>2,3+11,5 "1.07</t>
  </si>
  <si>
    <t>39,26*1,1 'Přepočtené koeficientem množství</t>
  </si>
  <si>
    <t>180</t>
  </si>
  <si>
    <t>771591112</t>
  </si>
  <si>
    <t>Izolace pod dlažbu nátěrem nebo stěrkou ve dvou vrstvách</t>
  </si>
  <si>
    <t>2115072260</t>
  </si>
  <si>
    <t>Izolace podlahy pod dlažbu nátěrem nebo stěrkou ve dvou vrstvách</t>
  </si>
  <si>
    <t>https://podminky.urs.cz/item/CS_URS_2025_02/771591112</t>
  </si>
  <si>
    <t>181</t>
  </si>
  <si>
    <t>771591115</t>
  </si>
  <si>
    <t>Podlahy spárování silikonem</t>
  </si>
  <si>
    <t>1923630239</t>
  </si>
  <si>
    <t>Podlahy - dokončovací práce spárování silikonem</t>
  </si>
  <si>
    <t>https://podminky.urs.cz/item/CS_URS_2025_02/771591115</t>
  </si>
  <si>
    <t>6,7 "mč 1.08</t>
  </si>
  <si>
    <t>5,6 "mč 1.09</t>
  </si>
  <si>
    <t>19,7 "mč 1.10</t>
  </si>
  <si>
    <t>7,4+13,7 "1.07</t>
  </si>
  <si>
    <t>184</t>
  </si>
  <si>
    <t>771591241</t>
  </si>
  <si>
    <t>Izolace těsnícími pásy vnitřní kout</t>
  </si>
  <si>
    <t>-1314208693</t>
  </si>
  <si>
    <t>Izolace podlahy pod dlažbu těsnícími izolačními pásy vnitřní kout</t>
  </si>
  <si>
    <t>https://podminky.urs.cz/item/CS_URS_2025_02/771591241</t>
  </si>
  <si>
    <t>286</t>
  </si>
  <si>
    <t>771591242</t>
  </si>
  <si>
    <t>Izolace těsnícími pásy vnější roh</t>
  </si>
  <si>
    <t>1212600955</t>
  </si>
  <si>
    <t>Izolace podlahy pod dlažbu těsnícími izolačními pásy vnější roh</t>
  </si>
  <si>
    <t>https://podminky.urs.cz/item/CS_URS_2025_02/771591242</t>
  </si>
  <si>
    <t>287</t>
  </si>
  <si>
    <t>771591251</t>
  </si>
  <si>
    <t>Izolace těsnící manžetou pro prostupy potrubí</t>
  </si>
  <si>
    <t>73112728</t>
  </si>
  <si>
    <t>Izolace podlahy pod dlažbu těsnícími izolačními pásy z manžety pro prostupy potrubí</t>
  </si>
  <si>
    <t>https://podminky.urs.cz/item/CS_URS_2025_02/771591251</t>
  </si>
  <si>
    <t>2 "sprchový kout</t>
  </si>
  <si>
    <t>185</t>
  </si>
  <si>
    <t>771591264</t>
  </si>
  <si>
    <t>Izolace těsnícími pásy mezi podlahou a stěnou</t>
  </si>
  <si>
    <t>-1205825060</t>
  </si>
  <si>
    <t>Izolace podlahy pod dlažbu těsnícími izolačními pásy mezi podlahou a stěnu</t>
  </si>
  <si>
    <t>https://podminky.urs.cz/item/CS_URS_2025_02/771591264</t>
  </si>
  <si>
    <t>186</t>
  </si>
  <si>
    <t>771592011</t>
  </si>
  <si>
    <t>Čištění vnitřních ploch podlah nebo schodišť po položení dlažby chemickými prostředky</t>
  </si>
  <si>
    <t>-1711683920</t>
  </si>
  <si>
    <t>Čištění vnitřních ploch po položení dlažby podlah nebo schodišť chemickými prostředky</t>
  </si>
  <si>
    <t>https://podminky.urs.cz/item/CS_URS_2025_02/771592011</t>
  </si>
  <si>
    <t>187</t>
  </si>
  <si>
    <t>998771101</t>
  </si>
  <si>
    <t>Přesun hmot tonážní pro podlahy z dlaždic v objektech v do 6 m</t>
  </si>
  <si>
    <t>-437001022</t>
  </si>
  <si>
    <t>Přesun hmot pro podlahy z dlaždic stanovený z hmotnosti přesunovaného materiálu vodorovná dopravní vzdálenost do 50 m základní v objektech výšky do 6 m</t>
  </si>
  <si>
    <t>https://podminky.urs.cz/item/CS_URS_2025_02/998771101</t>
  </si>
  <si>
    <t>781</t>
  </si>
  <si>
    <t>Dokončovací práce - obklady</t>
  </si>
  <si>
    <t>188</t>
  </si>
  <si>
    <t>781111011</t>
  </si>
  <si>
    <t>Ometení (oprášení) stěny při přípravě podkladu</t>
  </si>
  <si>
    <t>62256214</t>
  </si>
  <si>
    <t>Příprava podkladu před provedením obkladu oprášení (ometení) stěny</t>
  </si>
  <si>
    <t>https://podminky.urs.cz/item/CS_URS_2025_02/781111011</t>
  </si>
  <si>
    <t>Poznámka k položce:_x000d_
obklady</t>
  </si>
  <si>
    <t>6,7*1,7 "mč 1.08</t>
  </si>
  <si>
    <t>13,7*1,7+7,4*2,2 "1.07</t>
  </si>
  <si>
    <t>189</t>
  </si>
  <si>
    <t>781121011</t>
  </si>
  <si>
    <t>Nátěr penetrační na stěnu</t>
  </si>
  <si>
    <t>1121270824</t>
  </si>
  <si>
    <t>Příprava podkladu před provedením obkladu nátěr penetrační na stěnu</t>
  </si>
  <si>
    <t>https://podminky.urs.cz/item/CS_URS_2025_02/781121011</t>
  </si>
  <si>
    <t>-0,9*1,7*5</t>
  </si>
  <si>
    <t>190</t>
  </si>
  <si>
    <t>781131112</t>
  </si>
  <si>
    <t>Izolace pod obklad nátěrem nebo stěrkou ve dvou vrstvách</t>
  </si>
  <si>
    <t>547770116</t>
  </si>
  <si>
    <t>Izolace stěny pod obklad izolace nátěrem nebo stěrkou ve dvou vrstvách</t>
  </si>
  <si>
    <t>https://podminky.urs.cz/item/CS_URS_2025_02/781131112</t>
  </si>
  <si>
    <t>7,4*2,2 "sprchy</t>
  </si>
  <si>
    <t>(3,9+0,9)*1,7 "za umyvadly</t>
  </si>
  <si>
    <t>-1,7*0,9</t>
  </si>
  <si>
    <t>191</t>
  </si>
  <si>
    <t>781131232</t>
  </si>
  <si>
    <t>Izolace pod obklad těsnícími pásy pro styčné nebo dilatační spáry</t>
  </si>
  <si>
    <t>1471620691</t>
  </si>
  <si>
    <t>Izolace stěny pod obklad izolace těsnícími izolačními pásy pro styčné nebo dilatační spáry</t>
  </si>
  <si>
    <t>https://podminky.urs.cz/item/CS_URS_2025_02/781131232</t>
  </si>
  <si>
    <t>8*2,2+1,7*2</t>
  </si>
  <si>
    <t>193</t>
  </si>
  <si>
    <t>781131257</t>
  </si>
  <si>
    <t>Montáž izolace pod obklad těsnící manžetou pro prostupy potrubí</t>
  </si>
  <si>
    <t>-1291580985</t>
  </si>
  <si>
    <t>Izolace stěny pod obklad montáž těsnící manžety pro postup potrubí</t>
  </si>
  <si>
    <t>https://podminky.urs.cz/item/CS_URS_2025_02/781131257</t>
  </si>
  <si>
    <t>194</t>
  </si>
  <si>
    <t>59054255</t>
  </si>
  <si>
    <t>manžeta těsnící hydroizolační na prostupy potrubí</t>
  </si>
  <si>
    <t>-510472503</t>
  </si>
  <si>
    <t>288</t>
  </si>
  <si>
    <t>781151031</t>
  </si>
  <si>
    <t>Celoplošné vyrovnání podkladu stěrkou tl 3 mm</t>
  </si>
  <si>
    <t>503519087</t>
  </si>
  <si>
    <t>Příprava podkladu před provedením obkladu celoplošné vyrovnání podkladu stěrkou, tloušťky 3 mm</t>
  </si>
  <si>
    <t>https://podminky.urs.cz/item/CS_URS_2025_02/781151031</t>
  </si>
  <si>
    <t>195</t>
  </si>
  <si>
    <t>781472216</t>
  </si>
  <si>
    <t>Montáž obkladů keramických hladkých lepených cementovým flexibilním lepidlem přes 9 do 12 ks/m2</t>
  </si>
  <si>
    <t>-1995219926</t>
  </si>
  <si>
    <t>Montáž keramických obkladů stěn lepených cementovým flexibilním lepidlem hladkých přes 9 do 12 ks/m2</t>
  </si>
  <si>
    <t>https://podminky.urs.cz/item/CS_URS_2025_02/781472216</t>
  </si>
  <si>
    <t>-0,9*1,7*5 "dveře</t>
  </si>
  <si>
    <t>196</t>
  </si>
  <si>
    <t>59761793</t>
  </si>
  <si>
    <t>obklad keramický nemrazuvzdorný povrch reliéfní/matný tl do 10mm přes 9 do 12ks/m2</t>
  </si>
  <si>
    <t>1910646144</t>
  </si>
  <si>
    <t>86,32*1,1 'Přepočtené koeficientem množství</t>
  </si>
  <si>
    <t>197</t>
  </si>
  <si>
    <t>781491012</t>
  </si>
  <si>
    <t>Montáž zrcadel plochy přes 1 m2 lepených silikonovým tmelem na podkladní omítku</t>
  </si>
  <si>
    <t>696158275</t>
  </si>
  <si>
    <t>Montáž zrcadel lepených silikonovým tmelem na podkladní omítku, plochy přes 1 m2</t>
  </si>
  <si>
    <t>https://podminky.urs.cz/item/CS_URS_2025_02/781491012</t>
  </si>
  <si>
    <t>1*1*3</t>
  </si>
  <si>
    <t>198</t>
  </si>
  <si>
    <t>63465122</t>
  </si>
  <si>
    <t>zrcadlo nemontované čiré tl 3mm max rozměr 3210x2250mm</t>
  </si>
  <si>
    <t>-445708510</t>
  </si>
  <si>
    <t>3*1,1 'Přepočtené koeficientem množství</t>
  </si>
  <si>
    <t>199</t>
  </si>
  <si>
    <t>781492251</t>
  </si>
  <si>
    <t>Montáž profilů ukončovacích lepených flexibilním cementovým lepidlem</t>
  </si>
  <si>
    <t>2103149134</t>
  </si>
  <si>
    <t>Obklad - dokončující práce montáž profilu lepeného flexibilním cementovým lepidlem ukončovacího</t>
  </si>
  <si>
    <t>https://podminky.urs.cz/item/CS_URS_2025_02/781492251</t>
  </si>
  <si>
    <t>200</t>
  </si>
  <si>
    <t>28342001</t>
  </si>
  <si>
    <t>lišta ukončovací z PVC 8mm</t>
  </si>
  <si>
    <t>-587852311</t>
  </si>
  <si>
    <t>-0,9*3</t>
  </si>
  <si>
    <t>50,4*1,05 'Přepočtené koeficientem množství</t>
  </si>
  <si>
    <t>201</t>
  </si>
  <si>
    <t>781495142</t>
  </si>
  <si>
    <t>Průnik obkladem kruhový přes DN 30 do DN 90</t>
  </si>
  <si>
    <t>160687469</t>
  </si>
  <si>
    <t>Obklad - dokončující práce průnik obkladem kruhový, bez izolace přes DN 30 do DN 90</t>
  </si>
  <si>
    <t>https://podminky.urs.cz/item/CS_URS_2025_02/781495142</t>
  </si>
  <si>
    <t>289</t>
  </si>
  <si>
    <t>781495213</t>
  </si>
  <si>
    <t>Roh kamenický obkladaček s klasickým střepem maloformátových</t>
  </si>
  <si>
    <t>398316728</t>
  </si>
  <si>
    <t>Obklad - dokončující práce pracnější řezání obkladaček kamenického rohu (jolly hrana) klasický střep obkladu maloformátového</t>
  </si>
  <si>
    <t>https://podminky.urs.cz/item/CS_URS_2025_02/781495213</t>
  </si>
  <si>
    <t>2,2*4+1,7*6</t>
  </si>
  <si>
    <t>202</t>
  </si>
  <si>
    <t>998781101</t>
  </si>
  <si>
    <t>Přesun hmot tonážní pro obklady keramické v objektech v do 6 m</t>
  </si>
  <si>
    <t>370101073</t>
  </si>
  <si>
    <t>Přesun hmot pro obklady keramické stanovený z hmotnosti přesunovaného materiálu vodorovná dopravní vzdálenost do 50 m základní v objektech výšky do 6 m</t>
  </si>
  <si>
    <t>https://podminky.urs.cz/item/CS_URS_2025_02/998781101</t>
  </si>
  <si>
    <t>784</t>
  </si>
  <si>
    <t>Dokončovací práce - malby a tapety</t>
  </si>
  <si>
    <t>290</t>
  </si>
  <si>
    <t>784111001</t>
  </si>
  <si>
    <t>Oprášení (ometení ) podkladu v místnostech v do 3,80 m</t>
  </si>
  <si>
    <t>-479306540</t>
  </si>
  <si>
    <t>Oprášení (ometení) podkladu v místnostech výšky do 3,80 m</t>
  </si>
  <si>
    <t>https://podminky.urs.cz/item/CS_URS_2025_02/784111001</t>
  </si>
  <si>
    <t>"očištění stěn jak pod obklday tak pod malbu</t>
  </si>
  <si>
    <t>"chodba stěny</t>
  </si>
  <si>
    <t>(3,03+50+5,3+2,2+50+6,2+2,6)*(2,75)</t>
  </si>
  <si>
    <t>-(2*2+8*0,9+2)*(2,0) "dveře</t>
  </si>
  <si>
    <t>-(30*1,2*1,5) "okna</t>
  </si>
  <si>
    <t>Mezisoučet</t>
  </si>
  <si>
    <t>"sociálky stěny</t>
  </si>
  <si>
    <t>5,6*(3,05) "mč 1.09</t>
  </si>
  <si>
    <t>19,7*(3,05) "mč 1.10</t>
  </si>
  <si>
    <t>13,7*(3,05)+7,4*(3,05) "1.07</t>
  </si>
  <si>
    <t>-0,9*(2)*5</t>
  </si>
  <si>
    <t>"strop sociálky</t>
  </si>
  <si>
    <t>203</t>
  </si>
  <si>
    <t>784121001</t>
  </si>
  <si>
    <t>Oškrabání malby v místnostech v do 3,80 m</t>
  </si>
  <si>
    <t>-618569785</t>
  </si>
  <si>
    <t>Oškrabání malby v místnostech výšky do 3,80 m</t>
  </si>
  <si>
    <t>https://podminky.urs.cz/item/CS_URS_2025_02/784121001</t>
  </si>
  <si>
    <t>(3,03+50+5,3+2,2+50+6,2+2,6)*(2,75-1,7)</t>
  </si>
  <si>
    <t>-(2*2+8*0,9+2)*(2,0-1,7) "dveře</t>
  </si>
  <si>
    <t>-(30*1,2*0,3) "okna</t>
  </si>
  <si>
    <t>5,6*(3,05-1,7) "mč 1.09</t>
  </si>
  <si>
    <t>19,7*(3,05-1,7) "mč 1.10</t>
  </si>
  <si>
    <t>13,7*(3,05-1,7)+7,4*(3,05-2,2) "1.07</t>
  </si>
  <si>
    <t>-0,9*(2-1,7)*5</t>
  </si>
  <si>
    <t>204</t>
  </si>
  <si>
    <t>784121011</t>
  </si>
  <si>
    <t>Rozmývání podkladu po oškrabání malby v místnostech v do 3,80 m</t>
  </si>
  <si>
    <t>1847293065</t>
  </si>
  <si>
    <t>Rozmývání podkladu po oškrabání malby v místnostech výšky do 3,80 m</t>
  </si>
  <si>
    <t>https://podminky.urs.cz/item/CS_URS_2025_02/784121011</t>
  </si>
  <si>
    <t>309</t>
  </si>
  <si>
    <t>784161231</t>
  </si>
  <si>
    <t>Lokální vyrovnání podkladu sádrovou stěrkou pl přes 0,5 do 1 m2 v místnostech v do 3,80 m</t>
  </si>
  <si>
    <t>-1413007713</t>
  </si>
  <si>
    <t>Lokální vyrovnání podkladu sádrovou stěrkou, tloušťky do 3 mm, plochy přes 0,5 do 1,0 m2 v místnostech výšky do 3,80 m</t>
  </si>
  <si>
    <t>https://podminky.urs.cz/item/CS_URS_2025_02/784161231</t>
  </si>
  <si>
    <t>20 "pod obklad</t>
  </si>
  <si>
    <t>205</t>
  </si>
  <si>
    <t>784161401</t>
  </si>
  <si>
    <t>Celoplošné vyhlazení podkladu sádrovou stěrkou v místnostech v do 3,80 m</t>
  </si>
  <si>
    <t>284636345</t>
  </si>
  <si>
    <t>Celoplošné vyrovnání podkladu sádrovou stěrkou, tloušťky do 3 mm vyhlazením v místnostech výšky do 3,80 m</t>
  </si>
  <si>
    <t>https://podminky.urs.cz/item/CS_URS_2025_02/784161401</t>
  </si>
  <si>
    <t>206</t>
  </si>
  <si>
    <t>784181001</t>
  </si>
  <si>
    <t>Jednonásobné pačokování v místnostech v do 3,80 m</t>
  </si>
  <si>
    <t>1687263229</t>
  </si>
  <si>
    <t>Pačokování jednonásobné v místnostech výšky do 3,80 m</t>
  </si>
  <si>
    <t>https://podminky.urs.cz/item/CS_URS_2025_02/784181001</t>
  </si>
  <si>
    <t>207</t>
  </si>
  <si>
    <t>784181101</t>
  </si>
  <si>
    <t>Základní akrylátová jednonásobná bezbarvá penetrace podkladu v místnostech v do 3,80 m</t>
  </si>
  <si>
    <t>1539320130</t>
  </si>
  <si>
    <t>Penetrace podkladu jednonásobná základní akrylátová bezbarvá v místnostech výšky do 3,80 m</t>
  </si>
  <si>
    <t>https://podminky.urs.cz/item/CS_URS_2025_02/784181101</t>
  </si>
  <si>
    <t>208</t>
  </si>
  <si>
    <t>784191007</t>
  </si>
  <si>
    <t>Čištění vnitřních ploch podlah po provedení malířských prací</t>
  </si>
  <si>
    <t>1035629351</t>
  </si>
  <si>
    <t>Čištění vnitřních ploch hrubý úklid po provedení malířských prací omytím podlah</t>
  </si>
  <si>
    <t>https://podminky.urs.cz/item/CS_URS_2025_02/784191007</t>
  </si>
  <si>
    <t>209</t>
  </si>
  <si>
    <t>784211111</t>
  </si>
  <si>
    <t>Dvojnásobné bílé malby ze směsí za mokra velmi dobře oděruvzdorných v místnostech v do 3,80 m</t>
  </si>
  <si>
    <t>2108650337</t>
  </si>
  <si>
    <t>Malby z malířských směsí oděruvzdorných za mokra dvojnásobné, bílé za mokra oděruvzdorné velmi dobře v místnostech výšky do 3,80 m</t>
  </si>
  <si>
    <t>https://podminky.urs.cz/item/CS_URS_2025_02/784211111</t>
  </si>
  <si>
    <t>210</t>
  </si>
  <si>
    <t>784221101</t>
  </si>
  <si>
    <t>Dvojnásobné bílé malby ze směsí za sucha dobře otěruvzdorných v místnostech do 3,80 m</t>
  </si>
  <si>
    <t>1067941650</t>
  </si>
  <si>
    <t>Malby z malířských směsí otěruvzdorných za sucha dvojnásobné, bílé za sucha otěruvzdorné dobře v místnostech výšky do 3,80 m</t>
  </si>
  <si>
    <t>https://podminky.urs.cz/item/CS_URS_2025_02/784221101</t>
  </si>
  <si>
    <t>(3,2*3,05-2*2)*2 "SDK stěna na chodbě</t>
  </si>
  <si>
    <t>FIG</t>
  </si>
  <si>
    <t>Rozpad figury: SDK</t>
  </si>
  <si>
    <t>(4,5*1,5+0,15*4,5)+(6,4*1,5) "mč 0.07</t>
  </si>
  <si>
    <t>1,5*1,5*2 "mč 0.03</t>
  </si>
  <si>
    <t>HZS</t>
  </si>
  <si>
    <t>Hodinové zúčtovací sazby</t>
  </si>
  <si>
    <t>211</t>
  </si>
  <si>
    <t>HZS2492</t>
  </si>
  <si>
    <t>Hodinová zúčtovací sazba pomocný dělník PSV</t>
  </si>
  <si>
    <t>-1573024</t>
  </si>
  <si>
    <t>Hodinové zúčtovací sazby profesí PSV zednické výpomoci a pomocné práce PSV pomocný dělník PSV</t>
  </si>
  <si>
    <t>https://podminky.urs.cz/item/CS_URS_2025_02/HZS2492</t>
  </si>
  <si>
    <t>Podlaha</t>
  </si>
  <si>
    <t>Podlaha tělocvičny</t>
  </si>
  <si>
    <t>393,825</t>
  </si>
  <si>
    <t>SO03 - Rekonstrukce střechy tělocvičny</t>
  </si>
  <si>
    <t>Karviná</t>
  </si>
  <si>
    <t>Statutární město Karviná</t>
  </si>
  <si>
    <t>Artendr s.r.o.</t>
  </si>
  <si>
    <t xml:space="preserve">    4 - Vodorovné konstrukce</t>
  </si>
  <si>
    <t xml:space="preserve">    997 - Přesun sutě</t>
  </si>
  <si>
    <t xml:space="preserve">    712 - Povlakové krytiny</t>
  </si>
  <si>
    <t xml:space="preserve">    713 - Izolace tepelné</t>
  </si>
  <si>
    <t xml:space="preserve">    714 - Akustická a protiotřesová opatření</t>
  </si>
  <si>
    <t xml:space="preserve">    741 - Elektroinstalace - silnoproud</t>
  </si>
  <si>
    <t xml:space="preserve">    764 - Konstrukce klempířské</t>
  </si>
  <si>
    <t>Vodorovné konstrukce</t>
  </si>
  <si>
    <t>76</t>
  </si>
  <si>
    <t>417321313</t>
  </si>
  <si>
    <t>Ztužující pásy a věnce ze ŽB tř. C 16/20</t>
  </si>
  <si>
    <t>-575471185</t>
  </si>
  <si>
    <t>Ztužující pásy a věnce z betonu železového (bez výztuže) tř. C 16/20</t>
  </si>
  <si>
    <t>https://podminky.urs.cz/item/CS_URS_2025_02/417321313</t>
  </si>
  <si>
    <t>(15,5+27,45)*2*0,2 "provedneí úpravy vrcholu zdí pro uložení nových vazníků</t>
  </si>
  <si>
    <t>"včetně očištění a přípravě podkladu - 20 cm betonový podklad</t>
  </si>
  <si>
    <t>77</t>
  </si>
  <si>
    <t>417351115</t>
  </si>
  <si>
    <t>Zřízení bednění ztužujících věnců</t>
  </si>
  <si>
    <t>-1900633196</t>
  </si>
  <si>
    <t>Bednění bočnic ztužujících pásů a věnců včetně vzpěr zřízení</t>
  </si>
  <si>
    <t>https://podminky.urs.cz/item/CS_URS_2025_02/417351115</t>
  </si>
  <si>
    <t>(15,5*2+27,45*2)*0,2*2</t>
  </si>
  <si>
    <t>78</t>
  </si>
  <si>
    <t>417351116</t>
  </si>
  <si>
    <t>Odstranění bednění ztužujících věnců</t>
  </si>
  <si>
    <t>1106315899</t>
  </si>
  <si>
    <t>Bednění bočnic ztužujících pásů a věnců včetně vzpěr odstranění</t>
  </si>
  <si>
    <t>https://podminky.urs.cz/item/CS_URS_2025_02/417351116</t>
  </si>
  <si>
    <t>441171122R</t>
  </si>
  <si>
    <t>Montáž ocelových konstrukcí zastřešení ocelovými příhradovými vazníky, pozink - plocha zastřešení 15,5x27,45 m</t>
  </si>
  <si>
    <t>-1322042156</t>
  </si>
  <si>
    <t>Montáž ocelových konstrukcí zastřešení ocelovými příhradovými vazníky, pozink - plocha zastřešení 15,5x27,45 m. Včetně provedení uložení, zavětrování.</t>
  </si>
  <si>
    <t>Poznámka k položce:_x000d_
střecha</t>
  </si>
  <si>
    <t>"kompletní dodávka celých vazníků</t>
  </si>
  <si>
    <t>1,4*7 "hmotnost vazníku x počet</t>
  </si>
  <si>
    <t>3,1 "ocelové prvky pro kompletaci vazníků - destičky, svary, šrouby, konstrukční materiál</t>
  </si>
  <si>
    <t>79</t>
  </si>
  <si>
    <t>13010752R</t>
  </si>
  <si>
    <t>Dodávka příhradového vazníku - ocel profilová jakost S235JR (11 375) průřez IPE 200 - kompletní dodávka</t>
  </si>
  <si>
    <t>-18256745</t>
  </si>
  <si>
    <t>Dodávka příhradového vazníku - ocel profilová jakost S235JR (11 375) průřez IPE 200 - kompletní dodávka včetně povrchové úpravy.</t>
  </si>
  <si>
    <t>Poznámka k položce:_x000d_
střecha_x000d_
Ocelová konstrukce lakovaná pro užití haly dle st. koroze agresivity C2 (nízká), požární odolnost výpočtem dle Eurokódů (PO) R15min, barva RAL 9002 (doba životnosti nátěru vysoká H 15-25let), stupeň přípravy ocelového podkladu dle ČSN ISO 8501-1 St 2 (D)</t>
  </si>
  <si>
    <t>"kompletní dodávka celých vazníků, 20% indexace cena za svaření</t>
  </si>
  <si>
    <t>1,9*7 "hmotnost vazníku x počet</t>
  </si>
  <si>
    <t>X113010010</t>
  </si>
  <si>
    <t>Ocelové prvky pro kompletaci ocelové konstrukce Pz - včetně povrchové úpravy</t>
  </si>
  <si>
    <t>-1221024790</t>
  </si>
  <si>
    <t>"prvky pro zavětrování a montáž</t>
  </si>
  <si>
    <t>(0,5*0,3*14)*235,5*0,001 "P30x460-500 kotevní deska</t>
  </si>
  <si>
    <t>(0,32*0,28*6)*196,3*0,001 "kotevní deska P25x280-360</t>
  </si>
  <si>
    <t xml:space="preserve">(27,5*4)*6,52*0,001*2 "Kruhové trubky 70,0; 4,0  - spodní a horní pásnice 2x</t>
  </si>
  <si>
    <t>(6,1*12)*8,63*0,001 "Kruhové trubky 88,9; 4,0 - zavětrování</t>
  </si>
  <si>
    <t>(27,45*12)*3,3*0,001 "Z142Z15 vaznice</t>
  </si>
  <si>
    <t>(7*0,5)*9,22*0,001 "2x TR42.4x5</t>
  </si>
  <si>
    <t>0,5 "spojovací montážní materiál, výztuhy, svary</t>
  </si>
  <si>
    <t>444151112</t>
  </si>
  <si>
    <t>Montáž krytiny ocelových střech ze sendvičových panelů šroubovaných budov v přes 6 do 12 m</t>
  </si>
  <si>
    <t>2124724968</t>
  </si>
  <si>
    <t>Montáž krytiny střech ocelových konstrukcí ze sendvičových panelů šroubovaných, výšky budovy přes 6 do 12 m</t>
  </si>
  <si>
    <t>https://podminky.urs.cz/item/CS_URS_2025_02/444151112</t>
  </si>
  <si>
    <t>(8,5*2)*27,45 "střešní panely hala - barva ANTRACIT RAL 7016</t>
  </si>
  <si>
    <t>55324734R</t>
  </si>
  <si>
    <t>panel sendvičový střešní, izolace PUR, viditelné kotvení, U 0,18W/m2K, modulová/celková š 1000/1083mm tl 160/120mm</t>
  </si>
  <si>
    <t>-1010104910</t>
  </si>
  <si>
    <t>panel sendvičový střešní, izolace PUR, viditelné kotvení, U 0,18W/m2K, modulová/celková š 1000/1083mm tl 120mm - barva antracit</t>
  </si>
  <si>
    <t>(8,5*2)*27,45</t>
  </si>
  <si>
    <t>466,65*1,1 'Přepočtené koeficientem množství</t>
  </si>
  <si>
    <t>619991005</t>
  </si>
  <si>
    <t>Zakrytí stěny PE fólií</t>
  </si>
  <si>
    <t>1499358171</t>
  </si>
  <si>
    <t>Zakrytí vnitřních ploch před znečištěním PE fólií včetně pozdějšího odkrytí stěn nebo svislých ploch</t>
  </si>
  <si>
    <t>https://podminky.urs.cz/item/CS_URS_2025_02/619991005</t>
  </si>
  <si>
    <t>(27,6*+14*2)*7 "zakrytí všech konstrukcí včetně sportovního vybavení, plus přístaveb</t>
  </si>
  <si>
    <t>1866948217</t>
  </si>
  <si>
    <t>Podlaha "ochrana podlahy a místností zakrytí konstrukcí vnitřních</t>
  </si>
  <si>
    <t>Rozpad figury: Podlaha</t>
  </si>
  <si>
    <t>14,75*26,7</t>
  </si>
  <si>
    <t>55</t>
  </si>
  <si>
    <t>945412111</t>
  </si>
  <si>
    <t>Teleskopická hydraulická montážní plošina výška zdvihu do 8 m</t>
  </si>
  <si>
    <t>den</t>
  </si>
  <si>
    <t>-599307601</t>
  </si>
  <si>
    <t>Teleskopická hydraulická montážní plošina na samohybném podvozku, s otočným košem výšky zdvihu do 8 m</t>
  </si>
  <si>
    <t>https://podminky.urs.cz/item/CS_URS_2025_02/945412111</t>
  </si>
  <si>
    <t>40 "pro halu při montáž a demontáži vazníků a střechy</t>
  </si>
  <si>
    <t>52</t>
  </si>
  <si>
    <t>946112119</t>
  </si>
  <si>
    <t>Montáž pojízdných věží trubkových/dílcových š přes 0,9 do 1,6 m dl do 3,2 m v přes 8,6 do 9,6 m</t>
  </si>
  <si>
    <t>1731454667</t>
  </si>
  <si>
    <t>Věže pojízdné trubkové nebo dílcové s maximálním zatížením podlahy do 200 kg/m2 šířky přes 0,9 do 1,6 m, délky do 3,2 m výšky přes 8,6 m do 9,6 m montáž</t>
  </si>
  <si>
    <t>https://podminky.urs.cz/item/CS_URS_2025_02/946112119</t>
  </si>
  <si>
    <t>946112219</t>
  </si>
  <si>
    <t>Příplatek k pojízdným věžím š přes 0,9 do 1,6 m dl do 3,2 m v přes 8,6 do 9,6 m za každý den použití</t>
  </si>
  <si>
    <t>1171004793</t>
  </si>
  <si>
    <t>Věže pojízdné trubkové nebo dílcové s maximálním zatížením podlahy do 200 kg/m2 šířky přes 0,9 do 1,6 m, délky do 3,2 m výšky přes 8,6 m do 9,6 m příplatek k ceně za každý den použití</t>
  </si>
  <si>
    <t>https://podminky.urs.cz/item/CS_URS_2025_02/946112219</t>
  </si>
  <si>
    <t>54</t>
  </si>
  <si>
    <t>946112819</t>
  </si>
  <si>
    <t>Demontáž pojízdných věží trubkových/dílcových š přes 0,9 do 1,6 m dl do 3,2 m v přes 8,6 do 9,6 m</t>
  </si>
  <si>
    <t>-844799415</t>
  </si>
  <si>
    <t>Věže pojízdné trubkové nebo dílcové s maximálním zatížením podlahy do 200 kg/m2 šířky přes 0,9 do 1,6 m, délky do 3,2 m výšky přes 8,6 m do 9,6 m demontáž</t>
  </si>
  <si>
    <t>https://podminky.urs.cz/item/CS_URS_2025_02/946112819</t>
  </si>
  <si>
    <t>56</t>
  </si>
  <si>
    <t>952901114</t>
  </si>
  <si>
    <t>Vyčištění budov bytové a občanské výstavby při výšce podlaží přes 4 m</t>
  </si>
  <si>
    <t>-1575158782</t>
  </si>
  <si>
    <t>Vyčištění budov nebo objektů před předáním do užívání budov bytové nebo občanské výstavby, světlé výšky podlaží přes 4 m</t>
  </si>
  <si>
    <t>https://podminky.urs.cz/item/CS_URS_2025_02/952901114</t>
  </si>
  <si>
    <t>14,75*26,7+2,6*20 "tělocvična + sklady</t>
  </si>
  <si>
    <t>966071131</t>
  </si>
  <si>
    <t>Demontáž ocelových kcí hmotnosti do 5 t z profilů hmotnosti přes 30 kg/m</t>
  </si>
  <si>
    <t>1598320368</t>
  </si>
  <si>
    <t>Demontáž ocelových konstrukcí profilů hmotnosti přes 30 kg/m, hmotnosti konstrukce do 5 t</t>
  </si>
  <si>
    <t>https://podminky.urs.cz/item/CS_URS_2025_02/966071131</t>
  </si>
  <si>
    <t>Poznámka k položce:_x000d_
demontáž</t>
  </si>
  <si>
    <t>1400*13*0,001</t>
  </si>
  <si>
    <t>Přesun sutě</t>
  </si>
  <si>
    <t>58</t>
  </si>
  <si>
    <t>997006003</t>
  </si>
  <si>
    <t>Pytlování stavebního odpadu (trusu, dřeva napadeného škůdci nebo hnilobou)</t>
  </si>
  <si>
    <t>1243561366</t>
  </si>
  <si>
    <t>Úprava stavebního odpadu pytlování závadného odpadu</t>
  </si>
  <si>
    <t>https://podminky.urs.cz/item/CS_URS_2025_02/997006003</t>
  </si>
  <si>
    <t>2,5 "střešní IPA</t>
  </si>
  <si>
    <t>57</t>
  </si>
  <si>
    <t>997006012</t>
  </si>
  <si>
    <t>Ruční třídění stavebního odpadu</t>
  </si>
  <si>
    <t>-1675573560</t>
  </si>
  <si>
    <t>Úprava stavebního odpadu třídění ruční</t>
  </si>
  <si>
    <t>https://podminky.urs.cz/item/CS_URS_2025_02/997006012</t>
  </si>
  <si>
    <t>997013153</t>
  </si>
  <si>
    <t>Vnitrostaveništní doprava suti a vybouraných hmot pro budovy v přes 9 do 12 m s omezením mechanizace</t>
  </si>
  <si>
    <t>-821420131</t>
  </si>
  <si>
    <t>Vnitrostaveništní doprava suti a vybouraných hmot vodorovně do 50 m s naložením s omezením mechanizace pro budovy a haly výšky přes 9 do 12 m</t>
  </si>
  <si>
    <t>https://podminky.urs.cz/item/CS_URS_2025_02/997013153</t>
  </si>
  <si>
    <t>60</t>
  </si>
  <si>
    <t>56822406</t>
  </si>
  <si>
    <t>61</t>
  </si>
  <si>
    <t>658524930</t>
  </si>
  <si>
    <t>80,957*19 'Přepočtené koeficientem množství</t>
  </si>
  <si>
    <t>1850102621</t>
  </si>
  <si>
    <t>998012042</t>
  </si>
  <si>
    <t>Přesun hmot pro budovy monolitické s omezením mechanizace pro budovy v přes 6 do 12 m</t>
  </si>
  <si>
    <t>1197882282</t>
  </si>
  <si>
    <t>Přesun hmot pro budovy občanské výstavby, bydlení, výrobu a služby s nosnou svislou konstrukcí monolitickou betonovou tyčovou nebo plošnou s jakýkoliv obvodovým pláštěm kromě vyzdívaného vodorovná dopravní vzdálenost do 100 m s omezením mechanizace pro budovy výšky přes 6 do 12 m</t>
  </si>
  <si>
    <t>https://podminky.urs.cz/item/CS_URS_2025_02/998012042</t>
  </si>
  <si>
    <t>712</t>
  </si>
  <si>
    <t>Povlakové krytiny</t>
  </si>
  <si>
    <t>712431801</t>
  </si>
  <si>
    <t>Odstranění povlakové krytiny střech přes 10° do 30° z pásů uložených na sucho AIP nebo NAIP</t>
  </si>
  <si>
    <t>-370481167</t>
  </si>
  <si>
    <t>Odstranění povlakové krytiny střech šikmých přes 10° do 30° z pásů uložených na sucho AIP nebo NAIP</t>
  </si>
  <si>
    <t>https://podminky.urs.cz/item/CS_URS_2025_02/712431801</t>
  </si>
  <si>
    <t>9,5*2*27,45 "krytina střechy</t>
  </si>
  <si>
    <t>712431811</t>
  </si>
  <si>
    <t>Odstranění povlakové krytiny střech přes 10° do 30° z pásů uložených na sucho samolepící</t>
  </si>
  <si>
    <t>-407206292</t>
  </si>
  <si>
    <t>Odstranění povlakové krytiny střech šikmých přes 10° do 30° z pásů uložených na sucho podkladního samolepícího asfaltového pásu</t>
  </si>
  <si>
    <t>https://podminky.urs.cz/item/CS_URS_2025_02/712431811</t>
  </si>
  <si>
    <t>713</t>
  </si>
  <si>
    <t>Izolace tepelné</t>
  </si>
  <si>
    <t>713110813</t>
  </si>
  <si>
    <t>Odstranění tepelné izolace stropů volně kladené z vláknitých materiálů suchých tl přes 100 do 200 mm</t>
  </si>
  <si>
    <t>1047103852</t>
  </si>
  <si>
    <t>Odstranění tepelné izolace stropů nebo podhledů z rohoží, pásů, dílců, desek, bloků volně kladených z vláknitých materiálů suchých, tloušťka izolace přes 100 do 200 mm</t>
  </si>
  <si>
    <t>https://podminky.urs.cz/item/CS_URS_2025_02/713110813</t>
  </si>
  <si>
    <t>Podlaha "izolace na podhledu</t>
  </si>
  <si>
    <t>713151841</t>
  </si>
  <si>
    <t>Odstranění tepelné izolace střech šikmých přibité mezi krokve z polystyrenu suchého tl do 100 mm</t>
  </si>
  <si>
    <t>-1393085094</t>
  </si>
  <si>
    <t>Odstranění tepelné izolace střech šikmých nebo nadstřešních částí z rohoží, pásů, dílců, desek, bloků mezi krokve nebo pod krokve připevněných šrouby z polystyrenu suchého, tloušťky izolace do 100 mm</t>
  </si>
  <si>
    <t>https://podminky.urs.cz/item/CS_URS_2025_02/713151841</t>
  </si>
  <si>
    <t>714</t>
  </si>
  <si>
    <t>Akustická a protiotřesová opatření</t>
  </si>
  <si>
    <t>763131491</t>
  </si>
  <si>
    <t>SDK podhled deska 1x akustická s izolací dvouvrstvá spodní kce profil CD+UD REI 90 Rw 60 dB</t>
  </si>
  <si>
    <t>1267364482</t>
  </si>
  <si>
    <t>Podhled ze sádrokartonových desek dvouvrstvá zavěšená spodní konstrukce z ocelových profilů CD, UD jednoduše opláštěná deskou akustickou, tl. 12,5 mm, s izolací, REI do 90</t>
  </si>
  <si>
    <t>https://podminky.urs.cz/item/CS_URS_2025_02/763131491</t>
  </si>
  <si>
    <t>"včetně nosného roštu</t>
  </si>
  <si>
    <t>"AKUSTICKÝ PODHLED z dřev.vlny tl.25 mm</t>
  </si>
  <si>
    <t>"Podhled celoplošný akustický z desek na bázi lisované dřevěné vlny Micro tl. 25mm, se svěšením 55 mm, bez izolace</t>
  </si>
  <si>
    <t>"se zvýšenou odolností proti nárazu šroubovým Systémem B</t>
  </si>
  <si>
    <t>13</t>
  </si>
  <si>
    <t>63126309R</t>
  </si>
  <si>
    <t xml:space="preserve">panel akustický z desek  - včetně nosného roštu</t>
  </si>
  <si>
    <t>1772488712</t>
  </si>
  <si>
    <t>"rezerva pro akustická opatření - vzniklá dle měření a akustické studie</t>
  </si>
  <si>
    <t>"včetně nosné konstrukce</t>
  </si>
  <si>
    <t>"se zvýšenou odolností proti nárazu šroubovým Systémem B - doplňkový dle výrobce</t>
  </si>
  <si>
    <t>393,825*1,25 'Přepočtené koeficientem množství</t>
  </si>
  <si>
    <t>14</t>
  </si>
  <si>
    <t>714121041</t>
  </si>
  <si>
    <t>Montáž napojení podhledu z akustických panelů obvodovou lištou na stěnu</t>
  </si>
  <si>
    <t>-2096419859</t>
  </si>
  <si>
    <t>Montáž akustických minerálních panelů napojení na stěnu lištou obvodovou</t>
  </si>
  <si>
    <t>https://podminky.urs.cz/item/CS_URS_2025_02/714121041</t>
  </si>
  <si>
    <t>26,7*2+14,75*2</t>
  </si>
  <si>
    <t>59036253</t>
  </si>
  <si>
    <t>lišta obvodová rastru nosného pro kazetové minerální podhledy Pz lakovaná v 22mm</t>
  </si>
  <si>
    <t>-326030224</t>
  </si>
  <si>
    <t>82,9*1,05 'Přepočtené koeficientem množství</t>
  </si>
  <si>
    <t>18</t>
  </si>
  <si>
    <t>998714122</t>
  </si>
  <si>
    <t>Přesun hmot tonážní pro akustická a protiotřesová opatření ruční v objektech v do 12 m</t>
  </si>
  <si>
    <t>-388783200</t>
  </si>
  <si>
    <t>Přesun hmot pro akustická a protiotřesová opatření stanovený z hmotnosti přesunovaného materiálu vodorovná dopravní vzdálenost do 50 m ruční (bez užití mechanizace) v objektech výšky přes 6 do 12 m</t>
  </si>
  <si>
    <t>https://podminky.urs.cz/item/CS_URS_2025_02/998714122</t>
  </si>
  <si>
    <t>Elektroinstalace - silnoproud</t>
  </si>
  <si>
    <t>741410001</t>
  </si>
  <si>
    <t>Montáž pásku uzemňovacího průřezu do 120 mm2 na povrchu</t>
  </si>
  <si>
    <t>-248650236</t>
  </si>
  <si>
    <t>Montáž uzemňovacího vedení s upevněním, propojením a připojením pomocí svorek na povrchu pásku průřezu do 120 mm2</t>
  </si>
  <si>
    <t>https://podminky.urs.cz/item/CS_URS_2025_02/741410001</t>
  </si>
  <si>
    <t>Poznámka k položce:_x000d_
uzemění</t>
  </si>
  <si>
    <t>6,7+38+83</t>
  </si>
  <si>
    <t>35442062</t>
  </si>
  <si>
    <t>pás zemnící 30x4mm FeZn</t>
  </si>
  <si>
    <t>kg</t>
  </si>
  <si>
    <t>-1651625139</t>
  </si>
  <si>
    <t>(6,7+38+83)*0,95</t>
  </si>
  <si>
    <t>121,315*1,1 'Přepočtené koeficientem množství</t>
  </si>
  <si>
    <t>741410003</t>
  </si>
  <si>
    <t>Montáž drátu nebo lana uzemňovacího průměru do 10 mm na povrchu</t>
  </si>
  <si>
    <t>-744756479</t>
  </si>
  <si>
    <t>Montáž uzemňovacího vedení s upevněním, propojením a připojením pomocí svorek na povrchu drátu nebo lana Ø do 10 mm</t>
  </si>
  <si>
    <t>https://podminky.urs.cz/item/CS_URS_2025_02/741410003</t>
  </si>
  <si>
    <t>(17,2*3+3,5+5,4+7+2,9+3,5+6,4*8)</t>
  </si>
  <si>
    <t>125,1*1,25 'Přepočtené koeficientem množství</t>
  </si>
  <si>
    <t>26</t>
  </si>
  <si>
    <t>35441077</t>
  </si>
  <si>
    <t>drát D 8mm AlMgSi</t>
  </si>
  <si>
    <t>-419857521</t>
  </si>
  <si>
    <t>(17,2*3+3,5+5,4+7+2,9+3,5+6,4*8)*0,4</t>
  </si>
  <si>
    <t>50,04*1,25 'Přepočtené koeficientem množství</t>
  </si>
  <si>
    <t>23</t>
  </si>
  <si>
    <t>741410041</t>
  </si>
  <si>
    <t>Montáž drátu nebo lana uzemňovacího průměru do 10 mm v městské zástavbě v zemi</t>
  </si>
  <si>
    <t>-775751397</t>
  </si>
  <si>
    <t>Montáž uzemňovacího vedení s upevněním, propojením a připojením pomocí svorek v zemi s izolací spojů drátu nebo lana Ø do 10 mm v městské zástavbě</t>
  </si>
  <si>
    <t>https://podminky.urs.cz/item/CS_URS_2025_02/741410041</t>
  </si>
  <si>
    <t>17,2*3+3,5+5,4+7+2,9+3,5+6,4*8</t>
  </si>
  <si>
    <t>24</t>
  </si>
  <si>
    <t>35441073</t>
  </si>
  <si>
    <t>drát D 10mm FeZn</t>
  </si>
  <si>
    <t>854622713</t>
  </si>
  <si>
    <t>(17,2*3+3,5+5,4+7+2,9+3,5+6,4*8)*0,62</t>
  </si>
  <si>
    <t>741420021</t>
  </si>
  <si>
    <t>Montáž svorka hromosvodná se 2 šrouby</t>
  </si>
  <si>
    <t>1084187164</t>
  </si>
  <si>
    <t>Montáž hromosvodného vedení svorek se 2 šrouby</t>
  </si>
  <si>
    <t>https://podminky.urs.cz/item/CS_URS_2025_02/741420021</t>
  </si>
  <si>
    <t>35431000</t>
  </si>
  <si>
    <t>svorka uzemnění FeZn univerzální</t>
  </si>
  <si>
    <t>2087223829</t>
  </si>
  <si>
    <t>12 "Spojka zemní – pásek/pásek</t>
  </si>
  <si>
    <t>9 "Spojka zemní – pásek/drát</t>
  </si>
  <si>
    <t>28 "Spojka střešní - hromosvod</t>
  </si>
  <si>
    <t>35431015</t>
  </si>
  <si>
    <t>svorka uzemnění FeZn zkušební, spoj hromosvod/uzemnění</t>
  </si>
  <si>
    <t>938274328</t>
  </si>
  <si>
    <t>35</t>
  </si>
  <si>
    <t>35442230</t>
  </si>
  <si>
    <t>krabice pro zkušební svorku do zateplení univerzální - bílé víko</t>
  </si>
  <si>
    <t>-179699427</t>
  </si>
  <si>
    <t>27</t>
  </si>
  <si>
    <t>741420051</t>
  </si>
  <si>
    <t>Montáž vedení hromosvodné-úhelník nebo trubka s držáky do zdiva</t>
  </si>
  <si>
    <t>-1297329572</t>
  </si>
  <si>
    <t>Montáž hromosvodného vedení ochranných prvků úhelníků nebo trubek s držáky do zdiva</t>
  </si>
  <si>
    <t>https://podminky.urs.cz/item/CS_URS_2025_02/741420051</t>
  </si>
  <si>
    <t>35441832</t>
  </si>
  <si>
    <t>trubka ochranná na ochranu svodu - 1700mm, FeZn</t>
  </si>
  <si>
    <t>271203370</t>
  </si>
  <si>
    <t>741430001</t>
  </si>
  <si>
    <t>Montáž tyč jímací délky do 3 m na konstrukci dřevěnou</t>
  </si>
  <si>
    <t>1543042620</t>
  </si>
  <si>
    <t>Montáž jímacích tyčí délky do 3 m, na konstrukci dřevěnou mimo krov</t>
  </si>
  <si>
    <t>https://podminky.urs.cz/item/CS_URS_2025_02/741430001</t>
  </si>
  <si>
    <t>35441061</t>
  </si>
  <si>
    <t>tyč jímací s kovaným hrotem 2000mm FeZn</t>
  </si>
  <si>
    <t>-1562419047</t>
  </si>
  <si>
    <t>35441055</t>
  </si>
  <si>
    <t>tyč jímací s kovaným hrotem 1500mm FeZn</t>
  </si>
  <si>
    <t>2008058223</t>
  </si>
  <si>
    <t>19</t>
  </si>
  <si>
    <t>741440001</t>
  </si>
  <si>
    <t>Montáž deska zemnící 2000x250 mm</t>
  </si>
  <si>
    <t>101603878</t>
  </si>
  <si>
    <t>Montáž zemnicích desek a tyčí s připojením na svodové nebo uzemňovací vedení bez příslušenství desek, vel. 2000 x 250 mm</t>
  </si>
  <si>
    <t>https://podminky.urs.cz/item/CS_URS_2025_02/741440001</t>
  </si>
  <si>
    <t>20</t>
  </si>
  <si>
    <t>35442050</t>
  </si>
  <si>
    <t>deska zemnící s přivařeným páskem 2000x250mm</t>
  </si>
  <si>
    <t>-76554497</t>
  </si>
  <si>
    <t>741820001</t>
  </si>
  <si>
    <t>Měření zemních odporů zemniče</t>
  </si>
  <si>
    <t>1852567909</t>
  </si>
  <si>
    <t>https://podminky.urs.cz/item/CS_URS_2025_02/741820001</t>
  </si>
  <si>
    <t>741820013</t>
  </si>
  <si>
    <t>Měření zemnící síť dl pásku přes 200 do 500 m</t>
  </si>
  <si>
    <t>1077913627</t>
  </si>
  <si>
    <t>Měření zemních odporů zemnicí sítě délky pásku přes 200 do 500 m</t>
  </si>
  <si>
    <t>https://podminky.urs.cz/item/CS_URS_2025_02/741820013</t>
  </si>
  <si>
    <t>Poznámka k položce:_x000d_
hromosvod</t>
  </si>
  <si>
    <t>70</t>
  </si>
  <si>
    <t>998741112</t>
  </si>
  <si>
    <t>Přesun hmot tonážní pro silnoproud s omezením mechanizace v objektech v přes 6 do 12 m</t>
  </si>
  <si>
    <t>-865811214</t>
  </si>
  <si>
    <t>Přesun hmot pro silnoproud stanovený z hmotnosti přesunovaného materiálu vodorovná dopravní vzdálenost do 50 m s omezením mechanizace v objektech výšky přes 6 do 12 m</t>
  </si>
  <si>
    <t>https://podminky.urs.cz/item/CS_URS_2025_02/998741112</t>
  </si>
  <si>
    <t>764</t>
  </si>
  <si>
    <t>Konstrukce klempířské</t>
  </si>
  <si>
    <t>38</t>
  </si>
  <si>
    <t>764211626</t>
  </si>
  <si>
    <t>Oplechování větraného hřebene s větracím pásem z Pz s povrchovou úpravou rš 500 mm</t>
  </si>
  <si>
    <t>-1467888583</t>
  </si>
  <si>
    <t>Oplechování střešních prvků z pozinkovaného plechu s povrchovou úpravou hřebene větraného s použitím hřebenového plechu s větracím pásem rš 500 mm</t>
  </si>
  <si>
    <t>https://podminky.urs.cz/item/CS_URS_2025_02/764211626</t>
  </si>
  <si>
    <t>27,45</t>
  </si>
  <si>
    <t>764212633</t>
  </si>
  <si>
    <t>Oplechování štítu závětrnou lištou z Pz s povrchovou úpravou rš 250 mm</t>
  </si>
  <si>
    <t>126014186</t>
  </si>
  <si>
    <t>Oplechování střešních prvků z pozinkovaného plechu s povrchovou úpravou štítu závětrnou lištou rš 250 mm</t>
  </si>
  <si>
    <t>https://podminky.urs.cz/item/CS_URS_2025_02/764212633</t>
  </si>
  <si>
    <t xml:space="preserve">Poznámka k položce:_x000d_
střecha_x000d_
</t>
  </si>
  <si>
    <t xml:space="preserve">9,5*4 </t>
  </si>
  <si>
    <t>40</t>
  </si>
  <si>
    <t>764242533</t>
  </si>
  <si>
    <t>Oplechování rovné okapové hrany z TiZn plechu s povrchovou úpravou rš 250 mm</t>
  </si>
  <si>
    <t>1203684603</t>
  </si>
  <si>
    <t>Oplechování střešních prvků z titanzinkového plechu s povrchovou úpravou okapu okapovým plechem střechy rovné rš 250 mm</t>
  </si>
  <si>
    <t>https://podminky.urs.cz/item/CS_URS_2025_02/764242533</t>
  </si>
  <si>
    <t>27,45*2 "oplechování hrany panelu</t>
  </si>
  <si>
    <t>764315633</t>
  </si>
  <si>
    <t>Lemování trub prostupovou manžetou z Pz s povrch úpravou střech s krytinou skládanou D přes 100 do 150 mm</t>
  </si>
  <si>
    <t>1916069071</t>
  </si>
  <si>
    <t>Lemování trub, konzol, držáků a ostatních kusových prvků z pozinkovaného plechu s povrchovou úpravou střech s krytinou prostupovou manžetou přes 100 do 150 mm</t>
  </si>
  <si>
    <t>https://podminky.urs.cz/item/CS_URS_2025_02/764315633</t>
  </si>
  <si>
    <t>764341001</t>
  </si>
  <si>
    <t>Drobný instalační materiál pro klempířské konstrukce</t>
  </si>
  <si>
    <t>-1431481249</t>
  </si>
  <si>
    <t>Drobný instalační materiál pro klempířské konstrukce a nutné podkladní konstrukce (jako jsou rámy nebo podkladní desky) včetně materiálu, příchtyky, spony, kotevní materiál</t>
  </si>
  <si>
    <t>764541305</t>
  </si>
  <si>
    <t>Žlab podokapní půlkruhový z TiZn lesklého plechu rš 330 mm</t>
  </si>
  <si>
    <t>-655158378</t>
  </si>
  <si>
    <t>Žlab podokapní z titanzinkového lesklého válcovaného plechu půlkruhový včetně háků a čel rš 330 mm</t>
  </si>
  <si>
    <t>https://podminky.urs.cz/item/CS_URS_2025_02/764541305</t>
  </si>
  <si>
    <t>27,45*2 "150 mm</t>
  </si>
  <si>
    <t>764541347</t>
  </si>
  <si>
    <t>Kotlík oválný (trychtýřový) pro podokapní žlaby z TiZn lesklého plechu 330/120 mm</t>
  </si>
  <si>
    <t>492445409</t>
  </si>
  <si>
    <t>Žlab podokapní z titanzinkového lesklého válcovaného plechu kotlík oválný (trychtýřový), rš žlabu/průměr svodu 330/120 mm</t>
  </si>
  <si>
    <t>https://podminky.urs.cz/item/CS_URS_2025_02/764541347</t>
  </si>
  <si>
    <t>764548324</t>
  </si>
  <si>
    <t>Kruhový svod včetně objímek, kolen, odskoků z TiZn lesklého plechu průměru 120 mm</t>
  </si>
  <si>
    <t>1093209732</t>
  </si>
  <si>
    <t>Svod z titanzinkového lesklého válcovaného plechu včetně objímek, kolen a odskoků kruhový, průměru 120 mm</t>
  </si>
  <si>
    <t>https://podminky.urs.cz/item/CS_URS_2025_02/764548324</t>
  </si>
  <si>
    <t>7,5*4</t>
  </si>
  <si>
    <t>998764122</t>
  </si>
  <si>
    <t>Přesun hmot tonážní pro konstrukce klempířské ruční v objektech v přes 6 do 12 m</t>
  </si>
  <si>
    <t>1469943883</t>
  </si>
  <si>
    <t>Přesun hmot pro konstrukce klempířské stanovený z hmotnosti přesunovaného materiálu vodorovná dopravní vzdálenost do 50 m ruční (bez užtití mechanizace) v objektech výšky přes 6 do 12 m</t>
  </si>
  <si>
    <t>https://podminky.urs.cz/item/CS_URS_2025_02/998764122</t>
  </si>
  <si>
    <t>767582800</t>
  </si>
  <si>
    <t>Demontáž roštu podhledu</t>
  </si>
  <si>
    <t>1691388423</t>
  </si>
  <si>
    <t>Demontáž podhledů roštů</t>
  </si>
  <si>
    <t>https://podminky.urs.cz/item/CS_URS_2025_02/767582800</t>
  </si>
  <si>
    <t>Podlaha "demontáž roštu stávajícího podhledu</t>
  </si>
  <si>
    <t>48</t>
  </si>
  <si>
    <t>767190122</t>
  </si>
  <si>
    <t>Montáž oplechování a lemování ocelových kcí stěn a střech ocelovým plechem rš přes 100 do 330 mm</t>
  </si>
  <si>
    <t>1768219469</t>
  </si>
  <si>
    <t>Montáž oplechování a lemování ocelových konstrukcí stěn, příček a střech z ocelových plechů, rš přes 100 do 330 mm</t>
  </si>
  <si>
    <t>https://podminky.urs.cz/item/CS_URS_2025_02/767190122</t>
  </si>
  <si>
    <t>49</t>
  </si>
  <si>
    <t>13814049R</t>
  </si>
  <si>
    <t xml:space="preserve">Lemování konce střešních panelů, hřebenová lišta, závětrná lišta štítů, krycí lišty střešních panelů -  lakovaný Pz plech tl 0,5-0,63mm</t>
  </si>
  <si>
    <t>-212633833</t>
  </si>
  <si>
    <t xml:space="preserve">Lemování konce střešních panelů, hřebenová lišta, závětrná lišta, krycí lišty střešních panelů -  lakovaný Pz plech tl 0,5-0,63mm</t>
  </si>
  <si>
    <t>27,45*3+9,5*4 "lemování konce panelů</t>
  </si>
  <si>
    <t>120,35*1,1 'Přepočtené koeficientem množství</t>
  </si>
  <si>
    <t>50</t>
  </si>
  <si>
    <t>13814052R</t>
  </si>
  <si>
    <t>ukončení horní atika r. š. 625mm lakovaný Pz plech tl 0,5-0,63mm</t>
  </si>
  <si>
    <t>674563440</t>
  </si>
  <si>
    <t>VENKOVNÍ OPLECHOVÁNÍ PODSTŘEŠNÍ ŘÍMSY LAKOVANÝ PLECH , tl. 0,8 mm BARVA ŠEDÁ</t>
  </si>
  <si>
    <t>27,45*2 "oplechování podstřeší</t>
  </si>
  <si>
    <t>54,9*1,1 'Přepočtené koeficientem množství</t>
  </si>
  <si>
    <t>767490113</t>
  </si>
  <si>
    <t>Montáž nosného roštu fasád, stěn a podhledů dvousměrného kotveného do ocelové konstrukce</t>
  </si>
  <si>
    <t>-1388112062</t>
  </si>
  <si>
    <t>Montáž nosného roštu fasád, stěn a podhledů dvousměrného, kotveného do ocelové konstrukce</t>
  </si>
  <si>
    <t>https://podminky.urs.cz/item/CS_URS_2025_02/767490113</t>
  </si>
  <si>
    <t>Podlaha "nosný rošt pro podhled</t>
  </si>
  <si>
    <t>55324138R</t>
  </si>
  <si>
    <t>rošt ocelový dvousměrný pro zavěšení podhledu</t>
  </si>
  <si>
    <t>309090842</t>
  </si>
  <si>
    <t>69</t>
  </si>
  <si>
    <t>998767112</t>
  </si>
  <si>
    <t>Přesun hmot tonážní pro zámečnické konstrukce s omezením mechanizace v objektech v přes 6 do 12 m</t>
  </si>
  <si>
    <t>544090699</t>
  </si>
  <si>
    <t>Přesun hmot pro zámečnické konstrukce stanovený z hmotnosti přesunovaného materiálu vodorovná dopravní vzdálenost do 50 m s omezením mechanizace v objektech výšky přes 6 do 12 m</t>
  </si>
  <si>
    <t>https://podminky.urs.cz/item/CS_URS_2025_02/998767112</t>
  </si>
  <si>
    <t>VRN - Karviná - Rekonstrukce tělocvičny a zázemí v ZŠ U Lesa</t>
  </si>
  <si>
    <t xml:space="preserve"> </t>
  </si>
  <si>
    <t>Radek Petržálek, Ing. František Mandovec</t>
  </si>
  <si>
    <t>VRN - Vedlejší rozpočtové náklady</t>
  </si>
  <si>
    <t xml:space="preserve">    V01 - Průzkumné, geodetické a projektové práce</t>
  </si>
  <si>
    <t xml:space="preserve">    V03 - Zařízení staveniště</t>
  </si>
  <si>
    <t xml:space="preserve">    V04 - Inženýrská činnost</t>
  </si>
  <si>
    <t xml:space="preserve">    V06 - Územní vlivy</t>
  </si>
  <si>
    <t xml:space="preserve">    VRN9 - Ostatní náklady</t>
  </si>
  <si>
    <t>Vedlejší rozpočtové náklady</t>
  </si>
  <si>
    <t>V01</t>
  </si>
  <si>
    <t>Průzkumné, geodetické a projektové práce</t>
  </si>
  <si>
    <t>012444000</t>
  </si>
  <si>
    <t>Geodetické měření skutečného provedení stavby</t>
  </si>
  <si>
    <t>775847973</t>
  </si>
  <si>
    <t>013203100</t>
  </si>
  <si>
    <t>Dokumentace stavby (výkresová a textová)</t>
  </si>
  <si>
    <t>1024</t>
  </si>
  <si>
    <t>-2087420362</t>
  </si>
  <si>
    <t>Dokumentace stavby dílenská (výrobní) dokumentace</t>
  </si>
  <si>
    <t xml:space="preserve">Poznámka k položce:_x000d_
dílenská dokumentace včetně statických posouzení, provedení a uložení prvků ocelové konstrukce střechy a dalších nosných prvků, dokumentace dodavatele sportovní podlahy </t>
  </si>
  <si>
    <t>013254000</t>
  </si>
  <si>
    <t>Dokumentace skutečného provedení stavby</t>
  </si>
  <si>
    <t>1283855733</t>
  </si>
  <si>
    <t>012303000R</t>
  </si>
  <si>
    <t>Zeměměřičské práce při provádění stavby</t>
  </si>
  <si>
    <t>1775333826</t>
  </si>
  <si>
    <t>Zeměměřičské práce při provádění stavby - pro skutečný stav zdí</t>
  </si>
  <si>
    <t>Poznámka k položce:_x000d_
Zamření skutečného stavu vrcholu zdí. Zaměření skutečného stavu - jako podklad pro výrobu ocelové konstrukce střechy.</t>
  </si>
  <si>
    <t>013244100</t>
  </si>
  <si>
    <t>Kompletní zpracování projektové dokumentace ocelových konstrukcí v rozsahu realizační projekt</t>
  </si>
  <si>
    <t>soubou</t>
  </si>
  <si>
    <t>-1767814835</t>
  </si>
  <si>
    <t>Poznámka k položce:_x000d_
Provedení a návrh ocelové konstrukce zastřešení tělocvičny.</t>
  </si>
  <si>
    <t>013294000R</t>
  </si>
  <si>
    <t>Statické posouzení střešního pláště a nosných konstrukcí</t>
  </si>
  <si>
    <t>1348416846</t>
  </si>
  <si>
    <t>Statické posouzení střešního pláště a nosných konstrukcí, včetně požárního posouzení</t>
  </si>
  <si>
    <t>V03</t>
  </si>
  <si>
    <t>Zařízení staveniště</t>
  </si>
  <si>
    <t>030001000</t>
  </si>
  <si>
    <t>65272491</t>
  </si>
  <si>
    <t xml:space="preserve">Poznámka k položce:_x000d_
Kompletní vybavení buňkoviště dle ZOV, oplocení, označení stavby, dočasné komunikace, přípojení na energie, úklid, osvětlení staveniště. Sociální zázemí pro pracovníky. </t>
  </si>
  <si>
    <t>034002000</t>
  </si>
  <si>
    <t>Zabezpečení staveniště</t>
  </si>
  <si>
    <t>996149931</t>
  </si>
  <si>
    <t xml:space="preserve">Poznámka k položce:_x000d_
Zabezpeční oplocením, výstražnými a informačními tabulemi. </t>
  </si>
  <si>
    <t>V04</t>
  </si>
  <si>
    <t>Inženýrská činnost</t>
  </si>
  <si>
    <t>040001000</t>
  </si>
  <si>
    <t>-919266282</t>
  </si>
  <si>
    <t>043002000</t>
  </si>
  <si>
    <t>Zkoušky, měření, regulace a uvedení topení</t>
  </si>
  <si>
    <t>1326895468</t>
  </si>
  <si>
    <t>Zkoušky, měření, regulace topení</t>
  </si>
  <si>
    <t>043144000</t>
  </si>
  <si>
    <t>Zkoušky těsnosti ZTI, ÚT</t>
  </si>
  <si>
    <t>-2104263187</t>
  </si>
  <si>
    <t>045002000</t>
  </si>
  <si>
    <t>Kompletační a koordinační činnost</t>
  </si>
  <si>
    <t>-1421669984</t>
  </si>
  <si>
    <t>V06</t>
  </si>
  <si>
    <t>Územní vlivy</t>
  </si>
  <si>
    <t>065002000</t>
  </si>
  <si>
    <t>Mimostaveništní doprava materiálů</t>
  </si>
  <si>
    <t>-1961976558</t>
  </si>
  <si>
    <t>VRN9</t>
  </si>
  <si>
    <t>Ostatní náklady</t>
  </si>
  <si>
    <t>000090001</t>
  </si>
  <si>
    <t>Ostatní náklady, které neobsahuje výkaz výměr nebo byly zjištěné při prohlídce uvede uchazeč v samostatné příloze nabídky</t>
  </si>
  <si>
    <t>1707925676</t>
  </si>
  <si>
    <t>SO01 - Rekonstrukce tělocvičny ZŠ U Lesa</t>
  </si>
  <si>
    <t xml:space="preserve">Rozpočet je zpracován  na základě dokumentace pro provedení stavby (DPS).</t>
  </si>
  <si>
    <t xml:space="preserve">    1 - Zemní práce</t>
  </si>
  <si>
    <t xml:space="preserve">    5 - Komunikace pozemní</t>
  </si>
  <si>
    <t>742 - Elektroinstalace - slaboproud</t>
  </si>
  <si>
    <t xml:space="preserve">    711 - Izolace proti vodě, vlhkosti a plynům</t>
  </si>
  <si>
    <t xml:space="preserve">    775 - Podlahy skládané</t>
  </si>
  <si>
    <t xml:space="preserve">    777 - Podlahy lité</t>
  </si>
  <si>
    <t xml:space="preserve">    727 - Zdravotechnika - protipožární ochrana</t>
  </si>
  <si>
    <t xml:space="preserve">    733 - Ústřední vytápění - rozvodné potrubí</t>
  </si>
  <si>
    <t xml:space="preserve">    735 - Ústřední vytápění - otopná tělesa</t>
  </si>
  <si>
    <t xml:space="preserve">    751 - Vzduchotechnika</t>
  </si>
  <si>
    <t xml:space="preserve">    762 - Konstrukce tesařské</t>
  </si>
  <si>
    <t xml:space="preserve">    783 - Nátěry</t>
  </si>
  <si>
    <t xml:space="preserve">    784 - Malby a tapety</t>
  </si>
  <si>
    <t>Zemní práce</t>
  </si>
  <si>
    <t>559</t>
  </si>
  <si>
    <t>111111311</t>
  </si>
  <si>
    <t>Odstranění ruderálního porostu do 100 m2 naložení a odvoz do 20 km v rovině nebo svahu do 1:5</t>
  </si>
  <si>
    <t>-767427467</t>
  </si>
  <si>
    <t>Odstranění ruderálního porostu z plochy do 100 m2 v rovině nebo na svahu do 1:5</t>
  </si>
  <si>
    <t>https://podminky.urs.cz/item/CS_URS_2025_02/111111311</t>
  </si>
  <si>
    <t>Poznámka k položce:_x000d_
zeleň</t>
  </si>
  <si>
    <t>558</t>
  </si>
  <si>
    <t>111211101</t>
  </si>
  <si>
    <t>Odstranění křovin a stromů průměru kmene do 100 mm i s kořeny sklonu terénu do 1:5 ručně</t>
  </si>
  <si>
    <t>892146512</t>
  </si>
  <si>
    <t>Odstranění křovin a stromů s odstraněním kořenů ručně průměru kmene do 100 mm jakékoliv plochy v rovině nebo ve svahu o sklonu do 1:5</t>
  </si>
  <si>
    <t>https://podminky.urs.cz/item/CS_URS_2025_02/111211101</t>
  </si>
  <si>
    <t>15 "růže šípková, ostružiník</t>
  </si>
  <si>
    <t>557</t>
  </si>
  <si>
    <t>112151011</t>
  </si>
  <si>
    <t>Volné kácení stromů s rozřezáním a odvětvením D kmene přes 100 do 200 mm</t>
  </si>
  <si>
    <t>-851710452</t>
  </si>
  <si>
    <t>Pokácení stromu volné v celku s odřezáním kmene a s odvětvením průměru kmene přes 100 do 200 mm</t>
  </si>
  <si>
    <t>https://podminky.urs.cz/item/CS_URS_2025_02/112151011</t>
  </si>
  <si>
    <t>3 "javor klen (Acer pseudoplatanus)</t>
  </si>
  <si>
    <t>112151356</t>
  </si>
  <si>
    <t>Kácení stromu s postupným spouštěním koruny a kmene D přes 0,6 do 0,7 m</t>
  </si>
  <si>
    <t>1875165439</t>
  </si>
  <si>
    <t>Pokácení stromu postupné se spouštěním částí kmene a koruny o průměru na řezné ploše pařezu přes 600 do 700 mm</t>
  </si>
  <si>
    <t>https://podminky.urs.cz/item/CS_URS_2025_02/112151356</t>
  </si>
  <si>
    <t xml:space="preserve">Poznámka k položce:_x000d_
zeleň_x000d_
</t>
  </si>
  <si>
    <t xml:space="preserve">1 "dle souhrnné zprávy – jasan ztepilý </t>
  </si>
  <si>
    <t>112251103</t>
  </si>
  <si>
    <t>Odstranění pařezů průměru přes 500 do 700 mm</t>
  </si>
  <si>
    <t>2093803914</t>
  </si>
  <si>
    <t>Odstranění pařezů strojně s jejich vykopáním nebo vytrháním průměru přes 500 do 700 mm</t>
  </si>
  <si>
    <t>https://podminky.urs.cz/item/CS_URS_2025_02/112251103</t>
  </si>
  <si>
    <t>121151114</t>
  </si>
  <si>
    <t>Sejmutí ornice plochy do 500 m2 tl vrstvy přes 200 do 250 mm strojně</t>
  </si>
  <si>
    <t>-2094359851</t>
  </si>
  <si>
    <t>Sejmutí ornice strojně při souvislé ploše přes 100 do 500 m2, tl. vrstvy přes 200 do 250 mm</t>
  </si>
  <si>
    <t>https://podminky.urs.cz/item/CS_URS_2025_02/121151114</t>
  </si>
  <si>
    <t>45+15 "po odstranění keřů</t>
  </si>
  <si>
    <t>(6,5+3*2)*1 "okolo přístavku</t>
  </si>
  <si>
    <t>162306112</t>
  </si>
  <si>
    <t>Vodorovné přemístění do 1000 m bez naložení výkopku ze zemin schopných zúrodnění</t>
  </si>
  <si>
    <t>1731145773</t>
  </si>
  <si>
    <t>Vodorovné přemístění výkopku bez naložení, avšak se složením zemin schopných zúrodnění, na vzdálenost přes 500 do 1000 m</t>
  </si>
  <si>
    <t>https://podminky.urs.cz/item/CS_URS_2025_02/162306112</t>
  </si>
  <si>
    <t>"vykopaná zemina a ornice bude použita zpět pro zásypy a zpětné vyrovnání pozemku</t>
  </si>
  <si>
    <t>(45+15)*0,25*2 "po odstranění keřů - 2x tam a zpět</t>
  </si>
  <si>
    <t>(6,5+3*2)*1*0,25*2 "okolo přístavku - 2x tam a zpět</t>
  </si>
  <si>
    <t>171251109</t>
  </si>
  <si>
    <t>Příplatek k ceně za prohození sypaniny strojně</t>
  </si>
  <si>
    <t>-1990233578</t>
  </si>
  <si>
    <t>Uložení sypanin do násypů strojně Příplatek k ceně za prohození sypaniny</t>
  </si>
  <si>
    <t>https://podminky.urs.cz/item/CS_URS_2025_02/171251109</t>
  </si>
  <si>
    <t>(45+15)*0,25 "po odstranění keřů</t>
  </si>
  <si>
    <t>(6,5+3*2)*1*0,25 "okolo přístavku</t>
  </si>
  <si>
    <t>181311103</t>
  </si>
  <si>
    <t>Rozprostření ornice tl vrstvy do 200 mm v rovině nebo ve svahu do 1:5 ručně</t>
  </si>
  <si>
    <t>-781434560</t>
  </si>
  <si>
    <t>Rozprostření a urovnání ornice v rovině nebo ve svahu sklonu do 1:5 ručně při souvislé ploše, tl. vrstvy do 200 mm</t>
  </si>
  <si>
    <t>https://podminky.urs.cz/item/CS_URS_2025_02/181311103</t>
  </si>
  <si>
    <t>18/0,2 "rozrovnání prohozené zeminy a vyrovnání pozemku</t>
  </si>
  <si>
    <t>182303111</t>
  </si>
  <si>
    <t>Doplnění zeminy nebo substrátu na travnatých plochách tl do 50 mm rovina v rovinně a svahu do 1:5</t>
  </si>
  <si>
    <t>39090898</t>
  </si>
  <si>
    <t>Doplnění zeminy nebo substrátu na travnatých plochách tloušťky do 50 mm v rovině nebo na svahu do 1:5</t>
  </si>
  <si>
    <t>https://podminky.urs.cz/item/CS_URS_2025_02/182303111</t>
  </si>
  <si>
    <t>10371500</t>
  </si>
  <si>
    <t>substrát pro trávníky VL</t>
  </si>
  <si>
    <t>256834126</t>
  </si>
  <si>
    <t>4,5*0,051 'Přepočtené koeficientem množství</t>
  </si>
  <si>
    <t>181411131</t>
  </si>
  <si>
    <t>Založení parkového trávníku výsevem pl do 1000 m2 v rovině a ve svahu do 1:5</t>
  </si>
  <si>
    <t>1450908277</t>
  </si>
  <si>
    <t>Založení trávníku na půdě předem připravené plochy do 1000 m2 výsevem včetně utažení parkového v rovině nebo na svahu do 1:5</t>
  </si>
  <si>
    <t>https://podminky.urs.cz/item/CS_URS_2025_02/181411131</t>
  </si>
  <si>
    <t>00572410</t>
  </si>
  <si>
    <t>osivo směs travní parková</t>
  </si>
  <si>
    <t>-1213227581</t>
  </si>
  <si>
    <t>90*0,02 'Přepočtené koeficientem množství</t>
  </si>
  <si>
    <t>185803111</t>
  </si>
  <si>
    <t>Ošetření trávníku shrabáním v rovině a svahu do 1:5</t>
  </si>
  <si>
    <t>-1912665406</t>
  </si>
  <si>
    <t>Ošetření trávníku jednorázové v rovině nebo na svahu do 1:5</t>
  </si>
  <si>
    <t>https://podminky.urs.cz/item/CS_URS_2025_02/185803111</t>
  </si>
  <si>
    <t>90*2 "2x údržba</t>
  </si>
  <si>
    <t>131351100</t>
  </si>
  <si>
    <t>Hloubení jam nezapažených v hornině třídy těžitelnosti II skupiny 4 objem do 20 m3 strojně</t>
  </si>
  <si>
    <t>1043792554</t>
  </si>
  <si>
    <t>Hloubení nezapažených jam a zářezů strojně s urovnáním dna do předepsaného profilu a spádu v hornině třídy těžitelnosti II skupiny 4 do 20 m3</t>
  </si>
  <si>
    <t>https://podminky.urs.cz/item/CS_URS_2025_02/131351100</t>
  </si>
  <si>
    <t xml:space="preserve">Poznámka k položce:_x000d_
výkopy_x000d_
</t>
  </si>
  <si>
    <t>6,5*3*0,3 "pod přístavkem pod ramkpu</t>
  </si>
  <si>
    <t>132251101</t>
  </si>
  <si>
    <t>Hloubení rýh nezapažených š do 800 mm v hornině třídy těžitelnosti I skupiny 3 objem do 20 m3 strojně</t>
  </si>
  <si>
    <t>-549399334</t>
  </si>
  <si>
    <t>Hloubení nezapažených rýh šířky do 800 mm strojně s urovnáním dna do předepsaného profilu a spádu v hornině třídy těžitelnosti I skupiny 3 do 20 m3</t>
  </si>
  <si>
    <t>https://podminky.urs.cz/item/CS_URS_2025_02/132251101</t>
  </si>
  <si>
    <t>Poznámka k položce:_x000d_
výkopy</t>
  </si>
  <si>
    <t>(6,5+3,5*2)*0,4*0,5 "výkop okolo bouraného přístavku</t>
  </si>
  <si>
    <t>(3,5*2+2,5)*0,4*0,8 "základy pro rampu</t>
  </si>
  <si>
    <t>27*0,4 "odkopání obvodu pro vložení nopové folie</t>
  </si>
  <si>
    <t>139001101R</t>
  </si>
  <si>
    <t>Příplatek za opatření pro vykopávky v blízkosti základů sousedního objektu</t>
  </si>
  <si>
    <t>574457002</t>
  </si>
  <si>
    <t>8*0,25*3</t>
  </si>
  <si>
    <t>167151121</t>
  </si>
  <si>
    <t>Skládání nebo překládání výkopku z horniny třídy těžitelnosti I skupiny 1 až 3</t>
  </si>
  <si>
    <t>1541440152</t>
  </si>
  <si>
    <t>Nakládání, skládání a překládání neulehlého výkopku nebo sypaniny strojně skládání nebo překládání, z hornin třídy těžitelnosti I, skupiny 1 až 3</t>
  </si>
  <si>
    <t>https://podminky.urs.cz/item/CS_URS_2025_02/167151121</t>
  </si>
  <si>
    <t xml:space="preserve">Poznámka k položce:_x000d_
zásyp zpět_x000d_
_x000d_
</t>
  </si>
  <si>
    <t>"zasypání odbouraných základů a pro vyrovnání pozemku ponecháno v blízkosti do 50 m</t>
  </si>
  <si>
    <t>6,5*3*0,3 "pod přístavkem pod rampu</t>
  </si>
  <si>
    <t>162351103</t>
  </si>
  <si>
    <t>Vodorovné přemístění přes 50 do 500 m výkopku/sypaniny z horniny třídy těžitelnosti I skupiny 1 až 3</t>
  </si>
  <si>
    <t>1773804909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</si>
  <si>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</si>
  <si>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https://podminky.urs.cz/item/CS_URS_2025_02/162351103</t>
  </si>
  <si>
    <t xml:space="preserve">Poznámka k položce:_x000d_
zásyp zpět_x000d_
</t>
  </si>
  <si>
    <t>"zasypání odbouraných základů a pro vyrovnání pozemku</t>
  </si>
  <si>
    <t>174111101</t>
  </si>
  <si>
    <t>Zásyp jam, šachet rýh nebo kolem objektů sypaninou se zhutněním ručně</t>
  </si>
  <si>
    <t>-1308257254</t>
  </si>
  <si>
    <t>Zásyp sypaninou z jakékoliv horniny ručně s uložením výkopku ve vrstvách se zhutněním jam, šachet, rýh nebo kolem objektů v těchto vykopávkách</t>
  </si>
  <si>
    <t>https://podminky.urs.cz/item/CS_URS_2025_02/174111101</t>
  </si>
  <si>
    <t>8,55</t>
  </si>
  <si>
    <t>181951114</t>
  </si>
  <si>
    <t>Úprava pláně v hornině třídy těžitelnosti II skupiny 4 a 5 se zhutněním strojně</t>
  </si>
  <si>
    <t>276983141</t>
  </si>
  <si>
    <t>Úprava pláně vyrovnáním výškových rozdílů strojně v hornině třídy těžitelnosti II, skupiny 4 a 5 se zhutněním</t>
  </si>
  <si>
    <t>https://podminky.urs.cz/item/CS_URS_2025_02/181951114</t>
  </si>
  <si>
    <t>3*6 "pod rampu a srovnání terénu po bourání</t>
  </si>
  <si>
    <t>575</t>
  </si>
  <si>
    <t>272313711</t>
  </si>
  <si>
    <t>Základové klenby z betonu tř. C 20/25</t>
  </si>
  <si>
    <t>622022824</t>
  </si>
  <si>
    <t>Základy z betonu prostého klenby z betonu kamenem neprokládaného tř. C 20/25</t>
  </si>
  <si>
    <t>https://podminky.urs.cz/item/CS_URS_2025_02/272313711</t>
  </si>
  <si>
    <t>Poznámka k položce:_x000d_
rampa</t>
  </si>
  <si>
    <t>639</t>
  </si>
  <si>
    <t>342244121</t>
  </si>
  <si>
    <t>Příčka z cihel děrovaných do P10 na maltu M5 tloušťky 140 mm</t>
  </si>
  <si>
    <t>-221914153</t>
  </si>
  <si>
    <t>Příčky jednoduché z cihel děrovaných klasických spojených na pero a drážku na maltu M5, pevnost cihel do P15, tl. příčky 140 mm</t>
  </si>
  <si>
    <t>https://podminky.urs.cz/item/CS_URS_2025_02/342244121</t>
  </si>
  <si>
    <t>Poznámka k položce:_x000d_
stěna</t>
  </si>
  <si>
    <t>3,6*3,05 "dělící stěna mč 1.03</t>
  </si>
  <si>
    <t>638</t>
  </si>
  <si>
    <t>184580822</t>
  </si>
  <si>
    <t>3,05*2 "příčka mč 1.03 sklad</t>
  </si>
  <si>
    <t>565</t>
  </si>
  <si>
    <t>338171113R</t>
  </si>
  <si>
    <t xml:space="preserve">Osazování sloupků a vzpěr plotových ocelových v do 2 m bez  zabetonování - Způsob kotvení: betonové nebo plastové patky, bez nutnosti betonování</t>
  </si>
  <si>
    <t>1305166655</t>
  </si>
  <si>
    <t>Montáž sloupků a vzpěr plotových ocelových trubkových nebo profilovaných výšky do 2 m bez zabetonování do 0,08 m3 do připravených jamek - Způsob kotvení: betonové nebo plastové patky, bez nutnosti betonování</t>
  </si>
  <si>
    <t>Poznámka k položce:_x000d_
oplocení</t>
  </si>
  <si>
    <t xml:space="preserve">3 </t>
  </si>
  <si>
    <t>Mobilní oplocení</t>
  </si>
  <si>
    <t>Materiál: ocelové rámy s výplní z pletiva nebo plného plechu</t>
  </si>
  <si>
    <t>Výška: obvykle 2 m</t>
  </si>
  <si>
    <t>Způsob kotvení: betonové nebo plastové patky, bez nutnosti betonování</t>
  </si>
  <si>
    <t>566</t>
  </si>
  <si>
    <t>55342152</t>
  </si>
  <si>
    <t>plotový sloupek pro svařované panely profilovaný oválný 50x70mm dl 2,0-2,5m povrchová úprava Pz a komaxit</t>
  </si>
  <si>
    <t>-1119731270</t>
  </si>
  <si>
    <t>562</t>
  </si>
  <si>
    <t>348101210</t>
  </si>
  <si>
    <t>Osazení vrat nebo vrátek k oplocení na ocelové sloupky pl do 2 m2</t>
  </si>
  <si>
    <t>-2076657551</t>
  </si>
  <si>
    <t>Osazení vrat nebo vrátek k oplocení na sloupky ocelové, plochy jednotlivě do 2 m2</t>
  </si>
  <si>
    <t>https://podminky.urs.cz/item/CS_URS_2025_02/348101210</t>
  </si>
  <si>
    <t>563</t>
  </si>
  <si>
    <t>55342331</t>
  </si>
  <si>
    <t>branka plotová jednokřídlá Pz 1000x1730mm</t>
  </si>
  <si>
    <t>901988492</t>
  </si>
  <si>
    <t>560</t>
  </si>
  <si>
    <t>348401153</t>
  </si>
  <si>
    <t>Montáž oplocení ze svařovaného pletiva v přes 1,5 do 2,0 m</t>
  </si>
  <si>
    <t>-349917344</t>
  </si>
  <si>
    <t>Montáž oplocení z pletiva svařovaného přes 1,5 do 2,0 m</t>
  </si>
  <si>
    <t>https://podminky.urs.cz/item/CS_URS_2025_02/348401153</t>
  </si>
  <si>
    <t>561</t>
  </si>
  <si>
    <t>31324812</t>
  </si>
  <si>
    <t>svařované plotové pletivo v rolích 25m výšky 2,00m průměr drátu 3mm rozměr oka 38x76mm povrchová úprava Pz a komaxit</t>
  </si>
  <si>
    <t>-15622034</t>
  </si>
  <si>
    <t>2,1</t>
  </si>
  <si>
    <t>2,1*1,05 'Přepočtené koeficientem množství</t>
  </si>
  <si>
    <t>564</t>
  </si>
  <si>
    <t>348401153R</t>
  </si>
  <si>
    <t>Montáž oplocení - úprava stávající oplocení pro montáž vrátek</t>
  </si>
  <si>
    <t>-550633267</t>
  </si>
  <si>
    <t>1 "demontáž stávajícího oplocení, úprava vstupu, příprava pro výměnu oplocení za mobilní a vrátka</t>
  </si>
  <si>
    <t>430321515</t>
  </si>
  <si>
    <t>Schodišťová konstrukce a rampa ze ŽB tř. C 20/25</t>
  </si>
  <si>
    <t>-1211539242</t>
  </si>
  <si>
    <t>Schodišťové konstrukce a rampy z betonu železového (bez výztuže) stupně, schodnice, ramena, podesty s nosníky tř. C 20/25</t>
  </si>
  <si>
    <t>https://podminky.urs.cz/item/CS_URS_2025_02/430321515</t>
  </si>
  <si>
    <t>2,5*3,5 "rampa</t>
  </si>
  <si>
    <t>Komunikace pozemní</t>
  </si>
  <si>
    <t>576</t>
  </si>
  <si>
    <t>564760001</t>
  </si>
  <si>
    <t>Podklad nebo kryt z kameniva hrubého drceného vel. 8-16 mm plochy do 100 m2 tl 200 mm</t>
  </si>
  <si>
    <t>1871325115</t>
  </si>
  <si>
    <t>Podklad nebo kryt z kameniva hrubého drceného vel. 8-16 mm s rozprostřením a zhutněním plochy jednotlivě do 100 m2, po zhutnění tl. 200 mm</t>
  </si>
  <si>
    <t>https://podminky.urs.cz/item/CS_URS_2025_02/564760001</t>
  </si>
  <si>
    <t>2,5*3,5 "pod rampu</t>
  </si>
  <si>
    <t>635</t>
  </si>
  <si>
    <t>612181001</t>
  </si>
  <si>
    <t>Sádrová stěrka tl.do 3 mm vnitřních stěn</t>
  </si>
  <si>
    <t>-1554809282</t>
  </si>
  <si>
    <t>Sádrová stěrka vnitřních povrchů tloušťky do 3 mm bez penetrace, včetně následného přebroušení svislých konstrukcí stěn v podlaží i na schodišti</t>
  </si>
  <si>
    <t>https://podminky.urs.cz/item/CS_URS_2025_02/612181001</t>
  </si>
  <si>
    <t>Poznámka k položce:_x000d_
omítka</t>
  </si>
  <si>
    <t>"oprava omítky pod malbu</t>
  </si>
  <si>
    <t>(14,75*2+26,7*2-1,5*20-2*2,2*9)*7 "výmalba stěn</t>
  </si>
  <si>
    <t>(2,6*2+6*2-2*2)*1 "mč 1.03</t>
  </si>
  <si>
    <t>626</t>
  </si>
  <si>
    <t>612325401</t>
  </si>
  <si>
    <t>Oprava vnitřní vápenocementové hrubé omítky tl do 20 mm stěn v rozsahu plochy do 10 %</t>
  </si>
  <si>
    <t>-653299254</t>
  </si>
  <si>
    <t>Oprava vápenocementové omítky vnitřních ploch hrubé, tl. do 20 mm stěn, v rozsahu opravované plochy do 10%</t>
  </si>
  <si>
    <t>https://podminky.urs.cz/item/CS_URS_2025_02/612325401</t>
  </si>
  <si>
    <t>"oprava omítky pod obkladem</t>
  </si>
  <si>
    <t>(14,75*2+26,7*2-2,5*2-2,0*2)*2,0 "obklad stěn do výšky 2m po celém obvodu tělocvičny</t>
  </si>
  <si>
    <t>" v místě topení je nutné zachovat otvory</t>
  </si>
  <si>
    <t>(5*0,3)*2 "obložení sloupů</t>
  </si>
  <si>
    <t>(2,6*2+6*2-2*2)*1,7 "mč 1.03</t>
  </si>
  <si>
    <t>627</t>
  </si>
  <si>
    <t>612325411</t>
  </si>
  <si>
    <t>Oprava vnitřní vápenocementové hladké omítky tl do 20 mm stěn v rozsahu plochy do 10 %</t>
  </si>
  <si>
    <t>731787169</t>
  </si>
  <si>
    <t>Oprava vápenocementové omítky vnitřních ploch hladké, tl. do 20 mm stěn, v rozsahu opravované plochy do 10%</t>
  </si>
  <si>
    <t>https://podminky.urs.cz/item/CS_URS_2025_02/612325411</t>
  </si>
  <si>
    <t>99</t>
  </si>
  <si>
    <t>1283536055</t>
  </si>
  <si>
    <t>Poznámka k položce:_x000d_
malba</t>
  </si>
  <si>
    <t>599</t>
  </si>
  <si>
    <t>619991021</t>
  </si>
  <si>
    <t>Olepení rámů a keramických soklů lepící páskou</t>
  </si>
  <si>
    <t>-1205848535</t>
  </si>
  <si>
    <t>Zakrytí vnitřních ploch před znečištěním páskou včetně pozdějšího odlepení rámů oken a dveří, keramických soklů</t>
  </si>
  <si>
    <t>https://podminky.urs.cz/item/CS_URS_2025_02/619991021</t>
  </si>
  <si>
    <t>(26,7+14,75)*4</t>
  </si>
  <si>
    <t>580</t>
  </si>
  <si>
    <t>622151021</t>
  </si>
  <si>
    <t>Penetrační akrylátový nátěr vnějších mozaikových tenkovrstvých omítek stěn</t>
  </si>
  <si>
    <t>1556628503</t>
  </si>
  <si>
    <t>Penetrační nátěr vnějších pastovitých tenkovrstvých omítek mozaikových akrylátový stěn</t>
  </si>
  <si>
    <t>https://podminky.urs.cz/item/CS_URS_2025_02/622151021</t>
  </si>
  <si>
    <t>Poznámka k položce:_x000d_
fasáda</t>
  </si>
  <si>
    <t>7*0,5 "oprava fasády v místě bouraného přístavku</t>
  </si>
  <si>
    <t>670</t>
  </si>
  <si>
    <t>624631312</t>
  </si>
  <si>
    <t>Těsnění silikonovými pásky spár prefabrikovaných dílců š přes 20 do 40 mm včetně penetrace</t>
  </si>
  <si>
    <t>323601897</t>
  </si>
  <si>
    <t>Úprava vnějších spár obvodového pláště z prefabrikovaných dílců těsnění spáry silikonovými těsnicími pásky, šířky spáry přes 20 do 40 mm</t>
  </si>
  <si>
    <t>https://podminky.urs.cz/item/CS_URS_2025_02/624631312</t>
  </si>
  <si>
    <t xml:space="preserve">Poznámka k položce:_x000d_
fasáda_x000d_
</t>
  </si>
  <si>
    <t>9,5*2*15 "těsnění spáry mezi panely</t>
  </si>
  <si>
    <t>102</t>
  </si>
  <si>
    <t>629991012</t>
  </si>
  <si>
    <t>Zakrytí výplní otvorů fólií přilepenou na začišťovací lišty</t>
  </si>
  <si>
    <t>2024354525</t>
  </si>
  <si>
    <t>Zakrytí vnějších ploch před znečištěním včetně pozdějšího odkrytí výplní otvorů a svislých ploch fólií přilepenou na začišťovací lištu</t>
  </si>
  <si>
    <t>https://podminky.urs.cz/item/CS_URS_2025_02/629991012</t>
  </si>
  <si>
    <t>2*2</t>
  </si>
  <si>
    <t>622211031</t>
  </si>
  <si>
    <t>Montáž kontaktního zateplení vnějších stěn lepením a mechanickým kotvením polystyrénových desek do betonu a zdiva tl přes 120 do 160 mm</t>
  </si>
  <si>
    <t>Montáž kontaktního zateplení lepením a mechanickým kotvením z polystyrenových desek (dodávka ve specifikaci) na vnější stěny, na podklad betonový nebo z lehčeného betonu, z tvárnic keramických nebo vápenopískových, tloušťky desek přes 120 do 160 mm</t>
  </si>
  <si>
    <t>https://podminky.urs.cz/item/CS_URS_2025_02/622211031</t>
  </si>
  <si>
    <t>28375935</t>
  </si>
  <si>
    <t>deska EPS 70 fasádní λ=0,039 tl 150mm</t>
  </si>
  <si>
    <t>156</t>
  </si>
  <si>
    <t>7*4-2*2 "oprava stěny po zbourání přístavku</t>
  </si>
  <si>
    <t>2*3*0,3 "ostění</t>
  </si>
  <si>
    <t>25,8*1,18 'Přepočtené koeficientem množství</t>
  </si>
  <si>
    <t>622142001</t>
  </si>
  <si>
    <t>Sklovláknité pletivo vnějších stěn vtlačené do tmelu</t>
  </si>
  <si>
    <t>-1295499192</t>
  </si>
  <si>
    <t>Pletivo vnějších ploch v ploše nebo pruzích, na plném podkladu sklovláknité vtlačené do tmelu stěn</t>
  </si>
  <si>
    <t>https://podminky.urs.cz/item/CS_URS_2025_02/622142001</t>
  </si>
  <si>
    <t>622151031</t>
  </si>
  <si>
    <t>Penetrační silikonový nátěr vnějších pastovitých tenkovrstvých omítek stěn</t>
  </si>
  <si>
    <t>Penetrační nátěr vnějších pastovitých tenkovrstvých omítek silikonový stěn</t>
  </si>
  <si>
    <t>https://podminky.urs.cz/item/CS_URS_2025_02/622151031</t>
  </si>
  <si>
    <t>622511112</t>
  </si>
  <si>
    <t>Tenkovrstvá akrylátová mozaiková střednězrnná omítka vnějších stěn</t>
  </si>
  <si>
    <t>-1628389251</t>
  </si>
  <si>
    <t>Omítka tenkovrstvá akrylátová vnějších ploch probarvená bez penetrace mozaiková střednězrnná stěn</t>
  </si>
  <si>
    <t>https://podminky.urs.cz/item/CS_URS_2025_02/622511112</t>
  </si>
  <si>
    <t>7*0,3 "sokl</t>
  </si>
  <si>
    <t>622531022</t>
  </si>
  <si>
    <t>Tenkovrstvá silikonová zatíraná omítka zrnitost 2,0 mm vnějších stěn</t>
  </si>
  <si>
    <t>162</t>
  </si>
  <si>
    <t>Omítka tenkovrstvá silikonová vnějších ploch probarvená bez penetrace zatíraná (škrábaná), zrnitost 2,0 mm stěn</t>
  </si>
  <si>
    <t>https://podminky.urs.cz/item/CS_URS_2025_02/622531022</t>
  </si>
  <si>
    <t>612131121</t>
  </si>
  <si>
    <t>Penetrační disperzní nátěr vnitřních stěn nanášený ručně</t>
  </si>
  <si>
    <t>Podkladní a spojovací vrstva vnitřních omítaných ploch penetrace disperzní nanášená ručně stěn</t>
  </si>
  <si>
    <t>https://podminky.urs.cz/item/CS_URS_2025_02/612131121</t>
  </si>
  <si>
    <t>(2*1*3)*2 "provedení v místě dveří PD1</t>
  </si>
  <si>
    <t>2,6*3,05*2 "příčka mč. 1.03</t>
  </si>
  <si>
    <t>1670181744</t>
  </si>
  <si>
    <t>112</t>
  </si>
  <si>
    <t>612142001</t>
  </si>
  <si>
    <t>Pletivo sklovláknité vnitřních stěn vtlačené do tmelu</t>
  </si>
  <si>
    <t>158</t>
  </si>
  <si>
    <t>Pletivo vnitřních ploch v ploše nebo pruzích, na plném podkladu sklovláknité vtlačené do tmelu včetně tmelu stěn</t>
  </si>
  <si>
    <t>https://podminky.urs.cz/item/CS_URS_2025_02/612142001</t>
  </si>
  <si>
    <t>(2*0,5*3)*2 "okolo dveří PD1</t>
  </si>
  <si>
    <t>115</t>
  </si>
  <si>
    <t>116</t>
  </si>
  <si>
    <t>577</t>
  </si>
  <si>
    <t>631311224</t>
  </si>
  <si>
    <t>Mazanina tl přes 80 do 120 mm z betonu prostého se zvýšenými nároky na prostředí tř. C 25/30</t>
  </si>
  <si>
    <t>-1359767445</t>
  </si>
  <si>
    <t>Mazanina z betonu prostého se zvýšenými nároky na prostředí tl. přes 80 do 120 mm tř. C 25/30</t>
  </si>
  <si>
    <t>https://podminky.urs.cz/item/CS_URS_2025_02/631311224</t>
  </si>
  <si>
    <t>2,5*3,5*0,12 "beton rampy</t>
  </si>
  <si>
    <t>578</t>
  </si>
  <si>
    <t>631319011</t>
  </si>
  <si>
    <t>Příplatek k mazanině tl přes 50 do 80 mm za přehlazení povrchu</t>
  </si>
  <si>
    <t>120773890</t>
  </si>
  <si>
    <t>Příplatek k cenám mazanin za úpravu povrchu mazaniny přehlazením, mazanina tl. přes 50 do 80 mm</t>
  </si>
  <si>
    <t>https://podminky.urs.cz/item/CS_URS_2025_02/631319011</t>
  </si>
  <si>
    <t>2,5*3,5*0,12 "beton rampy za zdrsněn</t>
  </si>
  <si>
    <t>579</t>
  </si>
  <si>
    <t>631361821</t>
  </si>
  <si>
    <t>Výztuž mazanin betonářskou ocelí 10 505</t>
  </si>
  <si>
    <t>-1602899647</t>
  </si>
  <si>
    <t>Výztuž mazanin 10 505 (R) nebo BSt 500</t>
  </si>
  <si>
    <t>https://podminky.urs.cz/item/CS_URS_2025_02/631361821</t>
  </si>
  <si>
    <t>2,5*3,5*0,120*0,03 "beton rampy</t>
  </si>
  <si>
    <t>122</t>
  </si>
  <si>
    <t>59051657</t>
  </si>
  <si>
    <t>profil zakládací Al tl 0,7mm pro ETICS pro izolant tl 200mm</t>
  </si>
  <si>
    <t>-804714090</t>
  </si>
  <si>
    <t>(7-2) "doplnění fasády u bouraného přístavku</t>
  </si>
  <si>
    <t>5*1,05 'Přepočtené koeficientem množství</t>
  </si>
  <si>
    <t>123</t>
  </si>
  <si>
    <t>63127464</t>
  </si>
  <si>
    <t>profil rohový Al s výztužnou tkaninou š 100/100mm</t>
  </si>
  <si>
    <t>711331836</t>
  </si>
  <si>
    <t>0,5*2 "vstup tělocvična</t>
  </si>
  <si>
    <t>1*1,05 'Přepočtené koeficientem množství</t>
  </si>
  <si>
    <t>124</t>
  </si>
  <si>
    <t>622143004</t>
  </si>
  <si>
    <t>Montáž omítkových samolepících začišťovacích profilů pro spojení s okenním rámem</t>
  </si>
  <si>
    <t>166420809</t>
  </si>
  <si>
    <t>Montáž omítkových profilů plastových, pozinkovaných nebo dřevěných upevněných vtlačením do podkladní vrstvy nebo přibitím začišťovacích samolepících pro vytvoření dilatujícího spoje s okenním rámem</t>
  </si>
  <si>
    <t>https://podminky.urs.cz/item/CS_URS_2025_02/622143004</t>
  </si>
  <si>
    <t>59051476</t>
  </si>
  <si>
    <t>profil napojovací okenní PVC s výztužnou tkaninou 9mm</t>
  </si>
  <si>
    <t>-334540939</t>
  </si>
  <si>
    <t>(2*3)*2 "dveře 2x - exteriér + interiér tělocvična</t>
  </si>
  <si>
    <t>12*1,1 'Přepočtené koeficientem množství</t>
  </si>
  <si>
    <t>622252002</t>
  </si>
  <si>
    <t>Montáž profilů kontaktního zateplení lepených</t>
  </si>
  <si>
    <t>981336853</t>
  </si>
  <si>
    <t>Montáž profilů kontaktního zateplení ostatních stěnových, dilatačních apod. lepených do tmelu</t>
  </si>
  <si>
    <t>https://podminky.urs.cz/item/CS_URS_2025_02/622252002</t>
  </si>
  <si>
    <t>128</t>
  </si>
  <si>
    <t>28342208</t>
  </si>
  <si>
    <t>profil napojovací nadokenní PVC s okapnicí a zdvojenou výztužnou tkaninou</t>
  </si>
  <si>
    <t>1269620838</t>
  </si>
  <si>
    <t>2 "dveře tělocvična</t>
  </si>
  <si>
    <t>2*1,1 'Přepočtené koeficientem množství</t>
  </si>
  <si>
    <t>129</t>
  </si>
  <si>
    <t>63127416</t>
  </si>
  <si>
    <t>profil rohový PVC s výztužnou tkaninou š 100/100mm</t>
  </si>
  <si>
    <t>-571867802</t>
  </si>
  <si>
    <t>2*2"dveře tělocvična</t>
  </si>
  <si>
    <t>4*1,1 'Přepočtené koeficientem množství</t>
  </si>
  <si>
    <t>132</t>
  </si>
  <si>
    <t>634111114</t>
  </si>
  <si>
    <t>Obvodová dilatace pružnou těsnicí páskou mezi stěnou a mazaninou nebo potěrem v 100 mm</t>
  </si>
  <si>
    <t>136025380</t>
  </si>
  <si>
    <t>Obvodová dilatace mezi stěnou a mazaninou nebo potěrem pružnou těsnicí páskou na bázi syntetického kaučuku výšky 100 mm</t>
  </si>
  <si>
    <t>https://podminky.urs.cz/item/CS_URS_2025_02/634111114</t>
  </si>
  <si>
    <t>2 "rampa</t>
  </si>
  <si>
    <t>133</t>
  </si>
  <si>
    <t>634662111</t>
  </si>
  <si>
    <t>Výplň dilatačních spar šířky do 10 mm v mazaninách akrylátovým tmelem</t>
  </si>
  <si>
    <t>-1644247558</t>
  </si>
  <si>
    <t>Výplň dilatačních spar mazanin akrylátovým tmelem, šířka spáry do 10 mm</t>
  </si>
  <si>
    <t>https://podminky.urs.cz/item/CS_URS_2025_02/634662111</t>
  </si>
  <si>
    <t xml:space="preserve">Poznámka k položce:_x000d_
podlaha_x000d_
</t>
  </si>
  <si>
    <t>13,77*5+26*4</t>
  </si>
  <si>
    <t>134</t>
  </si>
  <si>
    <t>634911132</t>
  </si>
  <si>
    <t>Řezání dilatačních spár š 20 mm hl přes 10 do 20 mm v čerstvé betonové mazanině</t>
  </si>
  <si>
    <t>-1035335294</t>
  </si>
  <si>
    <t>Řezání dilatačních nebo smršťovacích spár v čerstvé betonové mazanině nebo potěru šířky přes 10 do 20 mm, hloubky přes 10 do 20 mm</t>
  </si>
  <si>
    <t>https://podminky.urs.cz/item/CS_URS_2025_02/634911132</t>
  </si>
  <si>
    <t>13,77*5+26*4 "pro halu</t>
  </si>
  <si>
    <t>617</t>
  </si>
  <si>
    <t>642944221</t>
  </si>
  <si>
    <t>Osazování ocelových zárubní dodatečné pl přes 2,5 m2</t>
  </si>
  <si>
    <t>-1211203325</t>
  </si>
  <si>
    <t>Osazení ocelových dveřních zárubní lisovaných nebo z úhelníků dodatečně s vybetonováním prahu, plochy přes 2,5 m2</t>
  </si>
  <si>
    <t>https://podminky.urs.cz/item/CS_URS_2025_02/642944221</t>
  </si>
  <si>
    <t>Poznámka k položce:_x000d_
dveře</t>
  </si>
  <si>
    <t>2 "dveře PD1</t>
  </si>
  <si>
    <t>618</t>
  </si>
  <si>
    <t>55331721</t>
  </si>
  <si>
    <t>zárubeň dvoukřídlá ocelová pro dodatečnou montáž tl stěny 160-200mm rozměru 1600/1970, 2100mm</t>
  </si>
  <si>
    <t>1392128789</t>
  </si>
  <si>
    <t>581</t>
  </si>
  <si>
    <t>901001001</t>
  </si>
  <si>
    <t>demontáž sportovního vybavení</t>
  </si>
  <si>
    <t>-682389126</t>
  </si>
  <si>
    <t>Poznámka k položce:_x000d_
vybavení</t>
  </si>
  <si>
    <t>"10 kusů basketbalových kusů</t>
  </si>
  <si>
    <t>"šplhadlová konstrukce pro lana</t>
  </si>
  <si>
    <t>"šplhadlová konstrukce pro tyče</t>
  </si>
  <si>
    <t xml:space="preserve">"2 kusy kontrukce pro kruhy </t>
  </si>
  <si>
    <t>"9 kusů žebřin</t>
  </si>
  <si>
    <t>"1 tělocvičný žebřík</t>
  </si>
  <si>
    <t>"2 kusy tyčí na síť</t>
  </si>
  <si>
    <t>165</t>
  </si>
  <si>
    <t>910030010</t>
  </si>
  <si>
    <t>Dodávka + montáž konstrukce pro basketbalový koš Basketbalová deska 120 x 90 cm, překližka, interiér, cvičná včetně basketbalového koše</t>
  </si>
  <si>
    <t>1808544315</t>
  </si>
  <si>
    <t>582</t>
  </si>
  <si>
    <t>910030011</t>
  </si>
  <si>
    <t>Dodávka + montáž konstrukce pro basketbalový koš Basketbalová konstrukce pevná, interiér, vysazení do 1,8 m včetně basketbalového koše</t>
  </si>
  <si>
    <t>-556345825</t>
  </si>
  <si>
    <t>910040020</t>
  </si>
  <si>
    <t>Dodávka + montáž Multifunkční sloupky pro síť na volejbal včetně sítě a připevnění k podlaze, stěně nebo zabetonování</t>
  </si>
  <si>
    <t>703246461</t>
  </si>
  <si>
    <t>583</t>
  </si>
  <si>
    <t>910040030</t>
  </si>
  <si>
    <t xml:space="preserve">D+M -  Šplhová konstrukce pro lana a tyče - tvar U - pro 4 šplhací prvky, včetně šplhacích prvků</t>
  </si>
  <si>
    <t>-798570193</t>
  </si>
  <si>
    <t>Dodávka+montáž - Šplhová konstrukce pro lana a tyče - tvar U - pro 4 šplhací prvky, včetně šplhacích prvků</t>
  </si>
  <si>
    <t>"1x konstrukce se šplhacími lany</t>
  </si>
  <si>
    <t>"1x šplhací konstrukce s tyčemi</t>
  </si>
  <si>
    <t>584</t>
  </si>
  <si>
    <t>910040040</t>
  </si>
  <si>
    <t>D+M Žebřina tělocvičná, rozm. 290x95 cm, 16 příček včetně kotvícího materiálu do stěn</t>
  </si>
  <si>
    <t>-108755574</t>
  </si>
  <si>
    <t>Dodávka+montáž Žebřina tělocvičná, rozm. 290x95 cm, 16 příček včetně kotvícího materiálu do stěn</t>
  </si>
  <si>
    <t>585</t>
  </si>
  <si>
    <t>910040050</t>
  </si>
  <si>
    <t>D+M Žebřík tělocvičný vč. sklopného mechanismu včetně stojanu</t>
  </si>
  <si>
    <t>-900267671</t>
  </si>
  <si>
    <t>Dodávka+montáž Žebřík tělocvičný vč. sklopného mechanismu včetně stojanu</t>
  </si>
  <si>
    <t>586</t>
  </si>
  <si>
    <t>910040060</t>
  </si>
  <si>
    <t xml:space="preserve">D+M  Branka na házenou 2x3 metry pro tělocvičny včetně sítě</t>
  </si>
  <si>
    <t>1688356552</t>
  </si>
  <si>
    <t>Dodávka+montáž Branka na házenou 2x3 metry pro tělocvičny včetně sítě</t>
  </si>
  <si>
    <t>587</t>
  </si>
  <si>
    <t>910040070</t>
  </si>
  <si>
    <t>Dodávka+montáž Otočná konstrukce DOR-SPORT pro gymnastické kruhy</t>
  </si>
  <si>
    <t>2027118326</t>
  </si>
  <si>
    <t>588</t>
  </si>
  <si>
    <t>910040080</t>
  </si>
  <si>
    <t>Dodávka+montáž Gymnastické kruhy - cívkové (mechanismus)</t>
  </si>
  <si>
    <t>-1111447217</t>
  </si>
  <si>
    <t>919726122.1</t>
  </si>
  <si>
    <t>Geotextilie pro ochranu, separaci a filtraci netkaná měrná hm přes 200 do 300 g/m2</t>
  </si>
  <si>
    <t>663099557</t>
  </si>
  <si>
    <t>Geotextilie netkaná pro ochranu, separaci nebo filtraci měrná hmotnost přes 200 do 300 g/m2</t>
  </si>
  <si>
    <t>https://podminky.urs.cz/item/CS_URS_2025_02/919726122.1</t>
  </si>
  <si>
    <t>Podlaha "ochrana hydroizolace</t>
  </si>
  <si>
    <t>393,825*1,15 'Přepočtené koeficientem množství</t>
  </si>
  <si>
    <t>611</t>
  </si>
  <si>
    <t>-1726161510</t>
  </si>
  <si>
    <t>612</t>
  </si>
  <si>
    <t>376164978</t>
  </si>
  <si>
    <t>613</t>
  </si>
  <si>
    <t>-2140182163</t>
  </si>
  <si>
    <t>616</t>
  </si>
  <si>
    <t>962030000</t>
  </si>
  <si>
    <t>Vybourání a vysazení dveří do telocvičny z bývalého přístavku</t>
  </si>
  <si>
    <t>1516332750</t>
  </si>
  <si>
    <t>2,1*2,1 "vybourání prostupu pro dveře PD1</t>
  </si>
  <si>
    <t>591</t>
  </si>
  <si>
    <t>962031133</t>
  </si>
  <si>
    <t>Bourání příček nebo přizdívek z cihel pálených plných tl přes 100 do 150 mm</t>
  </si>
  <si>
    <t>-1492922298</t>
  </si>
  <si>
    <t>Bourání příček nebo přizdívek z cihel pálených plných, tl. přes 100 do 150 mm</t>
  </si>
  <si>
    <t>https://podminky.urs.cz/item/CS_URS_2025_02/962031133</t>
  </si>
  <si>
    <t>941111111</t>
  </si>
  <si>
    <t>Montáž lešení řadového trubkového lehkého s podlahami zatížení do 200 kg/m2 š od 0,6 do 0,9 m v do 10 m</t>
  </si>
  <si>
    <t>Lešení řadové trubkové lehké pracovní s podlahami s provozním zatížením tř. 3 do 200 kg/m2 šířky tř. W06 od 0,6 do 0,9 m výšky do 10 m montáž</t>
  </si>
  <si>
    <t>https://podminky.urs.cz/item/CS_URS_2025_02/941111111</t>
  </si>
  <si>
    <t>14*9 "stěny</t>
  </si>
  <si>
    <t>182</t>
  </si>
  <si>
    <t>941111211</t>
  </si>
  <si>
    <t>Příplatek k lešení řadovému trubkovému lehkému s podlahami do 200 kg/m2 š od 0,6 do 0,9 m v do 10 m za každý den použití</t>
  </si>
  <si>
    <t>Lešení řadové trubkové lehké pracovní s podlahami s provozním zatížením tř. 3 do 200 kg/m2 šířky tř. W06 od 0,6 do 0,9 m výšky do 10 m příplatek k ceně za každý den použití</t>
  </si>
  <si>
    <t>https://podminky.urs.cz/item/CS_URS_2025_02/941111211</t>
  </si>
  <si>
    <t>14*7*30 "stěny</t>
  </si>
  <si>
    <t>2940*60 'Přepočtené koeficientem množství</t>
  </si>
  <si>
    <t>183</t>
  </si>
  <si>
    <t>941111811</t>
  </si>
  <si>
    <t>Demontáž lešení řadového trubkového lehkého s podlahami zatížení do 200 kg/m2 š od 0,6 do 0,9 m v do 10 m</t>
  </si>
  <si>
    <t>Lešení řadové trubkové lehké pracovní s podlahami s provozním zatížením tř. 3 do 200 kg/m2 šířky tř. W06 od 0,6 do 0,9 m výšky do 10 m demontáž</t>
  </si>
  <si>
    <t>https://podminky.urs.cz/item/CS_URS_2025_02/941111811</t>
  </si>
  <si>
    <t>941111312</t>
  </si>
  <si>
    <t>Odborná prohlídka lešení řadového trubkového lehkého s podlahami zatížení do 200 kg/m2 š od 0,6 do 1,5 m v do 25 m pl do 500 m2 zakrytého sítí</t>
  </si>
  <si>
    <t>192</t>
  </si>
  <si>
    <t>Odborná prohlídka lešení řadového trubkového lehkého pracovního s podlahami s provozním zatížením tř. 3 do 200 kg/m2 šířky tř. W06 až W12 od 0,6 m do 1,5 m výšky do 25 m, celkové plochy do 500 m2 zakrytého sítí</t>
  </si>
  <si>
    <t>https://podminky.urs.cz/item/CS_URS_2025_02/941111312</t>
  </si>
  <si>
    <t>https://podminky.urs.cz/item/CS_URS_2025_02/949101111</t>
  </si>
  <si>
    <t>944511111</t>
  </si>
  <si>
    <t>Montáž ochranné sítě z textilie z umělých vláken</t>
  </si>
  <si>
    <t>-551376677</t>
  </si>
  <si>
    <t>Síť ochranná zavěšená na konstrukci lešení z textilie z umělých vláken montáž</t>
  </si>
  <si>
    <t>https://podminky.urs.cz/item/CS_URS_2025_02/944511111</t>
  </si>
  <si>
    <t>7*5 "stěny</t>
  </si>
  <si>
    <t>944511211</t>
  </si>
  <si>
    <t>Příplatek k ochranné síti za každý den použití</t>
  </si>
  <si>
    <t>-1193359574</t>
  </si>
  <si>
    <t>Síť ochranná zavěšená na konstrukci lešení z textilie z umělých vláken příplatek k ceně za každý den použití</t>
  </si>
  <si>
    <t>https://podminky.urs.cz/item/CS_URS_2025_02/944511211</t>
  </si>
  <si>
    <t>7*5*60 "stěny</t>
  </si>
  <si>
    <t>944511811</t>
  </si>
  <si>
    <t>Demontáž ochranné sítě z textilie z umělých vláken</t>
  </si>
  <si>
    <t>777545876</t>
  </si>
  <si>
    <t>Síť ochranná zavěšená na konstrukci lešení z textilie z umělých vláken demontáž</t>
  </si>
  <si>
    <t>https://podminky.urs.cz/item/CS_URS_2025_02/944511811</t>
  </si>
  <si>
    <t>993111111</t>
  </si>
  <si>
    <t>Dovoz a odvoz lešení řadového do 10 km včetně naložení a složení</t>
  </si>
  <si>
    <t>838023925</t>
  </si>
  <si>
    <t>Dovoz a odvoz lešení včetně naložení a složení řadového, na vzdálenost do 10 km</t>
  </si>
  <si>
    <t>https://podminky.urs.cz/item/CS_URS_2025_02/993111111</t>
  </si>
  <si>
    <t>7*5</t>
  </si>
  <si>
    <t>567</t>
  </si>
  <si>
    <t>981011314</t>
  </si>
  <si>
    <t>Demolice budov zděných na MVC podíl konstrukcí přes 20 do 25 % postupným rozebíráním</t>
  </si>
  <si>
    <t>1039344890</t>
  </si>
  <si>
    <t>Demolice budov postupným rozebíráním z cihel, kamene, smíšeného nebo hrázděného zdiva, tvárnic na maltu vápennou nebo vápenocementovou s podílem konstrukcí přes 20 do 25 %</t>
  </si>
  <si>
    <t>https://podminky.urs.cz/item/CS_URS_2025_02/981011314</t>
  </si>
  <si>
    <t>Poznámka k položce:_x000d_
bourání</t>
  </si>
  <si>
    <t>26*3,5 "demolice přístavby</t>
  </si>
  <si>
    <t>574</t>
  </si>
  <si>
    <t>961044111</t>
  </si>
  <si>
    <t>Bourání základů z betonu prostého</t>
  </si>
  <si>
    <t>-566958479</t>
  </si>
  <si>
    <t>https://podminky.urs.cz/item/CS_URS_2025_02/961044111</t>
  </si>
  <si>
    <t>(6+3,5*2)*0,5*0,3 "základy přístavku</t>
  </si>
  <si>
    <t>978015321</t>
  </si>
  <si>
    <t>Otlučení (osekání) vnější vápenné nebo vápenocementové omítky stupně členitosti 1 a 2 v rozsahu do 10 %</t>
  </si>
  <si>
    <t>1012756212</t>
  </si>
  <si>
    <t>Otlučení vápenných nebo vápenocementových omítek vnějších ploch s vyškrabáním spar a s očištěním zdiva stupně členitosti 1 a 2, v rozsahu do 10 %</t>
  </si>
  <si>
    <t>https://podminky.urs.cz/item/CS_URS_2025_02/978015321</t>
  </si>
  <si>
    <t>"odstranění nevyhovující omítky v místech poškození</t>
  </si>
  <si>
    <t>953943211</t>
  </si>
  <si>
    <t>Osazování hasicího přístroje</t>
  </si>
  <si>
    <t>Osazování drobných kovových předmětů kotvených do stěny hasicího přístroje</t>
  </si>
  <si>
    <t>https://podminky.urs.cz/item/CS_URS_2025_02/953943211</t>
  </si>
  <si>
    <t>Poznámka k položce:_x000d_
PBŘ</t>
  </si>
  <si>
    <t>44932002</t>
  </si>
  <si>
    <t>přístroj hasicí ruční práškový hasební schopnost 34A, 183B, C</t>
  </si>
  <si>
    <t>44983120</t>
  </si>
  <si>
    <t>držák/pant ručního hasicího přistroje na zeď</t>
  </si>
  <si>
    <t>226901755</t>
  </si>
  <si>
    <t>953993311</t>
  </si>
  <si>
    <t>Osazení bezpečnostní, orientační nebo informační tabulky samolepicí</t>
  </si>
  <si>
    <t>-1629958934</t>
  </si>
  <si>
    <t>https://podminky.urs.cz/item/CS_URS_2025_02/953993311</t>
  </si>
  <si>
    <t>73534511</t>
  </si>
  <si>
    <t>tabulka bezpečnostní s tiskem 2 barvy A4 210x297mm samolepící</t>
  </si>
  <si>
    <t>-1640254542</t>
  </si>
  <si>
    <t>73534561</t>
  </si>
  <si>
    <t>tabulka bezpečnostní fotoluminiscenční 148x148mm samolepící</t>
  </si>
  <si>
    <t>1389169288</t>
  </si>
  <si>
    <t>-373344898</t>
  </si>
  <si>
    <t>938908411</t>
  </si>
  <si>
    <t>Čištění vozovek splachováním vodou</t>
  </si>
  <si>
    <t>-203514474</t>
  </si>
  <si>
    <t>Čištění vozovek splachováním vodou povrchu podkladu nebo krytu živičného, betonového nebo dlážděného</t>
  </si>
  <si>
    <t>https://podminky.urs.cz/item/CS_URS_2025_02/938908411</t>
  </si>
  <si>
    <t>568</t>
  </si>
  <si>
    <t>-660958962</t>
  </si>
  <si>
    <t>569</t>
  </si>
  <si>
    <t>2091431584</t>
  </si>
  <si>
    <t>573</t>
  </si>
  <si>
    <t>-576120028</t>
  </si>
  <si>
    <t>572156387</t>
  </si>
  <si>
    <t>48,132*19 'Přepočtené koeficientem množství</t>
  </si>
  <si>
    <t>222</t>
  </si>
  <si>
    <t>1443297696</t>
  </si>
  <si>
    <t>657</t>
  </si>
  <si>
    <t>742001000</t>
  </si>
  <si>
    <t>Drobný instalační materiál slaboproudých rozvodů</t>
  </si>
  <si>
    <t>32881173</t>
  </si>
  <si>
    <t>Drobný instalační materiál slaboproudých rozvodů - montážním a pomocným materiál nutný pro kompletaci zakázky (krabice, víčka, svorky, příchytky apod.)</t>
  </si>
  <si>
    <t>658</t>
  </si>
  <si>
    <t>1439258414</t>
  </si>
  <si>
    <t>659</t>
  </si>
  <si>
    <t>-344211191</t>
  </si>
  <si>
    <t>660</t>
  </si>
  <si>
    <t>998742202</t>
  </si>
  <si>
    <t>Přesun hmot procentní pro slaboproud v objektech v do 12 m</t>
  </si>
  <si>
    <t>%</t>
  </si>
  <si>
    <t>445984579</t>
  </si>
  <si>
    <t>Přesun hmot pro slaboproud stanovený procentní sazbou (%) z ceny vodorovná dopravní vzdálenost do 50 m základní v objektech výšky přes 6 do 12 m</t>
  </si>
  <si>
    <t>https://podminky.urs.cz/item/CS_URS_2025_02/998742202</t>
  </si>
  <si>
    <t>661</t>
  </si>
  <si>
    <t>HZS2232.R1</t>
  </si>
  <si>
    <t>Hodinová zúčtovací sazba elektrikář odborný pro slaboproud a EZS</t>
  </si>
  <si>
    <t>869358184</t>
  </si>
  <si>
    <t>Poznámka k položce:_x000d_
Uvedení do provozu, předání uživateli, proškolení obluhy, instruktážní návody, ovládání VZT jednotky. Montážní a kompletační práce.</t>
  </si>
  <si>
    <t>2 "Uvedení do provozu, předání uživateli, proškolení obluhy, instruktážní návody, svazkování, označování</t>
  </si>
  <si>
    <t>711</t>
  </si>
  <si>
    <t>Izolace proti vodě, vlhkosti a plynům</t>
  </si>
  <si>
    <t>215</t>
  </si>
  <si>
    <t>711111001</t>
  </si>
  <si>
    <t>Provedení izolace proti zemní vlhkosti vodorovné za studena nátěrem penetračním</t>
  </si>
  <si>
    <t>-1771081140</t>
  </si>
  <si>
    <t>Provedení izolace proti zemní vlhkosti natěradly a tmely za studena na ploše vodorovné V jednonásobným nátěrem penetračním</t>
  </si>
  <si>
    <t>https://podminky.urs.cz/item/CS_URS_2025_02/711111001</t>
  </si>
  <si>
    <t>Podlaha "ochrana před pronikání vlhkosti do podlahy - natažení na betonovou podlahu</t>
  </si>
  <si>
    <t>217</t>
  </si>
  <si>
    <t>711112001</t>
  </si>
  <si>
    <t>Provedení izolace proti zemní vlhkosti svislé za studena nátěrem penetračním</t>
  </si>
  <si>
    <t>870217623</t>
  </si>
  <si>
    <t>Provedení izolace proti zemní vlhkosti natěradly a tmely za studena na ploše svislé S jednonásobným nátěrem penetračním</t>
  </si>
  <si>
    <t>https://podminky.urs.cz/item/CS_URS_2025_02/711112001</t>
  </si>
  <si>
    <t>10*1"po odbourání přístavku</t>
  </si>
  <si>
    <t>218</t>
  </si>
  <si>
    <t>11163150</t>
  </si>
  <si>
    <t>lak penetrační asfaltový</t>
  </si>
  <si>
    <t>-741075532</t>
  </si>
  <si>
    <t>(393,825+10)</t>
  </si>
  <si>
    <t>403,825*0,00034 'Přepočtené koeficientem množství</t>
  </si>
  <si>
    <t>711141559</t>
  </si>
  <si>
    <t>Provedení izolace proti zemní vlhkosti pásy přitavením vodorovné NAIP</t>
  </si>
  <si>
    <t>226</t>
  </si>
  <si>
    <t>Provedení izolace proti zemní vlhkosti pásy přitavením NAIP na ploše vodorovné V</t>
  </si>
  <si>
    <t>https://podminky.urs.cz/item/CS_URS_2025_02/711141559</t>
  </si>
  <si>
    <t>711142559</t>
  </si>
  <si>
    <t>Provedení izolace proti zemní vlhkosti pásy přitavením svislé NAIP</t>
  </si>
  <si>
    <t>1512492328</t>
  </si>
  <si>
    <t>Provedení izolace proti zemní vlhkosti pásy přitavením NAIP na ploše svislé S</t>
  </si>
  <si>
    <t>https://podminky.urs.cz/item/CS_URS_2025_02/711142559</t>
  </si>
  <si>
    <t>7*1"po odbourání přístavku</t>
  </si>
  <si>
    <t>221</t>
  </si>
  <si>
    <t>62855001</t>
  </si>
  <si>
    <t>pás asfaltový natavitelný modifikovaný SBS s vložkou z polyesterové rohože a spalitelnou PE fólií nebo jemnozrnným minerálním posypem na horním povrchu tl 4,0mm</t>
  </si>
  <si>
    <t>748247041</t>
  </si>
  <si>
    <t>Podlaha "ochrana před pronikání vlhkosti do podlahy</t>
  </si>
  <si>
    <t>400,825*1,18 'Přepočtené koeficientem množství</t>
  </si>
  <si>
    <t>711161275</t>
  </si>
  <si>
    <t>Provedení izolace proti zemní vlhkosti svislé z nopové fólie výška nopu přes 20 do 60 mm</t>
  </si>
  <si>
    <t>-2040309921</t>
  </si>
  <si>
    <t>Provedení izolace proti zemní vlhkosti nopovou fólií na ploše svislé S výška nopu přes 20 do 60 mm</t>
  </si>
  <si>
    <t>https://podminky.urs.cz/item/CS_URS_2025_02/711161275</t>
  </si>
  <si>
    <t>18*0,5 "v místě po vybouraném přístavku - po celé stěně</t>
  </si>
  <si>
    <t>28323137</t>
  </si>
  <si>
    <t>fólie profilovaná (nopová) drenážní HDPE s výškou nopů 40mm</t>
  </si>
  <si>
    <t>1755425894</t>
  </si>
  <si>
    <t>9*1,221 'Přepočtené koeficientem množství</t>
  </si>
  <si>
    <t>224</t>
  </si>
  <si>
    <t>711161383</t>
  </si>
  <si>
    <t>Izolace proti zemní vlhkosti nopovou fólií ukončení horní lištou</t>
  </si>
  <si>
    <t>1888646315</t>
  </si>
  <si>
    <t>Izolace proti zemní vlhkosti a beztlakové vodě nopovými fóliemi ostatní ukončení izolace lištou</t>
  </si>
  <si>
    <t>https://podminky.urs.cz/item/CS_URS_2025_02/711161383</t>
  </si>
  <si>
    <t>27 "podél strany tělocvičny</t>
  </si>
  <si>
    <t>674</t>
  </si>
  <si>
    <t>998711102</t>
  </si>
  <si>
    <t>Přesun hmot tonážní pro izolace proti vodě, vlhkosti a plynům v objektech v přes 6 do 12 m</t>
  </si>
  <si>
    <t>1999920970</t>
  </si>
  <si>
    <t>Přesun hmot pro izolace proti vodě, vlhkosti a plynům stanovený z hmotnosti přesunovaného materiálu vodorovná dopravní vzdálenost do 50 m základní v objektech výšky přes 6 do 12 m</t>
  </si>
  <si>
    <t>https://podminky.urs.cz/item/CS_URS_2025_02/998711102</t>
  </si>
  <si>
    <t>594</t>
  </si>
  <si>
    <t>713120811</t>
  </si>
  <si>
    <t>Odstranění tepelné izolace podlah volně kladené z vláknitých materiálů suchých tl do 100 mm</t>
  </si>
  <si>
    <t>-611816175</t>
  </si>
  <si>
    <t>Odstranění tepelné izolace podlah z rohoží, pásů, dílců, desek, bloků podlah volně kladených nebo mezi trámy z vláknitých materiálů suchých, tloušťka izolace do 100 mm</t>
  </si>
  <si>
    <t>https://podminky.urs.cz/item/CS_URS_2025_02/713120811</t>
  </si>
  <si>
    <t>Poznámka k položce:_x000d_
podlaha demontáž</t>
  </si>
  <si>
    <t>236</t>
  </si>
  <si>
    <t>713123212</t>
  </si>
  <si>
    <t>Montáž tepelné izolace z XPS tepelně izolačního systému základové desky svisle 1 vrstva přes 100 do 200 mm</t>
  </si>
  <si>
    <t>750457819</t>
  </si>
  <si>
    <t>Montáž tepelně izolačního systému základové desky z XPS desek na svislé ploše přilepených nízkoexpanzní (PUR) pěnou jednovrstvého tloušťky izolace přes 100 do 200 mm</t>
  </si>
  <si>
    <t>https://podminky.urs.cz/item/CS_URS_2025_02/713123212</t>
  </si>
  <si>
    <t>1*7 "sokl 0,3 m nad terén</t>
  </si>
  <si>
    <t>28376459</t>
  </si>
  <si>
    <t>deska XPS hrana polodrážková a hladký povrch 500kPA λ=0,035 tl 140mm</t>
  </si>
  <si>
    <t>36985775</t>
  </si>
  <si>
    <t>7*1,08 'Přepočtené koeficientem množství</t>
  </si>
  <si>
    <t>676</t>
  </si>
  <si>
    <t>713392111</t>
  </si>
  <si>
    <t>Montáž izolace tepelné těles uchycení folie nebo pásu Pz drátem plochy rovné</t>
  </si>
  <si>
    <t>-1307539165</t>
  </si>
  <si>
    <t>Montáž izolace tepelné těles - doplňky a konstrukční součásti povrchové úpravy suchým procesem asfaltovými pásy nebo fóliemi připevněnými ocelovým pozinkovaným drátem plochy rovné</t>
  </si>
  <si>
    <t>https://podminky.urs.cz/item/CS_URS_2025_02/713392111</t>
  </si>
  <si>
    <t>459,003</t>
  </si>
  <si>
    <t>28323056</t>
  </si>
  <si>
    <t>fólie PE (500 kg/m3) separační podlahová oddělující tepelnou izolaci tl 1mm</t>
  </si>
  <si>
    <t>1498904912</t>
  </si>
  <si>
    <t>393,825*1,1655 'Přepočtené koeficientem množství</t>
  </si>
  <si>
    <t>675</t>
  </si>
  <si>
    <t>998713102</t>
  </si>
  <si>
    <t>Přesun hmot tonážní pro izolace tepelné v objektech v přes 6 do 12 m</t>
  </si>
  <si>
    <t>-1557040841</t>
  </si>
  <si>
    <t>Přesun hmot pro izolace tepelné stanovený z hmotnosti přesunovaného materiálu vodorovná dopravní vzdálenost do 50 m s užitím mechanizace v objektech výšky přes 6 m do 12 m</t>
  </si>
  <si>
    <t>https://podminky.urs.cz/item/CS_URS_2025_02/998713102</t>
  </si>
  <si>
    <t>255</t>
  </si>
  <si>
    <t>714181001</t>
  </si>
  <si>
    <t>Montáž akustických protiprašných vložek do lamel nebo kazet volně 1 vrstva</t>
  </si>
  <si>
    <t>-1582147289</t>
  </si>
  <si>
    <t>Montáž pohltivých a konstrukčních součástí protiprašných vložek do lamel nebo kazet volně v jedné vrstvě</t>
  </si>
  <si>
    <t>https://podminky.urs.cz/item/CS_URS_2025_02/714181001</t>
  </si>
  <si>
    <t>(2,6*2+6*2-2)*1,7 "mč 1.03</t>
  </si>
  <si>
    <t>69311011</t>
  </si>
  <si>
    <t>geotextilie tkaná PES 100/50kN/m</t>
  </si>
  <si>
    <t>124113274</t>
  </si>
  <si>
    <t>285*1,2 'Přepočtené koeficientem množství</t>
  </si>
  <si>
    <t>-746787915</t>
  </si>
  <si>
    <t>775</t>
  </si>
  <si>
    <t>Podlahy skládané</t>
  </si>
  <si>
    <t>633</t>
  </si>
  <si>
    <t>775141122</t>
  </si>
  <si>
    <t>Stěrka podlahová nivelační pro vyrovnání podkladu skládaných podlah pevnosti 30 MPa tl přes 3 do 5 mm</t>
  </si>
  <si>
    <t>-361480690</t>
  </si>
  <si>
    <t>Příprava podkladu skládaných podlah a stěn vyrovnání samonivelační stěrkou podlah pevnosti 30 MPa, tloušťky přes 3 do 5 mm</t>
  </si>
  <si>
    <t>https://podminky.urs.cz/item/CS_URS_2025_02/775141122</t>
  </si>
  <si>
    <t>Podlaha "vyrovnání podkladu podlahy</t>
  </si>
  <si>
    <t>592</t>
  </si>
  <si>
    <t>775511820</t>
  </si>
  <si>
    <t>Demontáž podlah vlysových lepených bez lišt do suti</t>
  </si>
  <si>
    <t>-310764211</t>
  </si>
  <si>
    <t>Demontáž podlah vlysových do suti bez lišt lepených</t>
  </si>
  <si>
    <t>https://podminky.urs.cz/item/CS_URS_2025_02/775511820</t>
  </si>
  <si>
    <t>673</t>
  </si>
  <si>
    <t>998775102</t>
  </si>
  <si>
    <t>Přesun hmot tonážní pro podlahy skládané v objektech v přes 6 do 12 m</t>
  </si>
  <si>
    <t>-137754211</t>
  </si>
  <si>
    <t>Přesun hmot pro podlahy skládané stanovený z hmotnosti přesunovaného materiálu vodorovná dopravní vzdálenost do 50 m základní v objektech výšky přes 6 do 12 m</t>
  </si>
  <si>
    <t>https://podminky.urs.cz/item/CS_URS_2025_02/998775102</t>
  </si>
  <si>
    <t>777</t>
  </si>
  <si>
    <t>Podlahy lité</t>
  </si>
  <si>
    <t>595</t>
  </si>
  <si>
    <t>777111101</t>
  </si>
  <si>
    <t>Zametení podkladu před provedením lité podlahy</t>
  </si>
  <si>
    <t>-1667277168</t>
  </si>
  <si>
    <t>Příprava podkladu před provedením litých podlah zametení</t>
  </si>
  <si>
    <t>https://podminky.urs.cz/item/CS_URS_2025_02/777111101</t>
  </si>
  <si>
    <t>Podlaha "čištění betonové podlahy tělocvičny po odstranění podlahových vrstev</t>
  </si>
  <si>
    <t>727</t>
  </si>
  <si>
    <t>Zdravotechnika - protipožární ochrana</t>
  </si>
  <si>
    <t>727112002</t>
  </si>
  <si>
    <t>Trubní ucpávka ocelového potrubí s hořlavou izolací DN 32 stěnou tl 100 mm požární odolnost EI 60</t>
  </si>
  <si>
    <t>356</t>
  </si>
  <si>
    <t>Protipožární trubní ucpávky ocelového potrubí s hořlavou izolací prostup stěnou tloušťky 100 mm požární odolnost EI 60 DN 32</t>
  </si>
  <si>
    <t>https://podminky.urs.cz/item/CS_URS_2025_02/727112002</t>
  </si>
  <si>
    <t>998727122</t>
  </si>
  <si>
    <t>Přesun hmot tonážní pro protipožární ochranu ruční v objektech v přes 6 do 12 m</t>
  </si>
  <si>
    <t>-1580289674</t>
  </si>
  <si>
    <t>Přesun hmot pro protipožární ochranu stanovený z hmotnosti přesunovaného materiálu vodorovná dopravní vzdálenost do 50 m ruční (bez užití mechanizace) v objektech výšky přes 6 do 12 m</t>
  </si>
  <si>
    <t>https://podminky.urs.cz/item/CS_URS_2025_02/998727122</t>
  </si>
  <si>
    <t>733</t>
  </si>
  <si>
    <t>Ústřední vytápění - rozvodné potrubí</t>
  </si>
  <si>
    <t>733391100</t>
  </si>
  <si>
    <t>Proplach systému otopné soustavy</t>
  </si>
  <si>
    <t>1350376279</t>
  </si>
  <si>
    <t>734001000</t>
  </si>
  <si>
    <t>Pomocný instalační materiál vytápění</t>
  </si>
  <si>
    <t>-119628743</t>
  </si>
  <si>
    <t xml:space="preserve">Pomocný instalační materiál vytápění - montážním a pomocným materiál nutný pro kompletaci zakázky (izolace, armatury, těsnění, koncovky, těsnící materiál, kotvící materiál aj. </t>
  </si>
  <si>
    <t>667</t>
  </si>
  <si>
    <t>-345873098</t>
  </si>
  <si>
    <t>666</t>
  </si>
  <si>
    <t>2058188397</t>
  </si>
  <si>
    <t>663</t>
  </si>
  <si>
    <t>-425404896</t>
  </si>
  <si>
    <t>9 "pro tělocvičnu</t>
  </si>
  <si>
    <t>2 "mč 1.03</t>
  </si>
  <si>
    <t>414</t>
  </si>
  <si>
    <t>https://podminky.urs.cz/item/CS_URS_2025_02/998734112</t>
  </si>
  <si>
    <t>735</t>
  </si>
  <si>
    <t>Ústřední vytápění - otopná tělesa</t>
  </si>
  <si>
    <t>664</t>
  </si>
  <si>
    <t>735000912</t>
  </si>
  <si>
    <t>Vyregulování ventilu nebo kohoutu dvojregulačního s termostatickým ovládáním</t>
  </si>
  <si>
    <t>-350211807</t>
  </si>
  <si>
    <t>Regulace otopného systému při opravách vyregulování dvojregulačních ventilů a kohoutů s termostatickým ovládáním</t>
  </si>
  <si>
    <t>https://podminky.urs.cz/item/CS_URS_2025_02/735000912</t>
  </si>
  <si>
    <t>735001000</t>
  </si>
  <si>
    <t>Ocelové nosné prvky pro uchycení otopných těles ke stěně</t>
  </si>
  <si>
    <t>937418564</t>
  </si>
  <si>
    <t>Ocelové nosné prvky pro uchycení otopných těles s podlaze</t>
  </si>
  <si>
    <t>662</t>
  </si>
  <si>
    <t>735111810</t>
  </si>
  <si>
    <t>Demontáž otopného tělesa litinového článkového</t>
  </si>
  <si>
    <t>833223776</t>
  </si>
  <si>
    <t>Demontáž otopných těles litinových článkových</t>
  </si>
  <si>
    <t>https://podminky.urs.cz/item/CS_URS_2025_02/735111810</t>
  </si>
  <si>
    <t>2*1*9</t>
  </si>
  <si>
    <t>735152577</t>
  </si>
  <si>
    <t>Otopné těleso panelové VK dvoudeskové 2 přídavné přestupní plochy výška/délka 600/1000 mm výkon 1679 W</t>
  </si>
  <si>
    <t>-24006206</t>
  </si>
  <si>
    <t>Otopná tělesa panelová VK dvoudesková PN 1,0 MPa, T do 110°C se dvěma přídavnými přestupními plochami výšky tělesa 600 mm stavební délky / výkonu 1000 mm / 1679 W</t>
  </si>
  <si>
    <t>https://podminky.urs.cz/item/CS_URS_2025_02/735152577</t>
  </si>
  <si>
    <t>323</t>
  </si>
  <si>
    <t>HZS2221</t>
  </si>
  <si>
    <t>Hodinová zúčtovací sazba topenář</t>
  </si>
  <si>
    <t>-1677948540</t>
  </si>
  <si>
    <t>Hodinové zúčtovací sazby profesí PSV provádění stavebních instalací topenář</t>
  </si>
  <si>
    <t>https://podminky.urs.cz/item/CS_URS_2025_02/HZS2221</t>
  </si>
  <si>
    <t xml:space="preserve">Poznámka k položce:_x000d_
Propojení oživení a regulačních prvků. Zprovoznění systému, dopojení a kompletace, zaškolení obsluhy. Tlaková zkouška, zaregullvání termostatických ventilů. </t>
  </si>
  <si>
    <t>HZS2491.R1</t>
  </si>
  <si>
    <t>758408424</t>
  </si>
  <si>
    <t>Poznámka k položce:_x000d_
stavební přípomoce při provedení prostupů, zakratí a přípravy pro práce topení</t>
  </si>
  <si>
    <t>324</t>
  </si>
  <si>
    <t>998735112</t>
  </si>
  <si>
    <t>Přesun hmot tonážní pro otopná tělesa s omezením mechanizace v objektech v přes 6 do 12 m</t>
  </si>
  <si>
    <t>424</t>
  </si>
  <si>
    <t>Přesun hmot pro otopná tělesa stanovený z hmotnosti přesunovaného materiálu vodorovná dopravní vzdálenost do 50 m s omezením mechanizace v objektech výšky přes 6 do 12 m</t>
  </si>
  <si>
    <t>https://podminky.urs.cz/item/CS_URS_2025_02/998735112</t>
  </si>
  <si>
    <t>677</t>
  </si>
  <si>
    <t>182465423</t>
  </si>
  <si>
    <t>678</t>
  </si>
  <si>
    <t>477680088</t>
  </si>
  <si>
    <t>656</t>
  </si>
  <si>
    <t>741374863</t>
  </si>
  <si>
    <t>Demontáž svítidla bytového se standardní paticí zavěšeného přes 0,09 do 0,36 m2 se zachováním funkčnosti</t>
  </si>
  <si>
    <t>676482112</t>
  </si>
  <si>
    <t>Demontáž svítidel se zachováním funkčnosti interiérových se standardní paticí (E27, T5, GU10) nebo integrovaným zdrojem LED zavěšených, ploše přes 0,09 do 0,36 m2</t>
  </si>
  <si>
    <t>https://podminky.urs.cz/item/CS_URS_2025_02/741374863</t>
  </si>
  <si>
    <t>329</t>
  </si>
  <si>
    <t>741990062</t>
  </si>
  <si>
    <t>Utěsnění skříňových rozváděčů a řídících skříní</t>
  </si>
  <si>
    <t>1473045999</t>
  </si>
  <si>
    <t>Ostatní doplňkové práce elektromontážní dokončovací práce (čistění a konzervace) utěsnění skříňových rozváděčů a řídících skříní</t>
  </si>
  <si>
    <t>https://podminky.urs.cz/item/CS_URS_2025_02/741990062</t>
  </si>
  <si>
    <t>330</t>
  </si>
  <si>
    <t>741001000</t>
  </si>
  <si>
    <t>Drobný instalační materiál elektroinstalace</t>
  </si>
  <si>
    <t>1915459358</t>
  </si>
  <si>
    <t>Drobný instalační materiál elektroinstalace - montážním a pomocným materiál nutný pro kompletaci zakázky (krabice, víčka, svorky, příchytky, trubky, závěsy apod.)</t>
  </si>
  <si>
    <t>652</t>
  </si>
  <si>
    <t>741110012</t>
  </si>
  <si>
    <t>Montáž trubka plastová tuhá D přes 23 do 35 mm uložená volně</t>
  </si>
  <si>
    <t>1220019483</t>
  </si>
  <si>
    <t>Montáž trubek elektroinstalačních s nasunutím nebo našroubováním do krabic plastových tuhých, uložených volně, vnější Ø přes 23 do 35 mm</t>
  </si>
  <si>
    <t>https://podminky.urs.cz/item/CS_URS_2025_02/741110012</t>
  </si>
  <si>
    <t>642</t>
  </si>
  <si>
    <t>X34571412</t>
  </si>
  <si>
    <t xml:space="preserve">trubka elektroinstalační plastová bezhalogenová tuhá středně odolná D 21,5/25mm -  hrdlovaná</t>
  </si>
  <si>
    <t>1236931380</t>
  </si>
  <si>
    <t xml:space="preserve">trubka elektroinstalační plastová bezhalogenová tuhá středně odolná D 21,5/25mm -   hrdlovaná</t>
  </si>
  <si>
    <t>112*1,05 'Přepočtené koeficientem množství</t>
  </si>
  <si>
    <t>643</t>
  </si>
  <si>
    <t>X34571028</t>
  </si>
  <si>
    <t>koleno násuvné plastové pro trubky elektroinstalační tuhé plastové UV stabilní D25mm Koleno pro EN trubku, poloměr ohybu 85 mm</t>
  </si>
  <si>
    <t>-1248422494</t>
  </si>
  <si>
    <t>koleno násuvné plastové pro trubky elektroinstalační tuhé plastové UV stabilní D 25mm Koleno pro EN trubku, , poloměr ohybu 85 mm</t>
  </si>
  <si>
    <t>644</t>
  </si>
  <si>
    <t>X34571177</t>
  </si>
  <si>
    <t>spojka násuvná plastová pro trubky elektroinstalační tuhé plastové UV stabilní D 25mm délka 29,3mm - Spojka pro EN trubky</t>
  </si>
  <si>
    <t>850739749</t>
  </si>
  <si>
    <t>645</t>
  </si>
  <si>
    <t>X34571178</t>
  </si>
  <si>
    <t>T-kus pro trubky elektroinstalační tuhé plastové UV stabilní D 25mm- Spojka pro EN trubky</t>
  </si>
  <si>
    <t>953230736</t>
  </si>
  <si>
    <t>646</t>
  </si>
  <si>
    <t>34571114</t>
  </si>
  <si>
    <t>příchytka plastová pro tuhé a ohebné plastové trubky 16x25x27mm</t>
  </si>
  <si>
    <t>1451080980</t>
  </si>
  <si>
    <t>650</t>
  </si>
  <si>
    <t>741112011</t>
  </si>
  <si>
    <t>Montáž krabice nástěnná plastová kruhová</t>
  </si>
  <si>
    <t>-95847708</t>
  </si>
  <si>
    <t>Montáž krabic elektroinstalačních bez napojení na trubky a lišty, demontáže a montáže víčka a přístroje protahovacích nebo odbočných nástěnných plastových kruhových</t>
  </si>
  <si>
    <t>https://podminky.urs.cz/item/CS_URS_2025_02/741112011</t>
  </si>
  <si>
    <t>651</t>
  </si>
  <si>
    <t>34571499</t>
  </si>
  <si>
    <t>krabice lištová PVC odbočná čtvercová se svorkovnicí 80x80mm</t>
  </si>
  <si>
    <t>-490263958</t>
  </si>
  <si>
    <t>338</t>
  </si>
  <si>
    <t>741310001</t>
  </si>
  <si>
    <t>Montáž spínač nástěnný 1-jednopólový prostředí normální se zapojením vodičů</t>
  </si>
  <si>
    <t>430</t>
  </si>
  <si>
    <t>Montáž spínačů jedno nebo dvoupólových nástěnných se zapojením vodičů, pro prostředí normální spínačů, řazení 1-jednopólových</t>
  </si>
  <si>
    <t>https://podminky.urs.cz/item/CS_URS_2025_02/741310001</t>
  </si>
  <si>
    <t>654</t>
  </si>
  <si>
    <t>34535015</t>
  </si>
  <si>
    <t>spínač nástěnný jednopólový, řazení 1, IP44, šroubové svorky</t>
  </si>
  <si>
    <t>-1183169692</t>
  </si>
  <si>
    <t>655</t>
  </si>
  <si>
    <t>34535065</t>
  </si>
  <si>
    <t>ovládač nástěnný zapínací dvojitý, řazení 1/0+1/0, IP54, šroubové svorky</t>
  </si>
  <si>
    <t>-1263121786</t>
  </si>
  <si>
    <t>341</t>
  </si>
  <si>
    <t>X18-741110010</t>
  </si>
  <si>
    <t>Úprava stávajícího rozvaděče v prostorách školy</t>
  </si>
  <si>
    <t>-101109510</t>
  </si>
  <si>
    <t>347</t>
  </si>
  <si>
    <t>X2-741110003</t>
  </si>
  <si>
    <t>D+M - Chránič s jističem 10A, B/10A/1+N/30mA, typ A, Doplnit do stávajícího rozvaděče na poschodí</t>
  </si>
  <si>
    <t>-144041946</t>
  </si>
  <si>
    <t>Dodávka + montáž - Chránič s jističem 10A, B/10A/1+N/30mA, typ A, Doplnit do stávajícího rozvaděče na poschodí</t>
  </si>
  <si>
    <t>353</t>
  </si>
  <si>
    <t>X1-741110020</t>
  </si>
  <si>
    <t>D+M Kovové Svítidlo LED obdélník určené pro osvětlení tělocvičen - Stropní, 92 W, 15700 lm- A včetně bezpečnostního krytu</t>
  </si>
  <si>
    <t>468</t>
  </si>
  <si>
    <t>D+M Kovové Svítidlo LED obdélník určené pro osvětlení tělocvičen - Stropní, 92 W, 15700 lm- A, včetně bezpečnostního krytu</t>
  </si>
  <si>
    <t xml:space="preserve">Poznámka k položce:_x000d_
Těleso vyrobeno z práškově lakovaného ocelového plechu (RAL 9016). Kryt svítidla z vysoce odolného opálového plastového difuzoru, který je chráněn kovovou mřížkou. Mřížka je zajištěna proti vypadnutí při nárazu. </t>
  </si>
  <si>
    <t>12 "1275 x 285 x 110 mm, širokozářič, prizmatický PC kryt, 2x LED 840, závěsné, s předř. skříní, 550mA nestmívatelný</t>
  </si>
  <si>
    <t>1x LED</t>
  </si>
  <si>
    <t>92 W, 15700 lm, Ra 80, 4000K</t>
  </si>
  <si>
    <t>354</t>
  </si>
  <si>
    <t>X3-741110002</t>
  </si>
  <si>
    <t>D+M Přisazené Stropní 600 x 600 mm, 19 W, 3100 lm</t>
  </si>
  <si>
    <t>472</t>
  </si>
  <si>
    <t>19 W, 3100 lm, Ra 80, 4000K</t>
  </si>
  <si>
    <t>362</t>
  </si>
  <si>
    <t>741122102</t>
  </si>
  <si>
    <t>Montáž kabel Cu plný plochý 3x1,5 až 2,5 mm2 zatažený v trubkách (např. CYKYLo)</t>
  </si>
  <si>
    <t>482</t>
  </si>
  <si>
    <t>Montáž kabelů měděných bez ukončení uložených v trubkách zatažených plných plochých (např. CYKYLo), počtu a průřezu žil 3x1,5 až 2,5 mm2</t>
  </si>
  <si>
    <t>https://podminky.urs.cz/item/CS_URS_2025_02/741122102</t>
  </si>
  <si>
    <t>230</t>
  </si>
  <si>
    <t>363</t>
  </si>
  <si>
    <t>484</t>
  </si>
  <si>
    <t>230*1,1 'Přepočtené koeficientem množství</t>
  </si>
  <si>
    <t>392</t>
  </si>
  <si>
    <t>741820102</t>
  </si>
  <si>
    <t>Měření intenzity osvětlení</t>
  </si>
  <si>
    <t>-808067151</t>
  </si>
  <si>
    <t>Měření osvětlovacího zařízení intenzity osvětlení na pracovišti do 50 svítidel</t>
  </si>
  <si>
    <t>https://podminky.urs.cz/item/CS_URS_2025_02/741820102</t>
  </si>
  <si>
    <t>Poznámka k položce:_x000d_
měření elektrického osvětlení (dle vyjádření KHS MSK a vyhl. Č. 160/2024 Sb.)</t>
  </si>
  <si>
    <t>1 "měření elektrického osvětlení (dle vyjádření KHS MSK a vyhl. Č. 160/2024 Sb.)</t>
  </si>
  <si>
    <t>393</t>
  </si>
  <si>
    <t>741990041</t>
  </si>
  <si>
    <t>Montáž tabulka výstražná a označovací pro rozvodny</t>
  </si>
  <si>
    <t>518</t>
  </si>
  <si>
    <t>Ostatní doplňkové práce elektromontážní montáž tabulek pro rozvodny a elektrická zařízení výstražné a označovací</t>
  </si>
  <si>
    <t>https://podminky.urs.cz/item/CS_URS_2025_02/741990041</t>
  </si>
  <si>
    <t>394</t>
  </si>
  <si>
    <t>741810003</t>
  </si>
  <si>
    <t>Celková prohlídka elektrického rozvodu a zařízení přes 0,5 do 1 milionu Kč</t>
  </si>
  <si>
    <t>1524847918</t>
  </si>
  <si>
    <t>Zkoušky a prohlídky elektrických rozvodů a zařízení celková prohlídka a vyhotovení revizní zprávy pro objem montážních prací přes 500 do 1000 tis. Kč</t>
  </si>
  <si>
    <t>https://podminky.urs.cz/item/CS_URS_2025_02/741810003</t>
  </si>
  <si>
    <t>395</t>
  </si>
  <si>
    <t>HZS2232.R2</t>
  </si>
  <si>
    <t>Hodinová zúčtovací sazba elektrikář odborný</t>
  </si>
  <si>
    <t>235883227</t>
  </si>
  <si>
    <t>Hodinová zúčtovací sazba elektrikář odborný - napojení, propojení, pospojování, ukončení kabelů, kompletace</t>
  </si>
  <si>
    <t>Poznámka k položce:_x000d_
Uvedení do provozu, předání uživateli, proškolení obluhy, instruktážní návody, ovládání VZT jednotky</t>
  </si>
  <si>
    <t xml:space="preserve">40 "kompletace, označování, </t>
  </si>
  <si>
    <t>396</t>
  </si>
  <si>
    <t>HZS2491.R4</t>
  </si>
  <si>
    <t>888417015</t>
  </si>
  <si>
    <t>Hodinové zúčtovací sazby profesí PSV zednické výpomoci a pomocné práce PSV dělník zednických výpomocí - provedení a začištění prostupů, přípravné stavební práce</t>
  </si>
  <si>
    <t>397</t>
  </si>
  <si>
    <t>520</t>
  </si>
  <si>
    <t>751</t>
  </si>
  <si>
    <t>Vzduchotechnika</t>
  </si>
  <si>
    <t>408</t>
  </si>
  <si>
    <t>751001000</t>
  </si>
  <si>
    <t>Dodávka nosného materiálu, pomocného instalačního materiálu</t>
  </si>
  <si>
    <t>1878798621</t>
  </si>
  <si>
    <t>Dodávka nosného materiálu, pomocného instalačního materiálu nutného pro kompletaci zakázky např (kotevních želez, šroubů, hmoždinek, lišt, příchytek, závěsů, třmenů, spojovacího materiálu apod.)</t>
  </si>
  <si>
    <t>Poznámka k položce:_x000d_
VZT</t>
  </si>
  <si>
    <t>589</t>
  </si>
  <si>
    <t>751111014</t>
  </si>
  <si>
    <t>Montáž ventilátoru axiálního nízkotlakého nástěnného základního D přes 300 do 400 mm</t>
  </si>
  <si>
    <t>17412493</t>
  </si>
  <si>
    <t>Montáž ventilátoru axiálního nízkotlakého nástěnného základního, průměru přes 300 do 400 mm</t>
  </si>
  <si>
    <t>https://podminky.urs.cz/item/CS_URS_2025_02/751111014</t>
  </si>
  <si>
    <t>590</t>
  </si>
  <si>
    <t>42914151</t>
  </si>
  <si>
    <t>ventilátor axiální stěnový skříň z ocelového plechu 4 póly IP44 78W D 300mm</t>
  </si>
  <si>
    <t>2043070067</t>
  </si>
  <si>
    <t>751398053</t>
  </si>
  <si>
    <t>Montáž protidešťové žaluzie nebo žaluziové klapky na čtyřhranné potrubí přes 0,300 do 0,450 m2</t>
  </si>
  <si>
    <t>687904204</t>
  </si>
  <si>
    <t>Montáž ostatních zařízení protidešťové žaluzie nebo žaluziové klapky na čtyřhranné potrubí, průřezu přes 0,300 do 0,450 m2</t>
  </si>
  <si>
    <t>https://podminky.urs.cz/item/CS_URS_2025_02/751398053</t>
  </si>
  <si>
    <t>2 "1.2</t>
  </si>
  <si>
    <t>415</t>
  </si>
  <si>
    <t>42972907</t>
  </si>
  <si>
    <t>žaluzie protidešťová plastová s pevnými lamelami, pro potrubí D 450mm</t>
  </si>
  <si>
    <t>17510751</t>
  </si>
  <si>
    <t>433</t>
  </si>
  <si>
    <t>HZS3212</t>
  </si>
  <si>
    <t>Hodinová zúčtovací sazba montér vzduchotechniky a chlazení odborný</t>
  </si>
  <si>
    <t>1785145795</t>
  </si>
  <si>
    <t>Hodinové zúčtovací sazby montáží technologických zařízení na stavebních objektech montér vzduchotechniky odborný</t>
  </si>
  <si>
    <t>https://podminky.urs.cz/item/CS_URS_2025_02/HZS3212</t>
  </si>
  <si>
    <t>Poznámka k položce:_x000d_
kompletace sytému, dopojení a přípravu na zahájení zkušebního provozu včetně komplexního vyzkoušení; tyto práce se doporučuje oceňovat hodinovou zúčtovací sazbou</t>
  </si>
  <si>
    <t>2 "zkoušky kompletace a zapojení, uvedeneí do provozu, regulace, proškolení obsluhy</t>
  </si>
  <si>
    <t>434</t>
  </si>
  <si>
    <t>HZS3212.R1</t>
  </si>
  <si>
    <t>Výchozí technické revize</t>
  </si>
  <si>
    <t>1675592404</t>
  </si>
  <si>
    <t>výchozí technické revize, revizní zprávy a revizní knihy</t>
  </si>
  <si>
    <t>435</t>
  </si>
  <si>
    <t>998751111</t>
  </si>
  <si>
    <t>Přesun hmot tonážní pro vzduchotechniku s omezením mechanizace v objektech v do 12 m</t>
  </si>
  <si>
    <t>Přesun hmot pro vzduchotechniku stanovený z hmotnosti přesunovaného materiálu vodorovná dopravní vzdálenost do 100 m s omezením mechanizace v objektech výšky do 12 m</t>
  </si>
  <si>
    <t>https://podminky.urs.cz/item/CS_URS_2025_02/998751111</t>
  </si>
  <si>
    <t>762</t>
  </si>
  <si>
    <t>Konstrukce tesařské</t>
  </si>
  <si>
    <t>671</t>
  </si>
  <si>
    <t>762412501</t>
  </si>
  <si>
    <t>Montáž olištování spár stěn hoblovanými lištami</t>
  </si>
  <si>
    <t>1157879962</t>
  </si>
  <si>
    <t>Montáž olištování spár hoblovanými lištami stěn</t>
  </si>
  <si>
    <t>https://podminky.urs.cz/item/CS_URS_2025_02/762412501</t>
  </si>
  <si>
    <t>"olištování spodní, horní a boky - olištování hrana a konců</t>
  </si>
  <si>
    <t xml:space="preserve">10*2 "ukončení u otvorů </t>
  </si>
  <si>
    <t>10*2 "rohová lišta</t>
  </si>
  <si>
    <t>(14,75*2+26,7*2-2,5*2-2,0*2)*1 "obklad stěn do výšky 2m po celém obvodu tělocvičny</t>
  </si>
  <si>
    <t>(6*2-2+2,6)*2 "obklad mč. 1.03</t>
  </si>
  <si>
    <t>672</t>
  </si>
  <si>
    <t>R18200</t>
  </si>
  <si>
    <t>lišta pro olištování obkladů dřevěná smrk 25x25mm</t>
  </si>
  <si>
    <t>1376411269</t>
  </si>
  <si>
    <t>142,1*1,04 'Přepočtené koeficientem množství</t>
  </si>
  <si>
    <t>436</t>
  </si>
  <si>
    <t>766412214</t>
  </si>
  <si>
    <t>Montáž obložení stěn pl přes 5 m2 palubkami z měkkého dřeva přes 100 mm</t>
  </si>
  <si>
    <t>-1173314206</t>
  </si>
  <si>
    <t>Montáž obložení stěn palubkami na pero a drážku plochy přes 5 m2 z měkkého dřeva, šířky přes 100 mm</t>
  </si>
  <si>
    <t>https://podminky.urs.cz/item/CS_URS_2025_02/766412214</t>
  </si>
  <si>
    <t xml:space="preserve">Poznámka k položce:_x000d_
obklad_x000d_
</t>
  </si>
  <si>
    <t>" v místě topení je nutné zachovat otvory a provést odnímatelné obložení</t>
  </si>
  <si>
    <t>437</t>
  </si>
  <si>
    <t>61191173</t>
  </si>
  <si>
    <t>palubky obkladové smrk profil klasický 19x121mm jakost A/B</t>
  </si>
  <si>
    <t>259269523</t>
  </si>
  <si>
    <t>176,64*1,25 'Přepočtené koeficientem množství</t>
  </si>
  <si>
    <t>438</t>
  </si>
  <si>
    <t>762195000</t>
  </si>
  <si>
    <t>Spojovací prostředky pro montáž stěn, příček, bednění stěn</t>
  </si>
  <si>
    <t>-629679268</t>
  </si>
  <si>
    <t>Spojovací prostředky stěn a příček hřebíky, svorníky, fixační prkna</t>
  </si>
  <si>
    <t>https://podminky.urs.cz/item/CS_URS_2025_02/762195000</t>
  </si>
  <si>
    <t>(14,75*2+26,7*2-2,5*2-2,0*2)*2,0*0,02 "obklad stěn do výšky 2m po celém obvodu tělocvičny</t>
  </si>
  <si>
    <t>(5*0,3)*2*0,02 "obložení sloupů</t>
  </si>
  <si>
    <t>(2,6*2+6*2-2)*1,7*0,02 "mč 1.03</t>
  </si>
  <si>
    <t>593</t>
  </si>
  <si>
    <t>762510875</t>
  </si>
  <si>
    <t>Demontáž kce podkladové dvouvrstvé z desek cementotřískových tl do 2x14 mm na sraz šroubovaných</t>
  </si>
  <si>
    <t>368502395</t>
  </si>
  <si>
    <t>Demontáž podlahové konstrukce podkladové z cementotřískových desek dvouvrstvých šroubovaných na sraz, tloušťka desky do 2x14 mm</t>
  </si>
  <si>
    <t>https://podminky.urs.cz/item/CS_URS_2025_02/762510875</t>
  </si>
  <si>
    <t>450</t>
  </si>
  <si>
    <t>762525104R</t>
  </si>
  <si>
    <t>D+M systému sportovní podlahy pro halu včetně lajnování</t>
  </si>
  <si>
    <t>-1124665581</t>
  </si>
  <si>
    <t>"Litá PUR vrstva, tl. 3 mm</t>
  </si>
  <si>
    <t>"OSB desky, tl. 14 mm (horní vrstva)</t>
  </si>
  <si>
    <t>"Podložka z černé gumy, tl. 7 mm</t>
  </si>
  <si>
    <t>"OSB desky, tl. 14 mm (spodní vrstva)</t>
  </si>
  <si>
    <t>"Dřevěné rošty – horní nosné desky šířky 110 mm, tl. 22 mm</t>
  </si>
  <si>
    <t>"Dřevěné rošty – desky šířky 110 mm, tl. 22 mm</t>
  </si>
  <si>
    <t>"Pružné podložky 80 × 100 mm, tl. 10 mm</t>
  </si>
  <si>
    <t>454</t>
  </si>
  <si>
    <t>998762121</t>
  </si>
  <si>
    <t>Přesun hmot tonážní pro kce tesařské ruční v objektech v do 6 m</t>
  </si>
  <si>
    <t>1634500539</t>
  </si>
  <si>
    <t>Přesun hmot pro konstrukce tesařské stanovený z hmotnosti přesunovaného materiálu vodorovná dopravní vzdálenost do 50 m ruční (bez užití mechanizace) v objektech výšky do 6 m</t>
  </si>
  <si>
    <t>https://podminky.urs.cz/item/CS_URS_2025_02/998762121</t>
  </si>
  <si>
    <t>597</t>
  </si>
  <si>
    <t>-1628014685</t>
  </si>
  <si>
    <t>(14,75*2+26,7)*2,1 "obklady tělocvičny</t>
  </si>
  <si>
    <t>(6*2-2+2,6)*1,7 "obklad mč. 1.03</t>
  </si>
  <si>
    <t>598</t>
  </si>
  <si>
    <t>766411821</t>
  </si>
  <si>
    <t>Demontáž truhlářského obložení stěn z palubek</t>
  </si>
  <si>
    <t>-1766261451</t>
  </si>
  <si>
    <t>Demontáž obložení stěn palubkami</t>
  </si>
  <si>
    <t>https://podminky.urs.cz/item/CS_URS_2025_02/766411821</t>
  </si>
  <si>
    <t>26,7*1,2 "bednění před radiátory</t>
  </si>
  <si>
    <t>596</t>
  </si>
  <si>
    <t>896919740</t>
  </si>
  <si>
    <t>(14,75*2+26,7)*2,1</t>
  </si>
  <si>
    <t>619</t>
  </si>
  <si>
    <t>146074498</t>
  </si>
  <si>
    <t>(14,75*2+26,7*2-2,5*2-2,0*2)*3 "obklad stěn do výšky 2m po celém obvodu tělocvičny</t>
  </si>
  <si>
    <t>(5*0,3)*3 "obložení sloupů</t>
  </si>
  <si>
    <t>620</t>
  </si>
  <si>
    <t>1672717572</t>
  </si>
  <si>
    <t>247,62*0,00264 'Přepočtené koeficientem množství</t>
  </si>
  <si>
    <t>621</t>
  </si>
  <si>
    <t>766492100</t>
  </si>
  <si>
    <t>Montáž obložení ostění</t>
  </si>
  <si>
    <t>322320588</t>
  </si>
  <si>
    <t>Ostatní práce při obkládání montáž dřevěného obložení ostění</t>
  </si>
  <si>
    <t>https://podminky.urs.cz/item/CS_URS_2025_02/766492100</t>
  </si>
  <si>
    <t>2*3*3 "dveře 3x</t>
  </si>
  <si>
    <t>622</t>
  </si>
  <si>
    <t>1963078479</t>
  </si>
  <si>
    <t>18*1,1 'Přepočtené koeficientem množství</t>
  </si>
  <si>
    <t>623</t>
  </si>
  <si>
    <t>869199823</t>
  </si>
  <si>
    <t>624</t>
  </si>
  <si>
    <t>762526510</t>
  </si>
  <si>
    <t>Montáž podlahové lišty hoblované</t>
  </si>
  <si>
    <t>1047227575</t>
  </si>
  <si>
    <t>Položení podlah montáž podlahových lišt hoblovaných</t>
  </si>
  <si>
    <t>https://podminky.urs.cz/item/CS_URS_2025_02/762526510</t>
  </si>
  <si>
    <t>"olištování spodní u podlahy</t>
  </si>
  <si>
    <t>(14,75*2+26,7*2-2,5*2-2,0*2)*2 "obklad stěn do výšky 2m po celém obvodu tělocvičny</t>
  </si>
  <si>
    <t>625</t>
  </si>
  <si>
    <t>61418110</t>
  </si>
  <si>
    <t>lišta podlahová dřevěná smrk 9x35mm</t>
  </si>
  <si>
    <t>-1688031970</t>
  </si>
  <si>
    <t>147,8*1,1 'Přepočtené koeficientem množství</t>
  </si>
  <si>
    <t>637</t>
  </si>
  <si>
    <t>766691932R</t>
  </si>
  <si>
    <t>Dodávaka a montáž mechanického ovládání oken, včetně demontáže starého</t>
  </si>
  <si>
    <t>1885664283</t>
  </si>
  <si>
    <t>Poznámka k položce:_x000d_
okna</t>
  </si>
  <si>
    <t>9*2 "systém otvírání oken ve výšce - motorové</t>
  </si>
  <si>
    <t>640</t>
  </si>
  <si>
    <t>766660745</t>
  </si>
  <si>
    <t>Montáž padací prahové lišty zafrézováním do dveřního křídla</t>
  </si>
  <si>
    <t>-665323342</t>
  </si>
  <si>
    <t>Montáž dveřních doplňků padací prahové lišty zafrézováním do dveřního křídla</t>
  </si>
  <si>
    <t>https://podminky.urs.cz/item/CS_URS_2025_02/766660745</t>
  </si>
  <si>
    <t>641</t>
  </si>
  <si>
    <t>19416031</t>
  </si>
  <si>
    <t>lišta mechanicky těsnící ZI+PP pro spodní hranu dveří dl 1000mm</t>
  </si>
  <si>
    <t>-2087915182</t>
  </si>
  <si>
    <t>2*2 "pro dveře do tělocvičny</t>
  </si>
  <si>
    <t>477</t>
  </si>
  <si>
    <t>766660717</t>
  </si>
  <si>
    <t>Montáž samozavírače na ocelovou zárubeň a dveřní křídlo</t>
  </si>
  <si>
    <t>-2088444886</t>
  </si>
  <si>
    <t>Montáž dveřních doplňků samozavírače na zárubeň ocelovou</t>
  </si>
  <si>
    <t>https://podminky.urs.cz/item/CS_URS_2025_02/766660717</t>
  </si>
  <si>
    <t>4 "samozavírače na všechny měněné dveře</t>
  </si>
  <si>
    <t>478</t>
  </si>
  <si>
    <t>-1058847644</t>
  </si>
  <si>
    <t>479</t>
  </si>
  <si>
    <t>766660718</t>
  </si>
  <si>
    <t>Montáž stavěče dveřního křídla</t>
  </si>
  <si>
    <t>555288339</t>
  </si>
  <si>
    <t>Montáž dveřních doplňků stavěče křídla</t>
  </si>
  <si>
    <t>https://podminky.urs.cz/item/CS_URS_2025_02/766660718</t>
  </si>
  <si>
    <t>480</t>
  </si>
  <si>
    <t>-898767644</t>
  </si>
  <si>
    <t>55341426R1</t>
  </si>
  <si>
    <t>dveřní zarážka kovová</t>
  </si>
  <si>
    <t>-536409907</t>
  </si>
  <si>
    <t>483</t>
  </si>
  <si>
    <t>170085689</t>
  </si>
  <si>
    <t>1 "D1</t>
  </si>
  <si>
    <t>-833561834</t>
  </si>
  <si>
    <t>487</t>
  </si>
  <si>
    <t>766660734</t>
  </si>
  <si>
    <t>Montáž dveřního bezpečnostního kování - panikového</t>
  </si>
  <si>
    <t>-302672955</t>
  </si>
  <si>
    <t>Montáž dveřních doplňků dveřního kování bezpečnostního panikového kování</t>
  </si>
  <si>
    <t>https://podminky.urs.cz/item/CS_URS_2025_02/766660734</t>
  </si>
  <si>
    <t xml:space="preserve">4 "na dveře PD1 -2x, </t>
  </si>
  <si>
    <t>488</t>
  </si>
  <si>
    <t>-577201421</t>
  </si>
  <si>
    <t>489</t>
  </si>
  <si>
    <t>-849379608</t>
  </si>
  <si>
    <t>490</t>
  </si>
  <si>
    <t>54924007</t>
  </si>
  <si>
    <t>zámek zadlabací mezipokojový pravý s dozickým klíčem rozteč 72x55mm</t>
  </si>
  <si>
    <t>-1767307380</t>
  </si>
  <si>
    <t>491</t>
  </si>
  <si>
    <t>766660752</t>
  </si>
  <si>
    <t>Montáž dveřního interiérového kování - zámkové vložky</t>
  </si>
  <si>
    <t>383593104</t>
  </si>
  <si>
    <t>Montáž dveřních doplňků dveřního kování interiérového zámkové vložky</t>
  </si>
  <si>
    <t>https://podminky.urs.cz/item/CS_URS_2025_02/766660752</t>
  </si>
  <si>
    <t>492</t>
  </si>
  <si>
    <t>54964130</t>
  </si>
  <si>
    <t>vložka cylindrická bezpečnostní 40+40</t>
  </si>
  <si>
    <t>-860912795</t>
  </si>
  <si>
    <t>1 "PD1 z tělocvičny</t>
  </si>
  <si>
    <t>493</t>
  </si>
  <si>
    <t>766660761</t>
  </si>
  <si>
    <t>Montáž dveřního bezpečnostního kování - zámku</t>
  </si>
  <si>
    <t>-179004717</t>
  </si>
  <si>
    <t>Montáž dveřních doplňků dveřního kování bezpečnostního zámku</t>
  </si>
  <si>
    <t>https://podminky.urs.cz/item/CS_URS_2025_02/766660761</t>
  </si>
  <si>
    <t>2 "PD1</t>
  </si>
  <si>
    <t>494</t>
  </si>
  <si>
    <t>54924011</t>
  </si>
  <si>
    <t>zámek zadlabací vložkový pravolevý rozteč 90x50,5mm</t>
  </si>
  <si>
    <t>553674152</t>
  </si>
  <si>
    <t xml:space="preserve">Poznámka k položce:_x000d_
dveře_x000d_
</t>
  </si>
  <si>
    <t>495</t>
  </si>
  <si>
    <t>766660762</t>
  </si>
  <si>
    <t>Montáž dveřního bezpečnostního kování - zámkové vložky</t>
  </si>
  <si>
    <t>-200367075</t>
  </si>
  <si>
    <t>Montáž dveřních doplňků dveřního kování bezpečnostního zámkové vložky</t>
  </si>
  <si>
    <t>https://podminky.urs.cz/item/CS_URS_2025_02/766660762</t>
  </si>
  <si>
    <t>1 "PD1</t>
  </si>
  <si>
    <t>496</t>
  </si>
  <si>
    <t>54964117</t>
  </si>
  <si>
    <t>vložka cylindrická bezpečnostní 30+50</t>
  </si>
  <si>
    <t>1359097254</t>
  </si>
  <si>
    <t>506</t>
  </si>
  <si>
    <t>766691932</t>
  </si>
  <si>
    <t>Seřízení plastového okenního nebo dveřního otvíracího a sklápěcího křídla</t>
  </si>
  <si>
    <t>720</t>
  </si>
  <si>
    <t>Ostatní práce seřízení okenního nebo dveřního křídla otvíracího nebo sklápěcího plastového</t>
  </si>
  <si>
    <t>https://podminky.urs.cz/item/CS_URS_2025_02/766691932</t>
  </si>
  <si>
    <t>509</t>
  </si>
  <si>
    <t>766660451R</t>
  </si>
  <si>
    <t>Montáž vchodových dveří včetně rámu dvoukřídlových bez nadsvětlíku do zdiva</t>
  </si>
  <si>
    <t>-357045687</t>
  </si>
  <si>
    <t>Montáž vchodových dveří včetně rámu do ocelové konstrukce dvoukřídlových bez nadsvětlíku</t>
  </si>
  <si>
    <t>1 "PD1 ven z tělocvičny</t>
  </si>
  <si>
    <t>510</t>
  </si>
  <si>
    <t>61140507</t>
  </si>
  <si>
    <t>dveře dvoukřídlé plastové s dekorem plné max rozměru otvoru 4,84m2 bezpečnostní třídy RC2</t>
  </si>
  <si>
    <t>-1684436238</t>
  </si>
  <si>
    <t>2*2 "PD1 venkovní dveře z tělocvičny</t>
  </si>
  <si>
    <t>513</t>
  </si>
  <si>
    <t>766660012</t>
  </si>
  <si>
    <t>Montáž dveřních křídel otvíravých dvoukřídlových š přes 1,45 m do ocelové zárubně</t>
  </si>
  <si>
    <t>954968667</t>
  </si>
  <si>
    <t>Montáž dveřních křídel dřevěných nebo plastových otevíravých do ocelové zárubně povrchově upravených dvoukřídlových, šířky přes 1450 mm</t>
  </si>
  <si>
    <t>https://podminky.urs.cz/item/CS_URS_2025_02/766660012</t>
  </si>
  <si>
    <t xml:space="preserve">2 "dveře D1 a PD1 mezi tělocvinčou a  chodbou</t>
  </si>
  <si>
    <t>514</t>
  </si>
  <si>
    <t>61162107R</t>
  </si>
  <si>
    <t>dveře dvoukřídlé voštinové povrch laminátový plné 2000x1970-2100mm</t>
  </si>
  <si>
    <t>-694268648</t>
  </si>
  <si>
    <t>2 "dveře D1, PD1</t>
  </si>
  <si>
    <t>998766122</t>
  </si>
  <si>
    <t>Přesun hmot tonážní pro kce truhlářské ruční v objektech v přes 6 do 12 m</t>
  </si>
  <si>
    <t>746</t>
  </si>
  <si>
    <t>Přesun hmot pro konstrukce truhlářské stanovený z hmotnosti přesunovaného materiálu vodorovná dopravní vzdálenost do 50 m ruční (bez užití mechanizace) v objektech výšky přes 6 do 12 m</t>
  </si>
  <si>
    <t>https://podminky.urs.cz/item/CS_URS_2025_02/998766122</t>
  </si>
  <si>
    <t>527</t>
  </si>
  <si>
    <t>767531121</t>
  </si>
  <si>
    <t>Osazení zapuštěného rámu z L profilů k čisticím rohožím</t>
  </si>
  <si>
    <t>711204900</t>
  </si>
  <si>
    <t>Montáž vstupních čisticích zón z rohoží osazení rámu mosazného nebo hliníkového zapuštěného z L profilů</t>
  </si>
  <si>
    <t>https://podminky.urs.cz/item/CS_URS_2025_02/767531121</t>
  </si>
  <si>
    <t>1,5*2+1*2</t>
  </si>
  <si>
    <t>528</t>
  </si>
  <si>
    <t>69752160</t>
  </si>
  <si>
    <t>rám pro zapuštění profil L-30/30 25/25 20/30 15/30-Al</t>
  </si>
  <si>
    <t>2134007818</t>
  </si>
  <si>
    <t>5*1,1 'Přepočtené koeficientem množství</t>
  </si>
  <si>
    <t>529</t>
  </si>
  <si>
    <t>767531215</t>
  </si>
  <si>
    <t>Montáž vstupních kovových nebo plastových rohoží čisticích zón plochy přes 2 m2</t>
  </si>
  <si>
    <t>366208226</t>
  </si>
  <si>
    <t>Montáž vstupních čisticích zón z rohoží kovových nebo plastových plochy přes 2 m2</t>
  </si>
  <si>
    <t>https://podminky.urs.cz/item/CS_URS_2025_02/767531215</t>
  </si>
  <si>
    <t>1,5*1</t>
  </si>
  <si>
    <t>530</t>
  </si>
  <si>
    <t>69752035</t>
  </si>
  <si>
    <t>rohož vstupní samonosná kovová - škrabák v 20mm</t>
  </si>
  <si>
    <t>1546063953</t>
  </si>
  <si>
    <t>1,5*1,1 'Přepočtené koeficientem množství</t>
  </si>
  <si>
    <t>614</t>
  </si>
  <si>
    <t>767641805</t>
  </si>
  <si>
    <t>Demontáž zárubní dveří odřezáním plochy přes 2,5 do 4,5 m2</t>
  </si>
  <si>
    <t>46942678</t>
  </si>
  <si>
    <t>Demontáž dveřních zárubní odřezáním od upevnění, plochy dveří přes 2,5 do 4,5 m2</t>
  </si>
  <si>
    <t>https://podminky.urs.cz/item/CS_URS_2025_02/767641805</t>
  </si>
  <si>
    <t>1 "vstup do tělocvičny</t>
  </si>
  <si>
    <t>533</t>
  </si>
  <si>
    <t>783</t>
  </si>
  <si>
    <t>Nátěry</t>
  </si>
  <si>
    <t>550</t>
  </si>
  <si>
    <t>783214101</t>
  </si>
  <si>
    <t>Základní jednonásobný syntetický nátěr tesařských konstrukcí</t>
  </si>
  <si>
    <t>-35893324</t>
  </si>
  <si>
    <t>Základní nátěr tesařských konstrukcí jednonásobný syntetický</t>
  </si>
  <si>
    <t>https://podminky.urs.cz/item/CS_URS_2025_02/783214101</t>
  </si>
  <si>
    <t>551</t>
  </si>
  <si>
    <t>783218111</t>
  </si>
  <si>
    <t>Lazurovací dvojnásobný syntetický nátěr tesařských konstrukcí</t>
  </si>
  <si>
    <t>-785092920</t>
  </si>
  <si>
    <t>Lazurovací nátěr tesařských konstrukcí dvojnásobný syntetický</t>
  </si>
  <si>
    <t>https://podminky.urs.cz/item/CS_URS_2025_02/783218111</t>
  </si>
  <si>
    <t>Malby a tapety</t>
  </si>
  <si>
    <t>629</t>
  </si>
  <si>
    <t>784111005</t>
  </si>
  <si>
    <t>Oprášení (ometení ) podkladu v místnostech v přes 5,00 m</t>
  </si>
  <si>
    <t>-1953738129</t>
  </si>
  <si>
    <t>Oprášení (ometení) podkladu v místnostech výšky přes 5,00 m</t>
  </si>
  <si>
    <t>https://podminky.urs.cz/item/CS_URS_2025_02/784111005</t>
  </si>
  <si>
    <t>Poznámka k položce:_x000d_
výmalba</t>
  </si>
  <si>
    <t>(14,75*2+26,7*2-1,5*20-2*2,2*9)*6 "výmalba stěn</t>
  </si>
  <si>
    <t>631</t>
  </si>
  <si>
    <t>784111035</t>
  </si>
  <si>
    <t>Omytí podkladu v místnostech v přes 5,00 m</t>
  </si>
  <si>
    <t>1279427796</t>
  </si>
  <si>
    <t>Omytí podkladu omytí v místnostech výšky přes 5,00 m</t>
  </si>
  <si>
    <t>https://podminky.urs.cz/item/CS_URS_2025_02/784111035</t>
  </si>
  <si>
    <t>"výmalba stěn nad obkladem</t>
  </si>
  <si>
    <t>(6*2+2,6*2-2)*1 "mč 1.03</t>
  </si>
  <si>
    <t>630</t>
  </si>
  <si>
    <t>784121035</t>
  </si>
  <si>
    <t>Mydlení podkladu v místnostech v přes 5,00 m</t>
  </si>
  <si>
    <t>1700105987</t>
  </si>
  <si>
    <t>Mydlení podkladu v místnostech výšky přes 5,00 m</t>
  </si>
  <si>
    <t>https://podminky.urs.cz/item/CS_URS_2025_02/784121035</t>
  </si>
  <si>
    <t>600</t>
  </si>
  <si>
    <t>784171115</t>
  </si>
  <si>
    <t>Zakrytí vnitřních ploch stěn v místnostech v přes 5,00 m</t>
  </si>
  <si>
    <t>-1523872618</t>
  </si>
  <si>
    <t>Zakrytí nemalovaných ploch (materiál ve specifikaci) včetně pozdějšího odkrytí svislých ploch např. stěn, oken, dveří v místnostech výšky přes 5,00</t>
  </si>
  <si>
    <t>https://podminky.urs.cz/item/CS_URS_2025_02/784171115</t>
  </si>
  <si>
    <t>26,7*1,0*2 "zykrytí oken tělocvičny při rekonstrukci</t>
  </si>
  <si>
    <t>601</t>
  </si>
  <si>
    <t>69360001</t>
  </si>
  <si>
    <t>textilie malířská krycí absorpční s krycí PE vrstvou</t>
  </si>
  <si>
    <t>-1951170836</t>
  </si>
  <si>
    <t>552</t>
  </si>
  <si>
    <t>784181005</t>
  </si>
  <si>
    <t>Jednonásobné pačokování v místnostech v přes 5,00 m</t>
  </si>
  <si>
    <t>1938579282</t>
  </si>
  <si>
    <t>Pačokování jednonásobné v místnostech výšky přes 5,00 m</t>
  </si>
  <si>
    <t>https://podminky.urs.cz/item/CS_URS_2025_02/784181005</t>
  </si>
  <si>
    <t>"oprava omítky nad obkladem</t>
  </si>
  <si>
    <t>553</t>
  </si>
  <si>
    <t>784191001</t>
  </si>
  <si>
    <t>Čištění vnitřních ploch oken nebo balkonových dveří jednoduchých po provedení malířských prací</t>
  </si>
  <si>
    <t>840</t>
  </si>
  <si>
    <t>Čištění vnitřních ploch hrubý úklid po provedení malířských prací omytím oken nebo balkonových dveří jednoduchých</t>
  </si>
  <si>
    <t>https://podminky.urs.cz/item/CS_URS_2025_02/784191001</t>
  </si>
  <si>
    <t>628</t>
  </si>
  <si>
    <t>784221105</t>
  </si>
  <si>
    <t>Dvojnásobné bílé malby ze směsí za sucha dobře otěruvzdorných v místnostech přes 5,00 m</t>
  </si>
  <si>
    <t>-1552169768</t>
  </si>
  <si>
    <t>Malby z malířských směsí otěruvzdorných za sucha dvojnásobné, bílé za sucha otěruvzdorné dobře v místnostech výšky přes 5,00 m</t>
  </si>
  <si>
    <t>https://podminky.urs.cz/item/CS_URS_2025_02/784221105</t>
  </si>
  <si>
    <t>"výmalba nad obkladem</t>
  </si>
  <si>
    <t>556</t>
  </si>
  <si>
    <t>784181105</t>
  </si>
  <si>
    <t>Základní akrylátová jednonásobná bezbarvá penetrace podkladu v místnostech v přes 5,00 m</t>
  </si>
  <si>
    <t>844</t>
  </si>
  <si>
    <t>Penetrace podkladu jednonásobná základní akrylátová bezbarvá v místnostech výšky přes 5,00 m</t>
  </si>
  <si>
    <t>https://podminky.urs.cz/item/CS_URS_2025_02/784181105</t>
  </si>
  <si>
    <t>SEZNAM FIGUR</t>
  </si>
  <si>
    <t>Výměra</t>
  </si>
  <si>
    <t>SDK</t>
  </si>
  <si>
    <t>SDK příčka</t>
  </si>
  <si>
    <t>Použití figury:</t>
  </si>
  <si>
    <t>FA1</t>
  </si>
  <si>
    <t>fasáda</t>
  </si>
  <si>
    <t>87+90,2+6,2</t>
  </si>
  <si>
    <t>18,6*4,3*2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</si>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</sst>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b/>
      <sz val="9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A7DC68"/>
      </patternFill>
    </fill>
    <fill>
      <patternFill patternType="solid">
        <fgColor rgb="FFFF9086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5" fillId="0" borderId="0" applyNumberFormat="0" applyFill="0" applyBorder="0" applyAlignment="0" applyProtection="0"/>
  </cellStyleXfs>
  <cellXfs count="40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38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23" fillId="5" borderId="23" xfId="0" applyFont="1" applyFill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40" fillId="0" borderId="23" xfId="0" applyFont="1" applyBorder="1" applyAlignment="1" applyProtection="1">
      <alignment horizontal="center" vertical="center"/>
    </xf>
    <xf numFmtId="0" fontId="40" fillId="5" borderId="23" xfId="0" applyFont="1" applyFill="1" applyBorder="1" applyAlignment="1" applyProtection="1">
      <alignment horizontal="center" vertical="center"/>
    </xf>
    <xf numFmtId="49" fontId="40" fillId="0" borderId="23" xfId="0" applyNumberFormat="1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left" vertical="center" wrapText="1"/>
    </xf>
    <xf numFmtId="0" fontId="40" fillId="0" borderId="23" xfId="0" applyFont="1" applyBorder="1" applyAlignment="1" applyProtection="1">
      <alignment horizontal="center" vertical="center" wrapText="1"/>
    </xf>
    <xf numFmtId="167" fontId="40" fillId="0" borderId="23" xfId="0" applyNumberFormat="1" applyFont="1" applyBorder="1" applyAlignment="1" applyProtection="1">
      <alignment vertical="center"/>
    </xf>
    <xf numFmtId="4" fontId="40" fillId="2" borderId="23" xfId="0" applyNumberFormat="1" applyFont="1" applyFill="1" applyBorder="1" applyAlignment="1" applyProtection="1">
      <alignment vertical="center"/>
      <protection locked="0"/>
    </xf>
    <xf numFmtId="4" fontId="40" fillId="0" borderId="23" xfId="0" applyNumberFormat="1" applyFont="1" applyBorder="1" applyAlignment="1" applyProtection="1">
      <alignment vertical="center"/>
    </xf>
    <xf numFmtId="0" fontId="41" fillId="0" borderId="4" xfId="0" applyFont="1" applyBorder="1" applyAlignment="1">
      <alignment vertical="center"/>
    </xf>
    <xf numFmtId="0" fontId="40" fillId="2" borderId="15" xfId="0" applyFont="1" applyFill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center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3" fillId="6" borderId="23" xfId="0" applyFont="1" applyFill="1" applyBorder="1" applyAlignment="1" applyProtection="1">
      <alignment horizontal="center" vertical="center"/>
    </xf>
    <xf numFmtId="0" fontId="40" fillId="6" borderId="23" xfId="0" applyFont="1" applyFill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left" vertical="center" indent="1"/>
    </xf>
    <xf numFmtId="0" fontId="22" fillId="0" borderId="0" xfId="0" applyFont="1" applyAlignment="1" applyProtection="1">
      <alignment horizontal="left" vertical="center" indent="1"/>
    </xf>
    <xf numFmtId="167" fontId="22" fillId="0" borderId="0" xfId="0" applyNumberFormat="1" applyFont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42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167" fontId="23" fillId="2" borderId="23" xfId="0" applyNumberFormat="1" applyFont="1" applyFill="1" applyBorder="1" applyAlignment="1" applyProtection="1">
      <alignment vertical="center"/>
      <protection locked="0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1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4" xfId="0" applyFont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3" fillId="0" borderId="17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 wrapText="1"/>
    </xf>
    <xf numFmtId="0" fontId="43" fillId="0" borderId="23" xfId="0" applyFont="1" applyBorder="1" applyAlignment="1">
      <alignment horizontal="left" vertical="center"/>
    </xf>
    <xf numFmtId="167" fontId="43" fillId="0" borderId="19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0" fillId="0" borderId="0" xfId="0" applyAlignment="1">
      <alignment vertical="top"/>
    </xf>
    <xf numFmtId="0" fontId="44" fillId="0" borderId="24" xfId="0" applyFont="1" applyBorder="1" applyAlignment="1">
      <alignment vertical="center" wrapText="1"/>
    </xf>
    <xf numFmtId="0" fontId="44" fillId="0" borderId="25" xfId="0" applyFont="1" applyBorder="1" applyAlignment="1">
      <alignment vertical="center" wrapText="1"/>
    </xf>
    <xf numFmtId="0" fontId="44" fillId="0" borderId="26" xfId="0" applyFont="1" applyBorder="1" applyAlignment="1">
      <alignment vertical="center" wrapText="1"/>
    </xf>
    <xf numFmtId="0" fontId="44" fillId="0" borderId="27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7" xfId="0" applyFont="1" applyBorder="1" applyAlignment="1">
      <alignment vertical="center" wrapText="1"/>
    </xf>
    <xf numFmtId="0" fontId="46" fillId="0" borderId="29" xfId="0" applyFont="1" applyBorder="1" applyAlignment="1">
      <alignment horizontal="left" wrapText="1"/>
    </xf>
    <xf numFmtId="0" fontId="44" fillId="0" borderId="28" xfId="0" applyFont="1" applyBorder="1" applyAlignment="1">
      <alignment vertical="center" wrapText="1"/>
    </xf>
    <xf numFmtId="0" fontId="46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center" wrapText="1"/>
    </xf>
    <xf numFmtId="0" fontId="48" fillId="0" borderId="27" xfId="0" applyFont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vertical="center"/>
    </xf>
    <xf numFmtId="49" fontId="47" fillId="0" borderId="1" xfId="0" applyNumberFormat="1" applyFont="1" applyBorder="1" applyAlignment="1">
      <alignment horizontal="left" vertical="center" wrapText="1"/>
    </xf>
    <xf numFmtId="49" fontId="47" fillId="0" borderId="1" xfId="0" applyNumberFormat="1" applyFont="1" applyBorder="1" applyAlignment="1">
      <alignment vertical="center" wrapText="1"/>
    </xf>
    <xf numFmtId="0" fontId="44" fillId="0" borderId="30" xfId="0" applyFont="1" applyBorder="1" applyAlignment="1">
      <alignment vertical="center" wrapText="1"/>
    </xf>
    <xf numFmtId="0" fontId="49" fillId="0" borderId="29" xfId="0" applyFont="1" applyBorder="1" applyAlignment="1">
      <alignment vertical="center" wrapText="1"/>
    </xf>
    <xf numFmtId="0" fontId="44" fillId="0" borderId="31" xfId="0" applyFont="1" applyBorder="1" applyAlignment="1">
      <alignment vertical="center" wrapText="1"/>
    </xf>
    <xf numFmtId="0" fontId="44" fillId="0" borderId="1" xfId="0" applyFont="1" applyBorder="1" applyAlignment="1">
      <alignment vertical="top"/>
    </xf>
    <xf numFmtId="0" fontId="44" fillId="0" borderId="0" xfId="0" applyFont="1" applyAlignment="1">
      <alignment vertical="top"/>
    </xf>
    <xf numFmtId="0" fontId="44" fillId="0" borderId="24" xfId="0" applyFont="1" applyBorder="1" applyAlignment="1">
      <alignment horizontal="left" vertical="center"/>
    </xf>
    <xf numFmtId="0" fontId="44" fillId="0" borderId="25" xfId="0" applyFont="1" applyBorder="1" applyAlignment="1">
      <alignment horizontal="left" vertical="center"/>
    </xf>
    <xf numFmtId="0" fontId="44" fillId="0" borderId="26" xfId="0" applyFont="1" applyBorder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4" fillId="0" borderId="28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50" fillId="0" borderId="0" xfId="0" applyFont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6" fillId="0" borderId="29" xfId="0" applyFont="1" applyBorder="1" applyAlignment="1">
      <alignment horizontal="center" vertical="center"/>
    </xf>
    <xf numFmtId="0" fontId="50" fillId="0" borderId="29" xfId="0" applyFont="1" applyBorder="1" applyAlignment="1">
      <alignment horizontal="left" vertical="center"/>
    </xf>
    <xf numFmtId="0" fontId="51" fillId="0" borderId="1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52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8" fillId="0" borderId="27" xfId="0" applyFont="1" applyBorder="1" applyAlignment="1">
      <alignment horizontal="left"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4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50" fillId="0" borderId="1" xfId="0" applyFont="1" applyBorder="1" applyAlignment="1">
      <alignment horizontal="left" vertical="center"/>
    </xf>
    <xf numFmtId="0" fontId="48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center" vertical="center" wrapText="1"/>
    </xf>
    <xf numFmtId="0" fontId="44" fillId="0" borderId="24" xfId="0" applyFont="1" applyBorder="1" applyAlignment="1">
      <alignment horizontal="left" vertical="center" wrapText="1"/>
    </xf>
    <xf numFmtId="0" fontId="44" fillId="0" borderId="25" xfId="0" applyFont="1" applyBorder="1" applyAlignment="1">
      <alignment horizontal="left" vertical="center" wrapText="1"/>
    </xf>
    <xf numFmtId="0" fontId="44" fillId="0" borderId="26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50" fillId="0" borderId="27" xfId="0" applyFont="1" applyBorder="1" applyAlignment="1">
      <alignment horizontal="left" vertical="center" wrapText="1"/>
    </xf>
    <xf numFmtId="0" fontId="50" fillId="0" borderId="28" xfId="0" applyFont="1" applyBorder="1" applyAlignment="1">
      <alignment horizontal="left" vertical="center" wrapText="1"/>
    </xf>
    <xf numFmtId="0" fontId="48" fillId="0" borderId="27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 wrapText="1"/>
    </xf>
    <xf numFmtId="0" fontId="48" fillId="0" borderId="28" xfId="0" applyFont="1" applyBorder="1" applyAlignment="1">
      <alignment horizontal="left" vertical="center"/>
    </xf>
    <xf numFmtId="0" fontId="48" fillId="0" borderId="30" xfId="0" applyFont="1" applyBorder="1" applyAlignment="1">
      <alignment horizontal="left" vertical="center" wrapText="1"/>
    </xf>
    <xf numFmtId="0" fontId="48" fillId="0" borderId="29" xfId="0" applyFont="1" applyBorder="1" applyAlignment="1">
      <alignment horizontal="left" vertical="center" wrapText="1"/>
    </xf>
    <xf numFmtId="0" fontId="48" fillId="0" borderId="3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8" fillId="0" borderId="30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vertical="center"/>
    </xf>
    <xf numFmtId="0" fontId="46" fillId="0" borderId="1" xfId="0" applyFont="1" applyBorder="1" applyAlignment="1">
      <alignment vertical="center"/>
    </xf>
    <xf numFmtId="0" fontId="50" fillId="0" borderId="29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7" fillId="0" borderId="1" xfId="0" applyFont="1" applyBorder="1" applyAlignment="1">
      <alignment vertical="top"/>
    </xf>
    <xf numFmtId="49" fontId="47" fillId="0" borderId="1" xfId="0" applyNumberFormat="1" applyFont="1" applyBorder="1" applyAlignment="1">
      <alignment horizontal="left" vertical="center"/>
    </xf>
    <xf numFmtId="0" fontId="53" fillId="0" borderId="27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vertical="top"/>
    </xf>
    <xf numFmtId="0" fontId="54" fillId="0" borderId="1" xfId="0" applyFont="1" applyBorder="1" applyAlignment="1" applyProtection="1">
      <alignment horizontal="left" vertical="center"/>
    </xf>
    <xf numFmtId="0" fontId="54" fillId="0" borderId="1" xfId="0" applyFont="1" applyBorder="1" applyAlignment="1" applyProtection="1">
      <alignment horizontal="center" vertical="center"/>
    </xf>
    <xf numFmtId="49" fontId="54" fillId="0" borderId="1" xfId="0" applyNumberFormat="1" applyFont="1" applyBorder="1" applyAlignment="1" applyProtection="1">
      <alignment horizontal="left" vertical="center"/>
    </xf>
    <xf numFmtId="0" fontId="53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6" fillId="0" borderId="29" xfId="0" applyFont="1" applyBorder="1" applyAlignment="1">
      <alignment horizontal="left"/>
    </xf>
    <xf numFmtId="0" fontId="50" fillId="0" borderId="29" xfId="0" applyFont="1" applyBorder="1" applyAlignment="1"/>
    <xf numFmtId="0" fontId="44" fillId="0" borderId="27" xfId="0" applyFont="1" applyBorder="1" applyAlignment="1">
      <alignment vertical="top"/>
    </xf>
    <xf numFmtId="0" fontId="44" fillId="0" borderId="28" xfId="0" applyFont="1" applyBorder="1" applyAlignment="1">
      <alignment vertical="top"/>
    </xf>
    <xf numFmtId="0" fontId="44" fillId="0" borderId="30" xfId="0" applyFont="1" applyBorder="1" applyAlignment="1">
      <alignment vertical="top"/>
    </xf>
    <xf numFmtId="0" fontId="44" fillId="0" borderId="29" xfId="0" applyFont="1" applyBorder="1" applyAlignment="1">
      <alignment vertical="top"/>
    </xf>
    <xf numFmtId="0" fontId="44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png" /><Relationship Id="rId2" Type="http://schemas.openxmlformats.org/officeDocument/2006/relationships/image" Target="../media/image5.png" /><Relationship Id="rId3" Type="http://schemas.openxmlformats.org/officeDocument/2006/relationships/image" Target="../media/image6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png" /><Relationship Id="rId2" Type="http://schemas.openxmlformats.org/officeDocument/2006/relationships/image" Target="../media/image9.png" /><Relationship Id="rId3" Type="http://schemas.openxmlformats.org/officeDocument/2006/relationships/image" Target="../media/image10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png" /><Relationship Id="rId2" Type="http://schemas.openxmlformats.org/officeDocument/2006/relationships/image" Target="../media/image13.png" /><Relationship Id="rId3" Type="http://schemas.openxmlformats.org/officeDocument/2006/relationships/image" Target="../media/image14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png" /><Relationship Id="rId2" Type="http://schemas.openxmlformats.org/officeDocument/2006/relationships/image" Target="../media/image17.png" /><Relationship Id="rId3" Type="http://schemas.openxmlformats.org/officeDocument/2006/relationships/image" Target="../media/image18.pn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3</xdr:row>
      <xdr:rowOff>247650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41</xdr:row>
      <xdr:rowOff>256540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229235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229235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86</xdr:row>
      <xdr:rowOff>0</xdr:rowOff>
    </xdr:from>
    <xdr:to>
      <xdr:col>9</xdr:col>
      <xdr:colOff>1215390</xdr:colOff>
      <xdr:row>86</xdr:row>
      <xdr:rowOff>229235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229235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229235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79</xdr:row>
      <xdr:rowOff>0</xdr:rowOff>
    </xdr:from>
    <xdr:to>
      <xdr:col>9</xdr:col>
      <xdr:colOff>1215390</xdr:colOff>
      <xdr:row>79</xdr:row>
      <xdr:rowOff>229235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229235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229235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71</xdr:row>
      <xdr:rowOff>0</xdr:rowOff>
    </xdr:from>
    <xdr:to>
      <xdr:col>9</xdr:col>
      <xdr:colOff>1215390</xdr:colOff>
      <xdr:row>71</xdr:row>
      <xdr:rowOff>229235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3</xdr:row>
      <xdr:rowOff>229235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44</xdr:row>
      <xdr:rowOff>229235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93</xdr:row>
      <xdr:rowOff>0</xdr:rowOff>
    </xdr:from>
    <xdr:to>
      <xdr:col>9</xdr:col>
      <xdr:colOff>1215390</xdr:colOff>
      <xdr:row>93</xdr:row>
      <xdr:rowOff>229235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271532212" TargetMode="External" /><Relationship Id="rId2" Type="http://schemas.openxmlformats.org/officeDocument/2006/relationships/hyperlink" Target="https://podminky.urs.cz/item/CS_URS_2025_02/311234045" TargetMode="External" /><Relationship Id="rId3" Type="http://schemas.openxmlformats.org/officeDocument/2006/relationships/hyperlink" Target="https://podminky.urs.cz/item/CS_URS_2025_02/311235151" TargetMode="External" /><Relationship Id="rId4" Type="http://schemas.openxmlformats.org/officeDocument/2006/relationships/hyperlink" Target="https://podminky.urs.cz/item/CS_URS_2025_02/317941123" TargetMode="External" /><Relationship Id="rId5" Type="http://schemas.openxmlformats.org/officeDocument/2006/relationships/hyperlink" Target="https://podminky.urs.cz/item/CS_URS_2025_02/342244221" TargetMode="External" /><Relationship Id="rId6" Type="http://schemas.openxmlformats.org/officeDocument/2006/relationships/hyperlink" Target="https://podminky.urs.cz/item/CS_URS_2025_02/342291121" TargetMode="External" /><Relationship Id="rId7" Type="http://schemas.openxmlformats.org/officeDocument/2006/relationships/hyperlink" Target="https://podminky.urs.cz/item/CS_URS_2025_02/612135003" TargetMode="External" /><Relationship Id="rId8" Type="http://schemas.openxmlformats.org/officeDocument/2006/relationships/hyperlink" Target="https://podminky.urs.cz/item/CS_URS_2025_02/612135101" TargetMode="External" /><Relationship Id="rId9" Type="http://schemas.openxmlformats.org/officeDocument/2006/relationships/hyperlink" Target="https://podminky.urs.cz/item/CS_URS_2025_02/612131101" TargetMode="External" /><Relationship Id="rId10" Type="http://schemas.openxmlformats.org/officeDocument/2006/relationships/hyperlink" Target="https://podminky.urs.cz/item/CS_URS_2025_02/612321121" TargetMode="External" /><Relationship Id="rId11" Type="http://schemas.openxmlformats.org/officeDocument/2006/relationships/hyperlink" Target="https://podminky.urs.cz/item/CS_URS_2025_02/612321141" TargetMode="External" /><Relationship Id="rId12" Type="http://schemas.openxmlformats.org/officeDocument/2006/relationships/hyperlink" Target="https://podminky.urs.cz/item/CS_URS_2025_02/612321191" TargetMode="External" /><Relationship Id="rId13" Type="http://schemas.openxmlformats.org/officeDocument/2006/relationships/hyperlink" Target="https://podminky.urs.cz/item/CS_URS_2025_02/619991015" TargetMode="External" /><Relationship Id="rId14" Type="http://schemas.openxmlformats.org/officeDocument/2006/relationships/hyperlink" Target="https://podminky.urs.cz/item/CS_URS_2025_02/631311124" TargetMode="External" /><Relationship Id="rId15" Type="http://schemas.openxmlformats.org/officeDocument/2006/relationships/hyperlink" Target="https://podminky.urs.cz/item/CS_URS_2025_02/632481215" TargetMode="External" /><Relationship Id="rId16" Type="http://schemas.openxmlformats.org/officeDocument/2006/relationships/hyperlink" Target="https://podminky.urs.cz/item/CS_URS_2025_02/642944121" TargetMode="External" /><Relationship Id="rId17" Type="http://schemas.openxmlformats.org/officeDocument/2006/relationships/hyperlink" Target="https://podminky.urs.cz/item/CS_URS_2025_02/642945112" TargetMode="External" /><Relationship Id="rId18" Type="http://schemas.openxmlformats.org/officeDocument/2006/relationships/hyperlink" Target="https://podminky.urs.cz/item/CS_URS_2025_02/952901111" TargetMode="External" /><Relationship Id="rId19" Type="http://schemas.openxmlformats.org/officeDocument/2006/relationships/hyperlink" Target="https://podminky.urs.cz/item/CS_URS_2025_02/962032231" TargetMode="External" /><Relationship Id="rId20" Type="http://schemas.openxmlformats.org/officeDocument/2006/relationships/hyperlink" Target="https://podminky.urs.cz/item/CS_URS_2025_02/965042131" TargetMode="External" /><Relationship Id="rId21" Type="http://schemas.openxmlformats.org/officeDocument/2006/relationships/hyperlink" Target="https://podminky.urs.cz/item/CS_URS_2025_02/965081223" TargetMode="External" /><Relationship Id="rId22" Type="http://schemas.openxmlformats.org/officeDocument/2006/relationships/hyperlink" Target="https://podminky.urs.cz/item/CS_URS_2025_02/974031142" TargetMode="External" /><Relationship Id="rId23" Type="http://schemas.openxmlformats.org/officeDocument/2006/relationships/hyperlink" Target="https://podminky.urs.cz/item/CS_URS_2025_02/977332121" TargetMode="External" /><Relationship Id="rId24" Type="http://schemas.openxmlformats.org/officeDocument/2006/relationships/hyperlink" Target="https://podminky.urs.cz/item/CS_URS_2025_02/978059241" TargetMode="External" /><Relationship Id="rId25" Type="http://schemas.openxmlformats.org/officeDocument/2006/relationships/hyperlink" Target="https://podminky.urs.cz/item/CS_URS_2025_02/978023411" TargetMode="External" /><Relationship Id="rId26" Type="http://schemas.openxmlformats.org/officeDocument/2006/relationships/hyperlink" Target="https://podminky.urs.cz/item/CS_URS_2025_02/968072875" TargetMode="External" /><Relationship Id="rId27" Type="http://schemas.openxmlformats.org/officeDocument/2006/relationships/hyperlink" Target="https://podminky.urs.cz/item/CS_URS_2025_02/969041112" TargetMode="External" /><Relationship Id="rId28" Type="http://schemas.openxmlformats.org/officeDocument/2006/relationships/hyperlink" Target="https://podminky.urs.cz/item/CS_URS_2025_02/969041113" TargetMode="External" /><Relationship Id="rId29" Type="http://schemas.openxmlformats.org/officeDocument/2006/relationships/hyperlink" Target="https://podminky.urs.cz/item/CS_URS_2025_02/997013211" TargetMode="External" /><Relationship Id="rId30" Type="http://schemas.openxmlformats.org/officeDocument/2006/relationships/hyperlink" Target="https://podminky.urs.cz/item/CS_URS_2025_02/997013501" TargetMode="External" /><Relationship Id="rId31" Type="http://schemas.openxmlformats.org/officeDocument/2006/relationships/hyperlink" Target="https://podminky.urs.cz/item/CS_URS_2025_02/997013509" TargetMode="External" /><Relationship Id="rId32" Type="http://schemas.openxmlformats.org/officeDocument/2006/relationships/hyperlink" Target="https://podminky.urs.cz/item/CS_URS_2025_02/997013871" TargetMode="External" /><Relationship Id="rId33" Type="http://schemas.openxmlformats.org/officeDocument/2006/relationships/hyperlink" Target="https://podminky.urs.cz/item/CS_URS_2025_02/998018001" TargetMode="External" /><Relationship Id="rId34" Type="http://schemas.openxmlformats.org/officeDocument/2006/relationships/hyperlink" Target="https://podminky.urs.cz/item/CS_URS_2025_02/721174043" TargetMode="External" /><Relationship Id="rId35" Type="http://schemas.openxmlformats.org/officeDocument/2006/relationships/hyperlink" Target="https://podminky.urs.cz/item/CS_URS_2025_02/721174045" TargetMode="External" /><Relationship Id="rId36" Type="http://schemas.openxmlformats.org/officeDocument/2006/relationships/hyperlink" Target="https://podminky.urs.cz/item/CS_URS_2025_02/721210812" TargetMode="External" /><Relationship Id="rId37" Type="http://schemas.openxmlformats.org/officeDocument/2006/relationships/hyperlink" Target="https://podminky.urs.cz/item/CS_URS_2025_02/721211402" TargetMode="External" /><Relationship Id="rId38" Type="http://schemas.openxmlformats.org/officeDocument/2006/relationships/hyperlink" Target="https://podminky.urs.cz/item/CS_URS_2025_02/721290111" TargetMode="External" /><Relationship Id="rId39" Type="http://schemas.openxmlformats.org/officeDocument/2006/relationships/hyperlink" Target="https://podminky.urs.cz/item/CS_URS_2025_02/998721121" TargetMode="External" /><Relationship Id="rId40" Type="http://schemas.openxmlformats.org/officeDocument/2006/relationships/hyperlink" Target="https://podminky.urs.cz/item/CS_URS_2025_02/722174022" TargetMode="External" /><Relationship Id="rId41" Type="http://schemas.openxmlformats.org/officeDocument/2006/relationships/hyperlink" Target="https://podminky.urs.cz/item/CS_URS_2025_02/722181242" TargetMode="External" /><Relationship Id="rId42" Type="http://schemas.openxmlformats.org/officeDocument/2006/relationships/hyperlink" Target="https://podminky.urs.cz/item/CS_URS_2025_02/722220121" TargetMode="External" /><Relationship Id="rId43" Type="http://schemas.openxmlformats.org/officeDocument/2006/relationships/hyperlink" Target="https://podminky.urs.cz/item/CS_URS_2025_02/722239105" TargetMode="External" /><Relationship Id="rId44" Type="http://schemas.openxmlformats.org/officeDocument/2006/relationships/hyperlink" Target="https://podminky.urs.cz/item/CS_URS_2025_02/722290246" TargetMode="External" /><Relationship Id="rId45" Type="http://schemas.openxmlformats.org/officeDocument/2006/relationships/hyperlink" Target="https://podminky.urs.cz/item/CS_URS_2025_02/HZS2211.1" TargetMode="External" /><Relationship Id="rId46" Type="http://schemas.openxmlformats.org/officeDocument/2006/relationships/hyperlink" Target="https://podminky.urs.cz/item/CS_URS_2025_02/998722121" TargetMode="External" /><Relationship Id="rId47" Type="http://schemas.openxmlformats.org/officeDocument/2006/relationships/hyperlink" Target="https://podminky.urs.cz/item/CS_URS_2025_02/725110811" TargetMode="External" /><Relationship Id="rId48" Type="http://schemas.openxmlformats.org/officeDocument/2006/relationships/hyperlink" Target="https://podminky.urs.cz/item/CS_URS_2025_02/725112171" TargetMode="External" /><Relationship Id="rId49" Type="http://schemas.openxmlformats.org/officeDocument/2006/relationships/hyperlink" Target="https://podminky.urs.cz/item/CS_URS_2025_02/725119131" TargetMode="External" /><Relationship Id="rId50" Type="http://schemas.openxmlformats.org/officeDocument/2006/relationships/hyperlink" Target="https://podminky.urs.cz/item/CS_URS_2025_02/725210821" TargetMode="External" /><Relationship Id="rId51" Type="http://schemas.openxmlformats.org/officeDocument/2006/relationships/hyperlink" Target="https://podminky.urs.cz/item/CS_URS_2025_02/725211601" TargetMode="External" /><Relationship Id="rId52" Type="http://schemas.openxmlformats.org/officeDocument/2006/relationships/hyperlink" Target="https://podminky.urs.cz/item/CS_URS_2025_02/725211617" TargetMode="External" /><Relationship Id="rId53" Type="http://schemas.openxmlformats.org/officeDocument/2006/relationships/hyperlink" Target="https://podminky.urs.cz/item/CS_URS_2025_02/725291652" TargetMode="External" /><Relationship Id="rId54" Type="http://schemas.openxmlformats.org/officeDocument/2006/relationships/hyperlink" Target="https://podminky.urs.cz/item/CS_URS_2025_02/725291653" TargetMode="External" /><Relationship Id="rId55" Type="http://schemas.openxmlformats.org/officeDocument/2006/relationships/hyperlink" Target="https://podminky.urs.cz/item/CS_URS_2025_02/725291654" TargetMode="External" /><Relationship Id="rId56" Type="http://schemas.openxmlformats.org/officeDocument/2006/relationships/hyperlink" Target="https://podminky.urs.cz/item/CS_URS_2025_02/725291664" TargetMode="External" /><Relationship Id="rId57" Type="http://schemas.openxmlformats.org/officeDocument/2006/relationships/hyperlink" Target="https://podminky.urs.cz/item/CS_URS_2025_02/725291666" TargetMode="External" /><Relationship Id="rId58" Type="http://schemas.openxmlformats.org/officeDocument/2006/relationships/hyperlink" Target="https://podminky.urs.cz/item/CS_URS_2025_02/725291674" TargetMode="External" /><Relationship Id="rId59" Type="http://schemas.openxmlformats.org/officeDocument/2006/relationships/hyperlink" Target="https://podminky.urs.cz/item/CS_URS_2025_02/725291680" TargetMode="External" /><Relationship Id="rId60" Type="http://schemas.openxmlformats.org/officeDocument/2006/relationships/hyperlink" Target="https://podminky.urs.cz/item/CS_URS_2025_02/725813111" TargetMode="External" /><Relationship Id="rId61" Type="http://schemas.openxmlformats.org/officeDocument/2006/relationships/hyperlink" Target="https://podminky.urs.cz/item/CS_URS_2025_02/725829131" TargetMode="External" /><Relationship Id="rId62" Type="http://schemas.openxmlformats.org/officeDocument/2006/relationships/hyperlink" Target="https://podminky.urs.cz/item/CS_URS_2025_02/725849413" TargetMode="External" /><Relationship Id="rId63" Type="http://schemas.openxmlformats.org/officeDocument/2006/relationships/hyperlink" Target="https://podminky.urs.cz/item/CS_URS_2025_02/725859101" TargetMode="External" /><Relationship Id="rId64" Type="http://schemas.openxmlformats.org/officeDocument/2006/relationships/hyperlink" Target="https://podminky.urs.cz/item/CS_URS_2025_02/725861101" TargetMode="External" /><Relationship Id="rId65" Type="http://schemas.openxmlformats.org/officeDocument/2006/relationships/hyperlink" Target="https://podminky.urs.cz/item/CS_URS_2025_02/725865312" TargetMode="External" /><Relationship Id="rId66" Type="http://schemas.openxmlformats.org/officeDocument/2006/relationships/hyperlink" Target="https://podminky.urs.cz/item/CS_URS_2025_02/998725121" TargetMode="External" /><Relationship Id="rId67" Type="http://schemas.openxmlformats.org/officeDocument/2006/relationships/hyperlink" Target="https://podminky.urs.cz/item/CS_URS_2025_02/734200812" TargetMode="External" /><Relationship Id="rId68" Type="http://schemas.openxmlformats.org/officeDocument/2006/relationships/hyperlink" Target="https://podminky.urs.cz/item/CS_URS_2025_02/734221552" TargetMode="External" /><Relationship Id="rId69" Type="http://schemas.openxmlformats.org/officeDocument/2006/relationships/hyperlink" Target="https://podminky.urs.cz/item/CS_URS_2025_02/734221684" TargetMode="External" /><Relationship Id="rId70" Type="http://schemas.openxmlformats.org/officeDocument/2006/relationships/hyperlink" Target="https://podminky.urs.cz/item/CS_URS_2025_02/741112001" TargetMode="External" /><Relationship Id="rId71" Type="http://schemas.openxmlformats.org/officeDocument/2006/relationships/hyperlink" Target="https://podminky.urs.cz/item/CS_URS_2025_02/741122015" TargetMode="External" /><Relationship Id="rId72" Type="http://schemas.openxmlformats.org/officeDocument/2006/relationships/hyperlink" Target="https://podminky.urs.cz/item/CS_URS_2025_02/741130001" TargetMode="External" /><Relationship Id="rId73" Type="http://schemas.openxmlformats.org/officeDocument/2006/relationships/hyperlink" Target="https://podminky.urs.cz/item/CS_URS_2025_02/741130021" TargetMode="External" /><Relationship Id="rId74" Type="http://schemas.openxmlformats.org/officeDocument/2006/relationships/hyperlink" Target="https://podminky.urs.cz/item/CS_URS_2025_02/741310201" TargetMode="External" /><Relationship Id="rId75" Type="http://schemas.openxmlformats.org/officeDocument/2006/relationships/hyperlink" Target="https://podminky.urs.cz/item/CS_URS_2025_02/741371841" TargetMode="External" /><Relationship Id="rId76" Type="http://schemas.openxmlformats.org/officeDocument/2006/relationships/hyperlink" Target="https://podminky.urs.cz/item/CS_URS_2025_02/741372062" TargetMode="External" /><Relationship Id="rId77" Type="http://schemas.openxmlformats.org/officeDocument/2006/relationships/hyperlink" Target="https://podminky.urs.cz/item/CS_URS_2025_02/741810001" TargetMode="External" /><Relationship Id="rId78" Type="http://schemas.openxmlformats.org/officeDocument/2006/relationships/hyperlink" Target="https://podminky.urs.cz/item/CS_URS_2025_02/HZS2231" TargetMode="External" /><Relationship Id="rId79" Type="http://schemas.openxmlformats.org/officeDocument/2006/relationships/hyperlink" Target="https://podminky.urs.cz/item/CS_URS_2025_02/HZS2491" TargetMode="External" /><Relationship Id="rId80" Type="http://schemas.openxmlformats.org/officeDocument/2006/relationships/hyperlink" Target="https://podminky.urs.cz/item/CS_URS_2025_02/998741121" TargetMode="External" /><Relationship Id="rId81" Type="http://schemas.openxmlformats.org/officeDocument/2006/relationships/hyperlink" Target="https://podminky.urs.cz/item/CS_URS_2025_02/742210241" TargetMode="External" /><Relationship Id="rId82" Type="http://schemas.openxmlformats.org/officeDocument/2006/relationships/hyperlink" Target="https://podminky.urs.cz/item/CS_URS_2025_02/998742101" TargetMode="External" /><Relationship Id="rId83" Type="http://schemas.openxmlformats.org/officeDocument/2006/relationships/hyperlink" Target="https://podminky.urs.cz/item/CS_URS_2025_02/763131621" TargetMode="External" /><Relationship Id="rId84" Type="http://schemas.openxmlformats.org/officeDocument/2006/relationships/hyperlink" Target="https://podminky.urs.cz/item/CS_URS_2025_02/763135881" TargetMode="External" /><Relationship Id="rId85" Type="http://schemas.openxmlformats.org/officeDocument/2006/relationships/hyperlink" Target="https://podminky.urs.cz/item/CS_URS_2025_02/763181421" TargetMode="External" /><Relationship Id="rId86" Type="http://schemas.openxmlformats.org/officeDocument/2006/relationships/hyperlink" Target="https://podminky.urs.cz/item/CS_URS_2025_02/998763331" TargetMode="External" /><Relationship Id="rId87" Type="http://schemas.openxmlformats.org/officeDocument/2006/relationships/hyperlink" Target="https://podminky.urs.cz/item/CS_URS_2025_02/766411811" TargetMode="External" /><Relationship Id="rId88" Type="http://schemas.openxmlformats.org/officeDocument/2006/relationships/hyperlink" Target="https://podminky.urs.cz/item/CS_URS_2025_02/766411822" TargetMode="External" /><Relationship Id="rId89" Type="http://schemas.openxmlformats.org/officeDocument/2006/relationships/hyperlink" Target="https://podminky.urs.cz/item/CS_URS_2025_02/766417211" TargetMode="External" /><Relationship Id="rId90" Type="http://schemas.openxmlformats.org/officeDocument/2006/relationships/hyperlink" Target="https://podminky.urs.cz/item/CS_URS_2025_02/766416243" TargetMode="External" /><Relationship Id="rId91" Type="http://schemas.openxmlformats.org/officeDocument/2006/relationships/hyperlink" Target="https://podminky.urs.cz/item/CS_URS_2025_02/766495100" TargetMode="External" /><Relationship Id="rId92" Type="http://schemas.openxmlformats.org/officeDocument/2006/relationships/hyperlink" Target="https://podminky.urs.cz/item/CS_URS_2025_02/766496100" TargetMode="External" /><Relationship Id="rId93" Type="http://schemas.openxmlformats.org/officeDocument/2006/relationships/hyperlink" Target="https://podminky.urs.cz/item/CS_URS_2025_02/766660720" TargetMode="External" /><Relationship Id="rId94" Type="http://schemas.openxmlformats.org/officeDocument/2006/relationships/hyperlink" Target="https://podminky.urs.cz/item/CS_URS_2025_02/766660729" TargetMode="External" /><Relationship Id="rId95" Type="http://schemas.openxmlformats.org/officeDocument/2006/relationships/hyperlink" Target="https://podminky.urs.cz/item/CS_URS_2025_02/766660751" TargetMode="External" /><Relationship Id="rId96" Type="http://schemas.openxmlformats.org/officeDocument/2006/relationships/hyperlink" Target="https://podminky.urs.cz/item/CS_URS_2025_02/766660903" TargetMode="External" /><Relationship Id="rId97" Type="http://schemas.openxmlformats.org/officeDocument/2006/relationships/hyperlink" Target="https://podminky.urs.cz/item/CS_URS_2025_02/766660904" TargetMode="External" /><Relationship Id="rId98" Type="http://schemas.openxmlformats.org/officeDocument/2006/relationships/hyperlink" Target="https://podminky.urs.cz/item/CS_URS_2025_02/766660906" TargetMode="External" /><Relationship Id="rId99" Type="http://schemas.openxmlformats.org/officeDocument/2006/relationships/hyperlink" Target="https://podminky.urs.cz/item/CS_URS_2025_02/998766121" TargetMode="External" /><Relationship Id="rId100" Type="http://schemas.openxmlformats.org/officeDocument/2006/relationships/hyperlink" Target="https://podminky.urs.cz/item/CS_URS_2025_02/767114141" TargetMode="External" /><Relationship Id="rId101" Type="http://schemas.openxmlformats.org/officeDocument/2006/relationships/hyperlink" Target="https://podminky.urs.cz/item/CS_URS_2025_02/767646522" TargetMode="External" /><Relationship Id="rId102" Type="http://schemas.openxmlformats.org/officeDocument/2006/relationships/hyperlink" Target="https://podminky.urs.cz/item/CS_URS_2025_02/767649191" TargetMode="External" /><Relationship Id="rId103" Type="http://schemas.openxmlformats.org/officeDocument/2006/relationships/hyperlink" Target="https://podminky.urs.cz/item/CS_URS_2025_02/998767111" TargetMode="External" /><Relationship Id="rId104" Type="http://schemas.openxmlformats.org/officeDocument/2006/relationships/hyperlink" Target="https://podminky.urs.cz/item/CS_URS_2025_02/771111011" TargetMode="External" /><Relationship Id="rId105" Type="http://schemas.openxmlformats.org/officeDocument/2006/relationships/hyperlink" Target="https://podminky.urs.cz/item/CS_URS_2025_02/771121026" TargetMode="External" /><Relationship Id="rId106" Type="http://schemas.openxmlformats.org/officeDocument/2006/relationships/hyperlink" Target="https://podminky.urs.cz/item/CS_URS_2025_02/771151012" TargetMode="External" /><Relationship Id="rId107" Type="http://schemas.openxmlformats.org/officeDocument/2006/relationships/hyperlink" Target="https://podminky.urs.cz/item/CS_URS_2025_02/771121011" TargetMode="External" /><Relationship Id="rId108" Type="http://schemas.openxmlformats.org/officeDocument/2006/relationships/hyperlink" Target="https://podminky.urs.cz/item/CS_URS_2025_02/771161021" TargetMode="External" /><Relationship Id="rId109" Type="http://schemas.openxmlformats.org/officeDocument/2006/relationships/hyperlink" Target="https://podminky.urs.cz/item/CS_URS_2025_02/771574416" TargetMode="External" /><Relationship Id="rId110" Type="http://schemas.openxmlformats.org/officeDocument/2006/relationships/hyperlink" Target="https://podminky.urs.cz/item/CS_URS_2025_02/771591112" TargetMode="External" /><Relationship Id="rId111" Type="http://schemas.openxmlformats.org/officeDocument/2006/relationships/hyperlink" Target="https://podminky.urs.cz/item/CS_URS_2025_02/771591115" TargetMode="External" /><Relationship Id="rId112" Type="http://schemas.openxmlformats.org/officeDocument/2006/relationships/hyperlink" Target="https://podminky.urs.cz/item/CS_URS_2025_02/771591241" TargetMode="External" /><Relationship Id="rId113" Type="http://schemas.openxmlformats.org/officeDocument/2006/relationships/hyperlink" Target="https://podminky.urs.cz/item/CS_URS_2025_02/771591242" TargetMode="External" /><Relationship Id="rId114" Type="http://schemas.openxmlformats.org/officeDocument/2006/relationships/hyperlink" Target="https://podminky.urs.cz/item/CS_URS_2025_02/771591251" TargetMode="External" /><Relationship Id="rId115" Type="http://schemas.openxmlformats.org/officeDocument/2006/relationships/hyperlink" Target="https://podminky.urs.cz/item/CS_URS_2025_02/771591264" TargetMode="External" /><Relationship Id="rId116" Type="http://schemas.openxmlformats.org/officeDocument/2006/relationships/hyperlink" Target="https://podminky.urs.cz/item/CS_URS_2025_02/771592011" TargetMode="External" /><Relationship Id="rId117" Type="http://schemas.openxmlformats.org/officeDocument/2006/relationships/hyperlink" Target="https://podminky.urs.cz/item/CS_URS_2025_02/998771101" TargetMode="External" /><Relationship Id="rId118" Type="http://schemas.openxmlformats.org/officeDocument/2006/relationships/hyperlink" Target="https://podminky.urs.cz/item/CS_URS_2025_02/781111011" TargetMode="External" /><Relationship Id="rId119" Type="http://schemas.openxmlformats.org/officeDocument/2006/relationships/hyperlink" Target="https://podminky.urs.cz/item/CS_URS_2025_02/781121011" TargetMode="External" /><Relationship Id="rId120" Type="http://schemas.openxmlformats.org/officeDocument/2006/relationships/hyperlink" Target="https://podminky.urs.cz/item/CS_URS_2025_02/781131112" TargetMode="External" /><Relationship Id="rId121" Type="http://schemas.openxmlformats.org/officeDocument/2006/relationships/hyperlink" Target="https://podminky.urs.cz/item/CS_URS_2025_02/781131232" TargetMode="External" /><Relationship Id="rId122" Type="http://schemas.openxmlformats.org/officeDocument/2006/relationships/hyperlink" Target="https://podminky.urs.cz/item/CS_URS_2025_02/781131257" TargetMode="External" /><Relationship Id="rId123" Type="http://schemas.openxmlformats.org/officeDocument/2006/relationships/hyperlink" Target="https://podminky.urs.cz/item/CS_URS_2025_02/781151031" TargetMode="External" /><Relationship Id="rId124" Type="http://schemas.openxmlformats.org/officeDocument/2006/relationships/hyperlink" Target="https://podminky.urs.cz/item/CS_URS_2025_02/781472216" TargetMode="External" /><Relationship Id="rId125" Type="http://schemas.openxmlformats.org/officeDocument/2006/relationships/hyperlink" Target="https://podminky.urs.cz/item/CS_URS_2025_02/781491012" TargetMode="External" /><Relationship Id="rId126" Type="http://schemas.openxmlformats.org/officeDocument/2006/relationships/hyperlink" Target="https://podminky.urs.cz/item/CS_URS_2025_02/781492251" TargetMode="External" /><Relationship Id="rId127" Type="http://schemas.openxmlformats.org/officeDocument/2006/relationships/hyperlink" Target="https://podminky.urs.cz/item/CS_URS_2025_02/781495142" TargetMode="External" /><Relationship Id="rId128" Type="http://schemas.openxmlformats.org/officeDocument/2006/relationships/hyperlink" Target="https://podminky.urs.cz/item/CS_URS_2025_02/781495213" TargetMode="External" /><Relationship Id="rId129" Type="http://schemas.openxmlformats.org/officeDocument/2006/relationships/hyperlink" Target="https://podminky.urs.cz/item/CS_URS_2025_02/998781101" TargetMode="External" /><Relationship Id="rId130" Type="http://schemas.openxmlformats.org/officeDocument/2006/relationships/hyperlink" Target="https://podminky.urs.cz/item/CS_URS_2025_02/784111001" TargetMode="External" /><Relationship Id="rId131" Type="http://schemas.openxmlformats.org/officeDocument/2006/relationships/hyperlink" Target="https://podminky.urs.cz/item/CS_URS_2025_02/784121001" TargetMode="External" /><Relationship Id="rId132" Type="http://schemas.openxmlformats.org/officeDocument/2006/relationships/hyperlink" Target="https://podminky.urs.cz/item/CS_URS_2025_02/784121011" TargetMode="External" /><Relationship Id="rId133" Type="http://schemas.openxmlformats.org/officeDocument/2006/relationships/hyperlink" Target="https://podminky.urs.cz/item/CS_URS_2025_02/784161231" TargetMode="External" /><Relationship Id="rId134" Type="http://schemas.openxmlformats.org/officeDocument/2006/relationships/hyperlink" Target="https://podminky.urs.cz/item/CS_URS_2025_02/784161401" TargetMode="External" /><Relationship Id="rId135" Type="http://schemas.openxmlformats.org/officeDocument/2006/relationships/hyperlink" Target="https://podminky.urs.cz/item/CS_URS_2025_02/784181001" TargetMode="External" /><Relationship Id="rId136" Type="http://schemas.openxmlformats.org/officeDocument/2006/relationships/hyperlink" Target="https://podminky.urs.cz/item/CS_URS_2025_02/784181101" TargetMode="External" /><Relationship Id="rId137" Type="http://schemas.openxmlformats.org/officeDocument/2006/relationships/hyperlink" Target="https://podminky.urs.cz/item/CS_URS_2025_02/784191007" TargetMode="External" /><Relationship Id="rId138" Type="http://schemas.openxmlformats.org/officeDocument/2006/relationships/hyperlink" Target="https://podminky.urs.cz/item/CS_URS_2025_02/784211111" TargetMode="External" /><Relationship Id="rId139" Type="http://schemas.openxmlformats.org/officeDocument/2006/relationships/hyperlink" Target="https://podminky.urs.cz/item/CS_URS_2025_02/784221101" TargetMode="External" /><Relationship Id="rId140" Type="http://schemas.openxmlformats.org/officeDocument/2006/relationships/hyperlink" Target="https://podminky.urs.cz/item/CS_URS_2025_02/HZS2492" TargetMode="External" /><Relationship Id="rId14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417321313" TargetMode="External" /><Relationship Id="rId2" Type="http://schemas.openxmlformats.org/officeDocument/2006/relationships/hyperlink" Target="https://podminky.urs.cz/item/CS_URS_2025_02/417351115" TargetMode="External" /><Relationship Id="rId3" Type="http://schemas.openxmlformats.org/officeDocument/2006/relationships/hyperlink" Target="https://podminky.urs.cz/item/CS_URS_2025_02/417351116" TargetMode="External" /><Relationship Id="rId4" Type="http://schemas.openxmlformats.org/officeDocument/2006/relationships/hyperlink" Target="https://podminky.urs.cz/item/CS_URS_2025_02/444151112" TargetMode="External" /><Relationship Id="rId5" Type="http://schemas.openxmlformats.org/officeDocument/2006/relationships/hyperlink" Target="https://podminky.urs.cz/item/CS_URS_2025_02/619991005" TargetMode="External" /><Relationship Id="rId6" Type="http://schemas.openxmlformats.org/officeDocument/2006/relationships/hyperlink" Target="https://podminky.urs.cz/item/CS_URS_2025_02/619991015" TargetMode="External" /><Relationship Id="rId7" Type="http://schemas.openxmlformats.org/officeDocument/2006/relationships/hyperlink" Target="https://podminky.urs.cz/item/CS_URS_2025_02/945412111" TargetMode="External" /><Relationship Id="rId8" Type="http://schemas.openxmlformats.org/officeDocument/2006/relationships/hyperlink" Target="https://podminky.urs.cz/item/CS_URS_2025_02/946112119" TargetMode="External" /><Relationship Id="rId9" Type="http://schemas.openxmlformats.org/officeDocument/2006/relationships/hyperlink" Target="https://podminky.urs.cz/item/CS_URS_2025_02/946112219" TargetMode="External" /><Relationship Id="rId10" Type="http://schemas.openxmlformats.org/officeDocument/2006/relationships/hyperlink" Target="https://podminky.urs.cz/item/CS_URS_2025_02/946112819" TargetMode="External" /><Relationship Id="rId11" Type="http://schemas.openxmlformats.org/officeDocument/2006/relationships/hyperlink" Target="https://podminky.urs.cz/item/CS_URS_2025_02/952901114" TargetMode="External" /><Relationship Id="rId12" Type="http://schemas.openxmlformats.org/officeDocument/2006/relationships/hyperlink" Target="https://podminky.urs.cz/item/CS_URS_2025_02/966071131" TargetMode="External" /><Relationship Id="rId13" Type="http://schemas.openxmlformats.org/officeDocument/2006/relationships/hyperlink" Target="https://podminky.urs.cz/item/CS_URS_2025_02/997006003" TargetMode="External" /><Relationship Id="rId14" Type="http://schemas.openxmlformats.org/officeDocument/2006/relationships/hyperlink" Target="https://podminky.urs.cz/item/CS_URS_2025_02/997006012" TargetMode="External" /><Relationship Id="rId15" Type="http://schemas.openxmlformats.org/officeDocument/2006/relationships/hyperlink" Target="https://podminky.urs.cz/item/CS_URS_2025_02/997013153" TargetMode="External" /><Relationship Id="rId16" Type="http://schemas.openxmlformats.org/officeDocument/2006/relationships/hyperlink" Target="https://podminky.urs.cz/item/CS_URS_2025_02/997013501" TargetMode="External" /><Relationship Id="rId17" Type="http://schemas.openxmlformats.org/officeDocument/2006/relationships/hyperlink" Target="https://podminky.urs.cz/item/CS_URS_2025_02/997013509" TargetMode="External" /><Relationship Id="rId18" Type="http://schemas.openxmlformats.org/officeDocument/2006/relationships/hyperlink" Target="https://podminky.urs.cz/item/CS_URS_2025_02/997013871" TargetMode="External" /><Relationship Id="rId19" Type="http://schemas.openxmlformats.org/officeDocument/2006/relationships/hyperlink" Target="https://podminky.urs.cz/item/CS_URS_2025_02/998012042" TargetMode="External" /><Relationship Id="rId20" Type="http://schemas.openxmlformats.org/officeDocument/2006/relationships/hyperlink" Target="https://podminky.urs.cz/item/CS_URS_2025_02/712431801" TargetMode="External" /><Relationship Id="rId21" Type="http://schemas.openxmlformats.org/officeDocument/2006/relationships/hyperlink" Target="https://podminky.urs.cz/item/CS_URS_2025_02/712431811" TargetMode="External" /><Relationship Id="rId22" Type="http://schemas.openxmlformats.org/officeDocument/2006/relationships/hyperlink" Target="https://podminky.urs.cz/item/CS_URS_2025_02/713110813" TargetMode="External" /><Relationship Id="rId23" Type="http://schemas.openxmlformats.org/officeDocument/2006/relationships/hyperlink" Target="https://podminky.urs.cz/item/CS_URS_2025_02/713151841" TargetMode="External" /><Relationship Id="rId24" Type="http://schemas.openxmlformats.org/officeDocument/2006/relationships/hyperlink" Target="https://podminky.urs.cz/item/CS_URS_2025_02/763131491" TargetMode="External" /><Relationship Id="rId25" Type="http://schemas.openxmlformats.org/officeDocument/2006/relationships/hyperlink" Target="https://podminky.urs.cz/item/CS_URS_2025_02/714121041" TargetMode="External" /><Relationship Id="rId26" Type="http://schemas.openxmlformats.org/officeDocument/2006/relationships/hyperlink" Target="https://podminky.urs.cz/item/CS_URS_2025_02/998714122" TargetMode="External" /><Relationship Id="rId27" Type="http://schemas.openxmlformats.org/officeDocument/2006/relationships/hyperlink" Target="https://podminky.urs.cz/item/CS_URS_2025_02/741410001" TargetMode="External" /><Relationship Id="rId28" Type="http://schemas.openxmlformats.org/officeDocument/2006/relationships/hyperlink" Target="https://podminky.urs.cz/item/CS_URS_2025_02/741410003" TargetMode="External" /><Relationship Id="rId29" Type="http://schemas.openxmlformats.org/officeDocument/2006/relationships/hyperlink" Target="https://podminky.urs.cz/item/CS_URS_2025_02/741410041" TargetMode="External" /><Relationship Id="rId30" Type="http://schemas.openxmlformats.org/officeDocument/2006/relationships/hyperlink" Target="https://podminky.urs.cz/item/CS_URS_2025_02/741420021" TargetMode="External" /><Relationship Id="rId31" Type="http://schemas.openxmlformats.org/officeDocument/2006/relationships/hyperlink" Target="https://podminky.urs.cz/item/CS_URS_2025_02/741420051" TargetMode="External" /><Relationship Id="rId32" Type="http://schemas.openxmlformats.org/officeDocument/2006/relationships/hyperlink" Target="https://podminky.urs.cz/item/CS_URS_2025_02/741430001" TargetMode="External" /><Relationship Id="rId33" Type="http://schemas.openxmlformats.org/officeDocument/2006/relationships/hyperlink" Target="https://podminky.urs.cz/item/CS_URS_2025_02/741440001" TargetMode="External" /><Relationship Id="rId34" Type="http://schemas.openxmlformats.org/officeDocument/2006/relationships/hyperlink" Target="https://podminky.urs.cz/item/CS_URS_2025_02/741820001" TargetMode="External" /><Relationship Id="rId35" Type="http://schemas.openxmlformats.org/officeDocument/2006/relationships/hyperlink" Target="https://podminky.urs.cz/item/CS_URS_2025_02/741820013" TargetMode="External" /><Relationship Id="rId36" Type="http://schemas.openxmlformats.org/officeDocument/2006/relationships/hyperlink" Target="https://podminky.urs.cz/item/CS_URS_2025_02/998741112" TargetMode="External" /><Relationship Id="rId37" Type="http://schemas.openxmlformats.org/officeDocument/2006/relationships/hyperlink" Target="https://podminky.urs.cz/item/CS_URS_2025_02/764211626" TargetMode="External" /><Relationship Id="rId38" Type="http://schemas.openxmlformats.org/officeDocument/2006/relationships/hyperlink" Target="https://podminky.urs.cz/item/CS_URS_2025_02/764212633" TargetMode="External" /><Relationship Id="rId39" Type="http://schemas.openxmlformats.org/officeDocument/2006/relationships/hyperlink" Target="https://podminky.urs.cz/item/CS_URS_2025_02/764242533" TargetMode="External" /><Relationship Id="rId40" Type="http://schemas.openxmlformats.org/officeDocument/2006/relationships/hyperlink" Target="https://podminky.urs.cz/item/CS_URS_2025_02/764315633" TargetMode="External" /><Relationship Id="rId41" Type="http://schemas.openxmlformats.org/officeDocument/2006/relationships/hyperlink" Target="https://podminky.urs.cz/item/CS_URS_2025_02/764541305" TargetMode="External" /><Relationship Id="rId42" Type="http://schemas.openxmlformats.org/officeDocument/2006/relationships/hyperlink" Target="https://podminky.urs.cz/item/CS_URS_2025_02/764541347" TargetMode="External" /><Relationship Id="rId43" Type="http://schemas.openxmlformats.org/officeDocument/2006/relationships/hyperlink" Target="https://podminky.urs.cz/item/CS_URS_2025_02/764548324" TargetMode="External" /><Relationship Id="rId44" Type="http://schemas.openxmlformats.org/officeDocument/2006/relationships/hyperlink" Target="https://podminky.urs.cz/item/CS_URS_2025_02/998764122" TargetMode="External" /><Relationship Id="rId45" Type="http://schemas.openxmlformats.org/officeDocument/2006/relationships/hyperlink" Target="https://podminky.urs.cz/item/CS_URS_2025_02/767582800" TargetMode="External" /><Relationship Id="rId46" Type="http://schemas.openxmlformats.org/officeDocument/2006/relationships/hyperlink" Target="https://podminky.urs.cz/item/CS_URS_2025_02/767190122" TargetMode="External" /><Relationship Id="rId47" Type="http://schemas.openxmlformats.org/officeDocument/2006/relationships/hyperlink" Target="https://podminky.urs.cz/item/CS_URS_2025_02/767490113" TargetMode="External" /><Relationship Id="rId48" Type="http://schemas.openxmlformats.org/officeDocument/2006/relationships/hyperlink" Target="https://podminky.urs.cz/item/CS_URS_2025_02/998767112" TargetMode="External" /><Relationship Id="rId49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1111311" TargetMode="External" /><Relationship Id="rId2" Type="http://schemas.openxmlformats.org/officeDocument/2006/relationships/hyperlink" Target="https://podminky.urs.cz/item/CS_URS_2025_02/111211101" TargetMode="External" /><Relationship Id="rId3" Type="http://schemas.openxmlformats.org/officeDocument/2006/relationships/hyperlink" Target="https://podminky.urs.cz/item/CS_URS_2025_02/112151011" TargetMode="External" /><Relationship Id="rId4" Type="http://schemas.openxmlformats.org/officeDocument/2006/relationships/hyperlink" Target="https://podminky.urs.cz/item/CS_URS_2025_02/112151356" TargetMode="External" /><Relationship Id="rId5" Type="http://schemas.openxmlformats.org/officeDocument/2006/relationships/hyperlink" Target="https://podminky.urs.cz/item/CS_URS_2025_02/112251103" TargetMode="External" /><Relationship Id="rId6" Type="http://schemas.openxmlformats.org/officeDocument/2006/relationships/hyperlink" Target="https://podminky.urs.cz/item/CS_URS_2025_02/121151114" TargetMode="External" /><Relationship Id="rId7" Type="http://schemas.openxmlformats.org/officeDocument/2006/relationships/hyperlink" Target="https://podminky.urs.cz/item/CS_URS_2025_02/162306112" TargetMode="External" /><Relationship Id="rId8" Type="http://schemas.openxmlformats.org/officeDocument/2006/relationships/hyperlink" Target="https://podminky.urs.cz/item/CS_URS_2025_02/171251109" TargetMode="External" /><Relationship Id="rId9" Type="http://schemas.openxmlformats.org/officeDocument/2006/relationships/hyperlink" Target="https://podminky.urs.cz/item/CS_URS_2025_02/181311103" TargetMode="External" /><Relationship Id="rId10" Type="http://schemas.openxmlformats.org/officeDocument/2006/relationships/hyperlink" Target="https://podminky.urs.cz/item/CS_URS_2025_02/182303111" TargetMode="External" /><Relationship Id="rId11" Type="http://schemas.openxmlformats.org/officeDocument/2006/relationships/hyperlink" Target="https://podminky.urs.cz/item/CS_URS_2025_02/181411131" TargetMode="External" /><Relationship Id="rId12" Type="http://schemas.openxmlformats.org/officeDocument/2006/relationships/hyperlink" Target="https://podminky.urs.cz/item/CS_URS_2025_02/185803111" TargetMode="External" /><Relationship Id="rId13" Type="http://schemas.openxmlformats.org/officeDocument/2006/relationships/hyperlink" Target="https://podminky.urs.cz/item/CS_URS_2025_02/131351100" TargetMode="External" /><Relationship Id="rId14" Type="http://schemas.openxmlformats.org/officeDocument/2006/relationships/hyperlink" Target="https://podminky.urs.cz/item/CS_URS_2025_02/132251101" TargetMode="External" /><Relationship Id="rId15" Type="http://schemas.openxmlformats.org/officeDocument/2006/relationships/hyperlink" Target="https://podminky.urs.cz/item/CS_URS_2025_02/167151121" TargetMode="External" /><Relationship Id="rId16" Type="http://schemas.openxmlformats.org/officeDocument/2006/relationships/hyperlink" Target="https://podminky.urs.cz/item/CS_URS_2025_02/162351103" TargetMode="External" /><Relationship Id="rId17" Type="http://schemas.openxmlformats.org/officeDocument/2006/relationships/hyperlink" Target="https://podminky.urs.cz/item/CS_URS_2025_02/174111101" TargetMode="External" /><Relationship Id="rId18" Type="http://schemas.openxmlformats.org/officeDocument/2006/relationships/hyperlink" Target="https://podminky.urs.cz/item/CS_URS_2025_02/181951114" TargetMode="External" /><Relationship Id="rId19" Type="http://schemas.openxmlformats.org/officeDocument/2006/relationships/hyperlink" Target="https://podminky.urs.cz/item/CS_URS_2025_02/272313711" TargetMode="External" /><Relationship Id="rId20" Type="http://schemas.openxmlformats.org/officeDocument/2006/relationships/hyperlink" Target="https://podminky.urs.cz/item/CS_URS_2025_02/342244121" TargetMode="External" /><Relationship Id="rId21" Type="http://schemas.openxmlformats.org/officeDocument/2006/relationships/hyperlink" Target="https://podminky.urs.cz/item/CS_URS_2025_02/342291121" TargetMode="External" /><Relationship Id="rId22" Type="http://schemas.openxmlformats.org/officeDocument/2006/relationships/hyperlink" Target="https://podminky.urs.cz/item/CS_URS_2025_02/348101210" TargetMode="External" /><Relationship Id="rId23" Type="http://schemas.openxmlformats.org/officeDocument/2006/relationships/hyperlink" Target="https://podminky.urs.cz/item/CS_URS_2025_02/348401153" TargetMode="External" /><Relationship Id="rId24" Type="http://schemas.openxmlformats.org/officeDocument/2006/relationships/hyperlink" Target="https://podminky.urs.cz/item/CS_URS_2025_02/430321515" TargetMode="External" /><Relationship Id="rId25" Type="http://schemas.openxmlformats.org/officeDocument/2006/relationships/hyperlink" Target="https://podminky.urs.cz/item/CS_URS_2025_02/564760001" TargetMode="External" /><Relationship Id="rId26" Type="http://schemas.openxmlformats.org/officeDocument/2006/relationships/hyperlink" Target="https://podminky.urs.cz/item/CS_URS_2025_02/612181001" TargetMode="External" /><Relationship Id="rId27" Type="http://schemas.openxmlformats.org/officeDocument/2006/relationships/hyperlink" Target="https://podminky.urs.cz/item/CS_URS_2025_02/612325401" TargetMode="External" /><Relationship Id="rId28" Type="http://schemas.openxmlformats.org/officeDocument/2006/relationships/hyperlink" Target="https://podminky.urs.cz/item/CS_URS_2025_02/612325411" TargetMode="External" /><Relationship Id="rId29" Type="http://schemas.openxmlformats.org/officeDocument/2006/relationships/hyperlink" Target="https://podminky.urs.cz/item/CS_URS_2025_02/619991015" TargetMode="External" /><Relationship Id="rId30" Type="http://schemas.openxmlformats.org/officeDocument/2006/relationships/hyperlink" Target="https://podminky.urs.cz/item/CS_URS_2025_02/619991021" TargetMode="External" /><Relationship Id="rId31" Type="http://schemas.openxmlformats.org/officeDocument/2006/relationships/hyperlink" Target="https://podminky.urs.cz/item/CS_URS_2025_02/622151021" TargetMode="External" /><Relationship Id="rId32" Type="http://schemas.openxmlformats.org/officeDocument/2006/relationships/hyperlink" Target="https://podminky.urs.cz/item/CS_URS_2025_02/624631312" TargetMode="External" /><Relationship Id="rId33" Type="http://schemas.openxmlformats.org/officeDocument/2006/relationships/hyperlink" Target="https://podminky.urs.cz/item/CS_URS_2025_02/629991012" TargetMode="External" /><Relationship Id="rId34" Type="http://schemas.openxmlformats.org/officeDocument/2006/relationships/hyperlink" Target="https://podminky.urs.cz/item/CS_URS_2025_02/622211031" TargetMode="External" /><Relationship Id="rId35" Type="http://schemas.openxmlformats.org/officeDocument/2006/relationships/hyperlink" Target="https://podminky.urs.cz/item/CS_URS_2025_02/622142001" TargetMode="External" /><Relationship Id="rId36" Type="http://schemas.openxmlformats.org/officeDocument/2006/relationships/hyperlink" Target="https://podminky.urs.cz/item/CS_URS_2025_02/622151031" TargetMode="External" /><Relationship Id="rId37" Type="http://schemas.openxmlformats.org/officeDocument/2006/relationships/hyperlink" Target="https://podminky.urs.cz/item/CS_URS_2025_02/622511112" TargetMode="External" /><Relationship Id="rId38" Type="http://schemas.openxmlformats.org/officeDocument/2006/relationships/hyperlink" Target="https://podminky.urs.cz/item/CS_URS_2025_02/622531022" TargetMode="External" /><Relationship Id="rId39" Type="http://schemas.openxmlformats.org/officeDocument/2006/relationships/hyperlink" Target="https://podminky.urs.cz/item/CS_URS_2025_02/612131121" TargetMode="External" /><Relationship Id="rId40" Type="http://schemas.openxmlformats.org/officeDocument/2006/relationships/hyperlink" Target="https://podminky.urs.cz/item/CS_URS_2025_02/612131101" TargetMode="External" /><Relationship Id="rId41" Type="http://schemas.openxmlformats.org/officeDocument/2006/relationships/hyperlink" Target="https://podminky.urs.cz/item/CS_URS_2025_02/612142001" TargetMode="External" /><Relationship Id="rId42" Type="http://schemas.openxmlformats.org/officeDocument/2006/relationships/hyperlink" Target="https://podminky.urs.cz/item/CS_URS_2025_02/612321141" TargetMode="External" /><Relationship Id="rId43" Type="http://schemas.openxmlformats.org/officeDocument/2006/relationships/hyperlink" Target="https://podminky.urs.cz/item/CS_URS_2025_02/612321191" TargetMode="External" /><Relationship Id="rId44" Type="http://schemas.openxmlformats.org/officeDocument/2006/relationships/hyperlink" Target="https://podminky.urs.cz/item/CS_URS_2025_02/631311224" TargetMode="External" /><Relationship Id="rId45" Type="http://schemas.openxmlformats.org/officeDocument/2006/relationships/hyperlink" Target="https://podminky.urs.cz/item/CS_URS_2025_02/631319011" TargetMode="External" /><Relationship Id="rId46" Type="http://schemas.openxmlformats.org/officeDocument/2006/relationships/hyperlink" Target="https://podminky.urs.cz/item/CS_URS_2025_02/631361821" TargetMode="External" /><Relationship Id="rId47" Type="http://schemas.openxmlformats.org/officeDocument/2006/relationships/hyperlink" Target="https://podminky.urs.cz/item/CS_URS_2025_02/622143004" TargetMode="External" /><Relationship Id="rId48" Type="http://schemas.openxmlformats.org/officeDocument/2006/relationships/hyperlink" Target="https://podminky.urs.cz/item/CS_URS_2025_02/622252002" TargetMode="External" /><Relationship Id="rId49" Type="http://schemas.openxmlformats.org/officeDocument/2006/relationships/hyperlink" Target="https://podminky.urs.cz/item/CS_URS_2025_02/634111114" TargetMode="External" /><Relationship Id="rId50" Type="http://schemas.openxmlformats.org/officeDocument/2006/relationships/hyperlink" Target="https://podminky.urs.cz/item/CS_URS_2025_02/634662111" TargetMode="External" /><Relationship Id="rId51" Type="http://schemas.openxmlformats.org/officeDocument/2006/relationships/hyperlink" Target="https://podminky.urs.cz/item/CS_URS_2025_02/634911132" TargetMode="External" /><Relationship Id="rId52" Type="http://schemas.openxmlformats.org/officeDocument/2006/relationships/hyperlink" Target="https://podminky.urs.cz/item/CS_URS_2025_02/642944221" TargetMode="External" /><Relationship Id="rId53" Type="http://schemas.openxmlformats.org/officeDocument/2006/relationships/hyperlink" Target="https://podminky.urs.cz/item/CS_URS_2025_02/919726122.1" TargetMode="External" /><Relationship Id="rId54" Type="http://schemas.openxmlformats.org/officeDocument/2006/relationships/hyperlink" Target="https://podminky.urs.cz/item/CS_URS_2025_02/946112119" TargetMode="External" /><Relationship Id="rId55" Type="http://schemas.openxmlformats.org/officeDocument/2006/relationships/hyperlink" Target="https://podminky.urs.cz/item/CS_URS_2025_02/946112219" TargetMode="External" /><Relationship Id="rId56" Type="http://schemas.openxmlformats.org/officeDocument/2006/relationships/hyperlink" Target="https://podminky.urs.cz/item/CS_URS_2025_02/946112819" TargetMode="External" /><Relationship Id="rId57" Type="http://schemas.openxmlformats.org/officeDocument/2006/relationships/hyperlink" Target="https://podminky.urs.cz/item/CS_URS_2025_02/962031133" TargetMode="External" /><Relationship Id="rId58" Type="http://schemas.openxmlformats.org/officeDocument/2006/relationships/hyperlink" Target="https://podminky.urs.cz/item/CS_URS_2025_02/941111111" TargetMode="External" /><Relationship Id="rId59" Type="http://schemas.openxmlformats.org/officeDocument/2006/relationships/hyperlink" Target="https://podminky.urs.cz/item/CS_URS_2025_02/941111211" TargetMode="External" /><Relationship Id="rId60" Type="http://schemas.openxmlformats.org/officeDocument/2006/relationships/hyperlink" Target="https://podminky.urs.cz/item/CS_URS_2025_02/941111811" TargetMode="External" /><Relationship Id="rId61" Type="http://schemas.openxmlformats.org/officeDocument/2006/relationships/hyperlink" Target="https://podminky.urs.cz/item/CS_URS_2025_02/941111312" TargetMode="External" /><Relationship Id="rId62" Type="http://schemas.openxmlformats.org/officeDocument/2006/relationships/hyperlink" Target="https://podminky.urs.cz/item/CS_URS_2025_02/949101111" TargetMode="External" /><Relationship Id="rId63" Type="http://schemas.openxmlformats.org/officeDocument/2006/relationships/hyperlink" Target="https://podminky.urs.cz/item/CS_URS_2025_02/944511111" TargetMode="External" /><Relationship Id="rId64" Type="http://schemas.openxmlformats.org/officeDocument/2006/relationships/hyperlink" Target="https://podminky.urs.cz/item/CS_URS_2025_02/944511211" TargetMode="External" /><Relationship Id="rId65" Type="http://schemas.openxmlformats.org/officeDocument/2006/relationships/hyperlink" Target="https://podminky.urs.cz/item/CS_URS_2025_02/944511811" TargetMode="External" /><Relationship Id="rId66" Type="http://schemas.openxmlformats.org/officeDocument/2006/relationships/hyperlink" Target="https://podminky.urs.cz/item/CS_URS_2025_02/993111111" TargetMode="External" /><Relationship Id="rId67" Type="http://schemas.openxmlformats.org/officeDocument/2006/relationships/hyperlink" Target="https://podminky.urs.cz/item/CS_URS_2025_02/981011314" TargetMode="External" /><Relationship Id="rId68" Type="http://schemas.openxmlformats.org/officeDocument/2006/relationships/hyperlink" Target="https://podminky.urs.cz/item/CS_URS_2025_02/961044111" TargetMode="External" /><Relationship Id="rId69" Type="http://schemas.openxmlformats.org/officeDocument/2006/relationships/hyperlink" Target="https://podminky.urs.cz/item/CS_URS_2025_02/978015321" TargetMode="External" /><Relationship Id="rId70" Type="http://schemas.openxmlformats.org/officeDocument/2006/relationships/hyperlink" Target="https://podminky.urs.cz/item/CS_URS_2025_02/953943211" TargetMode="External" /><Relationship Id="rId71" Type="http://schemas.openxmlformats.org/officeDocument/2006/relationships/hyperlink" Target="https://podminky.urs.cz/item/CS_URS_2025_02/953993311" TargetMode="External" /><Relationship Id="rId72" Type="http://schemas.openxmlformats.org/officeDocument/2006/relationships/hyperlink" Target="https://podminky.urs.cz/item/CS_URS_2025_02/952901114" TargetMode="External" /><Relationship Id="rId73" Type="http://schemas.openxmlformats.org/officeDocument/2006/relationships/hyperlink" Target="https://podminky.urs.cz/item/CS_URS_2025_02/938908411" TargetMode="External" /><Relationship Id="rId74" Type="http://schemas.openxmlformats.org/officeDocument/2006/relationships/hyperlink" Target="https://podminky.urs.cz/item/CS_URS_2025_02/997006012" TargetMode="External" /><Relationship Id="rId75" Type="http://schemas.openxmlformats.org/officeDocument/2006/relationships/hyperlink" Target="https://podminky.urs.cz/item/CS_URS_2025_02/997006003" TargetMode="External" /><Relationship Id="rId76" Type="http://schemas.openxmlformats.org/officeDocument/2006/relationships/hyperlink" Target="https://podminky.urs.cz/item/CS_URS_2025_02/997013153" TargetMode="External" /><Relationship Id="rId77" Type="http://schemas.openxmlformats.org/officeDocument/2006/relationships/hyperlink" Target="https://podminky.urs.cz/item/CS_URS_2025_02/997013501" TargetMode="External" /><Relationship Id="rId78" Type="http://schemas.openxmlformats.org/officeDocument/2006/relationships/hyperlink" Target="https://podminky.urs.cz/item/CS_URS_2025_02/997013509" TargetMode="External" /><Relationship Id="rId79" Type="http://schemas.openxmlformats.org/officeDocument/2006/relationships/hyperlink" Target="https://podminky.urs.cz/item/CS_URS_2025_02/997013871" TargetMode="External" /><Relationship Id="rId80" Type="http://schemas.openxmlformats.org/officeDocument/2006/relationships/hyperlink" Target="https://podminky.urs.cz/item/CS_URS_2025_02/998012042" TargetMode="External" /><Relationship Id="rId81" Type="http://schemas.openxmlformats.org/officeDocument/2006/relationships/hyperlink" Target="https://podminky.urs.cz/item/CS_URS_2025_02/742210241" TargetMode="External" /><Relationship Id="rId82" Type="http://schemas.openxmlformats.org/officeDocument/2006/relationships/hyperlink" Target="https://podminky.urs.cz/item/CS_URS_2025_02/998742202" TargetMode="External" /><Relationship Id="rId83" Type="http://schemas.openxmlformats.org/officeDocument/2006/relationships/hyperlink" Target="https://podminky.urs.cz/item/CS_URS_2025_02/711111001" TargetMode="External" /><Relationship Id="rId84" Type="http://schemas.openxmlformats.org/officeDocument/2006/relationships/hyperlink" Target="https://podminky.urs.cz/item/CS_URS_2025_02/711112001" TargetMode="External" /><Relationship Id="rId85" Type="http://schemas.openxmlformats.org/officeDocument/2006/relationships/hyperlink" Target="https://podminky.urs.cz/item/CS_URS_2025_02/711141559" TargetMode="External" /><Relationship Id="rId86" Type="http://schemas.openxmlformats.org/officeDocument/2006/relationships/hyperlink" Target="https://podminky.urs.cz/item/CS_URS_2025_02/711142559" TargetMode="External" /><Relationship Id="rId87" Type="http://schemas.openxmlformats.org/officeDocument/2006/relationships/hyperlink" Target="https://podminky.urs.cz/item/CS_URS_2025_02/711161275" TargetMode="External" /><Relationship Id="rId88" Type="http://schemas.openxmlformats.org/officeDocument/2006/relationships/hyperlink" Target="https://podminky.urs.cz/item/CS_URS_2025_02/711161383" TargetMode="External" /><Relationship Id="rId89" Type="http://schemas.openxmlformats.org/officeDocument/2006/relationships/hyperlink" Target="https://podminky.urs.cz/item/CS_URS_2025_02/998711102" TargetMode="External" /><Relationship Id="rId90" Type="http://schemas.openxmlformats.org/officeDocument/2006/relationships/hyperlink" Target="https://podminky.urs.cz/item/CS_URS_2025_02/713120811" TargetMode="External" /><Relationship Id="rId91" Type="http://schemas.openxmlformats.org/officeDocument/2006/relationships/hyperlink" Target="https://podminky.urs.cz/item/CS_URS_2025_02/713123212" TargetMode="External" /><Relationship Id="rId92" Type="http://schemas.openxmlformats.org/officeDocument/2006/relationships/hyperlink" Target="https://podminky.urs.cz/item/CS_URS_2025_02/713392111" TargetMode="External" /><Relationship Id="rId93" Type="http://schemas.openxmlformats.org/officeDocument/2006/relationships/hyperlink" Target="https://podminky.urs.cz/item/CS_URS_2025_02/998713102" TargetMode="External" /><Relationship Id="rId94" Type="http://schemas.openxmlformats.org/officeDocument/2006/relationships/hyperlink" Target="https://podminky.urs.cz/item/CS_URS_2025_02/714181001" TargetMode="External" /><Relationship Id="rId95" Type="http://schemas.openxmlformats.org/officeDocument/2006/relationships/hyperlink" Target="https://podminky.urs.cz/item/CS_URS_2025_02/998714122" TargetMode="External" /><Relationship Id="rId96" Type="http://schemas.openxmlformats.org/officeDocument/2006/relationships/hyperlink" Target="https://podminky.urs.cz/item/CS_URS_2025_02/775141122" TargetMode="External" /><Relationship Id="rId97" Type="http://schemas.openxmlformats.org/officeDocument/2006/relationships/hyperlink" Target="https://podminky.urs.cz/item/CS_URS_2025_02/775511820" TargetMode="External" /><Relationship Id="rId98" Type="http://schemas.openxmlformats.org/officeDocument/2006/relationships/hyperlink" Target="https://podminky.urs.cz/item/CS_URS_2025_02/998775102" TargetMode="External" /><Relationship Id="rId99" Type="http://schemas.openxmlformats.org/officeDocument/2006/relationships/hyperlink" Target="https://podminky.urs.cz/item/CS_URS_2025_02/777111101" TargetMode="External" /><Relationship Id="rId100" Type="http://schemas.openxmlformats.org/officeDocument/2006/relationships/hyperlink" Target="https://podminky.urs.cz/item/CS_URS_2025_02/727112002" TargetMode="External" /><Relationship Id="rId101" Type="http://schemas.openxmlformats.org/officeDocument/2006/relationships/hyperlink" Target="https://podminky.urs.cz/item/CS_URS_2025_02/998727122" TargetMode="External" /><Relationship Id="rId102" Type="http://schemas.openxmlformats.org/officeDocument/2006/relationships/hyperlink" Target="https://podminky.urs.cz/item/CS_URS_2025_02/734200812" TargetMode="External" /><Relationship Id="rId103" Type="http://schemas.openxmlformats.org/officeDocument/2006/relationships/hyperlink" Target="https://podminky.urs.cz/item/CS_URS_2025_02/734221552" TargetMode="External" /><Relationship Id="rId104" Type="http://schemas.openxmlformats.org/officeDocument/2006/relationships/hyperlink" Target="https://podminky.urs.cz/item/CS_URS_2025_02/734221684" TargetMode="External" /><Relationship Id="rId105" Type="http://schemas.openxmlformats.org/officeDocument/2006/relationships/hyperlink" Target="https://podminky.urs.cz/item/CS_URS_2025_02/998734112" TargetMode="External" /><Relationship Id="rId106" Type="http://schemas.openxmlformats.org/officeDocument/2006/relationships/hyperlink" Target="https://podminky.urs.cz/item/CS_URS_2025_02/735000912" TargetMode="External" /><Relationship Id="rId107" Type="http://schemas.openxmlformats.org/officeDocument/2006/relationships/hyperlink" Target="https://podminky.urs.cz/item/CS_URS_2025_02/735111810" TargetMode="External" /><Relationship Id="rId108" Type="http://schemas.openxmlformats.org/officeDocument/2006/relationships/hyperlink" Target="https://podminky.urs.cz/item/CS_URS_2025_02/735152577" TargetMode="External" /><Relationship Id="rId109" Type="http://schemas.openxmlformats.org/officeDocument/2006/relationships/hyperlink" Target="https://podminky.urs.cz/item/CS_URS_2025_02/HZS2221" TargetMode="External" /><Relationship Id="rId110" Type="http://schemas.openxmlformats.org/officeDocument/2006/relationships/hyperlink" Target="https://podminky.urs.cz/item/CS_URS_2025_02/998735112" TargetMode="External" /><Relationship Id="rId111" Type="http://schemas.openxmlformats.org/officeDocument/2006/relationships/hyperlink" Target="https://podminky.urs.cz/item/CS_URS_2025_02/741130001" TargetMode="External" /><Relationship Id="rId112" Type="http://schemas.openxmlformats.org/officeDocument/2006/relationships/hyperlink" Target="https://podminky.urs.cz/item/CS_URS_2025_02/741130021" TargetMode="External" /><Relationship Id="rId113" Type="http://schemas.openxmlformats.org/officeDocument/2006/relationships/hyperlink" Target="https://podminky.urs.cz/item/CS_URS_2025_02/741374863" TargetMode="External" /><Relationship Id="rId114" Type="http://schemas.openxmlformats.org/officeDocument/2006/relationships/hyperlink" Target="https://podminky.urs.cz/item/CS_URS_2025_02/741990062" TargetMode="External" /><Relationship Id="rId115" Type="http://schemas.openxmlformats.org/officeDocument/2006/relationships/hyperlink" Target="https://podminky.urs.cz/item/CS_URS_2025_02/741110012" TargetMode="External" /><Relationship Id="rId116" Type="http://schemas.openxmlformats.org/officeDocument/2006/relationships/hyperlink" Target="https://podminky.urs.cz/item/CS_URS_2025_02/741112011" TargetMode="External" /><Relationship Id="rId117" Type="http://schemas.openxmlformats.org/officeDocument/2006/relationships/hyperlink" Target="https://podminky.urs.cz/item/CS_URS_2025_02/741310001" TargetMode="External" /><Relationship Id="rId118" Type="http://schemas.openxmlformats.org/officeDocument/2006/relationships/hyperlink" Target="https://podminky.urs.cz/item/CS_URS_2025_02/741122102" TargetMode="External" /><Relationship Id="rId119" Type="http://schemas.openxmlformats.org/officeDocument/2006/relationships/hyperlink" Target="https://podminky.urs.cz/item/CS_URS_2025_02/741820102" TargetMode="External" /><Relationship Id="rId120" Type="http://schemas.openxmlformats.org/officeDocument/2006/relationships/hyperlink" Target="https://podminky.urs.cz/item/CS_URS_2025_02/741990041" TargetMode="External" /><Relationship Id="rId121" Type="http://schemas.openxmlformats.org/officeDocument/2006/relationships/hyperlink" Target="https://podminky.urs.cz/item/CS_URS_2025_02/741810003" TargetMode="External" /><Relationship Id="rId122" Type="http://schemas.openxmlformats.org/officeDocument/2006/relationships/hyperlink" Target="https://podminky.urs.cz/item/CS_URS_2025_02/998741112" TargetMode="External" /><Relationship Id="rId123" Type="http://schemas.openxmlformats.org/officeDocument/2006/relationships/hyperlink" Target="https://podminky.urs.cz/item/CS_URS_2025_02/751111014" TargetMode="External" /><Relationship Id="rId124" Type="http://schemas.openxmlformats.org/officeDocument/2006/relationships/hyperlink" Target="https://podminky.urs.cz/item/CS_URS_2025_02/751398053" TargetMode="External" /><Relationship Id="rId125" Type="http://schemas.openxmlformats.org/officeDocument/2006/relationships/hyperlink" Target="https://podminky.urs.cz/item/CS_URS_2025_02/HZS3212" TargetMode="External" /><Relationship Id="rId126" Type="http://schemas.openxmlformats.org/officeDocument/2006/relationships/hyperlink" Target="https://podminky.urs.cz/item/CS_URS_2025_02/998751111" TargetMode="External" /><Relationship Id="rId127" Type="http://schemas.openxmlformats.org/officeDocument/2006/relationships/hyperlink" Target="https://podminky.urs.cz/item/CS_URS_2025_02/762412501" TargetMode="External" /><Relationship Id="rId128" Type="http://schemas.openxmlformats.org/officeDocument/2006/relationships/hyperlink" Target="https://podminky.urs.cz/item/CS_URS_2025_02/766412214" TargetMode="External" /><Relationship Id="rId129" Type="http://schemas.openxmlformats.org/officeDocument/2006/relationships/hyperlink" Target="https://podminky.urs.cz/item/CS_URS_2025_02/762195000" TargetMode="External" /><Relationship Id="rId130" Type="http://schemas.openxmlformats.org/officeDocument/2006/relationships/hyperlink" Target="https://podminky.urs.cz/item/CS_URS_2025_02/762510875" TargetMode="External" /><Relationship Id="rId131" Type="http://schemas.openxmlformats.org/officeDocument/2006/relationships/hyperlink" Target="https://podminky.urs.cz/item/CS_URS_2025_02/998762121" TargetMode="External" /><Relationship Id="rId132" Type="http://schemas.openxmlformats.org/officeDocument/2006/relationships/hyperlink" Target="https://podminky.urs.cz/item/CS_URS_2025_02/766411811" TargetMode="External" /><Relationship Id="rId133" Type="http://schemas.openxmlformats.org/officeDocument/2006/relationships/hyperlink" Target="https://podminky.urs.cz/item/CS_URS_2025_02/766411821" TargetMode="External" /><Relationship Id="rId134" Type="http://schemas.openxmlformats.org/officeDocument/2006/relationships/hyperlink" Target="https://podminky.urs.cz/item/CS_URS_2025_02/766411822" TargetMode="External" /><Relationship Id="rId135" Type="http://schemas.openxmlformats.org/officeDocument/2006/relationships/hyperlink" Target="https://podminky.urs.cz/item/CS_URS_2025_02/766417211" TargetMode="External" /><Relationship Id="rId136" Type="http://schemas.openxmlformats.org/officeDocument/2006/relationships/hyperlink" Target="https://podminky.urs.cz/item/CS_URS_2025_02/766492100" TargetMode="External" /><Relationship Id="rId137" Type="http://schemas.openxmlformats.org/officeDocument/2006/relationships/hyperlink" Target="https://podminky.urs.cz/item/CS_URS_2025_02/766495100" TargetMode="External" /><Relationship Id="rId138" Type="http://schemas.openxmlformats.org/officeDocument/2006/relationships/hyperlink" Target="https://podminky.urs.cz/item/CS_URS_2025_02/762526510" TargetMode="External" /><Relationship Id="rId139" Type="http://schemas.openxmlformats.org/officeDocument/2006/relationships/hyperlink" Target="https://podminky.urs.cz/item/CS_URS_2025_02/766660745" TargetMode="External" /><Relationship Id="rId140" Type="http://schemas.openxmlformats.org/officeDocument/2006/relationships/hyperlink" Target="https://podminky.urs.cz/item/CS_URS_2025_02/766660717" TargetMode="External" /><Relationship Id="rId141" Type="http://schemas.openxmlformats.org/officeDocument/2006/relationships/hyperlink" Target="https://podminky.urs.cz/item/CS_URS_2025_02/766660718" TargetMode="External" /><Relationship Id="rId142" Type="http://schemas.openxmlformats.org/officeDocument/2006/relationships/hyperlink" Target="https://podminky.urs.cz/item/CS_URS_2025_02/766660720" TargetMode="External" /><Relationship Id="rId143" Type="http://schemas.openxmlformats.org/officeDocument/2006/relationships/hyperlink" Target="https://podminky.urs.cz/item/CS_URS_2025_02/766660729" TargetMode="External" /><Relationship Id="rId144" Type="http://schemas.openxmlformats.org/officeDocument/2006/relationships/hyperlink" Target="https://podminky.urs.cz/item/CS_URS_2025_02/766660734" TargetMode="External" /><Relationship Id="rId145" Type="http://schemas.openxmlformats.org/officeDocument/2006/relationships/hyperlink" Target="https://podminky.urs.cz/item/CS_URS_2025_02/766660751" TargetMode="External" /><Relationship Id="rId146" Type="http://schemas.openxmlformats.org/officeDocument/2006/relationships/hyperlink" Target="https://podminky.urs.cz/item/CS_URS_2025_02/766660752" TargetMode="External" /><Relationship Id="rId147" Type="http://schemas.openxmlformats.org/officeDocument/2006/relationships/hyperlink" Target="https://podminky.urs.cz/item/CS_URS_2025_02/766660761" TargetMode="External" /><Relationship Id="rId148" Type="http://schemas.openxmlformats.org/officeDocument/2006/relationships/hyperlink" Target="https://podminky.urs.cz/item/CS_URS_2025_02/766660762" TargetMode="External" /><Relationship Id="rId149" Type="http://schemas.openxmlformats.org/officeDocument/2006/relationships/hyperlink" Target="https://podminky.urs.cz/item/CS_URS_2025_02/766691932" TargetMode="External" /><Relationship Id="rId150" Type="http://schemas.openxmlformats.org/officeDocument/2006/relationships/hyperlink" Target="https://podminky.urs.cz/item/CS_URS_2025_02/766660012" TargetMode="External" /><Relationship Id="rId151" Type="http://schemas.openxmlformats.org/officeDocument/2006/relationships/hyperlink" Target="https://podminky.urs.cz/item/CS_URS_2025_02/998766122" TargetMode="External" /><Relationship Id="rId152" Type="http://schemas.openxmlformats.org/officeDocument/2006/relationships/hyperlink" Target="https://podminky.urs.cz/item/CS_URS_2025_02/767531121" TargetMode="External" /><Relationship Id="rId153" Type="http://schemas.openxmlformats.org/officeDocument/2006/relationships/hyperlink" Target="https://podminky.urs.cz/item/CS_URS_2025_02/767531215" TargetMode="External" /><Relationship Id="rId154" Type="http://schemas.openxmlformats.org/officeDocument/2006/relationships/hyperlink" Target="https://podminky.urs.cz/item/CS_URS_2025_02/767641805" TargetMode="External" /><Relationship Id="rId155" Type="http://schemas.openxmlformats.org/officeDocument/2006/relationships/hyperlink" Target="https://podminky.urs.cz/item/CS_URS_2025_02/998767112" TargetMode="External" /><Relationship Id="rId156" Type="http://schemas.openxmlformats.org/officeDocument/2006/relationships/hyperlink" Target="https://podminky.urs.cz/item/CS_URS_2025_02/783214101" TargetMode="External" /><Relationship Id="rId157" Type="http://schemas.openxmlformats.org/officeDocument/2006/relationships/hyperlink" Target="https://podminky.urs.cz/item/CS_URS_2025_02/783218111" TargetMode="External" /><Relationship Id="rId158" Type="http://schemas.openxmlformats.org/officeDocument/2006/relationships/hyperlink" Target="https://podminky.urs.cz/item/CS_URS_2025_02/784111005" TargetMode="External" /><Relationship Id="rId159" Type="http://schemas.openxmlformats.org/officeDocument/2006/relationships/hyperlink" Target="https://podminky.urs.cz/item/CS_URS_2025_02/784111035" TargetMode="External" /><Relationship Id="rId160" Type="http://schemas.openxmlformats.org/officeDocument/2006/relationships/hyperlink" Target="https://podminky.urs.cz/item/CS_URS_2025_02/784121035" TargetMode="External" /><Relationship Id="rId161" Type="http://schemas.openxmlformats.org/officeDocument/2006/relationships/hyperlink" Target="https://podminky.urs.cz/item/CS_URS_2025_02/784171115" TargetMode="External" /><Relationship Id="rId162" Type="http://schemas.openxmlformats.org/officeDocument/2006/relationships/hyperlink" Target="https://podminky.urs.cz/item/CS_URS_2025_02/784181005" TargetMode="External" /><Relationship Id="rId163" Type="http://schemas.openxmlformats.org/officeDocument/2006/relationships/hyperlink" Target="https://podminky.urs.cz/item/CS_URS_2025_02/784191001" TargetMode="External" /><Relationship Id="rId164" Type="http://schemas.openxmlformats.org/officeDocument/2006/relationships/hyperlink" Target="https://podminky.urs.cz/item/CS_URS_2025_02/784221105" TargetMode="External" /><Relationship Id="rId165" Type="http://schemas.openxmlformats.org/officeDocument/2006/relationships/hyperlink" Target="https://podminky.urs.cz/item/CS_URS_2025_02/784181105" TargetMode="External" /><Relationship Id="rId166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20" t="s">
        <v>6</v>
      </c>
      <c r="BT2" s="20" t="s">
        <v>7</v>
      </c>
    </row>
    <row r="3" s="1" customFormat="1" ht="6.96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="1" customFormat="1" ht="24.96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0" t="s">
        <v>14</v>
      </c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3"/>
      <c r="BE5" s="31" t="s">
        <v>15</v>
      </c>
      <c r="BS5" s="20" t="s">
        <v>6</v>
      </c>
    </row>
    <row r="6" s="1" customFormat="1" ht="36.96" customHeight="1">
      <c r="B6" s="24"/>
      <c r="C6" s="25"/>
      <c r="D6" s="32" t="s">
        <v>16</v>
      </c>
      <c r="E6" s="25"/>
      <c r="F6" s="25"/>
      <c r="G6" s="25"/>
      <c r="H6" s="25"/>
      <c r="I6" s="25"/>
      <c r="J6" s="25"/>
      <c r="K6" s="33" t="s">
        <v>17</v>
      </c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3"/>
      <c r="BE6" s="34"/>
      <c r="BS6" s="20" t="s">
        <v>6</v>
      </c>
    </row>
    <row r="7" s="1" customFormat="1" ht="12" customHeight="1">
      <c r="B7" s="24"/>
      <c r="C7" s="25"/>
      <c r="D7" s="35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5" t="s">
        <v>20</v>
      </c>
      <c r="AL7" s="25"/>
      <c r="AM7" s="25"/>
      <c r="AN7" s="30" t="s">
        <v>19</v>
      </c>
      <c r="AO7" s="25"/>
      <c r="AP7" s="25"/>
      <c r="AQ7" s="25"/>
      <c r="AR7" s="23"/>
      <c r="BE7" s="34"/>
      <c r="BS7" s="20" t="s">
        <v>6</v>
      </c>
    </row>
    <row r="8" s="1" customFormat="1" ht="12" customHeight="1">
      <c r="B8" s="24"/>
      <c r="C8" s="25"/>
      <c r="D8" s="35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5" t="s">
        <v>23</v>
      </c>
      <c r="AL8" s="25"/>
      <c r="AM8" s="25"/>
      <c r="AN8" s="36" t="s">
        <v>24</v>
      </c>
      <c r="AO8" s="25"/>
      <c r="AP8" s="25"/>
      <c r="AQ8" s="25"/>
      <c r="AR8" s="23"/>
      <c r="BE8" s="34"/>
      <c r="BS8" s="20" t="s">
        <v>6</v>
      </c>
    </row>
    <row r="9" s="1" customFormat="1" ht="14.4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4"/>
      <c r="BS9" s="20" t="s">
        <v>6</v>
      </c>
    </row>
    <row r="10" s="1" customFormat="1" ht="12" customHeight="1">
      <c r="B10" s="24"/>
      <c r="C10" s="25"/>
      <c r="D10" s="35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5" t="s">
        <v>26</v>
      </c>
      <c r="AL10" s="25"/>
      <c r="AM10" s="25"/>
      <c r="AN10" s="30" t="s">
        <v>27</v>
      </c>
      <c r="AO10" s="25"/>
      <c r="AP10" s="25"/>
      <c r="AQ10" s="25"/>
      <c r="AR10" s="23"/>
      <c r="BE10" s="34"/>
      <c r="BS10" s="20" t="s">
        <v>6</v>
      </c>
    </row>
    <row r="11" s="1" customFormat="1" ht="18.48" customHeight="1">
      <c r="B11" s="24"/>
      <c r="C11" s="25"/>
      <c r="D11" s="25"/>
      <c r="E11" s="30" t="s">
        <v>28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5" t="s">
        <v>29</v>
      </c>
      <c r="AL11" s="25"/>
      <c r="AM11" s="25"/>
      <c r="AN11" s="30" t="s">
        <v>30</v>
      </c>
      <c r="AO11" s="25"/>
      <c r="AP11" s="25"/>
      <c r="AQ11" s="25"/>
      <c r="AR11" s="23"/>
      <c r="BE11" s="34"/>
      <c r="BS11" s="20" t="s">
        <v>6</v>
      </c>
    </row>
    <row r="12" s="1" customFormat="1" ht="6.96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4"/>
      <c r="BS12" s="20" t="s">
        <v>6</v>
      </c>
    </row>
    <row r="13" s="1" customFormat="1" ht="12" customHeight="1">
      <c r="B13" s="24"/>
      <c r="C13" s="25"/>
      <c r="D13" s="35" t="s">
        <v>31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 t="s">
        <v>26</v>
      </c>
      <c r="AL13" s="25"/>
      <c r="AM13" s="25"/>
      <c r="AN13" s="37" t="s">
        <v>32</v>
      </c>
      <c r="AO13" s="25"/>
      <c r="AP13" s="25"/>
      <c r="AQ13" s="25"/>
      <c r="AR13" s="23"/>
      <c r="BE13" s="34"/>
      <c r="BS13" s="20" t="s">
        <v>6</v>
      </c>
    </row>
    <row r="14">
      <c r="B14" s="24"/>
      <c r="C14" s="25"/>
      <c r="D14" s="25"/>
      <c r="E14" s="37" t="s">
        <v>32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5" t="s">
        <v>29</v>
      </c>
      <c r="AL14" s="25"/>
      <c r="AM14" s="25"/>
      <c r="AN14" s="37" t="s">
        <v>32</v>
      </c>
      <c r="AO14" s="25"/>
      <c r="AP14" s="25"/>
      <c r="AQ14" s="25"/>
      <c r="AR14" s="23"/>
      <c r="BE14" s="34"/>
      <c r="BS14" s="20" t="s">
        <v>6</v>
      </c>
    </row>
    <row r="15" s="1" customFormat="1" ht="6.96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4"/>
      <c r="BS15" s="20" t="s">
        <v>4</v>
      </c>
    </row>
    <row r="16" s="1" customFormat="1" ht="12" customHeight="1">
      <c r="B16" s="24"/>
      <c r="C16" s="25"/>
      <c r="D16" s="35" t="s">
        <v>33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5" t="s">
        <v>26</v>
      </c>
      <c r="AL16" s="25"/>
      <c r="AM16" s="25"/>
      <c r="AN16" s="30" t="s">
        <v>19</v>
      </c>
      <c r="AO16" s="25"/>
      <c r="AP16" s="25"/>
      <c r="AQ16" s="25"/>
      <c r="AR16" s="23"/>
      <c r="BE16" s="34"/>
      <c r="BS16" s="20" t="s">
        <v>4</v>
      </c>
    </row>
    <row r="17" s="1" customFormat="1" ht="18.48" customHeight="1">
      <c r="B17" s="24"/>
      <c r="C17" s="25"/>
      <c r="D17" s="25"/>
      <c r="E17" s="30" t="s">
        <v>34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5" t="s">
        <v>29</v>
      </c>
      <c r="AL17" s="25"/>
      <c r="AM17" s="25"/>
      <c r="AN17" s="30" t="s">
        <v>19</v>
      </c>
      <c r="AO17" s="25"/>
      <c r="AP17" s="25"/>
      <c r="AQ17" s="25"/>
      <c r="AR17" s="23"/>
      <c r="BE17" s="34"/>
      <c r="BS17" s="20" t="s">
        <v>35</v>
      </c>
    </row>
    <row r="18" s="1" customFormat="1" ht="6.96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4"/>
      <c r="BS18" s="20" t="s">
        <v>6</v>
      </c>
    </row>
    <row r="19" s="1" customFormat="1" ht="12" customHeight="1">
      <c r="B19" s="24"/>
      <c r="C19" s="25"/>
      <c r="D19" s="35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5" t="s">
        <v>26</v>
      </c>
      <c r="AL19" s="25"/>
      <c r="AM19" s="25"/>
      <c r="AN19" s="30" t="s">
        <v>37</v>
      </c>
      <c r="AO19" s="25"/>
      <c r="AP19" s="25"/>
      <c r="AQ19" s="25"/>
      <c r="AR19" s="23"/>
      <c r="BE19" s="34"/>
      <c r="BS19" s="20" t="s">
        <v>6</v>
      </c>
    </row>
    <row r="20" s="1" customFormat="1" ht="18.48" customHeight="1">
      <c r="B20" s="24"/>
      <c r="C20" s="25"/>
      <c r="D20" s="25"/>
      <c r="E20" s="30" t="s">
        <v>38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5" t="s">
        <v>29</v>
      </c>
      <c r="AL20" s="25"/>
      <c r="AM20" s="25"/>
      <c r="AN20" s="30" t="s">
        <v>39</v>
      </c>
      <c r="AO20" s="25"/>
      <c r="AP20" s="25"/>
      <c r="AQ20" s="25"/>
      <c r="AR20" s="23"/>
      <c r="BE20" s="34"/>
      <c r="BS20" s="20" t="s">
        <v>35</v>
      </c>
    </row>
    <row r="21" s="1" customFormat="1" ht="6.96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4"/>
    </row>
    <row r="22" s="1" customFormat="1" ht="12" customHeight="1">
      <c r="B22" s="24"/>
      <c r="C22" s="25"/>
      <c r="D22" s="35" t="s">
        <v>40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4"/>
    </row>
    <row r="23" s="1" customFormat="1" ht="95.25" customHeight="1">
      <c r="B23" s="24"/>
      <c r="C23" s="25"/>
      <c r="D23" s="25"/>
      <c r="E23" s="39" t="s">
        <v>41</v>
      </c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25"/>
      <c r="AP23" s="25"/>
      <c r="AQ23" s="25"/>
      <c r="AR23" s="23"/>
      <c r="BE23" s="34"/>
    </row>
    <row r="24" s="1" customFormat="1" ht="6.96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4"/>
    </row>
    <row r="25" s="1" customFormat="1" ht="6.96" customHeight="1">
      <c r="B25" s="24"/>
      <c r="C25" s="25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25"/>
      <c r="AQ25" s="25"/>
      <c r="AR25" s="23"/>
      <c r="BE25" s="34"/>
    </row>
    <row r="26" s="2" customFormat="1" ht="25.92" customHeight="1">
      <c r="A26" s="41"/>
      <c r="B26" s="42"/>
      <c r="C26" s="43"/>
      <c r="D26" s="44" t="s">
        <v>42</v>
      </c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6">
        <f>ROUND(AG54,2)</f>
        <v>0</v>
      </c>
      <c r="AL26" s="45"/>
      <c r="AM26" s="45"/>
      <c r="AN26" s="45"/>
      <c r="AO26" s="45"/>
      <c r="AP26" s="43"/>
      <c r="AQ26" s="43"/>
      <c r="AR26" s="47"/>
      <c r="BE26" s="34"/>
    </row>
    <row r="27" s="2" customFormat="1" ht="6.96" customHeight="1">
      <c r="A27" s="41"/>
      <c r="B27" s="42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7"/>
      <c r="BE27" s="34"/>
    </row>
    <row r="28" s="2" customFormat="1">
      <c r="A28" s="41"/>
      <c r="B28" s="42"/>
      <c r="C28" s="43"/>
      <c r="D28" s="43"/>
      <c r="E28" s="43"/>
      <c r="F28" s="43"/>
      <c r="G28" s="43"/>
      <c r="H28" s="43"/>
      <c r="I28" s="43"/>
      <c r="J28" s="43"/>
      <c r="K28" s="43"/>
      <c r="L28" s="48" t="s">
        <v>43</v>
      </c>
      <c r="M28" s="48"/>
      <c r="N28" s="48"/>
      <c r="O28" s="48"/>
      <c r="P28" s="48"/>
      <c r="Q28" s="43"/>
      <c r="R28" s="43"/>
      <c r="S28" s="43"/>
      <c r="T28" s="43"/>
      <c r="U28" s="43"/>
      <c r="V28" s="43"/>
      <c r="W28" s="48" t="s">
        <v>44</v>
      </c>
      <c r="X28" s="48"/>
      <c r="Y28" s="48"/>
      <c r="Z28" s="48"/>
      <c r="AA28" s="48"/>
      <c r="AB28" s="48"/>
      <c r="AC28" s="48"/>
      <c r="AD28" s="48"/>
      <c r="AE28" s="48"/>
      <c r="AF28" s="43"/>
      <c r="AG28" s="43"/>
      <c r="AH28" s="43"/>
      <c r="AI28" s="43"/>
      <c r="AJ28" s="43"/>
      <c r="AK28" s="48" t="s">
        <v>45</v>
      </c>
      <c r="AL28" s="48"/>
      <c r="AM28" s="48"/>
      <c r="AN28" s="48"/>
      <c r="AO28" s="48"/>
      <c r="AP28" s="43"/>
      <c r="AQ28" s="43"/>
      <c r="AR28" s="47"/>
      <c r="BE28" s="34"/>
    </row>
    <row r="29" s="3" customFormat="1" ht="14.4" customHeight="1">
      <c r="A29" s="3"/>
      <c r="B29" s="49"/>
      <c r="C29" s="50"/>
      <c r="D29" s="35" t="s">
        <v>46</v>
      </c>
      <c r="E29" s="50"/>
      <c r="F29" s="35" t="s">
        <v>47</v>
      </c>
      <c r="G29" s="50"/>
      <c r="H29" s="50"/>
      <c r="I29" s="50"/>
      <c r="J29" s="50"/>
      <c r="K29" s="50"/>
      <c r="L29" s="51">
        <v>0.20999999999999999</v>
      </c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2">
        <f>ROUND(AZ54, 2)</f>
        <v>0</v>
      </c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0"/>
      <c r="AK29" s="52">
        <f>ROUND(AV54, 2)</f>
        <v>0</v>
      </c>
      <c r="AL29" s="50"/>
      <c r="AM29" s="50"/>
      <c r="AN29" s="50"/>
      <c r="AO29" s="50"/>
      <c r="AP29" s="50"/>
      <c r="AQ29" s="50"/>
      <c r="AR29" s="53"/>
      <c r="BE29" s="54"/>
    </row>
    <row r="30" s="3" customFormat="1" ht="14.4" customHeight="1">
      <c r="A30" s="3"/>
      <c r="B30" s="49"/>
      <c r="C30" s="50"/>
      <c r="D30" s="50"/>
      <c r="E30" s="50"/>
      <c r="F30" s="35" t="s">
        <v>48</v>
      </c>
      <c r="G30" s="50"/>
      <c r="H30" s="50"/>
      <c r="I30" s="50"/>
      <c r="J30" s="50"/>
      <c r="K30" s="50"/>
      <c r="L30" s="51">
        <v>0.12</v>
      </c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2">
        <f>ROUND(BA54, 2)</f>
        <v>0</v>
      </c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2">
        <f>ROUND(AW54, 2)</f>
        <v>0</v>
      </c>
      <c r="AL30" s="50"/>
      <c r="AM30" s="50"/>
      <c r="AN30" s="50"/>
      <c r="AO30" s="50"/>
      <c r="AP30" s="50"/>
      <c r="AQ30" s="50"/>
      <c r="AR30" s="53"/>
      <c r="BE30" s="54"/>
    </row>
    <row r="31" hidden="1" s="3" customFormat="1" ht="14.4" customHeight="1">
      <c r="A31" s="3"/>
      <c r="B31" s="49"/>
      <c r="C31" s="50"/>
      <c r="D31" s="50"/>
      <c r="E31" s="50"/>
      <c r="F31" s="35" t="s">
        <v>49</v>
      </c>
      <c r="G31" s="50"/>
      <c r="H31" s="50"/>
      <c r="I31" s="50"/>
      <c r="J31" s="50"/>
      <c r="K31" s="50"/>
      <c r="L31" s="51">
        <v>0.20999999999999999</v>
      </c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2">
        <f>ROUND(BB54, 2)</f>
        <v>0</v>
      </c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2">
        <v>0</v>
      </c>
      <c r="AL31" s="50"/>
      <c r="AM31" s="50"/>
      <c r="AN31" s="50"/>
      <c r="AO31" s="50"/>
      <c r="AP31" s="50"/>
      <c r="AQ31" s="50"/>
      <c r="AR31" s="53"/>
      <c r="BE31" s="54"/>
    </row>
    <row r="32" hidden="1" s="3" customFormat="1" ht="14.4" customHeight="1">
      <c r="A32" s="3"/>
      <c r="B32" s="49"/>
      <c r="C32" s="50"/>
      <c r="D32" s="50"/>
      <c r="E32" s="50"/>
      <c r="F32" s="35" t="s">
        <v>50</v>
      </c>
      <c r="G32" s="50"/>
      <c r="H32" s="50"/>
      <c r="I32" s="50"/>
      <c r="J32" s="50"/>
      <c r="K32" s="50"/>
      <c r="L32" s="51">
        <v>0.12</v>
      </c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2">
        <f>ROUND(BC54, 2)</f>
        <v>0</v>
      </c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2">
        <v>0</v>
      </c>
      <c r="AL32" s="50"/>
      <c r="AM32" s="50"/>
      <c r="AN32" s="50"/>
      <c r="AO32" s="50"/>
      <c r="AP32" s="50"/>
      <c r="AQ32" s="50"/>
      <c r="AR32" s="53"/>
      <c r="BE32" s="54"/>
    </row>
    <row r="33" hidden="1" s="3" customFormat="1" ht="14.4" customHeight="1">
      <c r="A33" s="3"/>
      <c r="B33" s="49"/>
      <c r="C33" s="50"/>
      <c r="D33" s="50"/>
      <c r="E33" s="50"/>
      <c r="F33" s="35" t="s">
        <v>51</v>
      </c>
      <c r="G33" s="50"/>
      <c r="H33" s="50"/>
      <c r="I33" s="50"/>
      <c r="J33" s="50"/>
      <c r="K33" s="50"/>
      <c r="L33" s="51">
        <v>0</v>
      </c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2">
        <f>ROUND(BD54, 2)</f>
        <v>0</v>
      </c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2">
        <v>0</v>
      </c>
      <c r="AL33" s="50"/>
      <c r="AM33" s="50"/>
      <c r="AN33" s="50"/>
      <c r="AO33" s="50"/>
      <c r="AP33" s="50"/>
      <c r="AQ33" s="50"/>
      <c r="AR33" s="53"/>
      <c r="BE33" s="3"/>
    </row>
    <row r="34" s="2" customFormat="1" ht="6.96" customHeight="1">
      <c r="A34" s="41"/>
      <c r="B34" s="42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7"/>
      <c r="BE34" s="41"/>
    </row>
    <row r="35" s="2" customFormat="1" ht="25.92" customHeight="1">
      <c r="A35" s="41"/>
      <c r="B35" s="42"/>
      <c r="C35" s="55"/>
      <c r="D35" s="56" t="s">
        <v>52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53</v>
      </c>
      <c r="U35" s="57"/>
      <c r="V35" s="57"/>
      <c r="W35" s="57"/>
      <c r="X35" s="59" t="s">
        <v>54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7"/>
      <c r="BE35" s="41"/>
    </row>
    <row r="36" s="2" customFormat="1" ht="6.96" customHeight="1">
      <c r="A36" s="41"/>
      <c r="B36" s="42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7"/>
      <c r="BE36" s="41"/>
    </row>
    <row r="37" s="2" customFormat="1" ht="6.96" customHeight="1">
      <c r="A37" s="41"/>
      <c r="B37" s="62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47"/>
      <c r="BE37" s="41"/>
    </row>
    <row r="41" s="2" customFormat="1" ht="6.96" customHeight="1">
      <c r="A41" s="41"/>
      <c r="B41" s="64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47"/>
      <c r="BE41" s="41"/>
    </row>
    <row r="42" s="2" customFormat="1" ht="24.96" customHeight="1">
      <c r="A42" s="41"/>
      <c r="B42" s="42"/>
      <c r="C42" s="26" t="s">
        <v>55</v>
      </c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7"/>
      <c r="BE42" s="41"/>
    </row>
    <row r="43" s="2" customFormat="1" ht="6.96" customHeight="1">
      <c r="A43" s="41"/>
      <c r="B43" s="42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7"/>
      <c r="BE43" s="41"/>
    </row>
    <row r="44" s="4" customFormat="1" ht="12" customHeight="1">
      <c r="A44" s="4"/>
      <c r="B44" s="66"/>
      <c r="C44" s="35" t="s">
        <v>13</v>
      </c>
      <c r="D44" s="67"/>
      <c r="E44" s="67"/>
      <c r="F44" s="67"/>
      <c r="G44" s="67"/>
      <c r="H44" s="67"/>
      <c r="I44" s="67"/>
      <c r="J44" s="67"/>
      <c r="K44" s="67"/>
      <c r="L44" s="67" t="str">
        <f>K5</f>
        <v>2025_09_19</v>
      </c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8"/>
      <c r="BE44" s="4"/>
    </row>
    <row r="45" s="5" customFormat="1" ht="36.96" customHeight="1">
      <c r="A45" s="5"/>
      <c r="B45" s="69"/>
      <c r="C45" s="70" t="s">
        <v>16</v>
      </c>
      <c r="D45" s="71"/>
      <c r="E45" s="71"/>
      <c r="F45" s="71"/>
      <c r="G45" s="71"/>
      <c r="H45" s="71"/>
      <c r="I45" s="71"/>
      <c r="J45" s="71"/>
      <c r="K45" s="71"/>
      <c r="L45" s="72" t="str">
        <f>K6</f>
        <v>Karviná - Rekonstrukce tělocvičny a zázemí v ZŠ U Lesa</v>
      </c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3"/>
      <c r="BE45" s="5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7"/>
      <c r="BE46" s="41"/>
    </row>
    <row r="47" s="2" customFormat="1" ht="12" customHeight="1">
      <c r="A47" s="41"/>
      <c r="B47" s="42"/>
      <c r="C47" s="35" t="s">
        <v>21</v>
      </c>
      <c r="D47" s="43"/>
      <c r="E47" s="43"/>
      <c r="F47" s="43"/>
      <c r="G47" s="43"/>
      <c r="H47" s="43"/>
      <c r="I47" s="43"/>
      <c r="J47" s="43"/>
      <c r="K47" s="43"/>
      <c r="L47" s="74" t="str">
        <f>IF(K8="","",K8)</f>
        <v>U Lesa 713/19, 73401 Karviná - Ráj</v>
      </c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35" t="s">
        <v>23</v>
      </c>
      <c r="AJ47" s="43"/>
      <c r="AK47" s="43"/>
      <c r="AL47" s="43"/>
      <c r="AM47" s="75" t="str">
        <f>IF(AN8= "","",AN8)</f>
        <v>4. 7. 2025</v>
      </c>
      <c r="AN47" s="75"/>
      <c r="AO47" s="43"/>
      <c r="AP47" s="43"/>
      <c r="AQ47" s="43"/>
      <c r="AR47" s="47"/>
      <c r="BE47" s="41"/>
    </row>
    <row r="48" s="2" customFormat="1" ht="6.96" customHeight="1">
      <c r="A48" s="41"/>
      <c r="B48" s="42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7"/>
      <c r="BE48" s="41"/>
    </row>
    <row r="49" s="2" customFormat="1" ht="25.65" customHeight="1">
      <c r="A49" s="41"/>
      <c r="B49" s="42"/>
      <c r="C49" s="35" t="s">
        <v>25</v>
      </c>
      <c r="D49" s="43"/>
      <c r="E49" s="43"/>
      <c r="F49" s="43"/>
      <c r="G49" s="43"/>
      <c r="H49" s="43"/>
      <c r="I49" s="43"/>
      <c r="J49" s="43"/>
      <c r="K49" s="43"/>
      <c r="L49" s="67" t="str">
        <f>IF(E11= "","",E11)</f>
        <v>statutární město Karviná</v>
      </c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35" t="s">
        <v>33</v>
      </c>
      <c r="AJ49" s="43"/>
      <c r="AK49" s="43"/>
      <c r="AL49" s="43"/>
      <c r="AM49" s="76" t="str">
        <f>IF(E17="","",E17)</f>
        <v>Radek Petžálek, Ing. František Mandovec</v>
      </c>
      <c r="AN49" s="67"/>
      <c r="AO49" s="67"/>
      <c r="AP49" s="67"/>
      <c r="AQ49" s="43"/>
      <c r="AR49" s="47"/>
      <c r="AS49" s="77" t="s">
        <v>56</v>
      </c>
      <c r="AT49" s="78"/>
      <c r="AU49" s="79"/>
      <c r="AV49" s="79"/>
      <c r="AW49" s="79"/>
      <c r="AX49" s="79"/>
      <c r="AY49" s="79"/>
      <c r="AZ49" s="79"/>
      <c r="BA49" s="79"/>
      <c r="BB49" s="79"/>
      <c r="BC49" s="79"/>
      <c r="BD49" s="80"/>
      <c r="BE49" s="41"/>
    </row>
    <row r="50" s="2" customFormat="1" ht="25.65" customHeight="1">
      <c r="A50" s="41"/>
      <c r="B50" s="42"/>
      <c r="C50" s="35" t="s">
        <v>31</v>
      </c>
      <c r="D50" s="43"/>
      <c r="E50" s="43"/>
      <c r="F50" s="43"/>
      <c r="G50" s="43"/>
      <c r="H50" s="43"/>
      <c r="I50" s="43"/>
      <c r="J50" s="43"/>
      <c r="K50" s="43"/>
      <c r="L50" s="67" t="str">
        <f>IF(E14= "Vyplň údaj","",E14)</f>
        <v/>
      </c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35" t="s">
        <v>36</v>
      </c>
      <c r="AJ50" s="43"/>
      <c r="AK50" s="43"/>
      <c r="AL50" s="43"/>
      <c r="AM50" s="76" t="str">
        <f>IF(E20="","",E20)</f>
        <v xml:space="preserve">Ing. Jana Krčmová, Artendr s.r.o. </v>
      </c>
      <c r="AN50" s="67"/>
      <c r="AO50" s="67"/>
      <c r="AP50" s="67"/>
      <c r="AQ50" s="43"/>
      <c r="AR50" s="47"/>
      <c r="AS50" s="81"/>
      <c r="AT50" s="82"/>
      <c r="AU50" s="83"/>
      <c r="AV50" s="83"/>
      <c r="AW50" s="83"/>
      <c r="AX50" s="83"/>
      <c r="AY50" s="83"/>
      <c r="AZ50" s="83"/>
      <c r="BA50" s="83"/>
      <c r="BB50" s="83"/>
      <c r="BC50" s="83"/>
      <c r="BD50" s="84"/>
      <c r="BE50" s="41"/>
    </row>
    <row r="51" s="2" customFormat="1" ht="10.8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7"/>
      <c r="AS51" s="85"/>
      <c r="AT51" s="86"/>
      <c r="AU51" s="87"/>
      <c r="AV51" s="87"/>
      <c r="AW51" s="87"/>
      <c r="AX51" s="87"/>
      <c r="AY51" s="87"/>
      <c r="AZ51" s="87"/>
      <c r="BA51" s="87"/>
      <c r="BB51" s="87"/>
      <c r="BC51" s="87"/>
      <c r="BD51" s="88"/>
      <c r="BE51" s="41"/>
    </row>
    <row r="52" s="2" customFormat="1" ht="29.28" customHeight="1">
      <c r="A52" s="41"/>
      <c r="B52" s="42"/>
      <c r="C52" s="89" t="s">
        <v>57</v>
      </c>
      <c r="D52" s="90"/>
      <c r="E52" s="90"/>
      <c r="F52" s="90"/>
      <c r="G52" s="90"/>
      <c r="H52" s="91"/>
      <c r="I52" s="92" t="s">
        <v>58</v>
      </c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3" t="s">
        <v>59</v>
      </c>
      <c r="AH52" s="90"/>
      <c r="AI52" s="90"/>
      <c r="AJ52" s="90"/>
      <c r="AK52" s="90"/>
      <c r="AL52" s="90"/>
      <c r="AM52" s="90"/>
      <c r="AN52" s="92" t="s">
        <v>60</v>
      </c>
      <c r="AO52" s="90"/>
      <c r="AP52" s="90"/>
      <c r="AQ52" s="94" t="s">
        <v>61</v>
      </c>
      <c r="AR52" s="47"/>
      <c r="AS52" s="95" t="s">
        <v>62</v>
      </c>
      <c r="AT52" s="96" t="s">
        <v>63</v>
      </c>
      <c r="AU52" s="96" t="s">
        <v>64</v>
      </c>
      <c r="AV52" s="96" t="s">
        <v>65</v>
      </c>
      <c r="AW52" s="96" t="s">
        <v>66</v>
      </c>
      <c r="AX52" s="96" t="s">
        <v>67</v>
      </c>
      <c r="AY52" s="96" t="s">
        <v>68</v>
      </c>
      <c r="AZ52" s="96" t="s">
        <v>69</v>
      </c>
      <c r="BA52" s="96" t="s">
        <v>70</v>
      </c>
      <c r="BB52" s="96" t="s">
        <v>71</v>
      </c>
      <c r="BC52" s="96" t="s">
        <v>72</v>
      </c>
      <c r="BD52" s="97" t="s">
        <v>73</v>
      </c>
      <c r="BE52" s="41"/>
    </row>
    <row r="53" s="2" customFormat="1" ht="10.8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7"/>
      <c r="AS53" s="98"/>
      <c r="AT53" s="99"/>
      <c r="AU53" s="99"/>
      <c r="AV53" s="99"/>
      <c r="AW53" s="99"/>
      <c r="AX53" s="99"/>
      <c r="AY53" s="99"/>
      <c r="AZ53" s="99"/>
      <c r="BA53" s="99"/>
      <c r="BB53" s="99"/>
      <c r="BC53" s="99"/>
      <c r="BD53" s="100"/>
      <c r="BE53" s="41"/>
    </row>
    <row r="54" s="6" customFormat="1" ht="32.4" customHeight="1">
      <c r="A54" s="6"/>
      <c r="B54" s="101"/>
      <c r="C54" s="102" t="s">
        <v>74</v>
      </c>
      <c r="D54" s="103"/>
      <c r="E54" s="103"/>
      <c r="F54" s="103"/>
      <c r="G54" s="103"/>
      <c r="H54" s="103"/>
      <c r="I54" s="103"/>
      <c r="J54" s="103"/>
      <c r="K54" s="103"/>
      <c r="L54" s="103"/>
      <c r="M54" s="103"/>
      <c r="N54" s="103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3"/>
      <c r="Z54" s="103"/>
      <c r="AA54" s="103"/>
      <c r="AB54" s="103"/>
      <c r="AC54" s="103"/>
      <c r="AD54" s="103"/>
      <c r="AE54" s="103"/>
      <c r="AF54" s="103"/>
      <c r="AG54" s="104">
        <f>ROUND(SUM(AG55:AG58),2)</f>
        <v>0</v>
      </c>
      <c r="AH54" s="104"/>
      <c r="AI54" s="104"/>
      <c r="AJ54" s="104"/>
      <c r="AK54" s="104"/>
      <c r="AL54" s="104"/>
      <c r="AM54" s="104"/>
      <c r="AN54" s="105">
        <f>SUM(AG54,AT54)</f>
        <v>0</v>
      </c>
      <c r="AO54" s="105"/>
      <c r="AP54" s="105"/>
      <c r="AQ54" s="106" t="s">
        <v>19</v>
      </c>
      <c r="AR54" s="107"/>
      <c r="AS54" s="108">
        <f>ROUND(SUM(AS55:AS58),2)</f>
        <v>0</v>
      </c>
      <c r="AT54" s="109">
        <f>ROUND(SUM(AV54:AW54),2)</f>
        <v>0</v>
      </c>
      <c r="AU54" s="110">
        <f>ROUND(SUM(AU55:AU58),5)</f>
        <v>0</v>
      </c>
      <c r="AV54" s="109">
        <f>ROUND(AZ54*L29,2)</f>
        <v>0</v>
      </c>
      <c r="AW54" s="109">
        <f>ROUND(BA54*L30,2)</f>
        <v>0</v>
      </c>
      <c r="AX54" s="109">
        <f>ROUND(BB54*L29,2)</f>
        <v>0</v>
      </c>
      <c r="AY54" s="109">
        <f>ROUND(BC54*L30,2)</f>
        <v>0</v>
      </c>
      <c r="AZ54" s="109">
        <f>ROUND(SUM(AZ55:AZ58),2)</f>
        <v>0</v>
      </c>
      <c r="BA54" s="109">
        <f>ROUND(SUM(BA55:BA58),2)</f>
        <v>0</v>
      </c>
      <c r="BB54" s="109">
        <f>ROUND(SUM(BB55:BB58),2)</f>
        <v>0</v>
      </c>
      <c r="BC54" s="109">
        <f>ROUND(SUM(BC55:BC58),2)</f>
        <v>0</v>
      </c>
      <c r="BD54" s="111">
        <f>ROUND(SUM(BD55:BD58),2)</f>
        <v>0</v>
      </c>
      <c r="BE54" s="6"/>
      <c r="BS54" s="112" t="s">
        <v>75</v>
      </c>
      <c r="BT54" s="112" t="s">
        <v>76</v>
      </c>
      <c r="BU54" s="113" t="s">
        <v>77</v>
      </c>
      <c r="BV54" s="112" t="s">
        <v>78</v>
      </c>
      <c r="BW54" s="112" t="s">
        <v>5</v>
      </c>
      <c r="BX54" s="112" t="s">
        <v>79</v>
      </c>
      <c r="CL54" s="112" t="s">
        <v>19</v>
      </c>
    </row>
    <row r="55" s="7" customFormat="1" ht="16.5" customHeight="1">
      <c r="A55" s="114" t="s">
        <v>80</v>
      </c>
      <c r="B55" s="115"/>
      <c r="C55" s="116"/>
      <c r="D55" s="117" t="s">
        <v>81</v>
      </c>
      <c r="E55" s="117"/>
      <c r="F55" s="117"/>
      <c r="G55" s="117"/>
      <c r="H55" s="117"/>
      <c r="I55" s="118"/>
      <c r="J55" s="117" t="s">
        <v>82</v>
      </c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9">
        <f>'SO02 - Rekonstrukce zázem...'!J30</f>
        <v>0</v>
      </c>
      <c r="AH55" s="118"/>
      <c r="AI55" s="118"/>
      <c r="AJ55" s="118"/>
      <c r="AK55" s="118"/>
      <c r="AL55" s="118"/>
      <c r="AM55" s="118"/>
      <c r="AN55" s="119">
        <f>SUM(AG55,AT55)</f>
        <v>0</v>
      </c>
      <c r="AO55" s="118"/>
      <c r="AP55" s="118"/>
      <c r="AQ55" s="120" t="s">
        <v>83</v>
      </c>
      <c r="AR55" s="121"/>
      <c r="AS55" s="122">
        <v>0</v>
      </c>
      <c r="AT55" s="123">
        <f>ROUND(SUM(AV55:AW55),2)</f>
        <v>0</v>
      </c>
      <c r="AU55" s="124">
        <f>'SO02 - Rekonstrukce zázem...'!P100</f>
        <v>0</v>
      </c>
      <c r="AV55" s="123">
        <f>'SO02 - Rekonstrukce zázem...'!J33</f>
        <v>0</v>
      </c>
      <c r="AW55" s="123">
        <f>'SO02 - Rekonstrukce zázem...'!J34</f>
        <v>0</v>
      </c>
      <c r="AX55" s="123">
        <f>'SO02 - Rekonstrukce zázem...'!J35</f>
        <v>0</v>
      </c>
      <c r="AY55" s="123">
        <f>'SO02 - Rekonstrukce zázem...'!J36</f>
        <v>0</v>
      </c>
      <c r="AZ55" s="123">
        <f>'SO02 - Rekonstrukce zázem...'!F33</f>
        <v>0</v>
      </c>
      <c r="BA55" s="123">
        <f>'SO02 - Rekonstrukce zázem...'!F34</f>
        <v>0</v>
      </c>
      <c r="BB55" s="123">
        <f>'SO02 - Rekonstrukce zázem...'!F35</f>
        <v>0</v>
      </c>
      <c r="BC55" s="123">
        <f>'SO02 - Rekonstrukce zázem...'!F36</f>
        <v>0</v>
      </c>
      <c r="BD55" s="125">
        <f>'SO02 - Rekonstrukce zázem...'!F37</f>
        <v>0</v>
      </c>
      <c r="BE55" s="7"/>
      <c r="BT55" s="126" t="s">
        <v>84</v>
      </c>
      <c r="BV55" s="126" t="s">
        <v>78</v>
      </c>
      <c r="BW55" s="126" t="s">
        <v>85</v>
      </c>
      <c r="BX55" s="126" t="s">
        <v>5</v>
      </c>
      <c r="CL55" s="126" t="s">
        <v>19</v>
      </c>
      <c r="CM55" s="126" t="s">
        <v>86</v>
      </c>
    </row>
    <row r="56" s="7" customFormat="1" ht="16.5" customHeight="1">
      <c r="A56" s="114" t="s">
        <v>80</v>
      </c>
      <c r="B56" s="115"/>
      <c r="C56" s="116"/>
      <c r="D56" s="117" t="s">
        <v>87</v>
      </c>
      <c r="E56" s="117"/>
      <c r="F56" s="117"/>
      <c r="G56" s="117"/>
      <c r="H56" s="117"/>
      <c r="I56" s="118"/>
      <c r="J56" s="117" t="s">
        <v>88</v>
      </c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9">
        <f>'SO03 - Rekonstrukce střec...'!J30</f>
        <v>0</v>
      </c>
      <c r="AH56" s="118"/>
      <c r="AI56" s="118"/>
      <c r="AJ56" s="118"/>
      <c r="AK56" s="118"/>
      <c r="AL56" s="118"/>
      <c r="AM56" s="118"/>
      <c r="AN56" s="119">
        <f>SUM(AG56,AT56)</f>
        <v>0</v>
      </c>
      <c r="AO56" s="118"/>
      <c r="AP56" s="118"/>
      <c r="AQ56" s="120" t="s">
        <v>83</v>
      </c>
      <c r="AR56" s="121"/>
      <c r="AS56" s="122">
        <v>0</v>
      </c>
      <c r="AT56" s="123">
        <f>ROUND(SUM(AV56:AW56),2)</f>
        <v>0</v>
      </c>
      <c r="AU56" s="124">
        <f>'SO03 - Rekonstrukce střec...'!P93</f>
        <v>0</v>
      </c>
      <c r="AV56" s="123">
        <f>'SO03 - Rekonstrukce střec...'!J33</f>
        <v>0</v>
      </c>
      <c r="AW56" s="123">
        <f>'SO03 - Rekonstrukce střec...'!J34</f>
        <v>0</v>
      </c>
      <c r="AX56" s="123">
        <f>'SO03 - Rekonstrukce střec...'!J35</f>
        <v>0</v>
      </c>
      <c r="AY56" s="123">
        <f>'SO03 - Rekonstrukce střec...'!J36</f>
        <v>0</v>
      </c>
      <c r="AZ56" s="123">
        <f>'SO03 - Rekonstrukce střec...'!F33</f>
        <v>0</v>
      </c>
      <c r="BA56" s="123">
        <f>'SO03 - Rekonstrukce střec...'!F34</f>
        <v>0</v>
      </c>
      <c r="BB56" s="123">
        <f>'SO03 - Rekonstrukce střec...'!F35</f>
        <v>0</v>
      </c>
      <c r="BC56" s="123">
        <f>'SO03 - Rekonstrukce střec...'!F36</f>
        <v>0</v>
      </c>
      <c r="BD56" s="125">
        <f>'SO03 - Rekonstrukce střec...'!F37</f>
        <v>0</v>
      </c>
      <c r="BE56" s="7"/>
      <c r="BT56" s="126" t="s">
        <v>84</v>
      </c>
      <c r="BV56" s="126" t="s">
        <v>78</v>
      </c>
      <c r="BW56" s="126" t="s">
        <v>89</v>
      </c>
      <c r="BX56" s="126" t="s">
        <v>5</v>
      </c>
      <c r="CL56" s="126" t="s">
        <v>19</v>
      </c>
      <c r="CM56" s="126" t="s">
        <v>86</v>
      </c>
    </row>
    <row r="57" s="7" customFormat="1" ht="24.75" customHeight="1">
      <c r="A57" s="114" t="s">
        <v>80</v>
      </c>
      <c r="B57" s="115"/>
      <c r="C57" s="116"/>
      <c r="D57" s="117" t="s">
        <v>90</v>
      </c>
      <c r="E57" s="117"/>
      <c r="F57" s="117"/>
      <c r="G57" s="117"/>
      <c r="H57" s="117"/>
      <c r="I57" s="118"/>
      <c r="J57" s="117" t="s">
        <v>17</v>
      </c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9">
        <f>'VRN - Karviná - Rekonstru...'!J30</f>
        <v>0</v>
      </c>
      <c r="AH57" s="118"/>
      <c r="AI57" s="118"/>
      <c r="AJ57" s="118"/>
      <c r="AK57" s="118"/>
      <c r="AL57" s="118"/>
      <c r="AM57" s="118"/>
      <c r="AN57" s="119">
        <f>SUM(AG57,AT57)</f>
        <v>0</v>
      </c>
      <c r="AO57" s="118"/>
      <c r="AP57" s="118"/>
      <c r="AQ57" s="120" t="s">
        <v>83</v>
      </c>
      <c r="AR57" s="121"/>
      <c r="AS57" s="122">
        <v>0</v>
      </c>
      <c r="AT57" s="123">
        <f>ROUND(SUM(AV57:AW57),2)</f>
        <v>0</v>
      </c>
      <c r="AU57" s="124">
        <f>'VRN - Karviná - Rekonstru...'!P85</f>
        <v>0</v>
      </c>
      <c r="AV57" s="123">
        <f>'VRN - Karviná - Rekonstru...'!J33</f>
        <v>0</v>
      </c>
      <c r="AW57" s="123">
        <f>'VRN - Karviná - Rekonstru...'!J34</f>
        <v>0</v>
      </c>
      <c r="AX57" s="123">
        <f>'VRN - Karviná - Rekonstru...'!J35</f>
        <v>0</v>
      </c>
      <c r="AY57" s="123">
        <f>'VRN - Karviná - Rekonstru...'!J36</f>
        <v>0</v>
      </c>
      <c r="AZ57" s="123">
        <f>'VRN - Karviná - Rekonstru...'!F33</f>
        <v>0</v>
      </c>
      <c r="BA57" s="123">
        <f>'VRN - Karviná - Rekonstru...'!F34</f>
        <v>0</v>
      </c>
      <c r="BB57" s="123">
        <f>'VRN - Karviná - Rekonstru...'!F35</f>
        <v>0</v>
      </c>
      <c r="BC57" s="123">
        <f>'VRN - Karviná - Rekonstru...'!F36</f>
        <v>0</v>
      </c>
      <c r="BD57" s="125">
        <f>'VRN - Karviná - Rekonstru...'!F37</f>
        <v>0</v>
      </c>
      <c r="BE57" s="7"/>
      <c r="BT57" s="126" t="s">
        <v>84</v>
      </c>
      <c r="BV57" s="126" t="s">
        <v>78</v>
      </c>
      <c r="BW57" s="126" t="s">
        <v>91</v>
      </c>
      <c r="BX57" s="126" t="s">
        <v>5</v>
      </c>
      <c r="CL57" s="126" t="s">
        <v>19</v>
      </c>
      <c r="CM57" s="126" t="s">
        <v>86</v>
      </c>
    </row>
    <row r="58" s="7" customFormat="1" ht="16.5" customHeight="1">
      <c r="A58" s="114" t="s">
        <v>80</v>
      </c>
      <c r="B58" s="115"/>
      <c r="C58" s="116"/>
      <c r="D58" s="117" t="s">
        <v>92</v>
      </c>
      <c r="E58" s="117"/>
      <c r="F58" s="117"/>
      <c r="G58" s="117"/>
      <c r="H58" s="117"/>
      <c r="I58" s="118"/>
      <c r="J58" s="117" t="s">
        <v>93</v>
      </c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9">
        <f>'SO01 - Rekonstrukce těloc...'!J30</f>
        <v>0</v>
      </c>
      <c r="AH58" s="118"/>
      <c r="AI58" s="118"/>
      <c r="AJ58" s="118"/>
      <c r="AK58" s="118"/>
      <c r="AL58" s="118"/>
      <c r="AM58" s="118"/>
      <c r="AN58" s="119">
        <f>SUM(AG58,AT58)</f>
        <v>0</v>
      </c>
      <c r="AO58" s="118"/>
      <c r="AP58" s="118"/>
      <c r="AQ58" s="120" t="s">
        <v>83</v>
      </c>
      <c r="AR58" s="121"/>
      <c r="AS58" s="127">
        <v>0</v>
      </c>
      <c r="AT58" s="128">
        <f>ROUND(SUM(AV58:AW58),2)</f>
        <v>0</v>
      </c>
      <c r="AU58" s="129">
        <f>'SO01 - Rekonstrukce těloc...'!P107</f>
        <v>0</v>
      </c>
      <c r="AV58" s="128">
        <f>'SO01 - Rekonstrukce těloc...'!J33</f>
        <v>0</v>
      </c>
      <c r="AW58" s="128">
        <f>'SO01 - Rekonstrukce těloc...'!J34</f>
        <v>0</v>
      </c>
      <c r="AX58" s="128">
        <f>'SO01 - Rekonstrukce těloc...'!J35</f>
        <v>0</v>
      </c>
      <c r="AY58" s="128">
        <f>'SO01 - Rekonstrukce těloc...'!J36</f>
        <v>0</v>
      </c>
      <c r="AZ58" s="128">
        <f>'SO01 - Rekonstrukce těloc...'!F33</f>
        <v>0</v>
      </c>
      <c r="BA58" s="128">
        <f>'SO01 - Rekonstrukce těloc...'!F34</f>
        <v>0</v>
      </c>
      <c r="BB58" s="128">
        <f>'SO01 - Rekonstrukce těloc...'!F35</f>
        <v>0</v>
      </c>
      <c r="BC58" s="128">
        <f>'SO01 - Rekonstrukce těloc...'!F36</f>
        <v>0</v>
      </c>
      <c r="BD58" s="130">
        <f>'SO01 - Rekonstrukce těloc...'!F37</f>
        <v>0</v>
      </c>
      <c r="BE58" s="7"/>
      <c r="BT58" s="126" t="s">
        <v>84</v>
      </c>
      <c r="BV58" s="126" t="s">
        <v>78</v>
      </c>
      <c r="BW58" s="126" t="s">
        <v>94</v>
      </c>
      <c r="BX58" s="126" t="s">
        <v>5</v>
      </c>
      <c r="CL58" s="126" t="s">
        <v>19</v>
      </c>
      <c r="CM58" s="126" t="s">
        <v>86</v>
      </c>
    </row>
    <row r="59" s="2" customFormat="1" ht="30" customHeight="1">
      <c r="A59" s="41"/>
      <c r="B59" s="42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7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="2" customFormat="1" ht="6.96" customHeight="1">
      <c r="A60" s="41"/>
      <c r="B60" s="62"/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47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</sheetData>
  <sheetProtection sheet="1" formatColumns="0" formatRows="0" objects="1" scenarios="1" spinCount="100000" saltValue="pqEt18GHMLBzQhN9iU0uzTLcLX2/MTKLGtJzI/Mxz1j6G1aeyPXGkN7Qk/5Q1IyuP2wJu6op6P7iQtV3uzMLlw==" hashValue="RlXJr+GrTk6YhE6hVhPKpYc/kEV1KBPnjUC6V6kSNvgz95+cNTmZ6poggSJI0eSPoYr5IIkS6PCZcN4p/ZpBJg==" algorithmName="SHA-512" password="CA7F"/>
  <mergeCells count="54">
    <mergeCell ref="L45:AJ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SO02 - Rekonstrukce zázem...'!C2" display="/"/>
    <hyperlink ref="A56" location="'SO03 - Rekonstrukce střec...'!C2" display="/"/>
    <hyperlink ref="A57" location="'VRN - Karviná - Rekonstru...'!C2" display="/"/>
    <hyperlink ref="A58" location="'SO01 - Rekonstrukce těloc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86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Karviná - Rekonstrukce tělocvičny a zázemí v ZŠ U Lesa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97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98</v>
      </c>
      <c r="G12" s="41"/>
      <c r="H12" s="41"/>
      <c r="I12" s="135" t="s">
        <v>23</v>
      </c>
      <c r="J12" s="140" t="str">
        <f>'Rekapitulace stavby'!AN8</f>
        <v>4. 7. 2025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27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28</v>
      </c>
      <c r="F15" s="41"/>
      <c r="G15" s="41"/>
      <c r="H15" s="41"/>
      <c r="I15" s="135" t="s">
        <v>29</v>
      </c>
      <c r="J15" s="139" t="s">
        <v>30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37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29</v>
      </c>
      <c r="J24" s="139" t="s">
        <v>39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ROUND(J100,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ROUND((SUM(BE100:BE1074)),  2)</f>
        <v>0</v>
      </c>
      <c r="G33" s="41"/>
      <c r="H33" s="41"/>
      <c r="I33" s="151">
        <v>0.20999999999999999</v>
      </c>
      <c r="J33" s="150">
        <f>ROUND(((SUM(BE100:BE1074))*I33),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ROUND((SUM(BF100:BF1074)),  2)</f>
        <v>0</v>
      </c>
      <c r="G34" s="41"/>
      <c r="H34" s="41"/>
      <c r="I34" s="151">
        <v>0.12</v>
      </c>
      <c r="J34" s="150">
        <f>ROUND(((SUM(BF100:BF1074))*I34),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ROUND((SUM(BG100:BG1074)),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ROUND((SUM(BH100:BH1074)),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ROUND((SUM(BI100:BI1074)),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Karviná - Rekonstrukce tělocvičny a zázemí v ZŠ U Lesa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SO02 - Rekonstrukce zázemí v ZŠ U Lesa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Rekonstrukce tělocvičny a zázemí v ZŠ U Lesa</v>
      </c>
      <c r="G52" s="43"/>
      <c r="H52" s="43"/>
      <c r="I52" s="35" t="s">
        <v>23</v>
      </c>
      <c r="J52" s="75" t="str">
        <f>IF(J12="","",J12)</f>
        <v>4. 7. 2025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33</v>
      </c>
      <c r="J54" s="39" t="str">
        <f>E21</f>
        <v>Radek Petžálek, Ing. František Mandovec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Ing. Jana Krčmová, Artendr s.r.o.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100</v>
      </c>
      <c r="D57" s="165"/>
      <c r="E57" s="165"/>
      <c r="F57" s="165"/>
      <c r="G57" s="165"/>
      <c r="H57" s="165"/>
      <c r="I57" s="165"/>
      <c r="J57" s="166" t="s">
        <v>101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J100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102</v>
      </c>
    </row>
    <row r="60" s="9" customFormat="1" ht="24.96" customHeight="1">
      <c r="A60" s="9"/>
      <c r="B60" s="168"/>
      <c r="C60" s="169"/>
      <c r="D60" s="170" t="s">
        <v>103</v>
      </c>
      <c r="E60" s="171"/>
      <c r="F60" s="171"/>
      <c r="G60" s="171"/>
      <c r="H60" s="171"/>
      <c r="I60" s="171"/>
      <c r="J60" s="172">
        <f>J101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104</v>
      </c>
      <c r="E61" s="177"/>
      <c r="F61" s="177"/>
      <c r="G61" s="177"/>
      <c r="H61" s="177"/>
      <c r="I61" s="177"/>
      <c r="J61" s="178">
        <f>J102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105</v>
      </c>
      <c r="E62" s="177"/>
      <c r="F62" s="177"/>
      <c r="G62" s="177"/>
      <c r="H62" s="177"/>
      <c r="I62" s="177"/>
      <c r="J62" s="178">
        <f>J107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106</v>
      </c>
      <c r="E63" s="177"/>
      <c r="F63" s="177"/>
      <c r="G63" s="177"/>
      <c r="H63" s="177"/>
      <c r="I63" s="177"/>
      <c r="J63" s="178">
        <f>J136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107</v>
      </c>
      <c r="E64" s="177"/>
      <c r="F64" s="177"/>
      <c r="G64" s="177"/>
      <c r="H64" s="177"/>
      <c r="I64" s="177"/>
      <c r="J64" s="178">
        <f>J196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108</v>
      </c>
      <c r="E65" s="177"/>
      <c r="F65" s="177"/>
      <c r="G65" s="177"/>
      <c r="H65" s="177"/>
      <c r="I65" s="177"/>
      <c r="J65" s="178">
        <f>J261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109</v>
      </c>
      <c r="E66" s="177"/>
      <c r="F66" s="177"/>
      <c r="G66" s="177"/>
      <c r="H66" s="177"/>
      <c r="I66" s="177"/>
      <c r="J66" s="178">
        <f>J275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9" customFormat="1" ht="24.96" customHeight="1">
      <c r="A67" s="9"/>
      <c r="B67" s="168"/>
      <c r="C67" s="169"/>
      <c r="D67" s="170" t="s">
        <v>110</v>
      </c>
      <c r="E67" s="171"/>
      <c r="F67" s="171"/>
      <c r="G67" s="171"/>
      <c r="H67" s="171"/>
      <c r="I67" s="171"/>
      <c r="J67" s="172">
        <f>J279</f>
        <v>0</v>
      </c>
      <c r="K67" s="169"/>
      <c r="L67" s="173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s="10" customFormat="1" ht="19.92" customHeight="1">
      <c r="A68" s="10"/>
      <c r="B68" s="174"/>
      <c r="C68" s="175"/>
      <c r="D68" s="176" t="s">
        <v>111</v>
      </c>
      <c r="E68" s="177"/>
      <c r="F68" s="177"/>
      <c r="G68" s="177"/>
      <c r="H68" s="177"/>
      <c r="I68" s="177"/>
      <c r="J68" s="178">
        <f>J280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112</v>
      </c>
      <c r="E69" s="177"/>
      <c r="F69" s="177"/>
      <c r="G69" s="177"/>
      <c r="H69" s="177"/>
      <c r="I69" s="177"/>
      <c r="J69" s="178">
        <f>J308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113</v>
      </c>
      <c r="E70" s="177"/>
      <c r="F70" s="177"/>
      <c r="G70" s="177"/>
      <c r="H70" s="177"/>
      <c r="I70" s="177"/>
      <c r="J70" s="178">
        <f>J349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114</v>
      </c>
      <c r="E71" s="177"/>
      <c r="F71" s="177"/>
      <c r="G71" s="177"/>
      <c r="H71" s="177"/>
      <c r="I71" s="177"/>
      <c r="J71" s="178">
        <f>J453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115</v>
      </c>
      <c r="E72" s="177"/>
      <c r="F72" s="177"/>
      <c r="G72" s="177"/>
      <c r="H72" s="177"/>
      <c r="I72" s="177"/>
      <c r="J72" s="178">
        <f>J468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116</v>
      </c>
      <c r="E73" s="177"/>
      <c r="F73" s="177"/>
      <c r="G73" s="177"/>
      <c r="H73" s="177"/>
      <c r="I73" s="177"/>
      <c r="J73" s="178">
        <f>J531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117</v>
      </c>
      <c r="E74" s="177"/>
      <c r="F74" s="177"/>
      <c r="G74" s="177"/>
      <c r="H74" s="177"/>
      <c r="I74" s="177"/>
      <c r="J74" s="178">
        <f>J544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118</v>
      </c>
      <c r="E75" s="177"/>
      <c r="F75" s="177"/>
      <c r="G75" s="177"/>
      <c r="H75" s="177"/>
      <c r="I75" s="177"/>
      <c r="J75" s="178">
        <f>J565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119</v>
      </c>
      <c r="E76" s="177"/>
      <c r="F76" s="177"/>
      <c r="G76" s="177"/>
      <c r="H76" s="177"/>
      <c r="I76" s="177"/>
      <c r="J76" s="178">
        <f>J670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120</v>
      </c>
      <c r="E77" s="177"/>
      <c r="F77" s="177"/>
      <c r="G77" s="177"/>
      <c r="H77" s="177"/>
      <c r="I77" s="177"/>
      <c r="J77" s="178">
        <f>J693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121</v>
      </c>
      <c r="E78" s="177"/>
      <c r="F78" s="177"/>
      <c r="G78" s="177"/>
      <c r="H78" s="177"/>
      <c r="I78" s="177"/>
      <c r="J78" s="178">
        <f>J805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122</v>
      </c>
      <c r="E79" s="177"/>
      <c r="F79" s="177"/>
      <c r="G79" s="177"/>
      <c r="H79" s="177"/>
      <c r="I79" s="177"/>
      <c r="J79" s="178">
        <f>J906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9" customFormat="1" ht="24.96" customHeight="1">
      <c r="A80" s="9"/>
      <c r="B80" s="168"/>
      <c r="C80" s="169"/>
      <c r="D80" s="170" t="s">
        <v>123</v>
      </c>
      <c r="E80" s="171"/>
      <c r="F80" s="171"/>
      <c r="G80" s="171"/>
      <c r="H80" s="171"/>
      <c r="I80" s="171"/>
      <c r="J80" s="172">
        <f>J1071</f>
        <v>0</v>
      </c>
      <c r="K80" s="169"/>
      <c r="L80" s="173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s="2" customFormat="1" ht="21.84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6.96" customHeight="1">
      <c r="A82" s="41"/>
      <c r="B82" s="62"/>
      <c r="C82" s="63"/>
      <c r="D82" s="63"/>
      <c r="E82" s="63"/>
      <c r="F82" s="63"/>
      <c r="G82" s="63"/>
      <c r="H82" s="63"/>
      <c r="I82" s="63"/>
      <c r="J82" s="63"/>
      <c r="K82" s="6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6" s="2" customFormat="1" ht="6.96" customHeight="1">
      <c r="A86" s="41"/>
      <c r="B86" s="64"/>
      <c r="C86" s="65"/>
      <c r="D86" s="65"/>
      <c r="E86" s="65"/>
      <c r="F86" s="65"/>
      <c r="G86" s="65"/>
      <c r="H86" s="65"/>
      <c r="I86" s="65"/>
      <c r="J86" s="65"/>
      <c r="K86" s="65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24.96" customHeight="1">
      <c r="A87" s="41"/>
      <c r="B87" s="42"/>
      <c r="C87" s="26" t="s">
        <v>124</v>
      </c>
      <c r="D87" s="43"/>
      <c r="E87" s="43"/>
      <c r="F87" s="43"/>
      <c r="G87" s="43"/>
      <c r="H87" s="43"/>
      <c r="I87" s="43"/>
      <c r="J87" s="43"/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12" customHeight="1">
      <c r="A89" s="41"/>
      <c r="B89" s="42"/>
      <c r="C89" s="35" t="s">
        <v>16</v>
      </c>
      <c r="D89" s="43"/>
      <c r="E89" s="43"/>
      <c r="F89" s="43"/>
      <c r="G89" s="43"/>
      <c r="H89" s="43"/>
      <c r="I89" s="43"/>
      <c r="J89" s="43"/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6.5" customHeight="1">
      <c r="A90" s="41"/>
      <c r="B90" s="42"/>
      <c r="C90" s="43"/>
      <c r="D90" s="43"/>
      <c r="E90" s="163" t="str">
        <f>E7</f>
        <v>Karviná - Rekonstrukce tělocvičny a zázemí v ZŠ U Lesa</v>
      </c>
      <c r="F90" s="35"/>
      <c r="G90" s="35"/>
      <c r="H90" s="35"/>
      <c r="I90" s="43"/>
      <c r="J90" s="43"/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2" customHeight="1">
      <c r="A91" s="41"/>
      <c r="B91" s="42"/>
      <c r="C91" s="35" t="s">
        <v>96</v>
      </c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2" customFormat="1" ht="16.5" customHeight="1">
      <c r="A92" s="41"/>
      <c r="B92" s="42"/>
      <c r="C92" s="43"/>
      <c r="D92" s="43"/>
      <c r="E92" s="72" t="str">
        <f>E9</f>
        <v>SO02 - Rekonstrukce zázemí v ZŠ U Lesa</v>
      </c>
      <c r="F92" s="43"/>
      <c r="G92" s="43"/>
      <c r="H92" s="43"/>
      <c r="I92" s="43"/>
      <c r="J92" s="43"/>
      <c r="K92" s="43"/>
      <c r="L92" s="137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</row>
    <row r="93" s="2" customFormat="1" ht="6.96" customHeight="1">
      <c r="A93" s="41"/>
      <c r="B93" s="42"/>
      <c r="C93" s="43"/>
      <c r="D93" s="43"/>
      <c r="E93" s="43"/>
      <c r="F93" s="43"/>
      <c r="G93" s="43"/>
      <c r="H93" s="43"/>
      <c r="I93" s="43"/>
      <c r="J93" s="43"/>
      <c r="K93" s="43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12" customHeight="1">
      <c r="A94" s="41"/>
      <c r="B94" s="42"/>
      <c r="C94" s="35" t="s">
        <v>21</v>
      </c>
      <c r="D94" s="43"/>
      <c r="E94" s="43"/>
      <c r="F94" s="30" t="str">
        <f>F12</f>
        <v>Rekonstrukce tělocvičny a zázemí v ZŠ U Lesa</v>
      </c>
      <c r="G94" s="43"/>
      <c r="H94" s="43"/>
      <c r="I94" s="35" t="s">
        <v>23</v>
      </c>
      <c r="J94" s="75" t="str">
        <f>IF(J12="","",J12)</f>
        <v>4. 7. 2025</v>
      </c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25.65" customHeight="1">
      <c r="A96" s="41"/>
      <c r="B96" s="42"/>
      <c r="C96" s="35" t="s">
        <v>25</v>
      </c>
      <c r="D96" s="43"/>
      <c r="E96" s="43"/>
      <c r="F96" s="30" t="str">
        <f>E15</f>
        <v>statutární město Karviná</v>
      </c>
      <c r="G96" s="43"/>
      <c r="H96" s="43"/>
      <c r="I96" s="35" t="s">
        <v>33</v>
      </c>
      <c r="J96" s="39" t="str">
        <f>E21</f>
        <v>Radek Petžálek, Ing. František Mandovec</v>
      </c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25.65" customHeight="1">
      <c r="A97" s="41"/>
      <c r="B97" s="42"/>
      <c r="C97" s="35" t="s">
        <v>31</v>
      </c>
      <c r="D97" s="43"/>
      <c r="E97" s="43"/>
      <c r="F97" s="30" t="str">
        <f>IF(E18="","",E18)</f>
        <v>Vyplň údaj</v>
      </c>
      <c r="G97" s="43"/>
      <c r="H97" s="43"/>
      <c r="I97" s="35" t="s">
        <v>36</v>
      </c>
      <c r="J97" s="39" t="str">
        <f>E24</f>
        <v xml:space="preserve">Ing. Jana Krčmová, Artendr s.r.o. </v>
      </c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0.32" customHeight="1">
      <c r="A98" s="41"/>
      <c r="B98" s="42"/>
      <c r="C98" s="43"/>
      <c r="D98" s="43"/>
      <c r="E98" s="43"/>
      <c r="F98" s="43"/>
      <c r="G98" s="43"/>
      <c r="H98" s="43"/>
      <c r="I98" s="43"/>
      <c r="J98" s="43"/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11" customFormat="1" ht="29.28" customHeight="1">
      <c r="A99" s="180"/>
      <c r="B99" s="181"/>
      <c r="C99" s="182" t="s">
        <v>125</v>
      </c>
      <c r="D99" s="183" t="s">
        <v>61</v>
      </c>
      <c r="E99" s="183" t="s">
        <v>57</v>
      </c>
      <c r="F99" s="183" t="s">
        <v>58</v>
      </c>
      <c r="G99" s="183" t="s">
        <v>126</v>
      </c>
      <c r="H99" s="183" t="s">
        <v>127</v>
      </c>
      <c r="I99" s="183" t="s">
        <v>128</v>
      </c>
      <c r="J99" s="183" t="s">
        <v>101</v>
      </c>
      <c r="K99" s="184" t="s">
        <v>129</v>
      </c>
      <c r="L99" s="185"/>
      <c r="M99" s="95" t="s">
        <v>19</v>
      </c>
      <c r="N99" s="96" t="s">
        <v>46</v>
      </c>
      <c r="O99" s="96" t="s">
        <v>130</v>
      </c>
      <c r="P99" s="96" t="s">
        <v>131</v>
      </c>
      <c r="Q99" s="96" t="s">
        <v>132</v>
      </c>
      <c r="R99" s="96" t="s">
        <v>133</v>
      </c>
      <c r="S99" s="96" t="s">
        <v>134</v>
      </c>
      <c r="T99" s="97" t="s">
        <v>135</v>
      </c>
      <c r="U99" s="180"/>
      <c r="V99" s="180"/>
      <c r="W99" s="180"/>
      <c r="X99" s="180"/>
      <c r="Y99" s="180"/>
      <c r="Z99" s="180"/>
      <c r="AA99" s="180"/>
      <c r="AB99" s="180"/>
      <c r="AC99" s="180"/>
      <c r="AD99" s="180"/>
      <c r="AE99" s="180"/>
    </row>
    <row r="100" s="2" customFormat="1" ht="22.8" customHeight="1">
      <c r="A100" s="41"/>
      <c r="B100" s="42"/>
      <c r="C100" s="102" t="s">
        <v>136</v>
      </c>
      <c r="D100" s="43"/>
      <c r="E100" s="43"/>
      <c r="F100" s="43"/>
      <c r="G100" s="43"/>
      <c r="H100" s="43"/>
      <c r="I100" s="43"/>
      <c r="J100" s="186">
        <f>BK100</f>
        <v>0</v>
      </c>
      <c r="K100" s="43"/>
      <c r="L100" s="47"/>
      <c r="M100" s="98"/>
      <c r="N100" s="187"/>
      <c r="O100" s="99"/>
      <c r="P100" s="188">
        <f>P101+P279+P1071</f>
        <v>0</v>
      </c>
      <c r="Q100" s="99"/>
      <c r="R100" s="188">
        <f>R101+R279+R1071</f>
        <v>83.661209345680021</v>
      </c>
      <c r="S100" s="99"/>
      <c r="T100" s="189">
        <f>T101+T279+T1071</f>
        <v>25.878362619999997</v>
      </c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75</v>
      </c>
      <c r="AU100" s="20" t="s">
        <v>102</v>
      </c>
      <c r="BK100" s="190">
        <f>BK101+BK279+BK1071</f>
        <v>0</v>
      </c>
    </row>
    <row r="101" s="12" customFormat="1" ht="25.92" customHeight="1">
      <c r="A101" s="12"/>
      <c r="B101" s="191"/>
      <c r="C101" s="192"/>
      <c r="D101" s="193" t="s">
        <v>75</v>
      </c>
      <c r="E101" s="194" t="s">
        <v>137</v>
      </c>
      <c r="F101" s="194" t="s">
        <v>138</v>
      </c>
      <c r="G101" s="192"/>
      <c r="H101" s="192"/>
      <c r="I101" s="195"/>
      <c r="J101" s="196">
        <f>BK101</f>
        <v>0</v>
      </c>
      <c r="K101" s="192"/>
      <c r="L101" s="197"/>
      <c r="M101" s="198"/>
      <c r="N101" s="199"/>
      <c r="O101" s="199"/>
      <c r="P101" s="200">
        <f>P102+P107+P136+P196+P261+P275</f>
        <v>0</v>
      </c>
      <c r="Q101" s="199"/>
      <c r="R101" s="200">
        <f>R102+R107+R136+R196+R261+R275</f>
        <v>76.613606210000015</v>
      </c>
      <c r="S101" s="199"/>
      <c r="T101" s="201">
        <f>T102+T107+T136+T196+T261+T275</f>
        <v>19.7957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2" t="s">
        <v>84</v>
      </c>
      <c r="AT101" s="203" t="s">
        <v>75</v>
      </c>
      <c r="AU101" s="203" t="s">
        <v>76</v>
      </c>
      <c r="AY101" s="202" t="s">
        <v>139</v>
      </c>
      <c r="BK101" s="204">
        <f>BK102+BK107+BK136+BK196+BK261+BK275</f>
        <v>0</v>
      </c>
    </row>
    <row r="102" s="12" customFormat="1" ht="22.8" customHeight="1">
      <c r="A102" s="12"/>
      <c r="B102" s="191"/>
      <c r="C102" s="192"/>
      <c r="D102" s="193" t="s">
        <v>75</v>
      </c>
      <c r="E102" s="205" t="s">
        <v>86</v>
      </c>
      <c r="F102" s="205" t="s">
        <v>140</v>
      </c>
      <c r="G102" s="192"/>
      <c r="H102" s="192"/>
      <c r="I102" s="195"/>
      <c r="J102" s="206">
        <f>BK102</f>
        <v>0</v>
      </c>
      <c r="K102" s="192"/>
      <c r="L102" s="197"/>
      <c r="M102" s="198"/>
      <c r="N102" s="199"/>
      <c r="O102" s="199"/>
      <c r="P102" s="200">
        <f>SUM(P103:P106)</f>
        <v>0</v>
      </c>
      <c r="Q102" s="199"/>
      <c r="R102" s="200">
        <f>SUM(R103:R106)</f>
        <v>71.798400000000015</v>
      </c>
      <c r="S102" s="199"/>
      <c r="T102" s="201">
        <f>SUM(T103:T106)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202" t="s">
        <v>84</v>
      </c>
      <c r="AT102" s="203" t="s">
        <v>75</v>
      </c>
      <c r="AU102" s="203" t="s">
        <v>84</v>
      </c>
      <c r="AY102" s="202" t="s">
        <v>139</v>
      </c>
      <c r="BK102" s="204">
        <f>SUM(BK103:BK106)</f>
        <v>0</v>
      </c>
    </row>
    <row r="103" s="2" customFormat="1" ht="16.5" customHeight="1">
      <c r="A103" s="41"/>
      <c r="B103" s="42"/>
      <c r="C103" s="207" t="s">
        <v>141</v>
      </c>
      <c r="D103" s="207" t="s">
        <v>142</v>
      </c>
      <c r="E103" s="208" t="s">
        <v>143</v>
      </c>
      <c r="F103" s="209" t="s">
        <v>144</v>
      </c>
      <c r="G103" s="210" t="s">
        <v>145</v>
      </c>
      <c r="H103" s="211">
        <v>33.240000000000002</v>
      </c>
      <c r="I103" s="212"/>
      <c r="J103" s="213">
        <f>ROUND(I103*H103,2)</f>
        <v>0</v>
      </c>
      <c r="K103" s="209" t="s">
        <v>146</v>
      </c>
      <c r="L103" s="47"/>
      <c r="M103" s="214" t="s">
        <v>19</v>
      </c>
      <c r="N103" s="215" t="s">
        <v>47</v>
      </c>
      <c r="O103" s="87"/>
      <c r="P103" s="216">
        <f>O103*H103</f>
        <v>0</v>
      </c>
      <c r="Q103" s="216">
        <v>2.1600000000000001</v>
      </c>
      <c r="R103" s="216">
        <f>Q103*H103</f>
        <v>71.798400000000015</v>
      </c>
      <c r="S103" s="216">
        <v>0</v>
      </c>
      <c r="T103" s="217">
        <f>S103*H103</f>
        <v>0</v>
      </c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R103" s="218" t="s">
        <v>147</v>
      </c>
      <c r="AT103" s="218" t="s">
        <v>142</v>
      </c>
      <c r="AU103" s="218" t="s">
        <v>86</v>
      </c>
      <c r="AY103" s="20" t="s">
        <v>139</v>
      </c>
      <c r="BE103" s="219">
        <f>IF(N103="základní",J103,0)</f>
        <v>0</v>
      </c>
      <c r="BF103" s="219">
        <f>IF(N103="snížená",J103,0)</f>
        <v>0</v>
      </c>
      <c r="BG103" s="219">
        <f>IF(N103="zákl. přenesená",J103,0)</f>
        <v>0</v>
      </c>
      <c r="BH103" s="219">
        <f>IF(N103="sníž. přenesená",J103,0)</f>
        <v>0</v>
      </c>
      <c r="BI103" s="219">
        <f>IF(N103="nulová",J103,0)</f>
        <v>0</v>
      </c>
      <c r="BJ103" s="20" t="s">
        <v>84</v>
      </c>
      <c r="BK103" s="219">
        <f>ROUND(I103*H103,2)</f>
        <v>0</v>
      </c>
      <c r="BL103" s="20" t="s">
        <v>147</v>
      </c>
      <c r="BM103" s="218" t="s">
        <v>148</v>
      </c>
    </row>
    <row r="104" s="2" customFormat="1">
      <c r="A104" s="41"/>
      <c r="B104" s="42"/>
      <c r="C104" s="43"/>
      <c r="D104" s="220" t="s">
        <v>149</v>
      </c>
      <c r="E104" s="43"/>
      <c r="F104" s="221" t="s">
        <v>150</v>
      </c>
      <c r="G104" s="43"/>
      <c r="H104" s="43"/>
      <c r="I104" s="222"/>
      <c r="J104" s="43"/>
      <c r="K104" s="43"/>
      <c r="L104" s="47"/>
      <c r="M104" s="223"/>
      <c r="N104" s="224"/>
      <c r="O104" s="87"/>
      <c r="P104" s="87"/>
      <c r="Q104" s="87"/>
      <c r="R104" s="87"/>
      <c r="S104" s="87"/>
      <c r="T104" s="88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T104" s="20" t="s">
        <v>149</v>
      </c>
      <c r="AU104" s="20" t="s">
        <v>86</v>
      </c>
    </row>
    <row r="105" s="2" customFormat="1">
      <c r="A105" s="41"/>
      <c r="B105" s="42"/>
      <c r="C105" s="43"/>
      <c r="D105" s="225" t="s">
        <v>151</v>
      </c>
      <c r="E105" s="43"/>
      <c r="F105" s="226" t="s">
        <v>152</v>
      </c>
      <c r="G105" s="43"/>
      <c r="H105" s="43"/>
      <c r="I105" s="222"/>
      <c r="J105" s="43"/>
      <c r="K105" s="43"/>
      <c r="L105" s="47"/>
      <c r="M105" s="223"/>
      <c r="N105" s="224"/>
      <c r="O105" s="87"/>
      <c r="P105" s="87"/>
      <c r="Q105" s="87"/>
      <c r="R105" s="87"/>
      <c r="S105" s="87"/>
      <c r="T105" s="88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T105" s="20" t="s">
        <v>151</v>
      </c>
      <c r="AU105" s="20" t="s">
        <v>86</v>
      </c>
    </row>
    <row r="106" s="13" customFormat="1">
      <c r="A106" s="13"/>
      <c r="B106" s="227"/>
      <c r="C106" s="228"/>
      <c r="D106" s="220" t="s">
        <v>153</v>
      </c>
      <c r="E106" s="229" t="s">
        <v>19</v>
      </c>
      <c r="F106" s="230" t="s">
        <v>154</v>
      </c>
      <c r="G106" s="228"/>
      <c r="H106" s="231">
        <v>33.240000000000002</v>
      </c>
      <c r="I106" s="232"/>
      <c r="J106" s="228"/>
      <c r="K106" s="228"/>
      <c r="L106" s="233"/>
      <c r="M106" s="234"/>
      <c r="N106" s="235"/>
      <c r="O106" s="235"/>
      <c r="P106" s="235"/>
      <c r="Q106" s="235"/>
      <c r="R106" s="235"/>
      <c r="S106" s="235"/>
      <c r="T106" s="236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7" t="s">
        <v>153</v>
      </c>
      <c r="AU106" s="237" t="s">
        <v>86</v>
      </c>
      <c r="AV106" s="13" t="s">
        <v>86</v>
      </c>
      <c r="AW106" s="13" t="s">
        <v>35</v>
      </c>
      <c r="AX106" s="13" t="s">
        <v>84</v>
      </c>
      <c r="AY106" s="237" t="s">
        <v>139</v>
      </c>
    </row>
    <row r="107" s="12" customFormat="1" ht="22.8" customHeight="1">
      <c r="A107" s="12"/>
      <c r="B107" s="191"/>
      <c r="C107" s="192"/>
      <c r="D107" s="193" t="s">
        <v>75</v>
      </c>
      <c r="E107" s="205" t="s">
        <v>155</v>
      </c>
      <c r="F107" s="205" t="s">
        <v>156</v>
      </c>
      <c r="G107" s="192"/>
      <c r="H107" s="192"/>
      <c r="I107" s="195"/>
      <c r="J107" s="206">
        <f>BK107</f>
        <v>0</v>
      </c>
      <c r="K107" s="192"/>
      <c r="L107" s="197"/>
      <c r="M107" s="198"/>
      <c r="N107" s="199"/>
      <c r="O107" s="199"/>
      <c r="P107" s="200">
        <f>SUM(P108:P135)</f>
        <v>0</v>
      </c>
      <c r="Q107" s="199"/>
      <c r="R107" s="200">
        <f>SUM(R108:R135)</f>
        <v>2.2043669700000001</v>
      </c>
      <c r="S107" s="199"/>
      <c r="T107" s="201">
        <f>SUM(T108:T135)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202" t="s">
        <v>84</v>
      </c>
      <c r="AT107" s="203" t="s">
        <v>75</v>
      </c>
      <c r="AU107" s="203" t="s">
        <v>84</v>
      </c>
      <c r="AY107" s="202" t="s">
        <v>139</v>
      </c>
      <c r="BK107" s="204">
        <f>SUM(BK108:BK135)</f>
        <v>0</v>
      </c>
    </row>
    <row r="108" s="2" customFormat="1" ht="16.5" customHeight="1">
      <c r="A108" s="41"/>
      <c r="B108" s="42"/>
      <c r="C108" s="207" t="s">
        <v>157</v>
      </c>
      <c r="D108" s="238" t="s">
        <v>142</v>
      </c>
      <c r="E108" s="208" t="s">
        <v>158</v>
      </c>
      <c r="F108" s="209" t="s">
        <v>159</v>
      </c>
      <c r="G108" s="210" t="s">
        <v>160</v>
      </c>
      <c r="H108" s="211">
        <v>3.6000000000000001</v>
      </c>
      <c r="I108" s="212"/>
      <c r="J108" s="213">
        <f>ROUND(I108*H108,2)</f>
        <v>0</v>
      </c>
      <c r="K108" s="209" t="s">
        <v>146</v>
      </c>
      <c r="L108" s="47"/>
      <c r="M108" s="214" t="s">
        <v>19</v>
      </c>
      <c r="N108" s="215" t="s">
        <v>47</v>
      </c>
      <c r="O108" s="87"/>
      <c r="P108" s="216">
        <f>O108*H108</f>
        <v>0</v>
      </c>
      <c r="Q108" s="216">
        <v>0.26998</v>
      </c>
      <c r="R108" s="216">
        <f>Q108*H108</f>
        <v>0.97192800000000001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147</v>
      </c>
      <c r="AT108" s="218" t="s">
        <v>142</v>
      </c>
      <c r="AU108" s="218" t="s">
        <v>86</v>
      </c>
      <c r="AY108" s="20" t="s">
        <v>139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84</v>
      </c>
      <c r="BK108" s="219">
        <f>ROUND(I108*H108,2)</f>
        <v>0</v>
      </c>
      <c r="BL108" s="20" t="s">
        <v>147</v>
      </c>
      <c r="BM108" s="218" t="s">
        <v>161</v>
      </c>
    </row>
    <row r="109" s="2" customFormat="1">
      <c r="A109" s="41"/>
      <c r="B109" s="42"/>
      <c r="C109" s="43"/>
      <c r="D109" s="220" t="s">
        <v>149</v>
      </c>
      <c r="E109" s="43"/>
      <c r="F109" s="221" t="s">
        <v>162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149</v>
      </c>
      <c r="AU109" s="20" t="s">
        <v>86</v>
      </c>
    </row>
    <row r="110" s="2" customFormat="1">
      <c r="A110" s="41"/>
      <c r="B110" s="42"/>
      <c r="C110" s="43"/>
      <c r="D110" s="225" t="s">
        <v>151</v>
      </c>
      <c r="E110" s="43"/>
      <c r="F110" s="226" t="s">
        <v>163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151</v>
      </c>
      <c r="AU110" s="20" t="s">
        <v>86</v>
      </c>
    </row>
    <row r="111" s="2" customFormat="1">
      <c r="A111" s="41"/>
      <c r="B111" s="42"/>
      <c r="C111" s="43"/>
      <c r="D111" s="220" t="s">
        <v>164</v>
      </c>
      <c r="E111" s="43"/>
      <c r="F111" s="239" t="s">
        <v>165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164</v>
      </c>
      <c r="AU111" s="20" t="s">
        <v>86</v>
      </c>
    </row>
    <row r="112" s="13" customFormat="1">
      <c r="A112" s="13"/>
      <c r="B112" s="227"/>
      <c r="C112" s="228"/>
      <c r="D112" s="220" t="s">
        <v>153</v>
      </c>
      <c r="E112" s="229" t="s">
        <v>19</v>
      </c>
      <c r="F112" s="230" t="s">
        <v>166</v>
      </c>
      <c r="G112" s="228"/>
      <c r="H112" s="231">
        <v>3.6000000000000001</v>
      </c>
      <c r="I112" s="232"/>
      <c r="J112" s="228"/>
      <c r="K112" s="228"/>
      <c r="L112" s="233"/>
      <c r="M112" s="234"/>
      <c r="N112" s="235"/>
      <c r="O112" s="235"/>
      <c r="P112" s="235"/>
      <c r="Q112" s="235"/>
      <c r="R112" s="235"/>
      <c r="S112" s="235"/>
      <c r="T112" s="236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7" t="s">
        <v>153</v>
      </c>
      <c r="AU112" s="237" t="s">
        <v>86</v>
      </c>
      <c r="AV112" s="13" t="s">
        <v>86</v>
      </c>
      <c r="AW112" s="13" t="s">
        <v>35</v>
      </c>
      <c r="AX112" s="13" t="s">
        <v>84</v>
      </c>
      <c r="AY112" s="237" t="s">
        <v>139</v>
      </c>
    </row>
    <row r="113" s="2" customFormat="1" ht="16.5" customHeight="1">
      <c r="A113" s="41"/>
      <c r="B113" s="42"/>
      <c r="C113" s="207" t="s">
        <v>84</v>
      </c>
      <c r="D113" s="238" t="s">
        <v>142</v>
      </c>
      <c r="E113" s="208" t="s">
        <v>167</v>
      </c>
      <c r="F113" s="209" t="s">
        <v>168</v>
      </c>
      <c r="G113" s="210" t="s">
        <v>160</v>
      </c>
      <c r="H113" s="211">
        <v>1.8</v>
      </c>
      <c r="I113" s="212"/>
      <c r="J113" s="213">
        <f>ROUND(I113*H113,2)</f>
        <v>0</v>
      </c>
      <c r="K113" s="209" t="s">
        <v>146</v>
      </c>
      <c r="L113" s="47"/>
      <c r="M113" s="214" t="s">
        <v>19</v>
      </c>
      <c r="N113" s="215" t="s">
        <v>47</v>
      </c>
      <c r="O113" s="87"/>
      <c r="P113" s="216">
        <f>O113*H113</f>
        <v>0</v>
      </c>
      <c r="Q113" s="216">
        <v>0.26904800000000001</v>
      </c>
      <c r="R113" s="216">
        <f>Q113*H113</f>
        <v>0.48428640000000001</v>
      </c>
      <c r="S113" s="216">
        <v>0</v>
      </c>
      <c r="T113" s="217">
        <f>S113*H113</f>
        <v>0</v>
      </c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R113" s="218" t="s">
        <v>147</v>
      </c>
      <c r="AT113" s="218" t="s">
        <v>142</v>
      </c>
      <c r="AU113" s="218" t="s">
        <v>86</v>
      </c>
      <c r="AY113" s="20" t="s">
        <v>139</v>
      </c>
      <c r="BE113" s="219">
        <f>IF(N113="základní",J113,0)</f>
        <v>0</v>
      </c>
      <c r="BF113" s="219">
        <f>IF(N113="snížená",J113,0)</f>
        <v>0</v>
      </c>
      <c r="BG113" s="219">
        <f>IF(N113="zákl. přenesená",J113,0)</f>
        <v>0</v>
      </c>
      <c r="BH113" s="219">
        <f>IF(N113="sníž. přenesená",J113,0)</f>
        <v>0</v>
      </c>
      <c r="BI113" s="219">
        <f>IF(N113="nulová",J113,0)</f>
        <v>0</v>
      </c>
      <c r="BJ113" s="20" t="s">
        <v>84</v>
      </c>
      <c r="BK113" s="219">
        <f>ROUND(I113*H113,2)</f>
        <v>0</v>
      </c>
      <c r="BL113" s="20" t="s">
        <v>147</v>
      </c>
      <c r="BM113" s="218" t="s">
        <v>169</v>
      </c>
    </row>
    <row r="114" s="2" customFormat="1">
      <c r="A114" s="41"/>
      <c r="B114" s="42"/>
      <c r="C114" s="43"/>
      <c r="D114" s="220" t="s">
        <v>149</v>
      </c>
      <c r="E114" s="43"/>
      <c r="F114" s="221" t="s">
        <v>170</v>
      </c>
      <c r="G114" s="43"/>
      <c r="H114" s="43"/>
      <c r="I114" s="222"/>
      <c r="J114" s="43"/>
      <c r="K114" s="43"/>
      <c r="L114" s="47"/>
      <c r="M114" s="223"/>
      <c r="N114" s="224"/>
      <c r="O114" s="87"/>
      <c r="P114" s="87"/>
      <c r="Q114" s="87"/>
      <c r="R114" s="87"/>
      <c r="S114" s="87"/>
      <c r="T114" s="88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T114" s="20" t="s">
        <v>149</v>
      </c>
      <c r="AU114" s="20" t="s">
        <v>86</v>
      </c>
    </row>
    <row r="115" s="2" customFormat="1">
      <c r="A115" s="41"/>
      <c r="B115" s="42"/>
      <c r="C115" s="43"/>
      <c r="D115" s="225" t="s">
        <v>151</v>
      </c>
      <c r="E115" s="43"/>
      <c r="F115" s="226" t="s">
        <v>171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151</v>
      </c>
      <c r="AU115" s="20" t="s">
        <v>86</v>
      </c>
    </row>
    <row r="116" s="2" customFormat="1">
      <c r="A116" s="41"/>
      <c r="B116" s="42"/>
      <c r="C116" s="43"/>
      <c r="D116" s="220" t="s">
        <v>164</v>
      </c>
      <c r="E116" s="43"/>
      <c r="F116" s="239" t="s">
        <v>165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164</v>
      </c>
      <c r="AU116" s="20" t="s">
        <v>86</v>
      </c>
    </row>
    <row r="117" s="13" customFormat="1">
      <c r="A117" s="13"/>
      <c r="B117" s="227"/>
      <c r="C117" s="228"/>
      <c r="D117" s="220" t="s">
        <v>153</v>
      </c>
      <c r="E117" s="229" t="s">
        <v>19</v>
      </c>
      <c r="F117" s="230" t="s">
        <v>172</v>
      </c>
      <c r="G117" s="228"/>
      <c r="H117" s="231">
        <v>1.8</v>
      </c>
      <c r="I117" s="232"/>
      <c r="J117" s="228"/>
      <c r="K117" s="228"/>
      <c r="L117" s="233"/>
      <c r="M117" s="234"/>
      <c r="N117" s="235"/>
      <c r="O117" s="235"/>
      <c r="P117" s="235"/>
      <c r="Q117" s="235"/>
      <c r="R117" s="235"/>
      <c r="S117" s="235"/>
      <c r="T117" s="236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7" t="s">
        <v>153</v>
      </c>
      <c r="AU117" s="237" t="s">
        <v>86</v>
      </c>
      <c r="AV117" s="13" t="s">
        <v>86</v>
      </c>
      <c r="AW117" s="13" t="s">
        <v>35</v>
      </c>
      <c r="AX117" s="13" t="s">
        <v>84</v>
      </c>
      <c r="AY117" s="237" t="s">
        <v>139</v>
      </c>
    </row>
    <row r="118" s="2" customFormat="1" ht="21.75" customHeight="1">
      <c r="A118" s="41"/>
      <c r="B118" s="42"/>
      <c r="C118" s="207" t="s">
        <v>173</v>
      </c>
      <c r="D118" s="238" t="s">
        <v>142</v>
      </c>
      <c r="E118" s="208" t="s">
        <v>174</v>
      </c>
      <c r="F118" s="209" t="s">
        <v>175</v>
      </c>
      <c r="G118" s="210" t="s">
        <v>176</v>
      </c>
      <c r="H118" s="211">
        <v>0.057000000000000002</v>
      </c>
      <c r="I118" s="212"/>
      <c r="J118" s="213">
        <f>ROUND(I118*H118,2)</f>
        <v>0</v>
      </c>
      <c r="K118" s="209" t="s">
        <v>146</v>
      </c>
      <c r="L118" s="47"/>
      <c r="M118" s="214" t="s">
        <v>19</v>
      </c>
      <c r="N118" s="215" t="s">
        <v>47</v>
      </c>
      <c r="O118" s="87"/>
      <c r="P118" s="216">
        <f>O118*H118</f>
        <v>0</v>
      </c>
      <c r="Q118" s="216">
        <v>0.017090000000000001</v>
      </c>
      <c r="R118" s="216">
        <f>Q118*H118</f>
        <v>0.00097413000000000013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147</v>
      </c>
      <c r="AT118" s="218" t="s">
        <v>142</v>
      </c>
      <c r="AU118" s="218" t="s">
        <v>86</v>
      </c>
      <c r="AY118" s="20" t="s">
        <v>139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84</v>
      </c>
      <c r="BK118" s="219">
        <f>ROUND(I118*H118,2)</f>
        <v>0</v>
      </c>
      <c r="BL118" s="20" t="s">
        <v>147</v>
      </c>
      <c r="BM118" s="218" t="s">
        <v>177</v>
      </c>
    </row>
    <row r="119" s="2" customFormat="1">
      <c r="A119" s="41"/>
      <c r="B119" s="42"/>
      <c r="C119" s="43"/>
      <c r="D119" s="220" t="s">
        <v>149</v>
      </c>
      <c r="E119" s="43"/>
      <c r="F119" s="221" t="s">
        <v>178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149</v>
      </c>
      <c r="AU119" s="20" t="s">
        <v>86</v>
      </c>
    </row>
    <row r="120" s="2" customFormat="1">
      <c r="A120" s="41"/>
      <c r="B120" s="42"/>
      <c r="C120" s="43"/>
      <c r="D120" s="225" t="s">
        <v>151</v>
      </c>
      <c r="E120" s="43"/>
      <c r="F120" s="226" t="s">
        <v>179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151</v>
      </c>
      <c r="AU120" s="20" t="s">
        <v>86</v>
      </c>
    </row>
    <row r="121" s="2" customFormat="1">
      <c r="A121" s="41"/>
      <c r="B121" s="42"/>
      <c r="C121" s="43"/>
      <c r="D121" s="220" t="s">
        <v>164</v>
      </c>
      <c r="E121" s="43"/>
      <c r="F121" s="239" t="s">
        <v>165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164</v>
      </c>
      <c r="AU121" s="20" t="s">
        <v>86</v>
      </c>
    </row>
    <row r="122" s="13" customFormat="1">
      <c r="A122" s="13"/>
      <c r="B122" s="227"/>
      <c r="C122" s="228"/>
      <c r="D122" s="220" t="s">
        <v>153</v>
      </c>
      <c r="E122" s="229" t="s">
        <v>19</v>
      </c>
      <c r="F122" s="230" t="s">
        <v>180</v>
      </c>
      <c r="G122" s="228"/>
      <c r="H122" s="231">
        <v>0.057000000000000002</v>
      </c>
      <c r="I122" s="232"/>
      <c r="J122" s="228"/>
      <c r="K122" s="228"/>
      <c r="L122" s="233"/>
      <c r="M122" s="234"/>
      <c r="N122" s="235"/>
      <c r="O122" s="235"/>
      <c r="P122" s="235"/>
      <c r="Q122" s="235"/>
      <c r="R122" s="235"/>
      <c r="S122" s="235"/>
      <c r="T122" s="236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7" t="s">
        <v>153</v>
      </c>
      <c r="AU122" s="237" t="s">
        <v>86</v>
      </c>
      <c r="AV122" s="13" t="s">
        <v>86</v>
      </c>
      <c r="AW122" s="13" t="s">
        <v>35</v>
      </c>
      <c r="AX122" s="13" t="s">
        <v>84</v>
      </c>
      <c r="AY122" s="237" t="s">
        <v>139</v>
      </c>
    </row>
    <row r="123" s="2" customFormat="1" ht="16.5" customHeight="1">
      <c r="A123" s="41"/>
      <c r="B123" s="42"/>
      <c r="C123" s="240" t="s">
        <v>181</v>
      </c>
      <c r="D123" s="241" t="s">
        <v>182</v>
      </c>
      <c r="E123" s="242" t="s">
        <v>183</v>
      </c>
      <c r="F123" s="243" t="s">
        <v>184</v>
      </c>
      <c r="G123" s="244" t="s">
        <v>176</v>
      </c>
      <c r="H123" s="245">
        <v>0.057000000000000002</v>
      </c>
      <c r="I123" s="246"/>
      <c r="J123" s="247">
        <f>ROUND(I123*H123,2)</f>
        <v>0</v>
      </c>
      <c r="K123" s="243" t="s">
        <v>146</v>
      </c>
      <c r="L123" s="248"/>
      <c r="M123" s="249" t="s">
        <v>19</v>
      </c>
      <c r="N123" s="250" t="s">
        <v>47</v>
      </c>
      <c r="O123" s="87"/>
      <c r="P123" s="216">
        <f>O123*H123</f>
        <v>0</v>
      </c>
      <c r="Q123" s="216">
        <v>1</v>
      </c>
      <c r="R123" s="216">
        <f>Q123*H123</f>
        <v>0.057000000000000002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185</v>
      </c>
      <c r="AT123" s="218" t="s">
        <v>182</v>
      </c>
      <c r="AU123" s="218" t="s">
        <v>86</v>
      </c>
      <c r="AY123" s="20" t="s">
        <v>139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84</v>
      </c>
      <c r="BK123" s="219">
        <f>ROUND(I123*H123,2)</f>
        <v>0</v>
      </c>
      <c r="BL123" s="20" t="s">
        <v>147</v>
      </c>
      <c r="BM123" s="218" t="s">
        <v>186</v>
      </c>
    </row>
    <row r="124" s="2" customFormat="1">
      <c r="A124" s="41"/>
      <c r="B124" s="42"/>
      <c r="C124" s="43"/>
      <c r="D124" s="220" t="s">
        <v>149</v>
      </c>
      <c r="E124" s="43"/>
      <c r="F124" s="221" t="s">
        <v>184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149</v>
      </c>
      <c r="AU124" s="20" t="s">
        <v>86</v>
      </c>
    </row>
    <row r="125" s="2" customFormat="1">
      <c r="A125" s="41"/>
      <c r="B125" s="42"/>
      <c r="C125" s="43"/>
      <c r="D125" s="220" t="s">
        <v>164</v>
      </c>
      <c r="E125" s="43"/>
      <c r="F125" s="239" t="s">
        <v>165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164</v>
      </c>
      <c r="AU125" s="20" t="s">
        <v>86</v>
      </c>
    </row>
    <row r="126" s="2" customFormat="1" ht="16.5" customHeight="1">
      <c r="A126" s="41"/>
      <c r="B126" s="42"/>
      <c r="C126" s="207" t="s">
        <v>187</v>
      </c>
      <c r="D126" s="238" t="s">
        <v>142</v>
      </c>
      <c r="E126" s="208" t="s">
        <v>188</v>
      </c>
      <c r="F126" s="209" t="s">
        <v>189</v>
      </c>
      <c r="G126" s="210" t="s">
        <v>160</v>
      </c>
      <c r="H126" s="211">
        <v>6.0389999999999997</v>
      </c>
      <c r="I126" s="212"/>
      <c r="J126" s="213">
        <f>ROUND(I126*H126,2)</f>
        <v>0</v>
      </c>
      <c r="K126" s="209" t="s">
        <v>146</v>
      </c>
      <c r="L126" s="47"/>
      <c r="M126" s="214" t="s">
        <v>19</v>
      </c>
      <c r="N126" s="215" t="s">
        <v>47</v>
      </c>
      <c r="O126" s="87"/>
      <c r="P126" s="216">
        <f>O126*H126</f>
        <v>0</v>
      </c>
      <c r="Q126" s="216">
        <v>0.11396000000000001</v>
      </c>
      <c r="R126" s="216">
        <f>Q126*H126</f>
        <v>0.68820444000000003</v>
      </c>
      <c r="S126" s="216">
        <v>0</v>
      </c>
      <c r="T126" s="217">
        <f>S126*H126</f>
        <v>0</v>
      </c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R126" s="218" t="s">
        <v>147</v>
      </c>
      <c r="AT126" s="218" t="s">
        <v>142</v>
      </c>
      <c r="AU126" s="218" t="s">
        <v>86</v>
      </c>
      <c r="AY126" s="20" t="s">
        <v>139</v>
      </c>
      <c r="BE126" s="219">
        <f>IF(N126="základní",J126,0)</f>
        <v>0</v>
      </c>
      <c r="BF126" s="219">
        <f>IF(N126="snížená",J126,0)</f>
        <v>0</v>
      </c>
      <c r="BG126" s="219">
        <f>IF(N126="zákl. přenesená",J126,0)</f>
        <v>0</v>
      </c>
      <c r="BH126" s="219">
        <f>IF(N126="sníž. přenesená",J126,0)</f>
        <v>0</v>
      </c>
      <c r="BI126" s="219">
        <f>IF(N126="nulová",J126,0)</f>
        <v>0</v>
      </c>
      <c r="BJ126" s="20" t="s">
        <v>84</v>
      </c>
      <c r="BK126" s="219">
        <f>ROUND(I126*H126,2)</f>
        <v>0</v>
      </c>
      <c r="BL126" s="20" t="s">
        <v>147</v>
      </c>
      <c r="BM126" s="218" t="s">
        <v>190</v>
      </c>
    </row>
    <row r="127" s="2" customFormat="1">
      <c r="A127" s="41"/>
      <c r="B127" s="42"/>
      <c r="C127" s="43"/>
      <c r="D127" s="220" t="s">
        <v>149</v>
      </c>
      <c r="E127" s="43"/>
      <c r="F127" s="221" t="s">
        <v>191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149</v>
      </c>
      <c r="AU127" s="20" t="s">
        <v>86</v>
      </c>
    </row>
    <row r="128" s="2" customFormat="1">
      <c r="A128" s="41"/>
      <c r="B128" s="42"/>
      <c r="C128" s="43"/>
      <c r="D128" s="225" t="s">
        <v>151</v>
      </c>
      <c r="E128" s="43"/>
      <c r="F128" s="226" t="s">
        <v>192</v>
      </c>
      <c r="G128" s="43"/>
      <c r="H128" s="43"/>
      <c r="I128" s="222"/>
      <c r="J128" s="43"/>
      <c r="K128" s="43"/>
      <c r="L128" s="47"/>
      <c r="M128" s="223"/>
      <c r="N128" s="224"/>
      <c r="O128" s="87"/>
      <c r="P128" s="87"/>
      <c r="Q128" s="87"/>
      <c r="R128" s="87"/>
      <c r="S128" s="87"/>
      <c r="T128" s="88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T128" s="20" t="s">
        <v>151</v>
      </c>
      <c r="AU128" s="20" t="s">
        <v>86</v>
      </c>
    </row>
    <row r="129" s="2" customFormat="1">
      <c r="A129" s="41"/>
      <c r="B129" s="42"/>
      <c r="C129" s="43"/>
      <c r="D129" s="220" t="s">
        <v>164</v>
      </c>
      <c r="E129" s="43"/>
      <c r="F129" s="239" t="s">
        <v>165</v>
      </c>
      <c r="G129" s="43"/>
      <c r="H129" s="43"/>
      <c r="I129" s="222"/>
      <c r="J129" s="43"/>
      <c r="K129" s="43"/>
      <c r="L129" s="47"/>
      <c r="M129" s="223"/>
      <c r="N129" s="224"/>
      <c r="O129" s="87"/>
      <c r="P129" s="87"/>
      <c r="Q129" s="87"/>
      <c r="R129" s="87"/>
      <c r="S129" s="87"/>
      <c r="T129" s="88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T129" s="20" t="s">
        <v>164</v>
      </c>
      <c r="AU129" s="20" t="s">
        <v>86</v>
      </c>
    </row>
    <row r="130" s="13" customFormat="1">
      <c r="A130" s="13"/>
      <c r="B130" s="227"/>
      <c r="C130" s="228"/>
      <c r="D130" s="220" t="s">
        <v>153</v>
      </c>
      <c r="E130" s="229" t="s">
        <v>19</v>
      </c>
      <c r="F130" s="230" t="s">
        <v>193</v>
      </c>
      <c r="G130" s="228"/>
      <c r="H130" s="231">
        <v>6.0389999999999997</v>
      </c>
      <c r="I130" s="232"/>
      <c r="J130" s="228"/>
      <c r="K130" s="228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153</v>
      </c>
      <c r="AU130" s="237" t="s">
        <v>86</v>
      </c>
      <c r="AV130" s="13" t="s">
        <v>86</v>
      </c>
      <c r="AW130" s="13" t="s">
        <v>35</v>
      </c>
      <c r="AX130" s="13" t="s">
        <v>84</v>
      </c>
      <c r="AY130" s="237" t="s">
        <v>139</v>
      </c>
    </row>
    <row r="131" s="2" customFormat="1" ht="16.5" customHeight="1">
      <c r="A131" s="41"/>
      <c r="B131" s="42"/>
      <c r="C131" s="207" t="s">
        <v>194</v>
      </c>
      <c r="D131" s="238" t="s">
        <v>142</v>
      </c>
      <c r="E131" s="208" t="s">
        <v>195</v>
      </c>
      <c r="F131" s="209" t="s">
        <v>196</v>
      </c>
      <c r="G131" s="210" t="s">
        <v>197</v>
      </c>
      <c r="H131" s="211">
        <v>14.1</v>
      </c>
      <c r="I131" s="212"/>
      <c r="J131" s="213">
        <f>ROUND(I131*H131,2)</f>
        <v>0</v>
      </c>
      <c r="K131" s="209" t="s">
        <v>146</v>
      </c>
      <c r="L131" s="47"/>
      <c r="M131" s="214" t="s">
        <v>19</v>
      </c>
      <c r="N131" s="215" t="s">
        <v>47</v>
      </c>
      <c r="O131" s="87"/>
      <c r="P131" s="216">
        <f>O131*H131</f>
        <v>0</v>
      </c>
      <c r="Q131" s="216">
        <v>0.00013999999999999999</v>
      </c>
      <c r="R131" s="216">
        <f>Q131*H131</f>
        <v>0.0019739999999999996</v>
      </c>
      <c r="S131" s="216">
        <v>0</v>
      </c>
      <c r="T131" s="217">
        <f>S131*H131</f>
        <v>0</v>
      </c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R131" s="218" t="s">
        <v>147</v>
      </c>
      <c r="AT131" s="218" t="s">
        <v>142</v>
      </c>
      <c r="AU131" s="218" t="s">
        <v>86</v>
      </c>
      <c r="AY131" s="20" t="s">
        <v>139</v>
      </c>
      <c r="BE131" s="219">
        <f>IF(N131="základní",J131,0)</f>
        <v>0</v>
      </c>
      <c r="BF131" s="219">
        <f>IF(N131="snížená",J131,0)</f>
        <v>0</v>
      </c>
      <c r="BG131" s="219">
        <f>IF(N131="zákl. přenesená",J131,0)</f>
        <v>0</v>
      </c>
      <c r="BH131" s="219">
        <f>IF(N131="sníž. přenesená",J131,0)</f>
        <v>0</v>
      </c>
      <c r="BI131" s="219">
        <f>IF(N131="nulová",J131,0)</f>
        <v>0</v>
      </c>
      <c r="BJ131" s="20" t="s">
        <v>84</v>
      </c>
      <c r="BK131" s="219">
        <f>ROUND(I131*H131,2)</f>
        <v>0</v>
      </c>
      <c r="BL131" s="20" t="s">
        <v>147</v>
      </c>
      <c r="BM131" s="218" t="s">
        <v>198</v>
      </c>
    </row>
    <row r="132" s="2" customFormat="1">
      <c r="A132" s="41"/>
      <c r="B132" s="42"/>
      <c r="C132" s="43"/>
      <c r="D132" s="220" t="s">
        <v>149</v>
      </c>
      <c r="E132" s="43"/>
      <c r="F132" s="221" t="s">
        <v>199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149</v>
      </c>
      <c r="AU132" s="20" t="s">
        <v>86</v>
      </c>
    </row>
    <row r="133" s="2" customFormat="1">
      <c r="A133" s="41"/>
      <c r="B133" s="42"/>
      <c r="C133" s="43"/>
      <c r="D133" s="225" t="s">
        <v>151</v>
      </c>
      <c r="E133" s="43"/>
      <c r="F133" s="226" t="s">
        <v>200</v>
      </c>
      <c r="G133" s="43"/>
      <c r="H133" s="43"/>
      <c r="I133" s="222"/>
      <c r="J133" s="43"/>
      <c r="K133" s="43"/>
      <c r="L133" s="47"/>
      <c r="M133" s="223"/>
      <c r="N133" s="224"/>
      <c r="O133" s="87"/>
      <c r="P133" s="87"/>
      <c r="Q133" s="87"/>
      <c r="R133" s="87"/>
      <c r="S133" s="87"/>
      <c r="T133" s="88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T133" s="20" t="s">
        <v>151</v>
      </c>
      <c r="AU133" s="20" t="s">
        <v>86</v>
      </c>
    </row>
    <row r="134" s="2" customFormat="1">
      <c r="A134" s="41"/>
      <c r="B134" s="42"/>
      <c r="C134" s="43"/>
      <c r="D134" s="220" t="s">
        <v>164</v>
      </c>
      <c r="E134" s="43"/>
      <c r="F134" s="239" t="s">
        <v>165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164</v>
      </c>
      <c r="AU134" s="20" t="s">
        <v>86</v>
      </c>
    </row>
    <row r="135" s="13" customFormat="1">
      <c r="A135" s="13"/>
      <c r="B135" s="227"/>
      <c r="C135" s="228"/>
      <c r="D135" s="220" t="s">
        <v>153</v>
      </c>
      <c r="E135" s="229" t="s">
        <v>19</v>
      </c>
      <c r="F135" s="230" t="s">
        <v>201</v>
      </c>
      <c r="G135" s="228"/>
      <c r="H135" s="231">
        <v>14.1</v>
      </c>
      <c r="I135" s="232"/>
      <c r="J135" s="228"/>
      <c r="K135" s="228"/>
      <c r="L135" s="233"/>
      <c r="M135" s="234"/>
      <c r="N135" s="235"/>
      <c r="O135" s="235"/>
      <c r="P135" s="235"/>
      <c r="Q135" s="235"/>
      <c r="R135" s="235"/>
      <c r="S135" s="235"/>
      <c r="T135" s="236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7" t="s">
        <v>153</v>
      </c>
      <c r="AU135" s="237" t="s">
        <v>86</v>
      </c>
      <c r="AV135" s="13" t="s">
        <v>86</v>
      </c>
      <c r="AW135" s="13" t="s">
        <v>35</v>
      </c>
      <c r="AX135" s="13" t="s">
        <v>84</v>
      </c>
      <c r="AY135" s="237" t="s">
        <v>139</v>
      </c>
    </row>
    <row r="136" s="12" customFormat="1" ht="22.8" customHeight="1">
      <c r="A136" s="12"/>
      <c r="B136" s="191"/>
      <c r="C136" s="192"/>
      <c r="D136" s="193" t="s">
        <v>75</v>
      </c>
      <c r="E136" s="205" t="s">
        <v>202</v>
      </c>
      <c r="F136" s="205" t="s">
        <v>203</v>
      </c>
      <c r="G136" s="192"/>
      <c r="H136" s="192"/>
      <c r="I136" s="195"/>
      <c r="J136" s="206">
        <f>BK136</f>
        <v>0</v>
      </c>
      <c r="K136" s="192"/>
      <c r="L136" s="197"/>
      <c r="M136" s="198"/>
      <c r="N136" s="199"/>
      <c r="O136" s="199"/>
      <c r="P136" s="200">
        <f>SUM(P137:P195)</f>
        <v>0</v>
      </c>
      <c r="Q136" s="199"/>
      <c r="R136" s="200">
        <f>SUM(R137:R195)</f>
        <v>2.6027342399999998</v>
      </c>
      <c r="S136" s="199"/>
      <c r="T136" s="201">
        <f>SUM(T137:T195)</f>
        <v>0.053519999999999998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02" t="s">
        <v>84</v>
      </c>
      <c r="AT136" s="203" t="s">
        <v>75</v>
      </c>
      <c r="AU136" s="203" t="s">
        <v>84</v>
      </c>
      <c r="AY136" s="202" t="s">
        <v>139</v>
      </c>
      <c r="BK136" s="204">
        <f>SUM(BK137:BK195)</f>
        <v>0</v>
      </c>
    </row>
    <row r="137" s="2" customFormat="1" ht="16.5" customHeight="1">
      <c r="A137" s="41"/>
      <c r="B137" s="42"/>
      <c r="C137" s="207" t="s">
        <v>204</v>
      </c>
      <c r="D137" s="238" t="s">
        <v>142</v>
      </c>
      <c r="E137" s="208" t="s">
        <v>205</v>
      </c>
      <c r="F137" s="209" t="s">
        <v>206</v>
      </c>
      <c r="G137" s="210" t="s">
        <v>160</v>
      </c>
      <c r="H137" s="211">
        <v>3.2450000000000001</v>
      </c>
      <c r="I137" s="212"/>
      <c r="J137" s="213">
        <f>ROUND(I137*H137,2)</f>
        <v>0</v>
      </c>
      <c r="K137" s="209" t="s">
        <v>146</v>
      </c>
      <c r="L137" s="47"/>
      <c r="M137" s="214" t="s">
        <v>19</v>
      </c>
      <c r="N137" s="215" t="s">
        <v>47</v>
      </c>
      <c r="O137" s="87"/>
      <c r="P137" s="216">
        <f>O137*H137</f>
        <v>0</v>
      </c>
      <c r="Q137" s="216">
        <v>0.010999999999999999</v>
      </c>
      <c r="R137" s="216">
        <f>Q137*H137</f>
        <v>0.035694999999999998</v>
      </c>
      <c r="S137" s="216">
        <v>0</v>
      </c>
      <c r="T137" s="217">
        <f>S137*H137</f>
        <v>0</v>
      </c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R137" s="218" t="s">
        <v>147</v>
      </c>
      <c r="AT137" s="218" t="s">
        <v>142</v>
      </c>
      <c r="AU137" s="218" t="s">
        <v>86</v>
      </c>
      <c r="AY137" s="20" t="s">
        <v>139</v>
      </c>
      <c r="BE137" s="219">
        <f>IF(N137="základní",J137,0)</f>
        <v>0</v>
      </c>
      <c r="BF137" s="219">
        <f>IF(N137="snížená",J137,0)</f>
        <v>0</v>
      </c>
      <c r="BG137" s="219">
        <f>IF(N137="zákl. přenesená",J137,0)</f>
        <v>0</v>
      </c>
      <c r="BH137" s="219">
        <f>IF(N137="sníž. přenesená",J137,0)</f>
        <v>0</v>
      </c>
      <c r="BI137" s="219">
        <f>IF(N137="nulová",J137,0)</f>
        <v>0</v>
      </c>
      <c r="BJ137" s="20" t="s">
        <v>84</v>
      </c>
      <c r="BK137" s="219">
        <f>ROUND(I137*H137,2)</f>
        <v>0</v>
      </c>
      <c r="BL137" s="20" t="s">
        <v>147</v>
      </c>
      <c r="BM137" s="218" t="s">
        <v>207</v>
      </c>
    </row>
    <row r="138" s="2" customFormat="1">
      <c r="A138" s="41"/>
      <c r="B138" s="42"/>
      <c r="C138" s="43"/>
      <c r="D138" s="220" t="s">
        <v>149</v>
      </c>
      <c r="E138" s="43"/>
      <c r="F138" s="221" t="s">
        <v>208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149</v>
      </c>
      <c r="AU138" s="20" t="s">
        <v>86</v>
      </c>
    </row>
    <row r="139" s="2" customFormat="1">
      <c r="A139" s="41"/>
      <c r="B139" s="42"/>
      <c r="C139" s="43"/>
      <c r="D139" s="225" t="s">
        <v>151</v>
      </c>
      <c r="E139" s="43"/>
      <c r="F139" s="226" t="s">
        <v>209</v>
      </c>
      <c r="G139" s="43"/>
      <c r="H139" s="43"/>
      <c r="I139" s="222"/>
      <c r="J139" s="43"/>
      <c r="K139" s="43"/>
      <c r="L139" s="47"/>
      <c r="M139" s="223"/>
      <c r="N139" s="224"/>
      <c r="O139" s="87"/>
      <c r="P139" s="87"/>
      <c r="Q139" s="87"/>
      <c r="R139" s="87"/>
      <c r="S139" s="87"/>
      <c r="T139" s="88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T139" s="20" t="s">
        <v>151</v>
      </c>
      <c r="AU139" s="20" t="s">
        <v>86</v>
      </c>
    </row>
    <row r="140" s="2" customFormat="1">
      <c r="A140" s="41"/>
      <c r="B140" s="42"/>
      <c r="C140" s="43"/>
      <c r="D140" s="220" t="s">
        <v>164</v>
      </c>
      <c r="E140" s="43"/>
      <c r="F140" s="239" t="s">
        <v>210</v>
      </c>
      <c r="G140" s="43"/>
      <c r="H140" s="43"/>
      <c r="I140" s="222"/>
      <c r="J140" s="43"/>
      <c r="K140" s="43"/>
      <c r="L140" s="47"/>
      <c r="M140" s="223"/>
      <c r="N140" s="224"/>
      <c r="O140" s="87"/>
      <c r="P140" s="87"/>
      <c r="Q140" s="87"/>
      <c r="R140" s="87"/>
      <c r="S140" s="87"/>
      <c r="T140" s="88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T140" s="20" t="s">
        <v>164</v>
      </c>
      <c r="AU140" s="20" t="s">
        <v>86</v>
      </c>
    </row>
    <row r="141" s="13" customFormat="1">
      <c r="A141" s="13"/>
      <c r="B141" s="227"/>
      <c r="C141" s="228"/>
      <c r="D141" s="220" t="s">
        <v>153</v>
      </c>
      <c r="E141" s="229" t="s">
        <v>19</v>
      </c>
      <c r="F141" s="230" t="s">
        <v>211</v>
      </c>
      <c r="G141" s="228"/>
      <c r="H141" s="231">
        <v>2.3450000000000002</v>
      </c>
      <c r="I141" s="232"/>
      <c r="J141" s="228"/>
      <c r="K141" s="228"/>
      <c r="L141" s="233"/>
      <c r="M141" s="234"/>
      <c r="N141" s="235"/>
      <c r="O141" s="235"/>
      <c r="P141" s="235"/>
      <c r="Q141" s="235"/>
      <c r="R141" s="235"/>
      <c r="S141" s="235"/>
      <c r="T141" s="236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7" t="s">
        <v>153</v>
      </c>
      <c r="AU141" s="237" t="s">
        <v>86</v>
      </c>
      <c r="AV141" s="13" t="s">
        <v>86</v>
      </c>
      <c r="AW141" s="13" t="s">
        <v>35</v>
      </c>
      <c r="AX141" s="13" t="s">
        <v>76</v>
      </c>
      <c r="AY141" s="237" t="s">
        <v>139</v>
      </c>
    </row>
    <row r="142" s="13" customFormat="1">
      <c r="A142" s="13"/>
      <c r="B142" s="227"/>
      <c r="C142" s="228"/>
      <c r="D142" s="220" t="s">
        <v>153</v>
      </c>
      <c r="E142" s="229" t="s">
        <v>19</v>
      </c>
      <c r="F142" s="230" t="s">
        <v>212</v>
      </c>
      <c r="G142" s="228"/>
      <c r="H142" s="231">
        <v>0.90000000000000002</v>
      </c>
      <c r="I142" s="232"/>
      <c r="J142" s="228"/>
      <c r="K142" s="228"/>
      <c r="L142" s="233"/>
      <c r="M142" s="234"/>
      <c r="N142" s="235"/>
      <c r="O142" s="235"/>
      <c r="P142" s="235"/>
      <c r="Q142" s="235"/>
      <c r="R142" s="235"/>
      <c r="S142" s="235"/>
      <c r="T142" s="236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37" t="s">
        <v>153</v>
      </c>
      <c r="AU142" s="237" t="s">
        <v>86</v>
      </c>
      <c r="AV142" s="13" t="s">
        <v>86</v>
      </c>
      <c r="AW142" s="13" t="s">
        <v>35</v>
      </c>
      <c r="AX142" s="13" t="s">
        <v>76</v>
      </c>
      <c r="AY142" s="237" t="s">
        <v>139</v>
      </c>
    </row>
    <row r="143" s="14" customFormat="1">
      <c r="A143" s="14"/>
      <c r="B143" s="251"/>
      <c r="C143" s="252"/>
      <c r="D143" s="220" t="s">
        <v>153</v>
      </c>
      <c r="E143" s="253" t="s">
        <v>19</v>
      </c>
      <c r="F143" s="254" t="s">
        <v>213</v>
      </c>
      <c r="G143" s="252"/>
      <c r="H143" s="255">
        <v>3.2450000000000001</v>
      </c>
      <c r="I143" s="256"/>
      <c r="J143" s="252"/>
      <c r="K143" s="252"/>
      <c r="L143" s="257"/>
      <c r="M143" s="258"/>
      <c r="N143" s="259"/>
      <c r="O143" s="259"/>
      <c r="P143" s="259"/>
      <c r="Q143" s="259"/>
      <c r="R143" s="259"/>
      <c r="S143" s="259"/>
      <c r="T143" s="260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61" t="s">
        <v>153</v>
      </c>
      <c r="AU143" s="261" t="s">
        <v>86</v>
      </c>
      <c r="AV143" s="14" t="s">
        <v>147</v>
      </c>
      <c r="AW143" s="14" t="s">
        <v>35</v>
      </c>
      <c r="AX143" s="14" t="s">
        <v>84</v>
      </c>
      <c r="AY143" s="261" t="s">
        <v>139</v>
      </c>
    </row>
    <row r="144" s="2" customFormat="1" ht="16.5" customHeight="1">
      <c r="A144" s="41"/>
      <c r="B144" s="42"/>
      <c r="C144" s="207" t="s">
        <v>214</v>
      </c>
      <c r="D144" s="238" t="s">
        <v>142</v>
      </c>
      <c r="E144" s="208" t="s">
        <v>215</v>
      </c>
      <c r="F144" s="209" t="s">
        <v>216</v>
      </c>
      <c r="G144" s="210" t="s">
        <v>160</v>
      </c>
      <c r="H144" s="211">
        <v>3.2450000000000001</v>
      </c>
      <c r="I144" s="212"/>
      <c r="J144" s="213">
        <f>ROUND(I144*H144,2)</f>
        <v>0</v>
      </c>
      <c r="K144" s="209" t="s">
        <v>146</v>
      </c>
      <c r="L144" s="47"/>
      <c r="M144" s="214" t="s">
        <v>19</v>
      </c>
      <c r="N144" s="215" t="s">
        <v>47</v>
      </c>
      <c r="O144" s="87"/>
      <c r="P144" s="216">
        <f>O144*H144</f>
        <v>0</v>
      </c>
      <c r="Q144" s="216">
        <v>0.056000000000000001</v>
      </c>
      <c r="R144" s="216">
        <f>Q144*H144</f>
        <v>0.18172000000000002</v>
      </c>
      <c r="S144" s="216">
        <v>0</v>
      </c>
      <c r="T144" s="217">
        <f>S144*H144</f>
        <v>0</v>
      </c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R144" s="218" t="s">
        <v>147</v>
      </c>
      <c r="AT144" s="218" t="s">
        <v>142</v>
      </c>
      <c r="AU144" s="218" t="s">
        <v>86</v>
      </c>
      <c r="AY144" s="20" t="s">
        <v>139</v>
      </c>
      <c r="BE144" s="219">
        <f>IF(N144="základní",J144,0)</f>
        <v>0</v>
      </c>
      <c r="BF144" s="219">
        <f>IF(N144="snížená",J144,0)</f>
        <v>0</v>
      </c>
      <c r="BG144" s="219">
        <f>IF(N144="zákl. přenesená",J144,0)</f>
        <v>0</v>
      </c>
      <c r="BH144" s="219">
        <f>IF(N144="sníž. přenesená",J144,0)</f>
        <v>0</v>
      </c>
      <c r="BI144" s="219">
        <f>IF(N144="nulová",J144,0)</f>
        <v>0</v>
      </c>
      <c r="BJ144" s="20" t="s">
        <v>84</v>
      </c>
      <c r="BK144" s="219">
        <f>ROUND(I144*H144,2)</f>
        <v>0</v>
      </c>
      <c r="BL144" s="20" t="s">
        <v>147</v>
      </c>
      <c r="BM144" s="218" t="s">
        <v>217</v>
      </c>
    </row>
    <row r="145" s="2" customFormat="1">
      <c r="A145" s="41"/>
      <c r="B145" s="42"/>
      <c r="C145" s="43"/>
      <c r="D145" s="220" t="s">
        <v>149</v>
      </c>
      <c r="E145" s="43"/>
      <c r="F145" s="221" t="s">
        <v>218</v>
      </c>
      <c r="G145" s="43"/>
      <c r="H145" s="43"/>
      <c r="I145" s="222"/>
      <c r="J145" s="43"/>
      <c r="K145" s="43"/>
      <c r="L145" s="47"/>
      <c r="M145" s="223"/>
      <c r="N145" s="224"/>
      <c r="O145" s="87"/>
      <c r="P145" s="87"/>
      <c r="Q145" s="87"/>
      <c r="R145" s="87"/>
      <c r="S145" s="87"/>
      <c r="T145" s="88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T145" s="20" t="s">
        <v>149</v>
      </c>
      <c r="AU145" s="20" t="s">
        <v>86</v>
      </c>
    </row>
    <row r="146" s="2" customFormat="1">
      <c r="A146" s="41"/>
      <c r="B146" s="42"/>
      <c r="C146" s="43"/>
      <c r="D146" s="225" t="s">
        <v>151</v>
      </c>
      <c r="E146" s="43"/>
      <c r="F146" s="226" t="s">
        <v>219</v>
      </c>
      <c r="G146" s="43"/>
      <c r="H146" s="43"/>
      <c r="I146" s="222"/>
      <c r="J146" s="43"/>
      <c r="K146" s="43"/>
      <c r="L146" s="47"/>
      <c r="M146" s="223"/>
      <c r="N146" s="224"/>
      <c r="O146" s="87"/>
      <c r="P146" s="87"/>
      <c r="Q146" s="87"/>
      <c r="R146" s="87"/>
      <c r="S146" s="87"/>
      <c r="T146" s="88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T146" s="20" t="s">
        <v>151</v>
      </c>
      <c r="AU146" s="20" t="s">
        <v>86</v>
      </c>
    </row>
    <row r="147" s="2" customFormat="1">
      <c r="A147" s="41"/>
      <c r="B147" s="42"/>
      <c r="C147" s="43"/>
      <c r="D147" s="220" t="s">
        <v>164</v>
      </c>
      <c r="E147" s="43"/>
      <c r="F147" s="239" t="s">
        <v>220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164</v>
      </c>
      <c r="AU147" s="20" t="s">
        <v>86</v>
      </c>
    </row>
    <row r="148" s="13" customFormat="1">
      <c r="A148" s="13"/>
      <c r="B148" s="227"/>
      <c r="C148" s="228"/>
      <c r="D148" s="220" t="s">
        <v>153</v>
      </c>
      <c r="E148" s="229" t="s">
        <v>19</v>
      </c>
      <c r="F148" s="230" t="s">
        <v>211</v>
      </c>
      <c r="G148" s="228"/>
      <c r="H148" s="231">
        <v>2.3450000000000002</v>
      </c>
      <c r="I148" s="232"/>
      <c r="J148" s="228"/>
      <c r="K148" s="228"/>
      <c r="L148" s="233"/>
      <c r="M148" s="234"/>
      <c r="N148" s="235"/>
      <c r="O148" s="235"/>
      <c r="P148" s="235"/>
      <c r="Q148" s="235"/>
      <c r="R148" s="235"/>
      <c r="S148" s="235"/>
      <c r="T148" s="236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7" t="s">
        <v>153</v>
      </c>
      <c r="AU148" s="237" t="s">
        <v>86</v>
      </c>
      <c r="AV148" s="13" t="s">
        <v>86</v>
      </c>
      <c r="AW148" s="13" t="s">
        <v>35</v>
      </c>
      <c r="AX148" s="13" t="s">
        <v>76</v>
      </c>
      <c r="AY148" s="237" t="s">
        <v>139</v>
      </c>
    </row>
    <row r="149" s="13" customFormat="1">
      <c r="A149" s="13"/>
      <c r="B149" s="227"/>
      <c r="C149" s="228"/>
      <c r="D149" s="220" t="s">
        <v>153</v>
      </c>
      <c r="E149" s="229" t="s">
        <v>19</v>
      </c>
      <c r="F149" s="230" t="s">
        <v>212</v>
      </c>
      <c r="G149" s="228"/>
      <c r="H149" s="231">
        <v>0.90000000000000002</v>
      </c>
      <c r="I149" s="232"/>
      <c r="J149" s="228"/>
      <c r="K149" s="228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153</v>
      </c>
      <c r="AU149" s="237" t="s">
        <v>86</v>
      </c>
      <c r="AV149" s="13" t="s">
        <v>86</v>
      </c>
      <c r="AW149" s="13" t="s">
        <v>35</v>
      </c>
      <c r="AX149" s="13" t="s">
        <v>76</v>
      </c>
      <c r="AY149" s="237" t="s">
        <v>139</v>
      </c>
    </row>
    <row r="150" s="14" customFormat="1">
      <c r="A150" s="14"/>
      <c r="B150" s="251"/>
      <c r="C150" s="252"/>
      <c r="D150" s="220" t="s">
        <v>153</v>
      </c>
      <c r="E150" s="253" t="s">
        <v>19</v>
      </c>
      <c r="F150" s="254" t="s">
        <v>213</v>
      </c>
      <c r="G150" s="252"/>
      <c r="H150" s="255">
        <v>3.2450000000000001</v>
      </c>
      <c r="I150" s="256"/>
      <c r="J150" s="252"/>
      <c r="K150" s="252"/>
      <c r="L150" s="257"/>
      <c r="M150" s="258"/>
      <c r="N150" s="259"/>
      <c r="O150" s="259"/>
      <c r="P150" s="259"/>
      <c r="Q150" s="259"/>
      <c r="R150" s="259"/>
      <c r="S150" s="259"/>
      <c r="T150" s="260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1" t="s">
        <v>153</v>
      </c>
      <c r="AU150" s="261" t="s">
        <v>86</v>
      </c>
      <c r="AV150" s="14" t="s">
        <v>147</v>
      </c>
      <c r="AW150" s="14" t="s">
        <v>35</v>
      </c>
      <c r="AX150" s="14" t="s">
        <v>84</v>
      </c>
      <c r="AY150" s="261" t="s">
        <v>139</v>
      </c>
    </row>
    <row r="151" s="2" customFormat="1" ht="16.5" customHeight="1">
      <c r="A151" s="41"/>
      <c r="B151" s="42"/>
      <c r="C151" s="207" t="s">
        <v>147</v>
      </c>
      <c r="D151" s="238" t="s">
        <v>142</v>
      </c>
      <c r="E151" s="208" t="s">
        <v>221</v>
      </c>
      <c r="F151" s="209" t="s">
        <v>222</v>
      </c>
      <c r="G151" s="210" t="s">
        <v>160</v>
      </c>
      <c r="H151" s="211">
        <v>22.678000000000001</v>
      </c>
      <c r="I151" s="212"/>
      <c r="J151" s="213">
        <f>ROUND(I151*H151,2)</f>
        <v>0</v>
      </c>
      <c r="K151" s="209" t="s">
        <v>146</v>
      </c>
      <c r="L151" s="47"/>
      <c r="M151" s="214" t="s">
        <v>19</v>
      </c>
      <c r="N151" s="215" t="s">
        <v>47</v>
      </c>
      <c r="O151" s="87"/>
      <c r="P151" s="216">
        <f>O151*H151</f>
        <v>0</v>
      </c>
      <c r="Q151" s="216">
        <v>0.0073499999999999998</v>
      </c>
      <c r="R151" s="216">
        <f>Q151*H151</f>
        <v>0.16668330000000001</v>
      </c>
      <c r="S151" s="216">
        <v>0</v>
      </c>
      <c r="T151" s="217">
        <f>S151*H151</f>
        <v>0</v>
      </c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R151" s="218" t="s">
        <v>147</v>
      </c>
      <c r="AT151" s="218" t="s">
        <v>142</v>
      </c>
      <c r="AU151" s="218" t="s">
        <v>86</v>
      </c>
      <c r="AY151" s="20" t="s">
        <v>139</v>
      </c>
      <c r="BE151" s="219">
        <f>IF(N151="základní",J151,0)</f>
        <v>0</v>
      </c>
      <c r="BF151" s="219">
        <f>IF(N151="snížená",J151,0)</f>
        <v>0</v>
      </c>
      <c r="BG151" s="219">
        <f>IF(N151="zákl. přenesená",J151,0)</f>
        <v>0</v>
      </c>
      <c r="BH151" s="219">
        <f>IF(N151="sníž. přenesená",J151,0)</f>
        <v>0</v>
      </c>
      <c r="BI151" s="219">
        <f>IF(N151="nulová",J151,0)</f>
        <v>0</v>
      </c>
      <c r="BJ151" s="20" t="s">
        <v>84</v>
      </c>
      <c r="BK151" s="219">
        <f>ROUND(I151*H151,2)</f>
        <v>0</v>
      </c>
      <c r="BL151" s="20" t="s">
        <v>147</v>
      </c>
      <c r="BM151" s="218" t="s">
        <v>223</v>
      </c>
    </row>
    <row r="152" s="2" customFormat="1">
      <c r="A152" s="41"/>
      <c r="B152" s="42"/>
      <c r="C152" s="43"/>
      <c r="D152" s="220" t="s">
        <v>149</v>
      </c>
      <c r="E152" s="43"/>
      <c r="F152" s="221" t="s">
        <v>224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149</v>
      </c>
      <c r="AU152" s="20" t="s">
        <v>86</v>
      </c>
    </row>
    <row r="153" s="2" customFormat="1">
      <c r="A153" s="41"/>
      <c r="B153" s="42"/>
      <c r="C153" s="43"/>
      <c r="D153" s="225" t="s">
        <v>151</v>
      </c>
      <c r="E153" s="43"/>
      <c r="F153" s="226" t="s">
        <v>225</v>
      </c>
      <c r="G153" s="43"/>
      <c r="H153" s="43"/>
      <c r="I153" s="222"/>
      <c r="J153" s="43"/>
      <c r="K153" s="43"/>
      <c r="L153" s="47"/>
      <c r="M153" s="223"/>
      <c r="N153" s="224"/>
      <c r="O153" s="87"/>
      <c r="P153" s="87"/>
      <c r="Q153" s="87"/>
      <c r="R153" s="87"/>
      <c r="S153" s="87"/>
      <c r="T153" s="88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T153" s="20" t="s">
        <v>151</v>
      </c>
      <c r="AU153" s="20" t="s">
        <v>86</v>
      </c>
    </row>
    <row r="154" s="13" customFormat="1">
      <c r="A154" s="13"/>
      <c r="B154" s="227"/>
      <c r="C154" s="228"/>
      <c r="D154" s="220" t="s">
        <v>153</v>
      </c>
      <c r="E154" s="229" t="s">
        <v>19</v>
      </c>
      <c r="F154" s="230" t="s">
        <v>226</v>
      </c>
      <c r="G154" s="228"/>
      <c r="H154" s="231">
        <v>8</v>
      </c>
      <c r="I154" s="232"/>
      <c r="J154" s="228"/>
      <c r="K154" s="228"/>
      <c r="L154" s="233"/>
      <c r="M154" s="234"/>
      <c r="N154" s="235"/>
      <c r="O154" s="235"/>
      <c r="P154" s="235"/>
      <c r="Q154" s="235"/>
      <c r="R154" s="235"/>
      <c r="S154" s="235"/>
      <c r="T154" s="236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7" t="s">
        <v>153</v>
      </c>
      <c r="AU154" s="237" t="s">
        <v>86</v>
      </c>
      <c r="AV154" s="13" t="s">
        <v>86</v>
      </c>
      <c r="AW154" s="13" t="s">
        <v>35</v>
      </c>
      <c r="AX154" s="13" t="s">
        <v>76</v>
      </c>
      <c r="AY154" s="237" t="s">
        <v>139</v>
      </c>
    </row>
    <row r="155" s="13" customFormat="1">
      <c r="A155" s="13"/>
      <c r="B155" s="227"/>
      <c r="C155" s="228"/>
      <c r="D155" s="220" t="s">
        <v>153</v>
      </c>
      <c r="E155" s="229" t="s">
        <v>19</v>
      </c>
      <c r="F155" s="230" t="s">
        <v>227</v>
      </c>
      <c r="G155" s="228"/>
      <c r="H155" s="231">
        <v>12.077999999999999</v>
      </c>
      <c r="I155" s="232"/>
      <c r="J155" s="228"/>
      <c r="K155" s="228"/>
      <c r="L155" s="233"/>
      <c r="M155" s="234"/>
      <c r="N155" s="235"/>
      <c r="O155" s="235"/>
      <c r="P155" s="235"/>
      <c r="Q155" s="235"/>
      <c r="R155" s="235"/>
      <c r="S155" s="235"/>
      <c r="T155" s="236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7" t="s">
        <v>153</v>
      </c>
      <c r="AU155" s="237" t="s">
        <v>86</v>
      </c>
      <c r="AV155" s="13" t="s">
        <v>86</v>
      </c>
      <c r="AW155" s="13" t="s">
        <v>35</v>
      </c>
      <c r="AX155" s="13" t="s">
        <v>76</v>
      </c>
      <c r="AY155" s="237" t="s">
        <v>139</v>
      </c>
    </row>
    <row r="156" s="13" customFormat="1">
      <c r="A156" s="13"/>
      <c r="B156" s="227"/>
      <c r="C156" s="228"/>
      <c r="D156" s="220" t="s">
        <v>153</v>
      </c>
      <c r="E156" s="229" t="s">
        <v>19</v>
      </c>
      <c r="F156" s="230" t="s">
        <v>228</v>
      </c>
      <c r="G156" s="228"/>
      <c r="H156" s="231">
        <v>2.6000000000000001</v>
      </c>
      <c r="I156" s="232"/>
      <c r="J156" s="228"/>
      <c r="K156" s="228"/>
      <c r="L156" s="233"/>
      <c r="M156" s="234"/>
      <c r="N156" s="235"/>
      <c r="O156" s="235"/>
      <c r="P156" s="235"/>
      <c r="Q156" s="235"/>
      <c r="R156" s="235"/>
      <c r="S156" s="235"/>
      <c r="T156" s="236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7" t="s">
        <v>153</v>
      </c>
      <c r="AU156" s="237" t="s">
        <v>86</v>
      </c>
      <c r="AV156" s="13" t="s">
        <v>86</v>
      </c>
      <c r="AW156" s="13" t="s">
        <v>35</v>
      </c>
      <c r="AX156" s="13" t="s">
        <v>76</v>
      </c>
      <c r="AY156" s="237" t="s">
        <v>139</v>
      </c>
    </row>
    <row r="157" s="14" customFormat="1">
      <c r="A157" s="14"/>
      <c r="B157" s="251"/>
      <c r="C157" s="252"/>
      <c r="D157" s="220" t="s">
        <v>153</v>
      </c>
      <c r="E157" s="253" t="s">
        <v>19</v>
      </c>
      <c r="F157" s="254" t="s">
        <v>213</v>
      </c>
      <c r="G157" s="252"/>
      <c r="H157" s="255">
        <v>22.678000000000001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153</v>
      </c>
      <c r="AU157" s="261" t="s">
        <v>86</v>
      </c>
      <c r="AV157" s="14" t="s">
        <v>147</v>
      </c>
      <c r="AW157" s="14" t="s">
        <v>35</v>
      </c>
      <c r="AX157" s="14" t="s">
        <v>84</v>
      </c>
      <c r="AY157" s="261" t="s">
        <v>139</v>
      </c>
    </row>
    <row r="158" s="2" customFormat="1" ht="16.5" customHeight="1">
      <c r="A158" s="41"/>
      <c r="B158" s="42"/>
      <c r="C158" s="207" t="s">
        <v>229</v>
      </c>
      <c r="D158" s="238" t="s">
        <v>142</v>
      </c>
      <c r="E158" s="208" t="s">
        <v>230</v>
      </c>
      <c r="F158" s="209" t="s">
        <v>231</v>
      </c>
      <c r="G158" s="210" t="s">
        <v>160</v>
      </c>
      <c r="H158" s="211">
        <v>22.640000000000001</v>
      </c>
      <c r="I158" s="212"/>
      <c r="J158" s="213">
        <f>ROUND(I158*H158,2)</f>
        <v>0</v>
      </c>
      <c r="K158" s="209" t="s">
        <v>146</v>
      </c>
      <c r="L158" s="47"/>
      <c r="M158" s="214" t="s">
        <v>19</v>
      </c>
      <c r="N158" s="215" t="s">
        <v>47</v>
      </c>
      <c r="O158" s="87"/>
      <c r="P158" s="216">
        <f>O158*H158</f>
        <v>0</v>
      </c>
      <c r="Q158" s="216">
        <v>0.015400000000000001</v>
      </c>
      <c r="R158" s="216">
        <f>Q158*H158</f>
        <v>0.34865600000000002</v>
      </c>
      <c r="S158" s="216">
        <v>0</v>
      </c>
      <c r="T158" s="217">
        <f>S158*H158</f>
        <v>0</v>
      </c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R158" s="218" t="s">
        <v>147</v>
      </c>
      <c r="AT158" s="218" t="s">
        <v>142</v>
      </c>
      <c r="AU158" s="218" t="s">
        <v>86</v>
      </c>
      <c r="AY158" s="20" t="s">
        <v>139</v>
      </c>
      <c r="BE158" s="219">
        <f>IF(N158="základní",J158,0)</f>
        <v>0</v>
      </c>
      <c r="BF158" s="219">
        <f>IF(N158="snížená",J158,0)</f>
        <v>0</v>
      </c>
      <c r="BG158" s="219">
        <f>IF(N158="zákl. přenesená",J158,0)</f>
        <v>0</v>
      </c>
      <c r="BH158" s="219">
        <f>IF(N158="sníž. přenesená",J158,0)</f>
        <v>0</v>
      </c>
      <c r="BI158" s="219">
        <f>IF(N158="nulová",J158,0)</f>
        <v>0</v>
      </c>
      <c r="BJ158" s="20" t="s">
        <v>84</v>
      </c>
      <c r="BK158" s="219">
        <f>ROUND(I158*H158,2)</f>
        <v>0</v>
      </c>
      <c r="BL158" s="20" t="s">
        <v>147</v>
      </c>
      <c r="BM158" s="218" t="s">
        <v>232</v>
      </c>
    </row>
    <row r="159" s="2" customFormat="1">
      <c r="A159" s="41"/>
      <c r="B159" s="42"/>
      <c r="C159" s="43"/>
      <c r="D159" s="220" t="s">
        <v>149</v>
      </c>
      <c r="E159" s="43"/>
      <c r="F159" s="221" t="s">
        <v>233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149</v>
      </c>
      <c r="AU159" s="20" t="s">
        <v>86</v>
      </c>
    </row>
    <row r="160" s="2" customFormat="1">
      <c r="A160" s="41"/>
      <c r="B160" s="42"/>
      <c r="C160" s="43"/>
      <c r="D160" s="225" t="s">
        <v>151</v>
      </c>
      <c r="E160" s="43"/>
      <c r="F160" s="226" t="s">
        <v>234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151</v>
      </c>
      <c r="AU160" s="20" t="s">
        <v>86</v>
      </c>
    </row>
    <row r="161" s="13" customFormat="1">
      <c r="A161" s="13"/>
      <c r="B161" s="227"/>
      <c r="C161" s="228"/>
      <c r="D161" s="220" t="s">
        <v>153</v>
      </c>
      <c r="E161" s="229" t="s">
        <v>19</v>
      </c>
      <c r="F161" s="230" t="s">
        <v>235</v>
      </c>
      <c r="G161" s="228"/>
      <c r="H161" s="231">
        <v>22.640000000000001</v>
      </c>
      <c r="I161" s="232"/>
      <c r="J161" s="228"/>
      <c r="K161" s="228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153</v>
      </c>
      <c r="AU161" s="237" t="s">
        <v>86</v>
      </c>
      <c r="AV161" s="13" t="s">
        <v>86</v>
      </c>
      <c r="AW161" s="13" t="s">
        <v>35</v>
      </c>
      <c r="AX161" s="13" t="s">
        <v>76</v>
      </c>
      <c r="AY161" s="237" t="s">
        <v>139</v>
      </c>
    </row>
    <row r="162" s="14" customFormat="1">
      <c r="A162" s="14"/>
      <c r="B162" s="251"/>
      <c r="C162" s="252"/>
      <c r="D162" s="220" t="s">
        <v>153</v>
      </c>
      <c r="E162" s="253" t="s">
        <v>19</v>
      </c>
      <c r="F162" s="254" t="s">
        <v>213</v>
      </c>
      <c r="G162" s="252"/>
      <c r="H162" s="255">
        <v>22.640000000000001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153</v>
      </c>
      <c r="AU162" s="261" t="s">
        <v>86</v>
      </c>
      <c r="AV162" s="14" t="s">
        <v>147</v>
      </c>
      <c r="AW162" s="14" t="s">
        <v>35</v>
      </c>
      <c r="AX162" s="14" t="s">
        <v>84</v>
      </c>
      <c r="AY162" s="261" t="s">
        <v>139</v>
      </c>
    </row>
    <row r="163" s="2" customFormat="1" ht="16.5" customHeight="1">
      <c r="A163" s="41"/>
      <c r="B163" s="42"/>
      <c r="C163" s="207" t="s">
        <v>202</v>
      </c>
      <c r="D163" s="238" t="s">
        <v>142</v>
      </c>
      <c r="E163" s="208" t="s">
        <v>236</v>
      </c>
      <c r="F163" s="209" t="s">
        <v>237</v>
      </c>
      <c r="G163" s="210" t="s">
        <v>160</v>
      </c>
      <c r="H163" s="211">
        <v>23.66</v>
      </c>
      <c r="I163" s="212"/>
      <c r="J163" s="213">
        <f>ROUND(I163*H163,2)</f>
        <v>0</v>
      </c>
      <c r="K163" s="209" t="s">
        <v>146</v>
      </c>
      <c r="L163" s="47"/>
      <c r="M163" s="214" t="s">
        <v>19</v>
      </c>
      <c r="N163" s="215" t="s">
        <v>47</v>
      </c>
      <c r="O163" s="87"/>
      <c r="P163" s="216">
        <f>O163*H163</f>
        <v>0</v>
      </c>
      <c r="Q163" s="216">
        <v>0.018380000000000001</v>
      </c>
      <c r="R163" s="216">
        <f>Q163*H163</f>
        <v>0.4348708</v>
      </c>
      <c r="S163" s="216">
        <v>0</v>
      </c>
      <c r="T163" s="217">
        <f>S163*H163</f>
        <v>0</v>
      </c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R163" s="218" t="s">
        <v>147</v>
      </c>
      <c r="AT163" s="218" t="s">
        <v>142</v>
      </c>
      <c r="AU163" s="218" t="s">
        <v>86</v>
      </c>
      <c r="AY163" s="20" t="s">
        <v>139</v>
      </c>
      <c r="BE163" s="219">
        <f>IF(N163="základní",J163,0)</f>
        <v>0</v>
      </c>
      <c r="BF163" s="219">
        <f>IF(N163="snížená",J163,0)</f>
        <v>0</v>
      </c>
      <c r="BG163" s="219">
        <f>IF(N163="zákl. přenesená",J163,0)</f>
        <v>0</v>
      </c>
      <c r="BH163" s="219">
        <f>IF(N163="sníž. přenesená",J163,0)</f>
        <v>0</v>
      </c>
      <c r="BI163" s="219">
        <f>IF(N163="nulová",J163,0)</f>
        <v>0</v>
      </c>
      <c r="BJ163" s="20" t="s">
        <v>84</v>
      </c>
      <c r="BK163" s="219">
        <f>ROUND(I163*H163,2)</f>
        <v>0</v>
      </c>
      <c r="BL163" s="20" t="s">
        <v>147</v>
      </c>
      <c r="BM163" s="218" t="s">
        <v>238</v>
      </c>
    </row>
    <row r="164" s="2" customFormat="1">
      <c r="A164" s="41"/>
      <c r="B164" s="42"/>
      <c r="C164" s="43"/>
      <c r="D164" s="220" t="s">
        <v>149</v>
      </c>
      <c r="E164" s="43"/>
      <c r="F164" s="221" t="s">
        <v>239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149</v>
      </c>
      <c r="AU164" s="20" t="s">
        <v>86</v>
      </c>
    </row>
    <row r="165" s="2" customFormat="1">
      <c r="A165" s="41"/>
      <c r="B165" s="42"/>
      <c r="C165" s="43"/>
      <c r="D165" s="225" t="s">
        <v>151</v>
      </c>
      <c r="E165" s="43"/>
      <c r="F165" s="226" t="s">
        <v>240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151</v>
      </c>
      <c r="AU165" s="20" t="s">
        <v>86</v>
      </c>
    </row>
    <row r="166" s="13" customFormat="1">
      <c r="A166" s="13"/>
      <c r="B166" s="227"/>
      <c r="C166" s="228"/>
      <c r="D166" s="220" t="s">
        <v>153</v>
      </c>
      <c r="E166" s="229" t="s">
        <v>19</v>
      </c>
      <c r="F166" s="230" t="s">
        <v>241</v>
      </c>
      <c r="G166" s="228"/>
      <c r="H166" s="231">
        <v>23.66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153</v>
      </c>
      <c r="AU166" s="237" t="s">
        <v>86</v>
      </c>
      <c r="AV166" s="13" t="s">
        <v>86</v>
      </c>
      <c r="AW166" s="13" t="s">
        <v>35</v>
      </c>
      <c r="AX166" s="13" t="s">
        <v>76</v>
      </c>
      <c r="AY166" s="237" t="s">
        <v>139</v>
      </c>
    </row>
    <row r="167" s="14" customFormat="1">
      <c r="A167" s="14"/>
      <c r="B167" s="251"/>
      <c r="C167" s="252"/>
      <c r="D167" s="220" t="s">
        <v>153</v>
      </c>
      <c r="E167" s="253" t="s">
        <v>19</v>
      </c>
      <c r="F167" s="254" t="s">
        <v>213</v>
      </c>
      <c r="G167" s="252"/>
      <c r="H167" s="255">
        <v>23.66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1" t="s">
        <v>153</v>
      </c>
      <c r="AU167" s="261" t="s">
        <v>86</v>
      </c>
      <c r="AV167" s="14" t="s">
        <v>147</v>
      </c>
      <c r="AW167" s="14" t="s">
        <v>35</v>
      </c>
      <c r="AX167" s="14" t="s">
        <v>84</v>
      </c>
      <c r="AY167" s="261" t="s">
        <v>139</v>
      </c>
    </row>
    <row r="168" s="2" customFormat="1" ht="16.5" customHeight="1">
      <c r="A168" s="41"/>
      <c r="B168" s="42"/>
      <c r="C168" s="207" t="s">
        <v>242</v>
      </c>
      <c r="D168" s="238" t="s">
        <v>142</v>
      </c>
      <c r="E168" s="208" t="s">
        <v>243</v>
      </c>
      <c r="F168" s="209" t="s">
        <v>244</v>
      </c>
      <c r="G168" s="210" t="s">
        <v>160</v>
      </c>
      <c r="H168" s="211">
        <v>23.66</v>
      </c>
      <c r="I168" s="212"/>
      <c r="J168" s="213">
        <f>ROUND(I168*H168,2)</f>
        <v>0</v>
      </c>
      <c r="K168" s="209" t="s">
        <v>146</v>
      </c>
      <c r="L168" s="47"/>
      <c r="M168" s="214" t="s">
        <v>19</v>
      </c>
      <c r="N168" s="215" t="s">
        <v>47</v>
      </c>
      <c r="O168" s="87"/>
      <c r="P168" s="216">
        <f>O168*H168</f>
        <v>0</v>
      </c>
      <c r="Q168" s="216">
        <v>0.0079000000000000008</v>
      </c>
      <c r="R168" s="216">
        <f>Q168*H168</f>
        <v>0.18691400000000003</v>
      </c>
      <c r="S168" s="216">
        <v>0</v>
      </c>
      <c r="T168" s="217">
        <f>S168*H168</f>
        <v>0</v>
      </c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R168" s="218" t="s">
        <v>147</v>
      </c>
      <c r="AT168" s="218" t="s">
        <v>142</v>
      </c>
      <c r="AU168" s="218" t="s">
        <v>86</v>
      </c>
      <c r="AY168" s="20" t="s">
        <v>139</v>
      </c>
      <c r="BE168" s="219">
        <f>IF(N168="základní",J168,0)</f>
        <v>0</v>
      </c>
      <c r="BF168" s="219">
        <f>IF(N168="snížená",J168,0)</f>
        <v>0</v>
      </c>
      <c r="BG168" s="219">
        <f>IF(N168="zákl. přenesená",J168,0)</f>
        <v>0</v>
      </c>
      <c r="BH168" s="219">
        <f>IF(N168="sníž. přenesená",J168,0)</f>
        <v>0</v>
      </c>
      <c r="BI168" s="219">
        <f>IF(N168="nulová",J168,0)</f>
        <v>0</v>
      </c>
      <c r="BJ168" s="20" t="s">
        <v>84</v>
      </c>
      <c r="BK168" s="219">
        <f>ROUND(I168*H168,2)</f>
        <v>0</v>
      </c>
      <c r="BL168" s="20" t="s">
        <v>147</v>
      </c>
      <c r="BM168" s="218" t="s">
        <v>245</v>
      </c>
    </row>
    <row r="169" s="2" customFormat="1">
      <c r="A169" s="41"/>
      <c r="B169" s="42"/>
      <c r="C169" s="43"/>
      <c r="D169" s="220" t="s">
        <v>149</v>
      </c>
      <c r="E169" s="43"/>
      <c r="F169" s="221" t="s">
        <v>246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149</v>
      </c>
      <c r="AU169" s="20" t="s">
        <v>86</v>
      </c>
    </row>
    <row r="170" s="2" customFormat="1">
      <c r="A170" s="41"/>
      <c r="B170" s="42"/>
      <c r="C170" s="43"/>
      <c r="D170" s="225" t="s">
        <v>151</v>
      </c>
      <c r="E170" s="43"/>
      <c r="F170" s="226" t="s">
        <v>247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151</v>
      </c>
      <c r="AU170" s="20" t="s">
        <v>86</v>
      </c>
    </row>
    <row r="171" s="13" customFormat="1">
      <c r="A171" s="13"/>
      <c r="B171" s="227"/>
      <c r="C171" s="228"/>
      <c r="D171" s="220" t="s">
        <v>153</v>
      </c>
      <c r="E171" s="229" t="s">
        <v>19</v>
      </c>
      <c r="F171" s="230" t="s">
        <v>241</v>
      </c>
      <c r="G171" s="228"/>
      <c r="H171" s="231">
        <v>23.66</v>
      </c>
      <c r="I171" s="232"/>
      <c r="J171" s="228"/>
      <c r="K171" s="228"/>
      <c r="L171" s="233"/>
      <c r="M171" s="234"/>
      <c r="N171" s="235"/>
      <c r="O171" s="235"/>
      <c r="P171" s="235"/>
      <c r="Q171" s="235"/>
      <c r="R171" s="235"/>
      <c r="S171" s="235"/>
      <c r="T171" s="23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7" t="s">
        <v>153</v>
      </c>
      <c r="AU171" s="237" t="s">
        <v>86</v>
      </c>
      <c r="AV171" s="13" t="s">
        <v>86</v>
      </c>
      <c r="AW171" s="13" t="s">
        <v>35</v>
      </c>
      <c r="AX171" s="13" t="s">
        <v>76</v>
      </c>
      <c r="AY171" s="237" t="s">
        <v>139</v>
      </c>
    </row>
    <row r="172" s="14" customFormat="1">
      <c r="A172" s="14"/>
      <c r="B172" s="251"/>
      <c r="C172" s="252"/>
      <c r="D172" s="220" t="s">
        <v>153</v>
      </c>
      <c r="E172" s="253" t="s">
        <v>19</v>
      </c>
      <c r="F172" s="254" t="s">
        <v>213</v>
      </c>
      <c r="G172" s="252"/>
      <c r="H172" s="255">
        <v>23.66</v>
      </c>
      <c r="I172" s="256"/>
      <c r="J172" s="252"/>
      <c r="K172" s="252"/>
      <c r="L172" s="257"/>
      <c r="M172" s="258"/>
      <c r="N172" s="259"/>
      <c r="O172" s="259"/>
      <c r="P172" s="259"/>
      <c r="Q172" s="259"/>
      <c r="R172" s="259"/>
      <c r="S172" s="259"/>
      <c r="T172" s="260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61" t="s">
        <v>153</v>
      </c>
      <c r="AU172" s="261" t="s">
        <v>86</v>
      </c>
      <c r="AV172" s="14" t="s">
        <v>147</v>
      </c>
      <c r="AW172" s="14" t="s">
        <v>35</v>
      </c>
      <c r="AX172" s="14" t="s">
        <v>84</v>
      </c>
      <c r="AY172" s="261" t="s">
        <v>139</v>
      </c>
    </row>
    <row r="173" s="2" customFormat="1" ht="16.5" customHeight="1">
      <c r="A173" s="41"/>
      <c r="B173" s="42"/>
      <c r="C173" s="207" t="s">
        <v>185</v>
      </c>
      <c r="D173" s="238" t="s">
        <v>142</v>
      </c>
      <c r="E173" s="208" t="s">
        <v>248</v>
      </c>
      <c r="F173" s="209" t="s">
        <v>249</v>
      </c>
      <c r="G173" s="210" t="s">
        <v>160</v>
      </c>
      <c r="H173" s="211">
        <v>223</v>
      </c>
      <c r="I173" s="212"/>
      <c r="J173" s="213">
        <f>ROUND(I173*H173,2)</f>
        <v>0</v>
      </c>
      <c r="K173" s="209" t="s">
        <v>146</v>
      </c>
      <c r="L173" s="47"/>
      <c r="M173" s="214" t="s">
        <v>19</v>
      </c>
      <c r="N173" s="215" t="s">
        <v>47</v>
      </c>
      <c r="O173" s="87"/>
      <c r="P173" s="216">
        <f>O173*H173</f>
        <v>0</v>
      </c>
      <c r="Q173" s="216">
        <v>0.00024149999999999999</v>
      </c>
      <c r="R173" s="216">
        <f>Q173*H173</f>
        <v>0.0538545</v>
      </c>
      <c r="S173" s="216">
        <v>0.00024000000000000001</v>
      </c>
      <c r="T173" s="217">
        <f>S173*H173</f>
        <v>0.053519999999999998</v>
      </c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R173" s="218" t="s">
        <v>147</v>
      </c>
      <c r="AT173" s="218" t="s">
        <v>142</v>
      </c>
      <c r="AU173" s="218" t="s">
        <v>86</v>
      </c>
      <c r="AY173" s="20" t="s">
        <v>139</v>
      </c>
      <c r="BE173" s="219">
        <f>IF(N173="základní",J173,0)</f>
        <v>0</v>
      </c>
      <c r="BF173" s="219">
        <f>IF(N173="snížená",J173,0)</f>
        <v>0</v>
      </c>
      <c r="BG173" s="219">
        <f>IF(N173="zákl. přenesená",J173,0)</f>
        <v>0</v>
      </c>
      <c r="BH173" s="219">
        <f>IF(N173="sníž. přenesená",J173,0)</f>
        <v>0</v>
      </c>
      <c r="BI173" s="219">
        <f>IF(N173="nulová",J173,0)</f>
        <v>0</v>
      </c>
      <c r="BJ173" s="20" t="s">
        <v>84</v>
      </c>
      <c r="BK173" s="219">
        <f>ROUND(I173*H173,2)</f>
        <v>0</v>
      </c>
      <c r="BL173" s="20" t="s">
        <v>147</v>
      </c>
      <c r="BM173" s="218" t="s">
        <v>250</v>
      </c>
    </row>
    <row r="174" s="2" customFormat="1">
      <c r="A174" s="41"/>
      <c r="B174" s="42"/>
      <c r="C174" s="43"/>
      <c r="D174" s="220" t="s">
        <v>149</v>
      </c>
      <c r="E174" s="43"/>
      <c r="F174" s="221" t="s">
        <v>251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149</v>
      </c>
      <c r="AU174" s="20" t="s">
        <v>86</v>
      </c>
    </row>
    <row r="175" s="2" customFormat="1">
      <c r="A175" s="41"/>
      <c r="B175" s="42"/>
      <c r="C175" s="43"/>
      <c r="D175" s="225" t="s">
        <v>151</v>
      </c>
      <c r="E175" s="43"/>
      <c r="F175" s="226" t="s">
        <v>252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151</v>
      </c>
      <c r="AU175" s="20" t="s">
        <v>86</v>
      </c>
    </row>
    <row r="176" s="13" customFormat="1">
      <c r="A176" s="13"/>
      <c r="B176" s="227"/>
      <c r="C176" s="228"/>
      <c r="D176" s="220" t="s">
        <v>153</v>
      </c>
      <c r="E176" s="229" t="s">
        <v>19</v>
      </c>
      <c r="F176" s="230" t="s">
        <v>253</v>
      </c>
      <c r="G176" s="228"/>
      <c r="H176" s="231">
        <v>223</v>
      </c>
      <c r="I176" s="232"/>
      <c r="J176" s="228"/>
      <c r="K176" s="228"/>
      <c r="L176" s="233"/>
      <c r="M176" s="234"/>
      <c r="N176" s="235"/>
      <c r="O176" s="235"/>
      <c r="P176" s="235"/>
      <c r="Q176" s="235"/>
      <c r="R176" s="235"/>
      <c r="S176" s="235"/>
      <c r="T176" s="236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7" t="s">
        <v>153</v>
      </c>
      <c r="AU176" s="237" t="s">
        <v>86</v>
      </c>
      <c r="AV176" s="13" t="s">
        <v>86</v>
      </c>
      <c r="AW176" s="13" t="s">
        <v>35</v>
      </c>
      <c r="AX176" s="13" t="s">
        <v>84</v>
      </c>
      <c r="AY176" s="237" t="s">
        <v>139</v>
      </c>
    </row>
    <row r="177" s="2" customFormat="1" ht="21.75" customHeight="1">
      <c r="A177" s="41"/>
      <c r="B177" s="42"/>
      <c r="C177" s="207" t="s">
        <v>254</v>
      </c>
      <c r="D177" s="238" t="s">
        <v>142</v>
      </c>
      <c r="E177" s="208" t="s">
        <v>255</v>
      </c>
      <c r="F177" s="209" t="s">
        <v>256</v>
      </c>
      <c r="G177" s="210" t="s">
        <v>145</v>
      </c>
      <c r="H177" s="211">
        <v>0.23200000000000001</v>
      </c>
      <c r="I177" s="212"/>
      <c r="J177" s="213">
        <f>ROUND(I177*H177,2)</f>
        <v>0</v>
      </c>
      <c r="K177" s="209" t="s">
        <v>146</v>
      </c>
      <c r="L177" s="47"/>
      <c r="M177" s="214" t="s">
        <v>19</v>
      </c>
      <c r="N177" s="215" t="s">
        <v>47</v>
      </c>
      <c r="O177" s="87"/>
      <c r="P177" s="216">
        <f>O177*H177</f>
        <v>0</v>
      </c>
      <c r="Q177" s="216">
        <v>2.3010199999999998</v>
      </c>
      <c r="R177" s="216">
        <f>Q177*H177</f>
        <v>0.53383663999999997</v>
      </c>
      <c r="S177" s="216">
        <v>0</v>
      </c>
      <c r="T177" s="217">
        <f>S177*H177</f>
        <v>0</v>
      </c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R177" s="218" t="s">
        <v>147</v>
      </c>
      <c r="AT177" s="218" t="s">
        <v>142</v>
      </c>
      <c r="AU177" s="218" t="s">
        <v>86</v>
      </c>
      <c r="AY177" s="20" t="s">
        <v>139</v>
      </c>
      <c r="BE177" s="219">
        <f>IF(N177="základní",J177,0)</f>
        <v>0</v>
      </c>
      <c r="BF177" s="219">
        <f>IF(N177="snížená",J177,0)</f>
        <v>0</v>
      </c>
      <c r="BG177" s="219">
        <f>IF(N177="zákl. přenesená",J177,0)</f>
        <v>0</v>
      </c>
      <c r="BH177" s="219">
        <f>IF(N177="sníž. přenesená",J177,0)</f>
        <v>0</v>
      </c>
      <c r="BI177" s="219">
        <f>IF(N177="nulová",J177,0)</f>
        <v>0</v>
      </c>
      <c r="BJ177" s="20" t="s">
        <v>84</v>
      </c>
      <c r="BK177" s="219">
        <f>ROUND(I177*H177,2)</f>
        <v>0</v>
      </c>
      <c r="BL177" s="20" t="s">
        <v>147</v>
      </c>
      <c r="BM177" s="218" t="s">
        <v>257</v>
      </c>
    </row>
    <row r="178" s="2" customFormat="1">
      <c r="A178" s="41"/>
      <c r="B178" s="42"/>
      <c r="C178" s="43"/>
      <c r="D178" s="220" t="s">
        <v>149</v>
      </c>
      <c r="E178" s="43"/>
      <c r="F178" s="221" t="s">
        <v>258</v>
      </c>
      <c r="G178" s="43"/>
      <c r="H178" s="43"/>
      <c r="I178" s="222"/>
      <c r="J178" s="43"/>
      <c r="K178" s="43"/>
      <c r="L178" s="47"/>
      <c r="M178" s="223"/>
      <c r="N178" s="224"/>
      <c r="O178" s="87"/>
      <c r="P178" s="87"/>
      <c r="Q178" s="87"/>
      <c r="R178" s="87"/>
      <c r="S178" s="87"/>
      <c r="T178" s="88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T178" s="20" t="s">
        <v>149</v>
      </c>
      <c r="AU178" s="20" t="s">
        <v>86</v>
      </c>
    </row>
    <row r="179" s="2" customFormat="1">
      <c r="A179" s="41"/>
      <c r="B179" s="42"/>
      <c r="C179" s="43"/>
      <c r="D179" s="225" t="s">
        <v>151</v>
      </c>
      <c r="E179" s="43"/>
      <c r="F179" s="226" t="s">
        <v>259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151</v>
      </c>
      <c r="AU179" s="20" t="s">
        <v>86</v>
      </c>
    </row>
    <row r="180" s="13" customFormat="1">
      <c r="A180" s="13"/>
      <c r="B180" s="227"/>
      <c r="C180" s="228"/>
      <c r="D180" s="220" t="s">
        <v>153</v>
      </c>
      <c r="E180" s="229" t="s">
        <v>19</v>
      </c>
      <c r="F180" s="230" t="s">
        <v>260</v>
      </c>
      <c r="G180" s="228"/>
      <c r="H180" s="231">
        <v>0.23200000000000001</v>
      </c>
      <c r="I180" s="232"/>
      <c r="J180" s="228"/>
      <c r="K180" s="228"/>
      <c r="L180" s="233"/>
      <c r="M180" s="234"/>
      <c r="N180" s="235"/>
      <c r="O180" s="235"/>
      <c r="P180" s="235"/>
      <c r="Q180" s="235"/>
      <c r="R180" s="235"/>
      <c r="S180" s="235"/>
      <c r="T180" s="23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7" t="s">
        <v>153</v>
      </c>
      <c r="AU180" s="237" t="s">
        <v>86</v>
      </c>
      <c r="AV180" s="13" t="s">
        <v>86</v>
      </c>
      <c r="AW180" s="13" t="s">
        <v>35</v>
      </c>
      <c r="AX180" s="13" t="s">
        <v>84</v>
      </c>
      <c r="AY180" s="237" t="s">
        <v>139</v>
      </c>
    </row>
    <row r="181" s="2" customFormat="1" ht="16.5" customHeight="1">
      <c r="A181" s="41"/>
      <c r="B181" s="42"/>
      <c r="C181" s="207" t="s">
        <v>261</v>
      </c>
      <c r="D181" s="207" t="s">
        <v>142</v>
      </c>
      <c r="E181" s="208" t="s">
        <v>262</v>
      </c>
      <c r="F181" s="209" t="s">
        <v>263</v>
      </c>
      <c r="G181" s="210" t="s">
        <v>160</v>
      </c>
      <c r="H181" s="211">
        <v>110.8</v>
      </c>
      <c r="I181" s="212"/>
      <c r="J181" s="213">
        <f>ROUND(I181*H181,2)</f>
        <v>0</v>
      </c>
      <c r="K181" s="209" t="s">
        <v>146</v>
      </c>
      <c r="L181" s="47"/>
      <c r="M181" s="214" t="s">
        <v>19</v>
      </c>
      <c r="N181" s="215" t="s">
        <v>47</v>
      </c>
      <c r="O181" s="87"/>
      <c r="P181" s="216">
        <f>O181*H181</f>
        <v>0</v>
      </c>
      <c r="Q181" s="216">
        <v>0.00033</v>
      </c>
      <c r="R181" s="216">
        <f>Q181*H181</f>
        <v>0.036563999999999999</v>
      </c>
      <c r="S181" s="216">
        <v>0</v>
      </c>
      <c r="T181" s="217">
        <f>S181*H181</f>
        <v>0</v>
      </c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R181" s="218" t="s">
        <v>147</v>
      </c>
      <c r="AT181" s="218" t="s">
        <v>142</v>
      </c>
      <c r="AU181" s="218" t="s">
        <v>86</v>
      </c>
      <c r="AY181" s="20" t="s">
        <v>139</v>
      </c>
      <c r="BE181" s="219">
        <f>IF(N181="základní",J181,0)</f>
        <v>0</v>
      </c>
      <c r="BF181" s="219">
        <f>IF(N181="snížená",J181,0)</f>
        <v>0</v>
      </c>
      <c r="BG181" s="219">
        <f>IF(N181="zákl. přenesená",J181,0)</f>
        <v>0</v>
      </c>
      <c r="BH181" s="219">
        <f>IF(N181="sníž. přenesená",J181,0)</f>
        <v>0</v>
      </c>
      <c r="BI181" s="219">
        <f>IF(N181="nulová",J181,0)</f>
        <v>0</v>
      </c>
      <c r="BJ181" s="20" t="s">
        <v>84</v>
      </c>
      <c r="BK181" s="219">
        <f>ROUND(I181*H181,2)</f>
        <v>0</v>
      </c>
      <c r="BL181" s="20" t="s">
        <v>147</v>
      </c>
      <c r="BM181" s="218" t="s">
        <v>264</v>
      </c>
    </row>
    <row r="182" s="2" customFormat="1">
      <c r="A182" s="41"/>
      <c r="B182" s="42"/>
      <c r="C182" s="43"/>
      <c r="D182" s="220" t="s">
        <v>149</v>
      </c>
      <c r="E182" s="43"/>
      <c r="F182" s="221" t="s">
        <v>265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149</v>
      </c>
      <c r="AU182" s="20" t="s">
        <v>86</v>
      </c>
    </row>
    <row r="183" s="2" customFormat="1">
      <c r="A183" s="41"/>
      <c r="B183" s="42"/>
      <c r="C183" s="43"/>
      <c r="D183" s="225" t="s">
        <v>151</v>
      </c>
      <c r="E183" s="43"/>
      <c r="F183" s="226" t="s">
        <v>266</v>
      </c>
      <c r="G183" s="43"/>
      <c r="H183" s="43"/>
      <c r="I183" s="222"/>
      <c r="J183" s="43"/>
      <c r="K183" s="43"/>
      <c r="L183" s="47"/>
      <c r="M183" s="223"/>
      <c r="N183" s="224"/>
      <c r="O183" s="87"/>
      <c r="P183" s="87"/>
      <c r="Q183" s="87"/>
      <c r="R183" s="87"/>
      <c r="S183" s="87"/>
      <c r="T183" s="88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T183" s="20" t="s">
        <v>151</v>
      </c>
      <c r="AU183" s="20" t="s">
        <v>86</v>
      </c>
    </row>
    <row r="184" s="13" customFormat="1">
      <c r="A184" s="13"/>
      <c r="B184" s="227"/>
      <c r="C184" s="228"/>
      <c r="D184" s="220" t="s">
        <v>153</v>
      </c>
      <c r="E184" s="229" t="s">
        <v>19</v>
      </c>
      <c r="F184" s="230" t="s">
        <v>267</v>
      </c>
      <c r="G184" s="228"/>
      <c r="H184" s="231">
        <v>110.8</v>
      </c>
      <c r="I184" s="232"/>
      <c r="J184" s="228"/>
      <c r="K184" s="228"/>
      <c r="L184" s="233"/>
      <c r="M184" s="234"/>
      <c r="N184" s="235"/>
      <c r="O184" s="235"/>
      <c r="P184" s="235"/>
      <c r="Q184" s="235"/>
      <c r="R184" s="235"/>
      <c r="S184" s="235"/>
      <c r="T184" s="236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7" t="s">
        <v>153</v>
      </c>
      <c r="AU184" s="237" t="s">
        <v>86</v>
      </c>
      <c r="AV184" s="13" t="s">
        <v>86</v>
      </c>
      <c r="AW184" s="13" t="s">
        <v>35</v>
      </c>
      <c r="AX184" s="13" t="s">
        <v>84</v>
      </c>
      <c r="AY184" s="237" t="s">
        <v>139</v>
      </c>
    </row>
    <row r="185" s="2" customFormat="1" ht="16.5" customHeight="1">
      <c r="A185" s="41"/>
      <c r="B185" s="42"/>
      <c r="C185" s="207" t="s">
        <v>268</v>
      </c>
      <c r="D185" s="238" t="s">
        <v>142</v>
      </c>
      <c r="E185" s="208" t="s">
        <v>269</v>
      </c>
      <c r="F185" s="209" t="s">
        <v>270</v>
      </c>
      <c r="G185" s="210" t="s">
        <v>271</v>
      </c>
      <c r="H185" s="211">
        <v>1</v>
      </c>
      <c r="I185" s="212"/>
      <c r="J185" s="213">
        <f>ROUND(I185*H185,2)</f>
        <v>0</v>
      </c>
      <c r="K185" s="209" t="s">
        <v>146</v>
      </c>
      <c r="L185" s="47"/>
      <c r="M185" s="214" t="s">
        <v>19</v>
      </c>
      <c r="N185" s="215" t="s">
        <v>47</v>
      </c>
      <c r="O185" s="87"/>
      <c r="P185" s="216">
        <f>O185*H185</f>
        <v>0</v>
      </c>
      <c r="Q185" s="216">
        <v>0.056439999999999997</v>
      </c>
      <c r="R185" s="216">
        <f>Q185*H185</f>
        <v>0.056439999999999997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147</v>
      </c>
      <c r="AT185" s="218" t="s">
        <v>142</v>
      </c>
      <c r="AU185" s="218" t="s">
        <v>86</v>
      </c>
      <c r="AY185" s="20" t="s">
        <v>139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84</v>
      </c>
      <c r="BK185" s="219">
        <f>ROUND(I185*H185,2)</f>
        <v>0</v>
      </c>
      <c r="BL185" s="20" t="s">
        <v>147</v>
      </c>
      <c r="BM185" s="218" t="s">
        <v>272</v>
      </c>
    </row>
    <row r="186" s="2" customFormat="1">
      <c r="A186" s="41"/>
      <c r="B186" s="42"/>
      <c r="C186" s="43"/>
      <c r="D186" s="220" t="s">
        <v>149</v>
      </c>
      <c r="E186" s="43"/>
      <c r="F186" s="221" t="s">
        <v>273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149</v>
      </c>
      <c r="AU186" s="20" t="s">
        <v>86</v>
      </c>
    </row>
    <row r="187" s="2" customFormat="1">
      <c r="A187" s="41"/>
      <c r="B187" s="42"/>
      <c r="C187" s="43"/>
      <c r="D187" s="225" t="s">
        <v>151</v>
      </c>
      <c r="E187" s="43"/>
      <c r="F187" s="226" t="s">
        <v>274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151</v>
      </c>
      <c r="AU187" s="20" t="s">
        <v>86</v>
      </c>
    </row>
    <row r="188" s="2" customFormat="1" ht="21.75" customHeight="1">
      <c r="A188" s="41"/>
      <c r="B188" s="42"/>
      <c r="C188" s="240" t="s">
        <v>275</v>
      </c>
      <c r="D188" s="241" t="s">
        <v>182</v>
      </c>
      <c r="E188" s="242" t="s">
        <v>276</v>
      </c>
      <c r="F188" s="243" t="s">
        <v>277</v>
      </c>
      <c r="G188" s="244" t="s">
        <v>271</v>
      </c>
      <c r="H188" s="245">
        <v>1</v>
      </c>
      <c r="I188" s="246"/>
      <c r="J188" s="247">
        <f>ROUND(I188*H188,2)</f>
        <v>0</v>
      </c>
      <c r="K188" s="243" t="s">
        <v>146</v>
      </c>
      <c r="L188" s="248"/>
      <c r="M188" s="249" t="s">
        <v>19</v>
      </c>
      <c r="N188" s="250" t="s">
        <v>47</v>
      </c>
      <c r="O188" s="87"/>
      <c r="P188" s="216">
        <f>O188*H188</f>
        <v>0</v>
      </c>
      <c r="Q188" s="216">
        <v>0.022290000000000001</v>
      </c>
      <c r="R188" s="216">
        <f>Q188*H188</f>
        <v>0.022290000000000001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185</v>
      </c>
      <c r="AT188" s="218" t="s">
        <v>182</v>
      </c>
      <c r="AU188" s="218" t="s">
        <v>86</v>
      </c>
      <c r="AY188" s="20" t="s">
        <v>139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84</v>
      </c>
      <c r="BK188" s="219">
        <f>ROUND(I188*H188,2)</f>
        <v>0</v>
      </c>
      <c r="BL188" s="20" t="s">
        <v>147</v>
      </c>
      <c r="BM188" s="218" t="s">
        <v>278</v>
      </c>
    </row>
    <row r="189" s="2" customFormat="1">
      <c r="A189" s="41"/>
      <c r="B189" s="42"/>
      <c r="C189" s="43"/>
      <c r="D189" s="220" t="s">
        <v>149</v>
      </c>
      <c r="E189" s="43"/>
      <c r="F189" s="221" t="s">
        <v>277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149</v>
      </c>
      <c r="AU189" s="20" t="s">
        <v>86</v>
      </c>
    </row>
    <row r="190" s="2" customFormat="1" ht="16.5" customHeight="1">
      <c r="A190" s="41"/>
      <c r="B190" s="42"/>
      <c r="C190" s="207" t="s">
        <v>279</v>
      </c>
      <c r="D190" s="238" t="s">
        <v>142</v>
      </c>
      <c r="E190" s="208" t="s">
        <v>280</v>
      </c>
      <c r="F190" s="209" t="s">
        <v>281</v>
      </c>
      <c r="G190" s="210" t="s">
        <v>271</v>
      </c>
      <c r="H190" s="211">
        <v>1</v>
      </c>
      <c r="I190" s="212"/>
      <c r="J190" s="213">
        <f>ROUND(I190*H190,2)</f>
        <v>0</v>
      </c>
      <c r="K190" s="209" t="s">
        <v>146</v>
      </c>
      <c r="L190" s="47"/>
      <c r="M190" s="214" t="s">
        <v>19</v>
      </c>
      <c r="N190" s="215" t="s">
        <v>47</v>
      </c>
      <c r="O190" s="87"/>
      <c r="P190" s="216">
        <f>O190*H190</f>
        <v>0</v>
      </c>
      <c r="Q190" s="216">
        <v>0.52571000000000001</v>
      </c>
      <c r="R190" s="216">
        <f>Q190*H190</f>
        <v>0.52571000000000001</v>
      </c>
      <c r="S190" s="216">
        <v>0</v>
      </c>
      <c r="T190" s="217">
        <f>S190*H190</f>
        <v>0</v>
      </c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R190" s="218" t="s">
        <v>147</v>
      </c>
      <c r="AT190" s="218" t="s">
        <v>142</v>
      </c>
      <c r="AU190" s="218" t="s">
        <v>86</v>
      </c>
      <c r="AY190" s="20" t="s">
        <v>139</v>
      </c>
      <c r="BE190" s="219">
        <f>IF(N190="základní",J190,0)</f>
        <v>0</v>
      </c>
      <c r="BF190" s="219">
        <f>IF(N190="snížená",J190,0)</f>
        <v>0</v>
      </c>
      <c r="BG190" s="219">
        <f>IF(N190="zákl. přenesená",J190,0)</f>
        <v>0</v>
      </c>
      <c r="BH190" s="219">
        <f>IF(N190="sníž. přenesená",J190,0)</f>
        <v>0</v>
      </c>
      <c r="BI190" s="219">
        <f>IF(N190="nulová",J190,0)</f>
        <v>0</v>
      </c>
      <c r="BJ190" s="20" t="s">
        <v>84</v>
      </c>
      <c r="BK190" s="219">
        <f>ROUND(I190*H190,2)</f>
        <v>0</v>
      </c>
      <c r="BL190" s="20" t="s">
        <v>147</v>
      </c>
      <c r="BM190" s="218" t="s">
        <v>282</v>
      </c>
    </row>
    <row r="191" s="2" customFormat="1">
      <c r="A191" s="41"/>
      <c r="B191" s="42"/>
      <c r="C191" s="43"/>
      <c r="D191" s="220" t="s">
        <v>149</v>
      </c>
      <c r="E191" s="43"/>
      <c r="F191" s="221" t="s">
        <v>283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149</v>
      </c>
      <c r="AU191" s="20" t="s">
        <v>86</v>
      </c>
    </row>
    <row r="192" s="2" customFormat="1">
      <c r="A192" s="41"/>
      <c r="B192" s="42"/>
      <c r="C192" s="43"/>
      <c r="D192" s="225" t="s">
        <v>151</v>
      </c>
      <c r="E192" s="43"/>
      <c r="F192" s="226" t="s">
        <v>284</v>
      </c>
      <c r="G192" s="43"/>
      <c r="H192" s="43"/>
      <c r="I192" s="222"/>
      <c r="J192" s="43"/>
      <c r="K192" s="43"/>
      <c r="L192" s="47"/>
      <c r="M192" s="223"/>
      <c r="N192" s="224"/>
      <c r="O192" s="87"/>
      <c r="P192" s="87"/>
      <c r="Q192" s="87"/>
      <c r="R192" s="87"/>
      <c r="S192" s="87"/>
      <c r="T192" s="88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T192" s="20" t="s">
        <v>151</v>
      </c>
      <c r="AU192" s="20" t="s">
        <v>86</v>
      </c>
    </row>
    <row r="193" s="2" customFormat="1" ht="24.15" customHeight="1">
      <c r="A193" s="41"/>
      <c r="B193" s="42"/>
      <c r="C193" s="240" t="s">
        <v>285</v>
      </c>
      <c r="D193" s="241" t="s">
        <v>182</v>
      </c>
      <c r="E193" s="242" t="s">
        <v>286</v>
      </c>
      <c r="F193" s="243" t="s">
        <v>287</v>
      </c>
      <c r="G193" s="244" t="s">
        <v>271</v>
      </c>
      <c r="H193" s="245">
        <v>1</v>
      </c>
      <c r="I193" s="246"/>
      <c r="J193" s="247">
        <f>ROUND(I193*H193,2)</f>
        <v>0</v>
      </c>
      <c r="K193" s="243" t="s">
        <v>19</v>
      </c>
      <c r="L193" s="248"/>
      <c r="M193" s="249" t="s">
        <v>19</v>
      </c>
      <c r="N193" s="250" t="s">
        <v>47</v>
      </c>
      <c r="O193" s="87"/>
      <c r="P193" s="216">
        <f>O193*H193</f>
        <v>0</v>
      </c>
      <c r="Q193" s="216">
        <v>0.0195</v>
      </c>
      <c r="R193" s="216">
        <f>Q193*H193</f>
        <v>0.0195</v>
      </c>
      <c r="S193" s="216">
        <v>0</v>
      </c>
      <c r="T193" s="217">
        <f>S193*H193</f>
        <v>0</v>
      </c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R193" s="218" t="s">
        <v>185</v>
      </c>
      <c r="AT193" s="218" t="s">
        <v>182</v>
      </c>
      <c r="AU193" s="218" t="s">
        <v>86</v>
      </c>
      <c r="AY193" s="20" t="s">
        <v>139</v>
      </c>
      <c r="BE193" s="219">
        <f>IF(N193="základní",J193,0)</f>
        <v>0</v>
      </c>
      <c r="BF193" s="219">
        <f>IF(N193="snížená",J193,0)</f>
        <v>0</v>
      </c>
      <c r="BG193" s="219">
        <f>IF(N193="zákl. přenesená",J193,0)</f>
        <v>0</v>
      </c>
      <c r="BH193" s="219">
        <f>IF(N193="sníž. přenesená",J193,0)</f>
        <v>0</v>
      </c>
      <c r="BI193" s="219">
        <f>IF(N193="nulová",J193,0)</f>
        <v>0</v>
      </c>
      <c r="BJ193" s="20" t="s">
        <v>84</v>
      </c>
      <c r="BK193" s="219">
        <f>ROUND(I193*H193,2)</f>
        <v>0</v>
      </c>
      <c r="BL193" s="20" t="s">
        <v>147</v>
      </c>
      <c r="BM193" s="218" t="s">
        <v>288</v>
      </c>
    </row>
    <row r="194" s="2" customFormat="1">
      <c r="A194" s="41"/>
      <c r="B194" s="42"/>
      <c r="C194" s="43"/>
      <c r="D194" s="220" t="s">
        <v>149</v>
      </c>
      <c r="E194" s="43"/>
      <c r="F194" s="221" t="s">
        <v>287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149</v>
      </c>
      <c r="AU194" s="20" t="s">
        <v>86</v>
      </c>
    </row>
    <row r="195" s="13" customFormat="1">
      <c r="A195" s="13"/>
      <c r="B195" s="227"/>
      <c r="C195" s="228"/>
      <c r="D195" s="220" t="s">
        <v>153</v>
      </c>
      <c r="E195" s="229" t="s">
        <v>19</v>
      </c>
      <c r="F195" s="230" t="s">
        <v>289</v>
      </c>
      <c r="G195" s="228"/>
      <c r="H195" s="231">
        <v>1</v>
      </c>
      <c r="I195" s="232"/>
      <c r="J195" s="228"/>
      <c r="K195" s="228"/>
      <c r="L195" s="233"/>
      <c r="M195" s="234"/>
      <c r="N195" s="235"/>
      <c r="O195" s="235"/>
      <c r="P195" s="235"/>
      <c r="Q195" s="235"/>
      <c r="R195" s="235"/>
      <c r="S195" s="235"/>
      <c r="T195" s="23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37" t="s">
        <v>153</v>
      </c>
      <c r="AU195" s="237" t="s">
        <v>86</v>
      </c>
      <c r="AV195" s="13" t="s">
        <v>86</v>
      </c>
      <c r="AW195" s="13" t="s">
        <v>35</v>
      </c>
      <c r="AX195" s="13" t="s">
        <v>84</v>
      </c>
      <c r="AY195" s="237" t="s">
        <v>139</v>
      </c>
    </row>
    <row r="196" s="12" customFormat="1" ht="22.8" customHeight="1">
      <c r="A196" s="12"/>
      <c r="B196" s="191"/>
      <c r="C196" s="192"/>
      <c r="D196" s="193" t="s">
        <v>75</v>
      </c>
      <c r="E196" s="205" t="s">
        <v>290</v>
      </c>
      <c r="F196" s="205" t="s">
        <v>291</v>
      </c>
      <c r="G196" s="192"/>
      <c r="H196" s="192"/>
      <c r="I196" s="195"/>
      <c r="J196" s="206">
        <f>BK196</f>
        <v>0</v>
      </c>
      <c r="K196" s="192"/>
      <c r="L196" s="197"/>
      <c r="M196" s="198"/>
      <c r="N196" s="199"/>
      <c r="O196" s="199"/>
      <c r="P196" s="200">
        <f>SUM(P197:P260)</f>
        <v>0</v>
      </c>
      <c r="Q196" s="199"/>
      <c r="R196" s="200">
        <f>SUM(R197:R260)</f>
        <v>0.0081049999999999994</v>
      </c>
      <c r="S196" s="199"/>
      <c r="T196" s="201">
        <f>SUM(T197:T260)</f>
        <v>19.742180000000001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202" t="s">
        <v>84</v>
      </c>
      <c r="AT196" s="203" t="s">
        <v>75</v>
      </c>
      <c r="AU196" s="203" t="s">
        <v>84</v>
      </c>
      <c r="AY196" s="202" t="s">
        <v>139</v>
      </c>
      <c r="BK196" s="204">
        <f>SUM(BK197:BK260)</f>
        <v>0</v>
      </c>
    </row>
    <row r="197" s="2" customFormat="1" ht="21.75" customHeight="1">
      <c r="A197" s="41"/>
      <c r="B197" s="42"/>
      <c r="C197" s="207" t="s">
        <v>292</v>
      </c>
      <c r="D197" s="238" t="s">
        <v>142</v>
      </c>
      <c r="E197" s="208" t="s">
        <v>293</v>
      </c>
      <c r="F197" s="209" t="s">
        <v>294</v>
      </c>
      <c r="G197" s="210" t="s">
        <v>160</v>
      </c>
      <c r="H197" s="211">
        <v>36</v>
      </c>
      <c r="I197" s="212"/>
      <c r="J197" s="213">
        <f>ROUND(I197*H197,2)</f>
        <v>0</v>
      </c>
      <c r="K197" s="209" t="s">
        <v>19</v>
      </c>
      <c r="L197" s="47"/>
      <c r="M197" s="214" t="s">
        <v>19</v>
      </c>
      <c r="N197" s="215" t="s">
        <v>47</v>
      </c>
      <c r="O197" s="87"/>
      <c r="P197" s="216">
        <f>O197*H197</f>
        <v>0</v>
      </c>
      <c r="Q197" s="216">
        <v>0</v>
      </c>
      <c r="R197" s="216">
        <f>Q197*H197</f>
        <v>0</v>
      </c>
      <c r="S197" s="216">
        <v>0</v>
      </c>
      <c r="T197" s="217">
        <f>S197*H197</f>
        <v>0</v>
      </c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R197" s="218" t="s">
        <v>147</v>
      </c>
      <c r="AT197" s="218" t="s">
        <v>142</v>
      </c>
      <c r="AU197" s="218" t="s">
        <v>86</v>
      </c>
      <c r="AY197" s="20" t="s">
        <v>139</v>
      </c>
      <c r="BE197" s="219">
        <f>IF(N197="základní",J197,0)</f>
        <v>0</v>
      </c>
      <c r="BF197" s="219">
        <f>IF(N197="snížená",J197,0)</f>
        <v>0</v>
      </c>
      <c r="BG197" s="219">
        <f>IF(N197="zákl. přenesená",J197,0)</f>
        <v>0</v>
      </c>
      <c r="BH197" s="219">
        <f>IF(N197="sníž. přenesená",J197,0)</f>
        <v>0</v>
      </c>
      <c r="BI197" s="219">
        <f>IF(N197="nulová",J197,0)</f>
        <v>0</v>
      </c>
      <c r="BJ197" s="20" t="s">
        <v>84</v>
      </c>
      <c r="BK197" s="219">
        <f>ROUND(I197*H197,2)</f>
        <v>0</v>
      </c>
      <c r="BL197" s="20" t="s">
        <v>147</v>
      </c>
      <c r="BM197" s="218" t="s">
        <v>295</v>
      </c>
    </row>
    <row r="198" s="2" customFormat="1">
      <c r="A198" s="41"/>
      <c r="B198" s="42"/>
      <c r="C198" s="43"/>
      <c r="D198" s="220" t="s">
        <v>149</v>
      </c>
      <c r="E198" s="43"/>
      <c r="F198" s="221" t="s">
        <v>296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149</v>
      </c>
      <c r="AU198" s="20" t="s">
        <v>86</v>
      </c>
    </row>
    <row r="199" s="2" customFormat="1">
      <c r="A199" s="41"/>
      <c r="B199" s="42"/>
      <c r="C199" s="43"/>
      <c r="D199" s="220" t="s">
        <v>164</v>
      </c>
      <c r="E199" s="43"/>
      <c r="F199" s="239" t="s">
        <v>297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164</v>
      </c>
      <c r="AU199" s="20" t="s">
        <v>86</v>
      </c>
    </row>
    <row r="200" s="13" customFormat="1">
      <c r="A200" s="13"/>
      <c r="B200" s="227"/>
      <c r="C200" s="228"/>
      <c r="D200" s="220" t="s">
        <v>153</v>
      </c>
      <c r="E200" s="229" t="s">
        <v>19</v>
      </c>
      <c r="F200" s="230" t="s">
        <v>298</v>
      </c>
      <c r="G200" s="228"/>
      <c r="H200" s="231">
        <v>36</v>
      </c>
      <c r="I200" s="232"/>
      <c r="J200" s="228"/>
      <c r="K200" s="228"/>
      <c r="L200" s="233"/>
      <c r="M200" s="234"/>
      <c r="N200" s="235"/>
      <c r="O200" s="235"/>
      <c r="P200" s="235"/>
      <c r="Q200" s="235"/>
      <c r="R200" s="235"/>
      <c r="S200" s="235"/>
      <c r="T200" s="236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7" t="s">
        <v>153</v>
      </c>
      <c r="AU200" s="237" t="s">
        <v>86</v>
      </c>
      <c r="AV200" s="13" t="s">
        <v>86</v>
      </c>
      <c r="AW200" s="13" t="s">
        <v>35</v>
      </c>
      <c r="AX200" s="13" t="s">
        <v>84</v>
      </c>
      <c r="AY200" s="237" t="s">
        <v>139</v>
      </c>
    </row>
    <row r="201" s="2" customFormat="1" ht="16.5" customHeight="1">
      <c r="A201" s="41"/>
      <c r="B201" s="42"/>
      <c r="C201" s="207" t="s">
        <v>299</v>
      </c>
      <c r="D201" s="238" t="s">
        <v>142</v>
      </c>
      <c r="E201" s="208" t="s">
        <v>300</v>
      </c>
      <c r="F201" s="209" t="s">
        <v>301</v>
      </c>
      <c r="G201" s="210" t="s">
        <v>160</v>
      </c>
      <c r="H201" s="211">
        <v>223</v>
      </c>
      <c r="I201" s="212"/>
      <c r="J201" s="213">
        <f>ROUND(I201*H201,2)</f>
        <v>0</v>
      </c>
      <c r="K201" s="209" t="s">
        <v>146</v>
      </c>
      <c r="L201" s="47"/>
      <c r="M201" s="214" t="s">
        <v>19</v>
      </c>
      <c r="N201" s="215" t="s">
        <v>47</v>
      </c>
      <c r="O201" s="87"/>
      <c r="P201" s="216">
        <f>O201*H201</f>
        <v>0</v>
      </c>
      <c r="Q201" s="216">
        <v>3.4999999999999997E-05</v>
      </c>
      <c r="R201" s="216">
        <f>Q201*H201</f>
        <v>0.0078049999999999994</v>
      </c>
      <c r="S201" s="216">
        <v>0</v>
      </c>
      <c r="T201" s="217">
        <f>S201*H201</f>
        <v>0</v>
      </c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R201" s="218" t="s">
        <v>147</v>
      </c>
      <c r="AT201" s="218" t="s">
        <v>142</v>
      </c>
      <c r="AU201" s="218" t="s">
        <v>86</v>
      </c>
      <c r="AY201" s="20" t="s">
        <v>139</v>
      </c>
      <c r="BE201" s="219">
        <f>IF(N201="základní",J201,0)</f>
        <v>0</v>
      </c>
      <c r="BF201" s="219">
        <f>IF(N201="snížená",J201,0)</f>
        <v>0</v>
      </c>
      <c r="BG201" s="219">
        <f>IF(N201="zákl. přenesená",J201,0)</f>
        <v>0</v>
      </c>
      <c r="BH201" s="219">
        <f>IF(N201="sníž. přenesená",J201,0)</f>
        <v>0</v>
      </c>
      <c r="BI201" s="219">
        <f>IF(N201="nulová",J201,0)</f>
        <v>0</v>
      </c>
      <c r="BJ201" s="20" t="s">
        <v>84</v>
      </c>
      <c r="BK201" s="219">
        <f>ROUND(I201*H201,2)</f>
        <v>0</v>
      </c>
      <c r="BL201" s="20" t="s">
        <v>147</v>
      </c>
      <c r="BM201" s="218" t="s">
        <v>302</v>
      </c>
    </row>
    <row r="202" s="2" customFormat="1">
      <c r="A202" s="41"/>
      <c r="B202" s="42"/>
      <c r="C202" s="43"/>
      <c r="D202" s="220" t="s">
        <v>149</v>
      </c>
      <c r="E202" s="43"/>
      <c r="F202" s="221" t="s">
        <v>303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149</v>
      </c>
      <c r="AU202" s="20" t="s">
        <v>86</v>
      </c>
    </row>
    <row r="203" s="2" customFormat="1">
      <c r="A203" s="41"/>
      <c r="B203" s="42"/>
      <c r="C203" s="43"/>
      <c r="D203" s="225" t="s">
        <v>151</v>
      </c>
      <c r="E203" s="43"/>
      <c r="F203" s="226" t="s">
        <v>304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151</v>
      </c>
      <c r="AU203" s="20" t="s">
        <v>86</v>
      </c>
    </row>
    <row r="204" s="13" customFormat="1">
      <c r="A204" s="13"/>
      <c r="B204" s="227"/>
      <c r="C204" s="228"/>
      <c r="D204" s="220" t="s">
        <v>153</v>
      </c>
      <c r="E204" s="229" t="s">
        <v>19</v>
      </c>
      <c r="F204" s="230" t="s">
        <v>253</v>
      </c>
      <c r="G204" s="228"/>
      <c r="H204" s="231">
        <v>223</v>
      </c>
      <c r="I204" s="232"/>
      <c r="J204" s="228"/>
      <c r="K204" s="228"/>
      <c r="L204" s="233"/>
      <c r="M204" s="234"/>
      <c r="N204" s="235"/>
      <c r="O204" s="235"/>
      <c r="P204" s="235"/>
      <c r="Q204" s="235"/>
      <c r="R204" s="235"/>
      <c r="S204" s="235"/>
      <c r="T204" s="23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7" t="s">
        <v>153</v>
      </c>
      <c r="AU204" s="237" t="s">
        <v>86</v>
      </c>
      <c r="AV204" s="13" t="s">
        <v>86</v>
      </c>
      <c r="AW204" s="13" t="s">
        <v>35</v>
      </c>
      <c r="AX204" s="13" t="s">
        <v>84</v>
      </c>
      <c r="AY204" s="237" t="s">
        <v>139</v>
      </c>
    </row>
    <row r="205" s="2" customFormat="1" ht="16.5" customHeight="1">
      <c r="A205" s="41"/>
      <c r="B205" s="42"/>
      <c r="C205" s="207" t="s">
        <v>305</v>
      </c>
      <c r="D205" s="238" t="s">
        <v>142</v>
      </c>
      <c r="E205" s="208" t="s">
        <v>306</v>
      </c>
      <c r="F205" s="209" t="s">
        <v>307</v>
      </c>
      <c r="G205" s="210" t="s">
        <v>145</v>
      </c>
      <c r="H205" s="211">
        <v>0.78800000000000003</v>
      </c>
      <c r="I205" s="212"/>
      <c r="J205" s="213">
        <f>ROUND(I205*H205,2)</f>
        <v>0</v>
      </c>
      <c r="K205" s="209" t="s">
        <v>146</v>
      </c>
      <c r="L205" s="47"/>
      <c r="M205" s="214" t="s">
        <v>19</v>
      </c>
      <c r="N205" s="215" t="s">
        <v>47</v>
      </c>
      <c r="O205" s="87"/>
      <c r="P205" s="216">
        <f>O205*H205</f>
        <v>0</v>
      </c>
      <c r="Q205" s="216">
        <v>0</v>
      </c>
      <c r="R205" s="216">
        <f>Q205*H205</f>
        <v>0</v>
      </c>
      <c r="S205" s="216">
        <v>1.8</v>
      </c>
      <c r="T205" s="217">
        <f>S205*H205</f>
        <v>1.4184000000000001</v>
      </c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R205" s="218" t="s">
        <v>147</v>
      </c>
      <c r="AT205" s="218" t="s">
        <v>142</v>
      </c>
      <c r="AU205" s="218" t="s">
        <v>86</v>
      </c>
      <c r="AY205" s="20" t="s">
        <v>139</v>
      </c>
      <c r="BE205" s="219">
        <f>IF(N205="základní",J205,0)</f>
        <v>0</v>
      </c>
      <c r="BF205" s="219">
        <f>IF(N205="snížená",J205,0)</f>
        <v>0</v>
      </c>
      <c r="BG205" s="219">
        <f>IF(N205="zákl. přenesená",J205,0)</f>
        <v>0</v>
      </c>
      <c r="BH205" s="219">
        <f>IF(N205="sníž. přenesená",J205,0)</f>
        <v>0</v>
      </c>
      <c r="BI205" s="219">
        <f>IF(N205="nulová",J205,0)</f>
        <v>0</v>
      </c>
      <c r="BJ205" s="20" t="s">
        <v>84</v>
      </c>
      <c r="BK205" s="219">
        <f>ROUND(I205*H205,2)</f>
        <v>0</v>
      </c>
      <c r="BL205" s="20" t="s">
        <v>147</v>
      </c>
      <c r="BM205" s="218" t="s">
        <v>308</v>
      </c>
    </row>
    <row r="206" s="2" customFormat="1">
      <c r="A206" s="41"/>
      <c r="B206" s="42"/>
      <c r="C206" s="43"/>
      <c r="D206" s="220" t="s">
        <v>149</v>
      </c>
      <c r="E206" s="43"/>
      <c r="F206" s="221" t="s">
        <v>309</v>
      </c>
      <c r="G206" s="43"/>
      <c r="H206" s="43"/>
      <c r="I206" s="222"/>
      <c r="J206" s="43"/>
      <c r="K206" s="43"/>
      <c r="L206" s="47"/>
      <c r="M206" s="223"/>
      <c r="N206" s="224"/>
      <c r="O206" s="87"/>
      <c r="P206" s="87"/>
      <c r="Q206" s="87"/>
      <c r="R206" s="87"/>
      <c r="S206" s="87"/>
      <c r="T206" s="88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T206" s="20" t="s">
        <v>149</v>
      </c>
      <c r="AU206" s="20" t="s">
        <v>86</v>
      </c>
    </row>
    <row r="207" s="2" customFormat="1">
      <c r="A207" s="41"/>
      <c r="B207" s="42"/>
      <c r="C207" s="43"/>
      <c r="D207" s="225" t="s">
        <v>151</v>
      </c>
      <c r="E207" s="43"/>
      <c r="F207" s="226" t="s">
        <v>310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151</v>
      </c>
      <c r="AU207" s="20" t="s">
        <v>86</v>
      </c>
    </row>
    <row r="208" s="13" customFormat="1">
      <c r="A208" s="13"/>
      <c r="B208" s="227"/>
      <c r="C208" s="228"/>
      <c r="D208" s="220" t="s">
        <v>153</v>
      </c>
      <c r="E208" s="229" t="s">
        <v>19</v>
      </c>
      <c r="F208" s="230" t="s">
        <v>311</v>
      </c>
      <c r="G208" s="228"/>
      <c r="H208" s="231">
        <v>0.78800000000000003</v>
      </c>
      <c r="I208" s="232"/>
      <c r="J208" s="228"/>
      <c r="K208" s="228"/>
      <c r="L208" s="233"/>
      <c r="M208" s="234"/>
      <c r="N208" s="235"/>
      <c r="O208" s="235"/>
      <c r="P208" s="235"/>
      <c r="Q208" s="235"/>
      <c r="R208" s="235"/>
      <c r="S208" s="235"/>
      <c r="T208" s="23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7" t="s">
        <v>153</v>
      </c>
      <c r="AU208" s="237" t="s">
        <v>86</v>
      </c>
      <c r="AV208" s="13" t="s">
        <v>86</v>
      </c>
      <c r="AW208" s="13" t="s">
        <v>35</v>
      </c>
      <c r="AX208" s="13" t="s">
        <v>84</v>
      </c>
      <c r="AY208" s="237" t="s">
        <v>139</v>
      </c>
    </row>
    <row r="209" s="2" customFormat="1" ht="21.75" customHeight="1">
      <c r="A209" s="41"/>
      <c r="B209" s="42"/>
      <c r="C209" s="207" t="s">
        <v>312</v>
      </c>
      <c r="D209" s="238" t="s">
        <v>142</v>
      </c>
      <c r="E209" s="208" t="s">
        <v>313</v>
      </c>
      <c r="F209" s="209" t="s">
        <v>314</v>
      </c>
      <c r="G209" s="210" t="s">
        <v>145</v>
      </c>
      <c r="H209" s="211">
        <v>0.23200000000000001</v>
      </c>
      <c r="I209" s="212"/>
      <c r="J209" s="213">
        <f>ROUND(I209*H209,2)</f>
        <v>0</v>
      </c>
      <c r="K209" s="209" t="s">
        <v>146</v>
      </c>
      <c r="L209" s="47"/>
      <c r="M209" s="214" t="s">
        <v>19</v>
      </c>
      <c r="N209" s="215" t="s">
        <v>47</v>
      </c>
      <c r="O209" s="87"/>
      <c r="P209" s="216">
        <f>O209*H209</f>
        <v>0</v>
      </c>
      <c r="Q209" s="216">
        <v>0</v>
      </c>
      <c r="R209" s="216">
        <f>Q209*H209</f>
        <v>0</v>
      </c>
      <c r="S209" s="216">
        <v>2.2000000000000002</v>
      </c>
      <c r="T209" s="217">
        <f>S209*H209</f>
        <v>0.51040000000000008</v>
      </c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R209" s="218" t="s">
        <v>147</v>
      </c>
      <c r="AT209" s="218" t="s">
        <v>142</v>
      </c>
      <c r="AU209" s="218" t="s">
        <v>86</v>
      </c>
      <c r="AY209" s="20" t="s">
        <v>139</v>
      </c>
      <c r="BE209" s="219">
        <f>IF(N209="základní",J209,0)</f>
        <v>0</v>
      </c>
      <c r="BF209" s="219">
        <f>IF(N209="snížená",J209,0)</f>
        <v>0</v>
      </c>
      <c r="BG209" s="219">
        <f>IF(N209="zákl. přenesená",J209,0)</f>
        <v>0</v>
      </c>
      <c r="BH209" s="219">
        <f>IF(N209="sníž. přenesená",J209,0)</f>
        <v>0</v>
      </c>
      <c r="BI209" s="219">
        <f>IF(N209="nulová",J209,0)</f>
        <v>0</v>
      </c>
      <c r="BJ209" s="20" t="s">
        <v>84</v>
      </c>
      <c r="BK209" s="219">
        <f>ROUND(I209*H209,2)</f>
        <v>0</v>
      </c>
      <c r="BL209" s="20" t="s">
        <v>147</v>
      </c>
      <c r="BM209" s="218" t="s">
        <v>315</v>
      </c>
    </row>
    <row r="210" s="2" customFormat="1">
      <c r="A210" s="41"/>
      <c r="B210" s="42"/>
      <c r="C210" s="43"/>
      <c r="D210" s="220" t="s">
        <v>149</v>
      </c>
      <c r="E210" s="43"/>
      <c r="F210" s="221" t="s">
        <v>316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149</v>
      </c>
      <c r="AU210" s="20" t="s">
        <v>86</v>
      </c>
    </row>
    <row r="211" s="2" customFormat="1">
      <c r="A211" s="41"/>
      <c r="B211" s="42"/>
      <c r="C211" s="43"/>
      <c r="D211" s="225" t="s">
        <v>151</v>
      </c>
      <c r="E211" s="43"/>
      <c r="F211" s="226" t="s">
        <v>317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151</v>
      </c>
      <c r="AU211" s="20" t="s">
        <v>86</v>
      </c>
    </row>
    <row r="212" s="13" customFormat="1">
      <c r="A212" s="13"/>
      <c r="B212" s="227"/>
      <c r="C212" s="228"/>
      <c r="D212" s="220" t="s">
        <v>153</v>
      </c>
      <c r="E212" s="229" t="s">
        <v>19</v>
      </c>
      <c r="F212" s="230" t="s">
        <v>318</v>
      </c>
      <c r="G212" s="228"/>
      <c r="H212" s="231">
        <v>0.23200000000000001</v>
      </c>
      <c r="I212" s="232"/>
      <c r="J212" s="228"/>
      <c r="K212" s="228"/>
      <c r="L212" s="233"/>
      <c r="M212" s="234"/>
      <c r="N212" s="235"/>
      <c r="O212" s="235"/>
      <c r="P212" s="235"/>
      <c r="Q212" s="235"/>
      <c r="R212" s="235"/>
      <c r="S212" s="235"/>
      <c r="T212" s="236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7" t="s">
        <v>153</v>
      </c>
      <c r="AU212" s="237" t="s">
        <v>86</v>
      </c>
      <c r="AV212" s="13" t="s">
        <v>86</v>
      </c>
      <c r="AW212" s="13" t="s">
        <v>35</v>
      </c>
      <c r="AX212" s="13" t="s">
        <v>84</v>
      </c>
      <c r="AY212" s="237" t="s">
        <v>139</v>
      </c>
    </row>
    <row r="213" s="2" customFormat="1" ht="16.5" customHeight="1">
      <c r="A213" s="41"/>
      <c r="B213" s="42"/>
      <c r="C213" s="207" t="s">
        <v>319</v>
      </c>
      <c r="D213" s="238" t="s">
        <v>142</v>
      </c>
      <c r="E213" s="208" t="s">
        <v>320</v>
      </c>
      <c r="F213" s="209" t="s">
        <v>321</v>
      </c>
      <c r="G213" s="210" t="s">
        <v>160</v>
      </c>
      <c r="H213" s="211">
        <v>39.259999999999998</v>
      </c>
      <c r="I213" s="212"/>
      <c r="J213" s="213">
        <f>ROUND(I213*H213,2)</f>
        <v>0</v>
      </c>
      <c r="K213" s="209" t="s">
        <v>146</v>
      </c>
      <c r="L213" s="47"/>
      <c r="M213" s="214" t="s">
        <v>19</v>
      </c>
      <c r="N213" s="215" t="s">
        <v>47</v>
      </c>
      <c r="O213" s="87"/>
      <c r="P213" s="216">
        <f>O213*H213</f>
        <v>0</v>
      </c>
      <c r="Q213" s="216">
        <v>0</v>
      </c>
      <c r="R213" s="216">
        <f>Q213*H213</f>
        <v>0</v>
      </c>
      <c r="S213" s="216">
        <v>0.057000000000000002</v>
      </c>
      <c r="T213" s="217">
        <f>S213*H213</f>
        <v>2.2378200000000001</v>
      </c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R213" s="218" t="s">
        <v>147</v>
      </c>
      <c r="AT213" s="218" t="s">
        <v>142</v>
      </c>
      <c r="AU213" s="218" t="s">
        <v>86</v>
      </c>
      <c r="AY213" s="20" t="s">
        <v>139</v>
      </c>
      <c r="BE213" s="219">
        <f>IF(N213="základní",J213,0)</f>
        <v>0</v>
      </c>
      <c r="BF213" s="219">
        <f>IF(N213="snížená",J213,0)</f>
        <v>0</v>
      </c>
      <c r="BG213" s="219">
        <f>IF(N213="zákl. přenesená",J213,0)</f>
        <v>0</v>
      </c>
      <c r="BH213" s="219">
        <f>IF(N213="sníž. přenesená",J213,0)</f>
        <v>0</v>
      </c>
      <c r="BI213" s="219">
        <f>IF(N213="nulová",J213,0)</f>
        <v>0</v>
      </c>
      <c r="BJ213" s="20" t="s">
        <v>84</v>
      </c>
      <c r="BK213" s="219">
        <f>ROUND(I213*H213,2)</f>
        <v>0</v>
      </c>
      <c r="BL213" s="20" t="s">
        <v>147</v>
      </c>
      <c r="BM213" s="218" t="s">
        <v>322</v>
      </c>
    </row>
    <row r="214" s="2" customFormat="1">
      <c r="A214" s="41"/>
      <c r="B214" s="42"/>
      <c r="C214" s="43"/>
      <c r="D214" s="220" t="s">
        <v>149</v>
      </c>
      <c r="E214" s="43"/>
      <c r="F214" s="221" t="s">
        <v>323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149</v>
      </c>
      <c r="AU214" s="20" t="s">
        <v>86</v>
      </c>
    </row>
    <row r="215" s="2" customFormat="1">
      <c r="A215" s="41"/>
      <c r="B215" s="42"/>
      <c r="C215" s="43"/>
      <c r="D215" s="225" t="s">
        <v>151</v>
      </c>
      <c r="E215" s="43"/>
      <c r="F215" s="226" t="s">
        <v>324</v>
      </c>
      <c r="G215" s="43"/>
      <c r="H215" s="43"/>
      <c r="I215" s="222"/>
      <c r="J215" s="43"/>
      <c r="K215" s="43"/>
      <c r="L215" s="47"/>
      <c r="M215" s="223"/>
      <c r="N215" s="224"/>
      <c r="O215" s="87"/>
      <c r="P215" s="87"/>
      <c r="Q215" s="87"/>
      <c r="R215" s="87"/>
      <c r="S215" s="87"/>
      <c r="T215" s="88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T215" s="20" t="s">
        <v>151</v>
      </c>
      <c r="AU215" s="20" t="s">
        <v>86</v>
      </c>
    </row>
    <row r="216" s="13" customFormat="1">
      <c r="A216" s="13"/>
      <c r="B216" s="227"/>
      <c r="C216" s="228"/>
      <c r="D216" s="220" t="s">
        <v>153</v>
      </c>
      <c r="E216" s="229" t="s">
        <v>19</v>
      </c>
      <c r="F216" s="230" t="s">
        <v>325</v>
      </c>
      <c r="G216" s="228"/>
      <c r="H216" s="231">
        <v>2.7999999999999998</v>
      </c>
      <c r="I216" s="232"/>
      <c r="J216" s="228"/>
      <c r="K216" s="228"/>
      <c r="L216" s="233"/>
      <c r="M216" s="234"/>
      <c r="N216" s="235"/>
      <c r="O216" s="235"/>
      <c r="P216" s="235"/>
      <c r="Q216" s="235"/>
      <c r="R216" s="235"/>
      <c r="S216" s="235"/>
      <c r="T216" s="23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7" t="s">
        <v>153</v>
      </c>
      <c r="AU216" s="237" t="s">
        <v>86</v>
      </c>
      <c r="AV216" s="13" t="s">
        <v>86</v>
      </c>
      <c r="AW216" s="13" t="s">
        <v>35</v>
      </c>
      <c r="AX216" s="13" t="s">
        <v>76</v>
      </c>
      <c r="AY216" s="237" t="s">
        <v>139</v>
      </c>
    </row>
    <row r="217" s="13" customFormat="1">
      <c r="A217" s="13"/>
      <c r="B217" s="227"/>
      <c r="C217" s="228"/>
      <c r="D217" s="220" t="s">
        <v>153</v>
      </c>
      <c r="E217" s="229" t="s">
        <v>19</v>
      </c>
      <c r="F217" s="230" t="s">
        <v>326</v>
      </c>
      <c r="G217" s="228"/>
      <c r="H217" s="231">
        <v>1.8600000000000001</v>
      </c>
      <c r="I217" s="232"/>
      <c r="J217" s="228"/>
      <c r="K217" s="228"/>
      <c r="L217" s="233"/>
      <c r="M217" s="234"/>
      <c r="N217" s="235"/>
      <c r="O217" s="235"/>
      <c r="P217" s="235"/>
      <c r="Q217" s="235"/>
      <c r="R217" s="235"/>
      <c r="S217" s="235"/>
      <c r="T217" s="236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7" t="s">
        <v>153</v>
      </c>
      <c r="AU217" s="237" t="s">
        <v>86</v>
      </c>
      <c r="AV217" s="13" t="s">
        <v>86</v>
      </c>
      <c r="AW217" s="13" t="s">
        <v>35</v>
      </c>
      <c r="AX217" s="13" t="s">
        <v>76</v>
      </c>
      <c r="AY217" s="237" t="s">
        <v>139</v>
      </c>
    </row>
    <row r="218" s="13" customFormat="1">
      <c r="A218" s="13"/>
      <c r="B218" s="227"/>
      <c r="C218" s="228"/>
      <c r="D218" s="220" t="s">
        <v>153</v>
      </c>
      <c r="E218" s="229" t="s">
        <v>19</v>
      </c>
      <c r="F218" s="230" t="s">
        <v>327</v>
      </c>
      <c r="G218" s="228"/>
      <c r="H218" s="231">
        <v>20.800000000000001</v>
      </c>
      <c r="I218" s="232"/>
      <c r="J218" s="228"/>
      <c r="K218" s="228"/>
      <c r="L218" s="233"/>
      <c r="M218" s="234"/>
      <c r="N218" s="235"/>
      <c r="O218" s="235"/>
      <c r="P218" s="235"/>
      <c r="Q218" s="235"/>
      <c r="R218" s="235"/>
      <c r="S218" s="235"/>
      <c r="T218" s="236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7" t="s">
        <v>153</v>
      </c>
      <c r="AU218" s="237" t="s">
        <v>86</v>
      </c>
      <c r="AV218" s="13" t="s">
        <v>86</v>
      </c>
      <c r="AW218" s="13" t="s">
        <v>35</v>
      </c>
      <c r="AX218" s="13" t="s">
        <v>76</v>
      </c>
      <c r="AY218" s="237" t="s">
        <v>139</v>
      </c>
    </row>
    <row r="219" s="13" customFormat="1">
      <c r="A219" s="13"/>
      <c r="B219" s="227"/>
      <c r="C219" s="228"/>
      <c r="D219" s="220" t="s">
        <v>153</v>
      </c>
      <c r="E219" s="229" t="s">
        <v>19</v>
      </c>
      <c r="F219" s="230" t="s">
        <v>328</v>
      </c>
      <c r="G219" s="228"/>
      <c r="H219" s="231">
        <v>13.800000000000001</v>
      </c>
      <c r="I219" s="232"/>
      <c r="J219" s="228"/>
      <c r="K219" s="228"/>
      <c r="L219" s="233"/>
      <c r="M219" s="234"/>
      <c r="N219" s="235"/>
      <c r="O219" s="235"/>
      <c r="P219" s="235"/>
      <c r="Q219" s="235"/>
      <c r="R219" s="235"/>
      <c r="S219" s="235"/>
      <c r="T219" s="236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37" t="s">
        <v>153</v>
      </c>
      <c r="AU219" s="237" t="s">
        <v>86</v>
      </c>
      <c r="AV219" s="13" t="s">
        <v>86</v>
      </c>
      <c r="AW219" s="13" t="s">
        <v>35</v>
      </c>
      <c r="AX219" s="13" t="s">
        <v>76</v>
      </c>
      <c r="AY219" s="237" t="s">
        <v>139</v>
      </c>
    </row>
    <row r="220" s="14" customFormat="1">
      <c r="A220" s="14"/>
      <c r="B220" s="251"/>
      <c r="C220" s="252"/>
      <c r="D220" s="220" t="s">
        <v>153</v>
      </c>
      <c r="E220" s="253" t="s">
        <v>19</v>
      </c>
      <c r="F220" s="254" t="s">
        <v>213</v>
      </c>
      <c r="G220" s="252"/>
      <c r="H220" s="255">
        <v>39.260000000000005</v>
      </c>
      <c r="I220" s="256"/>
      <c r="J220" s="252"/>
      <c r="K220" s="252"/>
      <c r="L220" s="257"/>
      <c r="M220" s="258"/>
      <c r="N220" s="259"/>
      <c r="O220" s="259"/>
      <c r="P220" s="259"/>
      <c r="Q220" s="259"/>
      <c r="R220" s="259"/>
      <c r="S220" s="259"/>
      <c r="T220" s="260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1" t="s">
        <v>153</v>
      </c>
      <c r="AU220" s="261" t="s">
        <v>86</v>
      </c>
      <c r="AV220" s="14" t="s">
        <v>147</v>
      </c>
      <c r="AW220" s="14" t="s">
        <v>35</v>
      </c>
      <c r="AX220" s="14" t="s">
        <v>84</v>
      </c>
      <c r="AY220" s="261" t="s">
        <v>139</v>
      </c>
    </row>
    <row r="221" s="2" customFormat="1" ht="16.5" customHeight="1">
      <c r="A221" s="41"/>
      <c r="B221" s="42"/>
      <c r="C221" s="207" t="s">
        <v>329</v>
      </c>
      <c r="D221" s="238" t="s">
        <v>142</v>
      </c>
      <c r="E221" s="208" t="s">
        <v>330</v>
      </c>
      <c r="F221" s="209" t="s">
        <v>331</v>
      </c>
      <c r="G221" s="210" t="s">
        <v>197</v>
      </c>
      <c r="H221" s="211">
        <v>33.5</v>
      </c>
      <c r="I221" s="212"/>
      <c r="J221" s="213">
        <f>ROUND(I221*H221,2)</f>
        <v>0</v>
      </c>
      <c r="K221" s="209" t="s">
        <v>146</v>
      </c>
      <c r="L221" s="47"/>
      <c r="M221" s="214" t="s">
        <v>19</v>
      </c>
      <c r="N221" s="215" t="s">
        <v>47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0.0089999999999999993</v>
      </c>
      <c r="T221" s="217">
        <f>S221*H221</f>
        <v>0.30149999999999999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147</v>
      </c>
      <c r="AT221" s="218" t="s">
        <v>142</v>
      </c>
      <c r="AU221" s="218" t="s">
        <v>86</v>
      </c>
      <c r="AY221" s="20" t="s">
        <v>139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84</v>
      </c>
      <c r="BK221" s="219">
        <f>ROUND(I221*H221,2)</f>
        <v>0</v>
      </c>
      <c r="BL221" s="20" t="s">
        <v>147</v>
      </c>
      <c r="BM221" s="218" t="s">
        <v>332</v>
      </c>
    </row>
    <row r="222" s="2" customFormat="1">
      <c r="A222" s="41"/>
      <c r="B222" s="42"/>
      <c r="C222" s="43"/>
      <c r="D222" s="220" t="s">
        <v>149</v>
      </c>
      <c r="E222" s="43"/>
      <c r="F222" s="221" t="s">
        <v>333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149</v>
      </c>
      <c r="AU222" s="20" t="s">
        <v>86</v>
      </c>
    </row>
    <row r="223" s="2" customFormat="1">
      <c r="A223" s="41"/>
      <c r="B223" s="42"/>
      <c r="C223" s="43"/>
      <c r="D223" s="225" t="s">
        <v>151</v>
      </c>
      <c r="E223" s="43"/>
      <c r="F223" s="226" t="s">
        <v>334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151</v>
      </c>
      <c r="AU223" s="20" t="s">
        <v>86</v>
      </c>
    </row>
    <row r="224" s="2" customFormat="1">
      <c r="A224" s="41"/>
      <c r="B224" s="42"/>
      <c r="C224" s="43"/>
      <c r="D224" s="220" t="s">
        <v>164</v>
      </c>
      <c r="E224" s="43"/>
      <c r="F224" s="239" t="s">
        <v>335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164</v>
      </c>
      <c r="AU224" s="20" t="s">
        <v>86</v>
      </c>
    </row>
    <row r="225" s="13" customFormat="1">
      <c r="A225" s="13"/>
      <c r="B225" s="227"/>
      <c r="C225" s="228"/>
      <c r="D225" s="220" t="s">
        <v>153</v>
      </c>
      <c r="E225" s="229" t="s">
        <v>19</v>
      </c>
      <c r="F225" s="230" t="s">
        <v>336</v>
      </c>
      <c r="G225" s="228"/>
      <c r="H225" s="231">
        <v>11.5</v>
      </c>
      <c r="I225" s="232"/>
      <c r="J225" s="228"/>
      <c r="K225" s="228"/>
      <c r="L225" s="233"/>
      <c r="M225" s="234"/>
      <c r="N225" s="235"/>
      <c r="O225" s="235"/>
      <c r="P225" s="235"/>
      <c r="Q225" s="235"/>
      <c r="R225" s="235"/>
      <c r="S225" s="235"/>
      <c r="T225" s="23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7" t="s">
        <v>153</v>
      </c>
      <c r="AU225" s="237" t="s">
        <v>86</v>
      </c>
      <c r="AV225" s="13" t="s">
        <v>86</v>
      </c>
      <c r="AW225" s="13" t="s">
        <v>35</v>
      </c>
      <c r="AX225" s="13" t="s">
        <v>76</v>
      </c>
      <c r="AY225" s="237" t="s">
        <v>139</v>
      </c>
    </row>
    <row r="226" s="13" customFormat="1">
      <c r="A226" s="13"/>
      <c r="B226" s="227"/>
      <c r="C226" s="228"/>
      <c r="D226" s="220" t="s">
        <v>153</v>
      </c>
      <c r="E226" s="229" t="s">
        <v>19</v>
      </c>
      <c r="F226" s="230" t="s">
        <v>337</v>
      </c>
      <c r="G226" s="228"/>
      <c r="H226" s="231">
        <v>22</v>
      </c>
      <c r="I226" s="232"/>
      <c r="J226" s="228"/>
      <c r="K226" s="228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153</v>
      </c>
      <c r="AU226" s="237" t="s">
        <v>86</v>
      </c>
      <c r="AV226" s="13" t="s">
        <v>86</v>
      </c>
      <c r="AW226" s="13" t="s">
        <v>35</v>
      </c>
      <c r="AX226" s="13" t="s">
        <v>76</v>
      </c>
      <c r="AY226" s="237" t="s">
        <v>139</v>
      </c>
    </row>
    <row r="227" s="14" customFormat="1">
      <c r="A227" s="14"/>
      <c r="B227" s="251"/>
      <c r="C227" s="252"/>
      <c r="D227" s="220" t="s">
        <v>153</v>
      </c>
      <c r="E227" s="253" t="s">
        <v>19</v>
      </c>
      <c r="F227" s="254" t="s">
        <v>213</v>
      </c>
      <c r="G227" s="252"/>
      <c r="H227" s="255">
        <v>33.5</v>
      </c>
      <c r="I227" s="256"/>
      <c r="J227" s="252"/>
      <c r="K227" s="252"/>
      <c r="L227" s="257"/>
      <c r="M227" s="258"/>
      <c r="N227" s="259"/>
      <c r="O227" s="259"/>
      <c r="P227" s="259"/>
      <c r="Q227" s="259"/>
      <c r="R227" s="259"/>
      <c r="S227" s="259"/>
      <c r="T227" s="260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1" t="s">
        <v>153</v>
      </c>
      <c r="AU227" s="261" t="s">
        <v>86</v>
      </c>
      <c r="AV227" s="14" t="s">
        <v>147</v>
      </c>
      <c r="AW227" s="14" t="s">
        <v>35</v>
      </c>
      <c r="AX227" s="14" t="s">
        <v>84</v>
      </c>
      <c r="AY227" s="261" t="s">
        <v>139</v>
      </c>
    </row>
    <row r="228" s="2" customFormat="1" ht="16.5" customHeight="1">
      <c r="A228" s="41"/>
      <c r="B228" s="42"/>
      <c r="C228" s="207" t="s">
        <v>338</v>
      </c>
      <c r="D228" s="238" t="s">
        <v>142</v>
      </c>
      <c r="E228" s="208" t="s">
        <v>339</v>
      </c>
      <c r="F228" s="209" t="s">
        <v>340</v>
      </c>
      <c r="G228" s="210" t="s">
        <v>197</v>
      </c>
      <c r="H228" s="211">
        <v>30</v>
      </c>
      <c r="I228" s="212"/>
      <c r="J228" s="213">
        <f>ROUND(I228*H228,2)</f>
        <v>0</v>
      </c>
      <c r="K228" s="209" t="s">
        <v>146</v>
      </c>
      <c r="L228" s="47"/>
      <c r="M228" s="214" t="s">
        <v>19</v>
      </c>
      <c r="N228" s="215" t="s">
        <v>47</v>
      </c>
      <c r="O228" s="87"/>
      <c r="P228" s="216">
        <f>O228*H228</f>
        <v>0</v>
      </c>
      <c r="Q228" s="216">
        <v>1.0000000000000001E-05</v>
      </c>
      <c r="R228" s="216">
        <f>Q228*H228</f>
        <v>0.00030000000000000003</v>
      </c>
      <c r="S228" s="216">
        <v>0.002</v>
      </c>
      <c r="T228" s="217">
        <f>S228*H228</f>
        <v>0.059999999999999998</v>
      </c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R228" s="218" t="s">
        <v>147</v>
      </c>
      <c r="AT228" s="218" t="s">
        <v>142</v>
      </c>
      <c r="AU228" s="218" t="s">
        <v>86</v>
      </c>
      <c r="AY228" s="20" t="s">
        <v>139</v>
      </c>
      <c r="BE228" s="219">
        <f>IF(N228="základní",J228,0)</f>
        <v>0</v>
      </c>
      <c r="BF228" s="219">
        <f>IF(N228="snížená",J228,0)</f>
        <v>0</v>
      </c>
      <c r="BG228" s="219">
        <f>IF(N228="zákl. přenesená",J228,0)</f>
        <v>0</v>
      </c>
      <c r="BH228" s="219">
        <f>IF(N228="sníž. přenesená",J228,0)</f>
        <v>0</v>
      </c>
      <c r="BI228" s="219">
        <f>IF(N228="nulová",J228,0)</f>
        <v>0</v>
      </c>
      <c r="BJ228" s="20" t="s">
        <v>84</v>
      </c>
      <c r="BK228" s="219">
        <f>ROUND(I228*H228,2)</f>
        <v>0</v>
      </c>
      <c r="BL228" s="20" t="s">
        <v>147</v>
      </c>
      <c r="BM228" s="218" t="s">
        <v>341</v>
      </c>
    </row>
    <row r="229" s="2" customFormat="1">
      <c r="A229" s="41"/>
      <c r="B229" s="42"/>
      <c r="C229" s="43"/>
      <c r="D229" s="220" t="s">
        <v>149</v>
      </c>
      <c r="E229" s="43"/>
      <c r="F229" s="221" t="s">
        <v>342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149</v>
      </c>
      <c r="AU229" s="20" t="s">
        <v>86</v>
      </c>
    </row>
    <row r="230" s="2" customFormat="1">
      <c r="A230" s="41"/>
      <c r="B230" s="42"/>
      <c r="C230" s="43"/>
      <c r="D230" s="225" t="s">
        <v>151</v>
      </c>
      <c r="E230" s="43"/>
      <c r="F230" s="226" t="s">
        <v>343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151</v>
      </c>
      <c r="AU230" s="20" t="s">
        <v>86</v>
      </c>
    </row>
    <row r="231" s="2" customFormat="1">
      <c r="A231" s="41"/>
      <c r="B231" s="42"/>
      <c r="C231" s="43"/>
      <c r="D231" s="220" t="s">
        <v>164</v>
      </c>
      <c r="E231" s="43"/>
      <c r="F231" s="239" t="s">
        <v>220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164</v>
      </c>
      <c r="AU231" s="20" t="s">
        <v>86</v>
      </c>
    </row>
    <row r="232" s="13" customFormat="1">
      <c r="A232" s="13"/>
      <c r="B232" s="227"/>
      <c r="C232" s="228"/>
      <c r="D232" s="220" t="s">
        <v>153</v>
      </c>
      <c r="E232" s="229" t="s">
        <v>19</v>
      </c>
      <c r="F232" s="230" t="s">
        <v>344</v>
      </c>
      <c r="G232" s="228"/>
      <c r="H232" s="231">
        <v>30</v>
      </c>
      <c r="I232" s="232"/>
      <c r="J232" s="228"/>
      <c r="K232" s="228"/>
      <c r="L232" s="233"/>
      <c r="M232" s="234"/>
      <c r="N232" s="235"/>
      <c r="O232" s="235"/>
      <c r="P232" s="235"/>
      <c r="Q232" s="235"/>
      <c r="R232" s="235"/>
      <c r="S232" s="235"/>
      <c r="T232" s="236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37" t="s">
        <v>153</v>
      </c>
      <c r="AU232" s="237" t="s">
        <v>86</v>
      </c>
      <c r="AV232" s="13" t="s">
        <v>86</v>
      </c>
      <c r="AW232" s="13" t="s">
        <v>35</v>
      </c>
      <c r="AX232" s="13" t="s">
        <v>84</v>
      </c>
      <c r="AY232" s="237" t="s">
        <v>139</v>
      </c>
    </row>
    <row r="233" s="2" customFormat="1" ht="16.5" customHeight="1">
      <c r="A233" s="41"/>
      <c r="B233" s="42"/>
      <c r="C233" s="207" t="s">
        <v>7</v>
      </c>
      <c r="D233" s="238" t="s">
        <v>142</v>
      </c>
      <c r="E233" s="208" t="s">
        <v>345</v>
      </c>
      <c r="F233" s="209" t="s">
        <v>346</v>
      </c>
      <c r="G233" s="210" t="s">
        <v>160</v>
      </c>
      <c r="H233" s="211">
        <v>82.420000000000002</v>
      </c>
      <c r="I233" s="212"/>
      <c r="J233" s="213">
        <f>ROUND(I233*H233,2)</f>
        <v>0</v>
      </c>
      <c r="K233" s="209" t="s">
        <v>146</v>
      </c>
      <c r="L233" s="47"/>
      <c r="M233" s="214" t="s">
        <v>19</v>
      </c>
      <c r="N233" s="215" t="s">
        <v>47</v>
      </c>
      <c r="O233" s="87"/>
      <c r="P233" s="216">
        <f>O233*H233</f>
        <v>0</v>
      </c>
      <c r="Q233" s="216">
        <v>0</v>
      </c>
      <c r="R233" s="216">
        <f>Q233*H233</f>
        <v>0</v>
      </c>
      <c r="S233" s="216">
        <v>0.16900000000000001</v>
      </c>
      <c r="T233" s="217">
        <f>S233*H233</f>
        <v>13.928980000000001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147</v>
      </c>
      <c r="AT233" s="218" t="s">
        <v>142</v>
      </c>
      <c r="AU233" s="218" t="s">
        <v>86</v>
      </c>
      <c r="AY233" s="20" t="s">
        <v>139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84</v>
      </c>
      <c r="BK233" s="219">
        <f>ROUND(I233*H233,2)</f>
        <v>0</v>
      </c>
      <c r="BL233" s="20" t="s">
        <v>147</v>
      </c>
      <c r="BM233" s="218" t="s">
        <v>347</v>
      </c>
    </row>
    <row r="234" s="2" customFormat="1">
      <c r="A234" s="41"/>
      <c r="B234" s="42"/>
      <c r="C234" s="43"/>
      <c r="D234" s="220" t="s">
        <v>149</v>
      </c>
      <c r="E234" s="43"/>
      <c r="F234" s="221" t="s">
        <v>348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149</v>
      </c>
      <c r="AU234" s="20" t="s">
        <v>86</v>
      </c>
    </row>
    <row r="235" s="2" customFormat="1">
      <c r="A235" s="41"/>
      <c r="B235" s="42"/>
      <c r="C235" s="43"/>
      <c r="D235" s="225" t="s">
        <v>151</v>
      </c>
      <c r="E235" s="43"/>
      <c r="F235" s="226" t="s">
        <v>349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151</v>
      </c>
      <c r="AU235" s="20" t="s">
        <v>86</v>
      </c>
    </row>
    <row r="236" s="13" customFormat="1">
      <c r="A236" s="13"/>
      <c r="B236" s="227"/>
      <c r="C236" s="228"/>
      <c r="D236" s="220" t="s">
        <v>153</v>
      </c>
      <c r="E236" s="229" t="s">
        <v>19</v>
      </c>
      <c r="F236" s="230" t="s">
        <v>350</v>
      </c>
      <c r="G236" s="228"/>
      <c r="H236" s="231">
        <v>13.4</v>
      </c>
      <c r="I236" s="232"/>
      <c r="J236" s="228"/>
      <c r="K236" s="228"/>
      <c r="L236" s="233"/>
      <c r="M236" s="234"/>
      <c r="N236" s="235"/>
      <c r="O236" s="235"/>
      <c r="P236" s="235"/>
      <c r="Q236" s="235"/>
      <c r="R236" s="235"/>
      <c r="S236" s="235"/>
      <c r="T236" s="236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7" t="s">
        <v>153</v>
      </c>
      <c r="AU236" s="237" t="s">
        <v>86</v>
      </c>
      <c r="AV236" s="13" t="s">
        <v>86</v>
      </c>
      <c r="AW236" s="13" t="s">
        <v>35</v>
      </c>
      <c r="AX236" s="13" t="s">
        <v>76</v>
      </c>
      <c r="AY236" s="237" t="s">
        <v>139</v>
      </c>
    </row>
    <row r="237" s="13" customFormat="1">
      <c r="A237" s="13"/>
      <c r="B237" s="227"/>
      <c r="C237" s="228"/>
      <c r="D237" s="220" t="s">
        <v>153</v>
      </c>
      <c r="E237" s="229" t="s">
        <v>19</v>
      </c>
      <c r="F237" s="230" t="s">
        <v>351</v>
      </c>
      <c r="G237" s="228"/>
      <c r="H237" s="231">
        <v>9.5199999999999996</v>
      </c>
      <c r="I237" s="232"/>
      <c r="J237" s="228"/>
      <c r="K237" s="228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153</v>
      </c>
      <c r="AU237" s="237" t="s">
        <v>86</v>
      </c>
      <c r="AV237" s="13" t="s">
        <v>86</v>
      </c>
      <c r="AW237" s="13" t="s">
        <v>35</v>
      </c>
      <c r="AX237" s="13" t="s">
        <v>76</v>
      </c>
      <c r="AY237" s="237" t="s">
        <v>139</v>
      </c>
    </row>
    <row r="238" s="13" customFormat="1">
      <c r="A238" s="13"/>
      <c r="B238" s="227"/>
      <c r="C238" s="228"/>
      <c r="D238" s="220" t="s">
        <v>153</v>
      </c>
      <c r="E238" s="229" t="s">
        <v>19</v>
      </c>
      <c r="F238" s="230" t="s">
        <v>352</v>
      </c>
      <c r="G238" s="228"/>
      <c r="H238" s="231">
        <v>33.490000000000002</v>
      </c>
      <c r="I238" s="232"/>
      <c r="J238" s="228"/>
      <c r="K238" s="228"/>
      <c r="L238" s="233"/>
      <c r="M238" s="234"/>
      <c r="N238" s="235"/>
      <c r="O238" s="235"/>
      <c r="P238" s="235"/>
      <c r="Q238" s="235"/>
      <c r="R238" s="235"/>
      <c r="S238" s="235"/>
      <c r="T238" s="236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7" t="s">
        <v>153</v>
      </c>
      <c r="AU238" s="237" t="s">
        <v>86</v>
      </c>
      <c r="AV238" s="13" t="s">
        <v>86</v>
      </c>
      <c r="AW238" s="13" t="s">
        <v>35</v>
      </c>
      <c r="AX238" s="13" t="s">
        <v>76</v>
      </c>
      <c r="AY238" s="237" t="s">
        <v>139</v>
      </c>
    </row>
    <row r="239" s="13" customFormat="1">
      <c r="A239" s="13"/>
      <c r="B239" s="227"/>
      <c r="C239" s="228"/>
      <c r="D239" s="220" t="s">
        <v>153</v>
      </c>
      <c r="E239" s="229" t="s">
        <v>19</v>
      </c>
      <c r="F239" s="230" t="s">
        <v>353</v>
      </c>
      <c r="G239" s="228"/>
      <c r="H239" s="231">
        <v>26.010000000000002</v>
      </c>
      <c r="I239" s="232"/>
      <c r="J239" s="228"/>
      <c r="K239" s="228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153</v>
      </c>
      <c r="AU239" s="237" t="s">
        <v>86</v>
      </c>
      <c r="AV239" s="13" t="s">
        <v>86</v>
      </c>
      <c r="AW239" s="13" t="s">
        <v>35</v>
      </c>
      <c r="AX239" s="13" t="s">
        <v>76</v>
      </c>
      <c r="AY239" s="237" t="s">
        <v>139</v>
      </c>
    </row>
    <row r="240" s="14" customFormat="1">
      <c r="A240" s="14"/>
      <c r="B240" s="251"/>
      <c r="C240" s="252"/>
      <c r="D240" s="220" t="s">
        <v>153</v>
      </c>
      <c r="E240" s="253" t="s">
        <v>19</v>
      </c>
      <c r="F240" s="254" t="s">
        <v>213</v>
      </c>
      <c r="G240" s="252"/>
      <c r="H240" s="255">
        <v>82.420000000000002</v>
      </c>
      <c r="I240" s="256"/>
      <c r="J240" s="252"/>
      <c r="K240" s="252"/>
      <c r="L240" s="257"/>
      <c r="M240" s="258"/>
      <c r="N240" s="259"/>
      <c r="O240" s="259"/>
      <c r="P240" s="259"/>
      <c r="Q240" s="259"/>
      <c r="R240" s="259"/>
      <c r="S240" s="259"/>
      <c r="T240" s="26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1" t="s">
        <v>153</v>
      </c>
      <c r="AU240" s="261" t="s">
        <v>86</v>
      </c>
      <c r="AV240" s="14" t="s">
        <v>147</v>
      </c>
      <c r="AW240" s="14" t="s">
        <v>35</v>
      </c>
      <c r="AX240" s="14" t="s">
        <v>84</v>
      </c>
      <c r="AY240" s="261" t="s">
        <v>139</v>
      </c>
    </row>
    <row r="241" s="2" customFormat="1" ht="16.5" customHeight="1">
      <c r="A241" s="41"/>
      <c r="B241" s="42"/>
      <c r="C241" s="207" t="s">
        <v>354</v>
      </c>
      <c r="D241" s="238" t="s">
        <v>142</v>
      </c>
      <c r="E241" s="208" t="s">
        <v>355</v>
      </c>
      <c r="F241" s="209" t="s">
        <v>356</v>
      </c>
      <c r="G241" s="210" t="s">
        <v>160</v>
      </c>
      <c r="H241" s="211">
        <v>82.420000000000002</v>
      </c>
      <c r="I241" s="212"/>
      <c r="J241" s="213">
        <f>ROUND(I241*H241,2)</f>
        <v>0</v>
      </c>
      <c r="K241" s="209" t="s">
        <v>146</v>
      </c>
      <c r="L241" s="47"/>
      <c r="M241" s="214" t="s">
        <v>19</v>
      </c>
      <c r="N241" s="215" t="s">
        <v>47</v>
      </c>
      <c r="O241" s="87"/>
      <c r="P241" s="216">
        <f>O241*H241</f>
        <v>0</v>
      </c>
      <c r="Q241" s="216">
        <v>0</v>
      </c>
      <c r="R241" s="216">
        <f>Q241*H241</f>
        <v>0</v>
      </c>
      <c r="S241" s="216">
        <v>0.014</v>
      </c>
      <c r="T241" s="217">
        <f>S241*H241</f>
        <v>1.15388</v>
      </c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R241" s="218" t="s">
        <v>147</v>
      </c>
      <c r="AT241" s="218" t="s">
        <v>142</v>
      </c>
      <c r="AU241" s="218" t="s">
        <v>86</v>
      </c>
      <c r="AY241" s="20" t="s">
        <v>139</v>
      </c>
      <c r="BE241" s="219">
        <f>IF(N241="základní",J241,0)</f>
        <v>0</v>
      </c>
      <c r="BF241" s="219">
        <f>IF(N241="snížená",J241,0)</f>
        <v>0</v>
      </c>
      <c r="BG241" s="219">
        <f>IF(N241="zákl. přenesená",J241,0)</f>
        <v>0</v>
      </c>
      <c r="BH241" s="219">
        <f>IF(N241="sníž. přenesená",J241,0)</f>
        <v>0</v>
      </c>
      <c r="BI241" s="219">
        <f>IF(N241="nulová",J241,0)</f>
        <v>0</v>
      </c>
      <c r="BJ241" s="20" t="s">
        <v>84</v>
      </c>
      <c r="BK241" s="219">
        <f>ROUND(I241*H241,2)</f>
        <v>0</v>
      </c>
      <c r="BL241" s="20" t="s">
        <v>147</v>
      </c>
      <c r="BM241" s="218" t="s">
        <v>357</v>
      </c>
    </row>
    <row r="242" s="2" customFormat="1">
      <c r="A242" s="41"/>
      <c r="B242" s="42"/>
      <c r="C242" s="43"/>
      <c r="D242" s="220" t="s">
        <v>149</v>
      </c>
      <c r="E242" s="43"/>
      <c r="F242" s="221" t="s">
        <v>358</v>
      </c>
      <c r="G242" s="43"/>
      <c r="H242" s="43"/>
      <c r="I242" s="222"/>
      <c r="J242" s="43"/>
      <c r="K242" s="43"/>
      <c r="L242" s="47"/>
      <c r="M242" s="223"/>
      <c r="N242" s="224"/>
      <c r="O242" s="87"/>
      <c r="P242" s="87"/>
      <c r="Q242" s="87"/>
      <c r="R242" s="87"/>
      <c r="S242" s="87"/>
      <c r="T242" s="88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T242" s="20" t="s">
        <v>149</v>
      </c>
      <c r="AU242" s="20" t="s">
        <v>86</v>
      </c>
    </row>
    <row r="243" s="2" customFormat="1">
      <c r="A243" s="41"/>
      <c r="B243" s="42"/>
      <c r="C243" s="43"/>
      <c r="D243" s="225" t="s">
        <v>151</v>
      </c>
      <c r="E243" s="43"/>
      <c r="F243" s="226" t="s">
        <v>359</v>
      </c>
      <c r="G243" s="43"/>
      <c r="H243" s="43"/>
      <c r="I243" s="222"/>
      <c r="J243" s="43"/>
      <c r="K243" s="43"/>
      <c r="L243" s="47"/>
      <c r="M243" s="223"/>
      <c r="N243" s="224"/>
      <c r="O243" s="87"/>
      <c r="P243" s="87"/>
      <c r="Q243" s="87"/>
      <c r="R243" s="87"/>
      <c r="S243" s="87"/>
      <c r="T243" s="88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T243" s="20" t="s">
        <v>151</v>
      </c>
      <c r="AU243" s="20" t="s">
        <v>86</v>
      </c>
    </row>
    <row r="244" s="13" customFormat="1">
      <c r="A244" s="13"/>
      <c r="B244" s="227"/>
      <c r="C244" s="228"/>
      <c r="D244" s="220" t="s">
        <v>153</v>
      </c>
      <c r="E244" s="229" t="s">
        <v>19</v>
      </c>
      <c r="F244" s="230" t="s">
        <v>350</v>
      </c>
      <c r="G244" s="228"/>
      <c r="H244" s="231">
        <v>13.4</v>
      </c>
      <c r="I244" s="232"/>
      <c r="J244" s="228"/>
      <c r="K244" s="228"/>
      <c r="L244" s="233"/>
      <c r="M244" s="234"/>
      <c r="N244" s="235"/>
      <c r="O244" s="235"/>
      <c r="P244" s="235"/>
      <c r="Q244" s="235"/>
      <c r="R244" s="235"/>
      <c r="S244" s="235"/>
      <c r="T244" s="236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37" t="s">
        <v>153</v>
      </c>
      <c r="AU244" s="237" t="s">
        <v>86</v>
      </c>
      <c r="AV244" s="13" t="s">
        <v>86</v>
      </c>
      <c r="AW244" s="13" t="s">
        <v>35</v>
      </c>
      <c r="AX244" s="13" t="s">
        <v>76</v>
      </c>
      <c r="AY244" s="237" t="s">
        <v>139</v>
      </c>
    </row>
    <row r="245" s="13" customFormat="1">
      <c r="A245" s="13"/>
      <c r="B245" s="227"/>
      <c r="C245" s="228"/>
      <c r="D245" s="220" t="s">
        <v>153</v>
      </c>
      <c r="E245" s="229" t="s">
        <v>19</v>
      </c>
      <c r="F245" s="230" t="s">
        <v>351</v>
      </c>
      <c r="G245" s="228"/>
      <c r="H245" s="231">
        <v>9.5199999999999996</v>
      </c>
      <c r="I245" s="232"/>
      <c r="J245" s="228"/>
      <c r="K245" s="228"/>
      <c r="L245" s="233"/>
      <c r="M245" s="234"/>
      <c r="N245" s="235"/>
      <c r="O245" s="235"/>
      <c r="P245" s="235"/>
      <c r="Q245" s="235"/>
      <c r="R245" s="235"/>
      <c r="S245" s="235"/>
      <c r="T245" s="236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37" t="s">
        <v>153</v>
      </c>
      <c r="AU245" s="237" t="s">
        <v>86</v>
      </c>
      <c r="AV245" s="13" t="s">
        <v>86</v>
      </c>
      <c r="AW245" s="13" t="s">
        <v>35</v>
      </c>
      <c r="AX245" s="13" t="s">
        <v>76</v>
      </c>
      <c r="AY245" s="237" t="s">
        <v>139</v>
      </c>
    </row>
    <row r="246" s="13" customFormat="1">
      <c r="A246" s="13"/>
      <c r="B246" s="227"/>
      <c r="C246" s="228"/>
      <c r="D246" s="220" t="s">
        <v>153</v>
      </c>
      <c r="E246" s="229" t="s">
        <v>19</v>
      </c>
      <c r="F246" s="230" t="s">
        <v>352</v>
      </c>
      <c r="G246" s="228"/>
      <c r="H246" s="231">
        <v>33.490000000000002</v>
      </c>
      <c r="I246" s="232"/>
      <c r="J246" s="228"/>
      <c r="K246" s="228"/>
      <c r="L246" s="233"/>
      <c r="M246" s="234"/>
      <c r="N246" s="235"/>
      <c r="O246" s="235"/>
      <c r="P246" s="235"/>
      <c r="Q246" s="235"/>
      <c r="R246" s="235"/>
      <c r="S246" s="235"/>
      <c r="T246" s="23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7" t="s">
        <v>153</v>
      </c>
      <c r="AU246" s="237" t="s">
        <v>86</v>
      </c>
      <c r="AV246" s="13" t="s">
        <v>86</v>
      </c>
      <c r="AW246" s="13" t="s">
        <v>35</v>
      </c>
      <c r="AX246" s="13" t="s">
        <v>76</v>
      </c>
      <c r="AY246" s="237" t="s">
        <v>139</v>
      </c>
    </row>
    <row r="247" s="13" customFormat="1">
      <c r="A247" s="13"/>
      <c r="B247" s="227"/>
      <c r="C247" s="228"/>
      <c r="D247" s="220" t="s">
        <v>153</v>
      </c>
      <c r="E247" s="229" t="s">
        <v>19</v>
      </c>
      <c r="F247" s="230" t="s">
        <v>353</v>
      </c>
      <c r="G247" s="228"/>
      <c r="H247" s="231">
        <v>26.010000000000002</v>
      </c>
      <c r="I247" s="232"/>
      <c r="J247" s="228"/>
      <c r="K247" s="228"/>
      <c r="L247" s="233"/>
      <c r="M247" s="234"/>
      <c r="N247" s="235"/>
      <c r="O247" s="235"/>
      <c r="P247" s="235"/>
      <c r="Q247" s="235"/>
      <c r="R247" s="235"/>
      <c r="S247" s="235"/>
      <c r="T247" s="23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7" t="s">
        <v>153</v>
      </c>
      <c r="AU247" s="237" t="s">
        <v>86</v>
      </c>
      <c r="AV247" s="13" t="s">
        <v>86</v>
      </c>
      <c r="AW247" s="13" t="s">
        <v>35</v>
      </c>
      <c r="AX247" s="13" t="s">
        <v>76</v>
      </c>
      <c r="AY247" s="237" t="s">
        <v>139</v>
      </c>
    </row>
    <row r="248" s="14" customFormat="1">
      <c r="A248" s="14"/>
      <c r="B248" s="251"/>
      <c r="C248" s="252"/>
      <c r="D248" s="220" t="s">
        <v>153</v>
      </c>
      <c r="E248" s="253" t="s">
        <v>19</v>
      </c>
      <c r="F248" s="254" t="s">
        <v>213</v>
      </c>
      <c r="G248" s="252"/>
      <c r="H248" s="255">
        <v>82.420000000000002</v>
      </c>
      <c r="I248" s="256"/>
      <c r="J248" s="252"/>
      <c r="K248" s="252"/>
      <c r="L248" s="257"/>
      <c r="M248" s="258"/>
      <c r="N248" s="259"/>
      <c r="O248" s="259"/>
      <c r="P248" s="259"/>
      <c r="Q248" s="259"/>
      <c r="R248" s="259"/>
      <c r="S248" s="259"/>
      <c r="T248" s="260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61" t="s">
        <v>153</v>
      </c>
      <c r="AU248" s="261" t="s">
        <v>86</v>
      </c>
      <c r="AV248" s="14" t="s">
        <v>147</v>
      </c>
      <c r="AW248" s="14" t="s">
        <v>35</v>
      </c>
      <c r="AX248" s="14" t="s">
        <v>84</v>
      </c>
      <c r="AY248" s="261" t="s">
        <v>139</v>
      </c>
    </row>
    <row r="249" s="2" customFormat="1" ht="16.5" customHeight="1">
      <c r="A249" s="41"/>
      <c r="B249" s="42"/>
      <c r="C249" s="207" t="s">
        <v>360</v>
      </c>
      <c r="D249" s="238" t="s">
        <v>142</v>
      </c>
      <c r="E249" s="208" t="s">
        <v>361</v>
      </c>
      <c r="F249" s="209" t="s">
        <v>362</v>
      </c>
      <c r="G249" s="210" t="s">
        <v>160</v>
      </c>
      <c r="H249" s="211">
        <v>1.6000000000000001</v>
      </c>
      <c r="I249" s="212"/>
      <c r="J249" s="213">
        <f>ROUND(I249*H249,2)</f>
        <v>0</v>
      </c>
      <c r="K249" s="209" t="s">
        <v>146</v>
      </c>
      <c r="L249" s="47"/>
      <c r="M249" s="214" t="s">
        <v>19</v>
      </c>
      <c r="N249" s="215" t="s">
        <v>47</v>
      </c>
      <c r="O249" s="87"/>
      <c r="P249" s="216">
        <f>O249*H249</f>
        <v>0</v>
      </c>
      <c r="Q249" s="216">
        <v>0</v>
      </c>
      <c r="R249" s="216">
        <f>Q249*H249</f>
        <v>0</v>
      </c>
      <c r="S249" s="216">
        <v>0.0060000000000000001</v>
      </c>
      <c r="T249" s="217">
        <f>S249*H249</f>
        <v>0.0096000000000000009</v>
      </c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R249" s="218" t="s">
        <v>147</v>
      </c>
      <c r="AT249" s="218" t="s">
        <v>142</v>
      </c>
      <c r="AU249" s="218" t="s">
        <v>86</v>
      </c>
      <c r="AY249" s="20" t="s">
        <v>139</v>
      </c>
      <c r="BE249" s="219">
        <f>IF(N249="základní",J249,0)</f>
        <v>0</v>
      </c>
      <c r="BF249" s="219">
        <f>IF(N249="snížená",J249,0)</f>
        <v>0</v>
      </c>
      <c r="BG249" s="219">
        <f>IF(N249="zákl. přenesená",J249,0)</f>
        <v>0</v>
      </c>
      <c r="BH249" s="219">
        <f>IF(N249="sníž. přenesená",J249,0)</f>
        <v>0</v>
      </c>
      <c r="BI249" s="219">
        <f>IF(N249="nulová",J249,0)</f>
        <v>0</v>
      </c>
      <c r="BJ249" s="20" t="s">
        <v>84</v>
      </c>
      <c r="BK249" s="219">
        <f>ROUND(I249*H249,2)</f>
        <v>0</v>
      </c>
      <c r="BL249" s="20" t="s">
        <v>147</v>
      </c>
      <c r="BM249" s="218" t="s">
        <v>363</v>
      </c>
    </row>
    <row r="250" s="2" customFormat="1">
      <c r="A250" s="41"/>
      <c r="B250" s="42"/>
      <c r="C250" s="43"/>
      <c r="D250" s="220" t="s">
        <v>149</v>
      </c>
      <c r="E250" s="43"/>
      <c r="F250" s="221" t="s">
        <v>364</v>
      </c>
      <c r="G250" s="43"/>
      <c r="H250" s="43"/>
      <c r="I250" s="222"/>
      <c r="J250" s="43"/>
      <c r="K250" s="43"/>
      <c r="L250" s="47"/>
      <c r="M250" s="223"/>
      <c r="N250" s="224"/>
      <c r="O250" s="87"/>
      <c r="P250" s="87"/>
      <c r="Q250" s="87"/>
      <c r="R250" s="87"/>
      <c r="S250" s="87"/>
      <c r="T250" s="88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T250" s="20" t="s">
        <v>149</v>
      </c>
      <c r="AU250" s="20" t="s">
        <v>86</v>
      </c>
    </row>
    <row r="251" s="2" customFormat="1">
      <c r="A251" s="41"/>
      <c r="B251" s="42"/>
      <c r="C251" s="43"/>
      <c r="D251" s="225" t="s">
        <v>151</v>
      </c>
      <c r="E251" s="43"/>
      <c r="F251" s="226" t="s">
        <v>365</v>
      </c>
      <c r="G251" s="43"/>
      <c r="H251" s="43"/>
      <c r="I251" s="222"/>
      <c r="J251" s="43"/>
      <c r="K251" s="43"/>
      <c r="L251" s="47"/>
      <c r="M251" s="223"/>
      <c r="N251" s="224"/>
      <c r="O251" s="87"/>
      <c r="P251" s="87"/>
      <c r="Q251" s="87"/>
      <c r="R251" s="87"/>
      <c r="S251" s="87"/>
      <c r="T251" s="88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T251" s="20" t="s">
        <v>151</v>
      </c>
      <c r="AU251" s="20" t="s">
        <v>86</v>
      </c>
    </row>
    <row r="252" s="13" customFormat="1">
      <c r="A252" s="13"/>
      <c r="B252" s="227"/>
      <c r="C252" s="228"/>
      <c r="D252" s="220" t="s">
        <v>153</v>
      </c>
      <c r="E252" s="229" t="s">
        <v>19</v>
      </c>
      <c r="F252" s="230" t="s">
        <v>366</v>
      </c>
      <c r="G252" s="228"/>
      <c r="H252" s="231">
        <v>1.6000000000000001</v>
      </c>
      <c r="I252" s="232"/>
      <c r="J252" s="228"/>
      <c r="K252" s="228"/>
      <c r="L252" s="233"/>
      <c r="M252" s="234"/>
      <c r="N252" s="235"/>
      <c r="O252" s="235"/>
      <c r="P252" s="235"/>
      <c r="Q252" s="235"/>
      <c r="R252" s="235"/>
      <c r="S252" s="235"/>
      <c r="T252" s="236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7" t="s">
        <v>153</v>
      </c>
      <c r="AU252" s="237" t="s">
        <v>86</v>
      </c>
      <c r="AV252" s="13" t="s">
        <v>86</v>
      </c>
      <c r="AW252" s="13" t="s">
        <v>35</v>
      </c>
      <c r="AX252" s="13" t="s">
        <v>84</v>
      </c>
      <c r="AY252" s="237" t="s">
        <v>139</v>
      </c>
    </row>
    <row r="253" s="2" customFormat="1" ht="16.5" customHeight="1">
      <c r="A253" s="41"/>
      <c r="B253" s="42"/>
      <c r="C253" s="207" t="s">
        <v>367</v>
      </c>
      <c r="D253" s="238" t="s">
        <v>142</v>
      </c>
      <c r="E253" s="208" t="s">
        <v>368</v>
      </c>
      <c r="F253" s="209" t="s">
        <v>369</v>
      </c>
      <c r="G253" s="210" t="s">
        <v>197</v>
      </c>
      <c r="H253" s="211">
        <v>12.800000000000001</v>
      </c>
      <c r="I253" s="212"/>
      <c r="J253" s="213">
        <f>ROUND(I253*H253,2)</f>
        <v>0</v>
      </c>
      <c r="K253" s="209" t="s">
        <v>146</v>
      </c>
      <c r="L253" s="47"/>
      <c r="M253" s="214" t="s">
        <v>19</v>
      </c>
      <c r="N253" s="215" t="s">
        <v>47</v>
      </c>
      <c r="O253" s="87"/>
      <c r="P253" s="216">
        <f>O253*H253</f>
        <v>0</v>
      </c>
      <c r="Q253" s="216">
        <v>0</v>
      </c>
      <c r="R253" s="216">
        <f>Q253*H253</f>
        <v>0</v>
      </c>
      <c r="S253" s="216">
        <v>0.0030000000000000001</v>
      </c>
      <c r="T253" s="217">
        <f>S253*H253</f>
        <v>0.038400000000000004</v>
      </c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R253" s="218" t="s">
        <v>147</v>
      </c>
      <c r="AT253" s="218" t="s">
        <v>142</v>
      </c>
      <c r="AU253" s="218" t="s">
        <v>86</v>
      </c>
      <c r="AY253" s="20" t="s">
        <v>139</v>
      </c>
      <c r="BE253" s="219">
        <f>IF(N253="základní",J253,0)</f>
        <v>0</v>
      </c>
      <c r="BF253" s="219">
        <f>IF(N253="snížená",J253,0)</f>
        <v>0</v>
      </c>
      <c r="BG253" s="219">
        <f>IF(N253="zákl. přenesená",J253,0)</f>
        <v>0</v>
      </c>
      <c r="BH253" s="219">
        <f>IF(N253="sníž. přenesená",J253,0)</f>
        <v>0</v>
      </c>
      <c r="BI253" s="219">
        <f>IF(N253="nulová",J253,0)</f>
        <v>0</v>
      </c>
      <c r="BJ253" s="20" t="s">
        <v>84</v>
      </c>
      <c r="BK253" s="219">
        <f>ROUND(I253*H253,2)</f>
        <v>0</v>
      </c>
      <c r="BL253" s="20" t="s">
        <v>147</v>
      </c>
      <c r="BM253" s="218" t="s">
        <v>370</v>
      </c>
    </row>
    <row r="254" s="2" customFormat="1">
      <c r="A254" s="41"/>
      <c r="B254" s="42"/>
      <c r="C254" s="43"/>
      <c r="D254" s="220" t="s">
        <v>149</v>
      </c>
      <c r="E254" s="43"/>
      <c r="F254" s="221" t="s">
        <v>371</v>
      </c>
      <c r="G254" s="43"/>
      <c r="H254" s="43"/>
      <c r="I254" s="222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T254" s="20" t="s">
        <v>149</v>
      </c>
      <c r="AU254" s="20" t="s">
        <v>86</v>
      </c>
    </row>
    <row r="255" s="2" customFormat="1">
      <c r="A255" s="41"/>
      <c r="B255" s="42"/>
      <c r="C255" s="43"/>
      <c r="D255" s="225" t="s">
        <v>151</v>
      </c>
      <c r="E255" s="43"/>
      <c r="F255" s="226" t="s">
        <v>372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151</v>
      </c>
      <c r="AU255" s="20" t="s">
        <v>86</v>
      </c>
    </row>
    <row r="256" s="13" customFormat="1">
      <c r="A256" s="13"/>
      <c r="B256" s="227"/>
      <c r="C256" s="228"/>
      <c r="D256" s="220" t="s">
        <v>153</v>
      </c>
      <c r="E256" s="229" t="s">
        <v>19</v>
      </c>
      <c r="F256" s="230" t="s">
        <v>373</v>
      </c>
      <c r="G256" s="228"/>
      <c r="H256" s="231">
        <v>12.800000000000001</v>
      </c>
      <c r="I256" s="232"/>
      <c r="J256" s="228"/>
      <c r="K256" s="228"/>
      <c r="L256" s="233"/>
      <c r="M256" s="234"/>
      <c r="N256" s="235"/>
      <c r="O256" s="235"/>
      <c r="P256" s="235"/>
      <c r="Q256" s="235"/>
      <c r="R256" s="235"/>
      <c r="S256" s="235"/>
      <c r="T256" s="23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7" t="s">
        <v>153</v>
      </c>
      <c r="AU256" s="237" t="s">
        <v>86</v>
      </c>
      <c r="AV256" s="13" t="s">
        <v>86</v>
      </c>
      <c r="AW256" s="13" t="s">
        <v>35</v>
      </c>
      <c r="AX256" s="13" t="s">
        <v>84</v>
      </c>
      <c r="AY256" s="237" t="s">
        <v>139</v>
      </c>
    </row>
    <row r="257" s="2" customFormat="1" ht="16.5" customHeight="1">
      <c r="A257" s="41"/>
      <c r="B257" s="42"/>
      <c r="C257" s="207" t="s">
        <v>374</v>
      </c>
      <c r="D257" s="238" t="s">
        <v>142</v>
      </c>
      <c r="E257" s="208" t="s">
        <v>375</v>
      </c>
      <c r="F257" s="209" t="s">
        <v>376</v>
      </c>
      <c r="G257" s="210" t="s">
        <v>197</v>
      </c>
      <c r="H257" s="211">
        <v>12.800000000000001</v>
      </c>
      <c r="I257" s="212"/>
      <c r="J257" s="213">
        <f>ROUND(I257*H257,2)</f>
        <v>0</v>
      </c>
      <c r="K257" s="209" t="s">
        <v>146</v>
      </c>
      <c r="L257" s="47"/>
      <c r="M257" s="214" t="s">
        <v>19</v>
      </c>
      <c r="N257" s="215" t="s">
        <v>47</v>
      </c>
      <c r="O257" s="87"/>
      <c r="P257" s="216">
        <f>O257*H257</f>
        <v>0</v>
      </c>
      <c r="Q257" s="216">
        <v>0</v>
      </c>
      <c r="R257" s="216">
        <f>Q257*H257</f>
        <v>0</v>
      </c>
      <c r="S257" s="216">
        <v>0.0064999999999999997</v>
      </c>
      <c r="T257" s="217">
        <f>S257*H257</f>
        <v>0.083199999999999996</v>
      </c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R257" s="218" t="s">
        <v>147</v>
      </c>
      <c r="AT257" s="218" t="s">
        <v>142</v>
      </c>
      <c r="AU257" s="218" t="s">
        <v>86</v>
      </c>
      <c r="AY257" s="20" t="s">
        <v>139</v>
      </c>
      <c r="BE257" s="219">
        <f>IF(N257="základní",J257,0)</f>
        <v>0</v>
      </c>
      <c r="BF257" s="219">
        <f>IF(N257="snížená",J257,0)</f>
        <v>0</v>
      </c>
      <c r="BG257" s="219">
        <f>IF(N257="zákl. přenesená",J257,0)</f>
        <v>0</v>
      </c>
      <c r="BH257" s="219">
        <f>IF(N257="sníž. přenesená",J257,0)</f>
        <v>0</v>
      </c>
      <c r="BI257" s="219">
        <f>IF(N257="nulová",J257,0)</f>
        <v>0</v>
      </c>
      <c r="BJ257" s="20" t="s">
        <v>84</v>
      </c>
      <c r="BK257" s="219">
        <f>ROUND(I257*H257,2)</f>
        <v>0</v>
      </c>
      <c r="BL257" s="20" t="s">
        <v>147</v>
      </c>
      <c r="BM257" s="218" t="s">
        <v>377</v>
      </c>
    </row>
    <row r="258" s="2" customFormat="1">
      <c r="A258" s="41"/>
      <c r="B258" s="42"/>
      <c r="C258" s="43"/>
      <c r="D258" s="220" t="s">
        <v>149</v>
      </c>
      <c r="E258" s="43"/>
      <c r="F258" s="221" t="s">
        <v>378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149</v>
      </c>
      <c r="AU258" s="20" t="s">
        <v>86</v>
      </c>
    </row>
    <row r="259" s="2" customFormat="1">
      <c r="A259" s="41"/>
      <c r="B259" s="42"/>
      <c r="C259" s="43"/>
      <c r="D259" s="225" t="s">
        <v>151</v>
      </c>
      <c r="E259" s="43"/>
      <c r="F259" s="226" t="s">
        <v>379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151</v>
      </c>
      <c r="AU259" s="20" t="s">
        <v>86</v>
      </c>
    </row>
    <row r="260" s="13" customFormat="1">
      <c r="A260" s="13"/>
      <c r="B260" s="227"/>
      <c r="C260" s="228"/>
      <c r="D260" s="220" t="s">
        <v>153</v>
      </c>
      <c r="E260" s="229" t="s">
        <v>19</v>
      </c>
      <c r="F260" s="230" t="s">
        <v>373</v>
      </c>
      <c r="G260" s="228"/>
      <c r="H260" s="231">
        <v>12.800000000000001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153</v>
      </c>
      <c r="AU260" s="237" t="s">
        <v>86</v>
      </c>
      <c r="AV260" s="13" t="s">
        <v>86</v>
      </c>
      <c r="AW260" s="13" t="s">
        <v>35</v>
      </c>
      <c r="AX260" s="13" t="s">
        <v>84</v>
      </c>
      <c r="AY260" s="237" t="s">
        <v>139</v>
      </c>
    </row>
    <row r="261" s="12" customFormat="1" ht="22.8" customHeight="1">
      <c r="A261" s="12"/>
      <c r="B261" s="191"/>
      <c r="C261" s="192"/>
      <c r="D261" s="193" t="s">
        <v>75</v>
      </c>
      <c r="E261" s="205" t="s">
        <v>380</v>
      </c>
      <c r="F261" s="205" t="s">
        <v>381</v>
      </c>
      <c r="G261" s="192"/>
      <c r="H261" s="192"/>
      <c r="I261" s="195"/>
      <c r="J261" s="206">
        <f>BK261</f>
        <v>0</v>
      </c>
      <c r="K261" s="192"/>
      <c r="L261" s="197"/>
      <c r="M261" s="198"/>
      <c r="N261" s="199"/>
      <c r="O261" s="199"/>
      <c r="P261" s="200">
        <f>SUM(P262:P274)</f>
        <v>0</v>
      </c>
      <c r="Q261" s="199"/>
      <c r="R261" s="200">
        <f>SUM(R262:R274)</f>
        <v>0</v>
      </c>
      <c r="S261" s="199"/>
      <c r="T261" s="201">
        <f>SUM(T262:T274)</f>
        <v>0</v>
      </c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R261" s="202" t="s">
        <v>84</v>
      </c>
      <c r="AT261" s="203" t="s">
        <v>75</v>
      </c>
      <c r="AU261" s="203" t="s">
        <v>84</v>
      </c>
      <c r="AY261" s="202" t="s">
        <v>139</v>
      </c>
      <c r="BK261" s="204">
        <f>SUM(BK262:BK274)</f>
        <v>0</v>
      </c>
    </row>
    <row r="262" s="2" customFormat="1" ht="16.5" customHeight="1">
      <c r="A262" s="41"/>
      <c r="B262" s="42"/>
      <c r="C262" s="207" t="s">
        <v>382</v>
      </c>
      <c r="D262" s="238" t="s">
        <v>142</v>
      </c>
      <c r="E262" s="208" t="s">
        <v>383</v>
      </c>
      <c r="F262" s="209" t="s">
        <v>384</v>
      </c>
      <c r="G262" s="210" t="s">
        <v>176</v>
      </c>
      <c r="H262" s="211">
        <v>25.878</v>
      </c>
      <c r="I262" s="212"/>
      <c r="J262" s="213">
        <f>ROUND(I262*H262,2)</f>
        <v>0</v>
      </c>
      <c r="K262" s="209" t="s">
        <v>146</v>
      </c>
      <c r="L262" s="47"/>
      <c r="M262" s="214" t="s">
        <v>19</v>
      </c>
      <c r="N262" s="215" t="s">
        <v>47</v>
      </c>
      <c r="O262" s="87"/>
      <c r="P262" s="216">
        <f>O262*H262</f>
        <v>0</v>
      </c>
      <c r="Q262" s="216">
        <v>0</v>
      </c>
      <c r="R262" s="216">
        <f>Q262*H262</f>
        <v>0</v>
      </c>
      <c r="S262" s="216">
        <v>0</v>
      </c>
      <c r="T262" s="217">
        <f>S262*H262</f>
        <v>0</v>
      </c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R262" s="218" t="s">
        <v>147</v>
      </c>
      <c r="AT262" s="218" t="s">
        <v>142</v>
      </c>
      <c r="AU262" s="218" t="s">
        <v>86</v>
      </c>
      <c r="AY262" s="20" t="s">
        <v>139</v>
      </c>
      <c r="BE262" s="219">
        <f>IF(N262="základní",J262,0)</f>
        <v>0</v>
      </c>
      <c r="BF262" s="219">
        <f>IF(N262="snížená",J262,0)</f>
        <v>0</v>
      </c>
      <c r="BG262" s="219">
        <f>IF(N262="zákl. přenesená",J262,0)</f>
        <v>0</v>
      </c>
      <c r="BH262" s="219">
        <f>IF(N262="sníž. přenesená",J262,0)</f>
        <v>0</v>
      </c>
      <c r="BI262" s="219">
        <f>IF(N262="nulová",J262,0)</f>
        <v>0</v>
      </c>
      <c r="BJ262" s="20" t="s">
        <v>84</v>
      </c>
      <c r="BK262" s="219">
        <f>ROUND(I262*H262,2)</f>
        <v>0</v>
      </c>
      <c r="BL262" s="20" t="s">
        <v>147</v>
      </c>
      <c r="BM262" s="218" t="s">
        <v>385</v>
      </c>
    </row>
    <row r="263" s="2" customFormat="1">
      <c r="A263" s="41"/>
      <c r="B263" s="42"/>
      <c r="C263" s="43"/>
      <c r="D263" s="220" t="s">
        <v>149</v>
      </c>
      <c r="E263" s="43"/>
      <c r="F263" s="221" t="s">
        <v>386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149</v>
      </c>
      <c r="AU263" s="20" t="s">
        <v>86</v>
      </c>
    </row>
    <row r="264" s="2" customFormat="1">
      <c r="A264" s="41"/>
      <c r="B264" s="42"/>
      <c r="C264" s="43"/>
      <c r="D264" s="225" t="s">
        <v>151</v>
      </c>
      <c r="E264" s="43"/>
      <c r="F264" s="226" t="s">
        <v>387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151</v>
      </c>
      <c r="AU264" s="20" t="s">
        <v>86</v>
      </c>
    </row>
    <row r="265" s="2" customFormat="1" ht="16.5" customHeight="1">
      <c r="A265" s="41"/>
      <c r="B265" s="42"/>
      <c r="C265" s="207" t="s">
        <v>388</v>
      </c>
      <c r="D265" s="238" t="s">
        <v>142</v>
      </c>
      <c r="E265" s="208" t="s">
        <v>389</v>
      </c>
      <c r="F265" s="209" t="s">
        <v>390</v>
      </c>
      <c r="G265" s="210" t="s">
        <v>176</v>
      </c>
      <c r="H265" s="211">
        <v>25.878</v>
      </c>
      <c r="I265" s="212"/>
      <c r="J265" s="213">
        <f>ROUND(I265*H265,2)</f>
        <v>0</v>
      </c>
      <c r="K265" s="209" t="s">
        <v>146</v>
      </c>
      <c r="L265" s="47"/>
      <c r="M265" s="214" t="s">
        <v>19</v>
      </c>
      <c r="N265" s="215" t="s">
        <v>47</v>
      </c>
      <c r="O265" s="87"/>
      <c r="P265" s="216">
        <f>O265*H265</f>
        <v>0</v>
      </c>
      <c r="Q265" s="216">
        <v>0</v>
      </c>
      <c r="R265" s="216">
        <f>Q265*H265</f>
        <v>0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147</v>
      </c>
      <c r="AT265" s="218" t="s">
        <v>142</v>
      </c>
      <c r="AU265" s="218" t="s">
        <v>86</v>
      </c>
      <c r="AY265" s="20" t="s">
        <v>139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84</v>
      </c>
      <c r="BK265" s="219">
        <f>ROUND(I265*H265,2)</f>
        <v>0</v>
      </c>
      <c r="BL265" s="20" t="s">
        <v>147</v>
      </c>
      <c r="BM265" s="218" t="s">
        <v>391</v>
      </c>
    </row>
    <row r="266" s="2" customFormat="1">
      <c r="A266" s="41"/>
      <c r="B266" s="42"/>
      <c r="C266" s="43"/>
      <c r="D266" s="220" t="s">
        <v>149</v>
      </c>
      <c r="E266" s="43"/>
      <c r="F266" s="221" t="s">
        <v>392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149</v>
      </c>
      <c r="AU266" s="20" t="s">
        <v>86</v>
      </c>
    </row>
    <row r="267" s="2" customFormat="1">
      <c r="A267" s="41"/>
      <c r="B267" s="42"/>
      <c r="C267" s="43"/>
      <c r="D267" s="225" t="s">
        <v>151</v>
      </c>
      <c r="E267" s="43"/>
      <c r="F267" s="226" t="s">
        <v>393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151</v>
      </c>
      <c r="AU267" s="20" t="s">
        <v>86</v>
      </c>
    </row>
    <row r="268" s="2" customFormat="1" ht="16.5" customHeight="1">
      <c r="A268" s="41"/>
      <c r="B268" s="42"/>
      <c r="C268" s="207" t="s">
        <v>394</v>
      </c>
      <c r="D268" s="238" t="s">
        <v>142</v>
      </c>
      <c r="E268" s="208" t="s">
        <v>395</v>
      </c>
      <c r="F268" s="209" t="s">
        <v>396</v>
      </c>
      <c r="G268" s="210" t="s">
        <v>176</v>
      </c>
      <c r="H268" s="211">
        <v>465.80399999999997</v>
      </c>
      <c r="I268" s="212"/>
      <c r="J268" s="213">
        <f>ROUND(I268*H268,2)</f>
        <v>0</v>
      </c>
      <c r="K268" s="209" t="s">
        <v>146</v>
      </c>
      <c r="L268" s="47"/>
      <c r="M268" s="214" t="s">
        <v>19</v>
      </c>
      <c r="N268" s="215" t="s">
        <v>47</v>
      </c>
      <c r="O268" s="87"/>
      <c r="P268" s="216">
        <f>O268*H268</f>
        <v>0</v>
      </c>
      <c r="Q268" s="216">
        <v>0</v>
      </c>
      <c r="R268" s="216">
        <f>Q268*H268</f>
        <v>0</v>
      </c>
      <c r="S268" s="216">
        <v>0</v>
      </c>
      <c r="T268" s="217">
        <f>S268*H268</f>
        <v>0</v>
      </c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R268" s="218" t="s">
        <v>147</v>
      </c>
      <c r="AT268" s="218" t="s">
        <v>142</v>
      </c>
      <c r="AU268" s="218" t="s">
        <v>86</v>
      </c>
      <c r="AY268" s="20" t="s">
        <v>139</v>
      </c>
      <c r="BE268" s="219">
        <f>IF(N268="základní",J268,0)</f>
        <v>0</v>
      </c>
      <c r="BF268" s="219">
        <f>IF(N268="snížená",J268,0)</f>
        <v>0</v>
      </c>
      <c r="BG268" s="219">
        <f>IF(N268="zákl. přenesená",J268,0)</f>
        <v>0</v>
      </c>
      <c r="BH268" s="219">
        <f>IF(N268="sníž. přenesená",J268,0)</f>
        <v>0</v>
      </c>
      <c r="BI268" s="219">
        <f>IF(N268="nulová",J268,0)</f>
        <v>0</v>
      </c>
      <c r="BJ268" s="20" t="s">
        <v>84</v>
      </c>
      <c r="BK268" s="219">
        <f>ROUND(I268*H268,2)</f>
        <v>0</v>
      </c>
      <c r="BL268" s="20" t="s">
        <v>147</v>
      </c>
      <c r="BM268" s="218" t="s">
        <v>397</v>
      </c>
    </row>
    <row r="269" s="2" customFormat="1">
      <c r="A269" s="41"/>
      <c r="B269" s="42"/>
      <c r="C269" s="43"/>
      <c r="D269" s="220" t="s">
        <v>149</v>
      </c>
      <c r="E269" s="43"/>
      <c r="F269" s="221" t="s">
        <v>398</v>
      </c>
      <c r="G269" s="43"/>
      <c r="H269" s="43"/>
      <c r="I269" s="222"/>
      <c r="J269" s="43"/>
      <c r="K269" s="43"/>
      <c r="L269" s="47"/>
      <c r="M269" s="223"/>
      <c r="N269" s="224"/>
      <c r="O269" s="87"/>
      <c r="P269" s="87"/>
      <c r="Q269" s="87"/>
      <c r="R269" s="87"/>
      <c r="S269" s="87"/>
      <c r="T269" s="88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T269" s="20" t="s">
        <v>149</v>
      </c>
      <c r="AU269" s="20" t="s">
        <v>86</v>
      </c>
    </row>
    <row r="270" s="2" customFormat="1">
      <c r="A270" s="41"/>
      <c r="B270" s="42"/>
      <c r="C270" s="43"/>
      <c r="D270" s="225" t="s">
        <v>151</v>
      </c>
      <c r="E270" s="43"/>
      <c r="F270" s="226" t="s">
        <v>399</v>
      </c>
      <c r="G270" s="43"/>
      <c r="H270" s="43"/>
      <c r="I270" s="222"/>
      <c r="J270" s="43"/>
      <c r="K270" s="43"/>
      <c r="L270" s="47"/>
      <c r="M270" s="223"/>
      <c r="N270" s="224"/>
      <c r="O270" s="87"/>
      <c r="P270" s="87"/>
      <c r="Q270" s="87"/>
      <c r="R270" s="87"/>
      <c r="S270" s="87"/>
      <c r="T270" s="88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T270" s="20" t="s">
        <v>151</v>
      </c>
      <c r="AU270" s="20" t="s">
        <v>86</v>
      </c>
    </row>
    <row r="271" s="13" customFormat="1">
      <c r="A271" s="13"/>
      <c r="B271" s="227"/>
      <c r="C271" s="228"/>
      <c r="D271" s="220" t="s">
        <v>153</v>
      </c>
      <c r="E271" s="228"/>
      <c r="F271" s="230" t="s">
        <v>400</v>
      </c>
      <c r="G271" s="228"/>
      <c r="H271" s="231">
        <v>465.80399999999997</v>
      </c>
      <c r="I271" s="232"/>
      <c r="J271" s="228"/>
      <c r="K271" s="228"/>
      <c r="L271" s="233"/>
      <c r="M271" s="234"/>
      <c r="N271" s="235"/>
      <c r="O271" s="235"/>
      <c r="P271" s="235"/>
      <c r="Q271" s="235"/>
      <c r="R271" s="235"/>
      <c r="S271" s="235"/>
      <c r="T271" s="236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7" t="s">
        <v>153</v>
      </c>
      <c r="AU271" s="237" t="s">
        <v>86</v>
      </c>
      <c r="AV271" s="13" t="s">
        <v>86</v>
      </c>
      <c r="AW271" s="13" t="s">
        <v>4</v>
      </c>
      <c r="AX271" s="13" t="s">
        <v>84</v>
      </c>
      <c r="AY271" s="237" t="s">
        <v>139</v>
      </c>
    </row>
    <row r="272" s="2" customFormat="1" ht="24.15" customHeight="1">
      <c r="A272" s="41"/>
      <c r="B272" s="42"/>
      <c r="C272" s="207" t="s">
        <v>401</v>
      </c>
      <c r="D272" s="238" t="s">
        <v>142</v>
      </c>
      <c r="E272" s="208" t="s">
        <v>402</v>
      </c>
      <c r="F272" s="209" t="s">
        <v>403</v>
      </c>
      <c r="G272" s="210" t="s">
        <v>176</v>
      </c>
      <c r="H272" s="211">
        <v>25.878</v>
      </c>
      <c r="I272" s="212"/>
      <c r="J272" s="213">
        <f>ROUND(I272*H272,2)</f>
        <v>0</v>
      </c>
      <c r="K272" s="209" t="s">
        <v>146</v>
      </c>
      <c r="L272" s="47"/>
      <c r="M272" s="214" t="s">
        <v>19</v>
      </c>
      <c r="N272" s="215" t="s">
        <v>47</v>
      </c>
      <c r="O272" s="87"/>
      <c r="P272" s="216">
        <f>O272*H272</f>
        <v>0</v>
      </c>
      <c r="Q272" s="216">
        <v>0</v>
      </c>
      <c r="R272" s="216">
        <f>Q272*H272</f>
        <v>0</v>
      </c>
      <c r="S272" s="216">
        <v>0</v>
      </c>
      <c r="T272" s="217">
        <f>S272*H272</f>
        <v>0</v>
      </c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R272" s="218" t="s">
        <v>147</v>
      </c>
      <c r="AT272" s="218" t="s">
        <v>142</v>
      </c>
      <c r="AU272" s="218" t="s">
        <v>86</v>
      </c>
      <c r="AY272" s="20" t="s">
        <v>139</v>
      </c>
      <c r="BE272" s="219">
        <f>IF(N272="základní",J272,0)</f>
        <v>0</v>
      </c>
      <c r="BF272" s="219">
        <f>IF(N272="snížená",J272,0)</f>
        <v>0</v>
      </c>
      <c r="BG272" s="219">
        <f>IF(N272="zákl. přenesená",J272,0)</f>
        <v>0</v>
      </c>
      <c r="BH272" s="219">
        <f>IF(N272="sníž. přenesená",J272,0)</f>
        <v>0</v>
      </c>
      <c r="BI272" s="219">
        <f>IF(N272="nulová",J272,0)</f>
        <v>0</v>
      </c>
      <c r="BJ272" s="20" t="s">
        <v>84</v>
      </c>
      <c r="BK272" s="219">
        <f>ROUND(I272*H272,2)</f>
        <v>0</v>
      </c>
      <c r="BL272" s="20" t="s">
        <v>147</v>
      </c>
      <c r="BM272" s="218" t="s">
        <v>404</v>
      </c>
    </row>
    <row r="273" s="2" customFormat="1">
      <c r="A273" s="41"/>
      <c r="B273" s="42"/>
      <c r="C273" s="43"/>
      <c r="D273" s="220" t="s">
        <v>149</v>
      </c>
      <c r="E273" s="43"/>
      <c r="F273" s="221" t="s">
        <v>405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149</v>
      </c>
      <c r="AU273" s="20" t="s">
        <v>86</v>
      </c>
    </row>
    <row r="274" s="2" customFormat="1">
      <c r="A274" s="41"/>
      <c r="B274" s="42"/>
      <c r="C274" s="43"/>
      <c r="D274" s="225" t="s">
        <v>151</v>
      </c>
      <c r="E274" s="43"/>
      <c r="F274" s="226" t="s">
        <v>406</v>
      </c>
      <c r="G274" s="43"/>
      <c r="H274" s="43"/>
      <c r="I274" s="222"/>
      <c r="J274" s="43"/>
      <c r="K274" s="43"/>
      <c r="L274" s="47"/>
      <c r="M274" s="223"/>
      <c r="N274" s="224"/>
      <c r="O274" s="87"/>
      <c r="P274" s="87"/>
      <c r="Q274" s="87"/>
      <c r="R274" s="87"/>
      <c r="S274" s="87"/>
      <c r="T274" s="88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T274" s="20" t="s">
        <v>151</v>
      </c>
      <c r="AU274" s="20" t="s">
        <v>86</v>
      </c>
    </row>
    <row r="275" s="12" customFormat="1" ht="22.8" customHeight="1">
      <c r="A275" s="12"/>
      <c r="B275" s="191"/>
      <c r="C275" s="192"/>
      <c r="D275" s="193" t="s">
        <v>75</v>
      </c>
      <c r="E275" s="205" t="s">
        <v>407</v>
      </c>
      <c r="F275" s="205" t="s">
        <v>408</v>
      </c>
      <c r="G275" s="192"/>
      <c r="H275" s="192"/>
      <c r="I275" s="195"/>
      <c r="J275" s="206">
        <f>BK275</f>
        <v>0</v>
      </c>
      <c r="K275" s="192"/>
      <c r="L275" s="197"/>
      <c r="M275" s="198"/>
      <c r="N275" s="199"/>
      <c r="O275" s="199"/>
      <c r="P275" s="200">
        <f>SUM(P276:P278)</f>
        <v>0</v>
      </c>
      <c r="Q275" s="199"/>
      <c r="R275" s="200">
        <f>SUM(R276:R278)</f>
        <v>0</v>
      </c>
      <c r="S275" s="199"/>
      <c r="T275" s="201">
        <f>SUM(T276:T278)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2" t="s">
        <v>84</v>
      </c>
      <c r="AT275" s="203" t="s">
        <v>75</v>
      </c>
      <c r="AU275" s="203" t="s">
        <v>84</v>
      </c>
      <c r="AY275" s="202" t="s">
        <v>139</v>
      </c>
      <c r="BK275" s="204">
        <f>SUM(BK276:BK278)</f>
        <v>0</v>
      </c>
    </row>
    <row r="276" s="2" customFormat="1" ht="16.5" customHeight="1">
      <c r="A276" s="41"/>
      <c r="B276" s="42"/>
      <c r="C276" s="207" t="s">
        <v>409</v>
      </c>
      <c r="D276" s="238" t="s">
        <v>142</v>
      </c>
      <c r="E276" s="208" t="s">
        <v>410</v>
      </c>
      <c r="F276" s="209" t="s">
        <v>411</v>
      </c>
      <c r="G276" s="210" t="s">
        <v>176</v>
      </c>
      <c r="H276" s="211">
        <v>76.623000000000005</v>
      </c>
      <c r="I276" s="212"/>
      <c r="J276" s="213">
        <f>ROUND(I276*H276,2)</f>
        <v>0</v>
      </c>
      <c r="K276" s="209" t="s">
        <v>146</v>
      </c>
      <c r="L276" s="47"/>
      <c r="M276" s="214" t="s">
        <v>19</v>
      </c>
      <c r="N276" s="215" t="s">
        <v>47</v>
      </c>
      <c r="O276" s="87"/>
      <c r="P276" s="216">
        <f>O276*H276</f>
        <v>0</v>
      </c>
      <c r="Q276" s="216">
        <v>0</v>
      </c>
      <c r="R276" s="216">
        <f>Q276*H276</f>
        <v>0</v>
      </c>
      <c r="S276" s="216">
        <v>0</v>
      </c>
      <c r="T276" s="217">
        <f>S276*H276</f>
        <v>0</v>
      </c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R276" s="218" t="s">
        <v>147</v>
      </c>
      <c r="AT276" s="218" t="s">
        <v>142</v>
      </c>
      <c r="AU276" s="218" t="s">
        <v>86</v>
      </c>
      <c r="AY276" s="20" t="s">
        <v>139</v>
      </c>
      <c r="BE276" s="219">
        <f>IF(N276="základní",J276,0)</f>
        <v>0</v>
      </c>
      <c r="BF276" s="219">
        <f>IF(N276="snížená",J276,0)</f>
        <v>0</v>
      </c>
      <c r="BG276" s="219">
        <f>IF(N276="zákl. přenesená",J276,0)</f>
        <v>0</v>
      </c>
      <c r="BH276" s="219">
        <f>IF(N276="sníž. přenesená",J276,0)</f>
        <v>0</v>
      </c>
      <c r="BI276" s="219">
        <f>IF(N276="nulová",J276,0)</f>
        <v>0</v>
      </c>
      <c r="BJ276" s="20" t="s">
        <v>84</v>
      </c>
      <c r="BK276" s="219">
        <f>ROUND(I276*H276,2)</f>
        <v>0</v>
      </c>
      <c r="BL276" s="20" t="s">
        <v>147</v>
      </c>
      <c r="BM276" s="218" t="s">
        <v>412</v>
      </c>
    </row>
    <row r="277" s="2" customFormat="1">
      <c r="A277" s="41"/>
      <c r="B277" s="42"/>
      <c r="C277" s="43"/>
      <c r="D277" s="220" t="s">
        <v>149</v>
      </c>
      <c r="E277" s="43"/>
      <c r="F277" s="221" t="s">
        <v>413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149</v>
      </c>
      <c r="AU277" s="20" t="s">
        <v>86</v>
      </c>
    </row>
    <row r="278" s="2" customFormat="1">
      <c r="A278" s="41"/>
      <c r="B278" s="42"/>
      <c r="C278" s="43"/>
      <c r="D278" s="225" t="s">
        <v>151</v>
      </c>
      <c r="E278" s="43"/>
      <c r="F278" s="226" t="s">
        <v>414</v>
      </c>
      <c r="G278" s="43"/>
      <c r="H278" s="43"/>
      <c r="I278" s="222"/>
      <c r="J278" s="43"/>
      <c r="K278" s="43"/>
      <c r="L278" s="47"/>
      <c r="M278" s="223"/>
      <c r="N278" s="224"/>
      <c r="O278" s="87"/>
      <c r="P278" s="87"/>
      <c r="Q278" s="87"/>
      <c r="R278" s="87"/>
      <c r="S278" s="87"/>
      <c r="T278" s="88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T278" s="20" t="s">
        <v>151</v>
      </c>
      <c r="AU278" s="20" t="s">
        <v>86</v>
      </c>
    </row>
    <row r="279" s="12" customFormat="1" ht="25.92" customHeight="1">
      <c r="A279" s="12"/>
      <c r="B279" s="191"/>
      <c r="C279" s="192"/>
      <c r="D279" s="193" t="s">
        <v>75</v>
      </c>
      <c r="E279" s="194" t="s">
        <v>415</v>
      </c>
      <c r="F279" s="194" t="s">
        <v>416</v>
      </c>
      <c r="G279" s="192"/>
      <c r="H279" s="192"/>
      <c r="I279" s="195"/>
      <c r="J279" s="196">
        <f>BK279</f>
        <v>0</v>
      </c>
      <c r="K279" s="192"/>
      <c r="L279" s="197"/>
      <c r="M279" s="198"/>
      <c r="N279" s="199"/>
      <c r="O279" s="199"/>
      <c r="P279" s="200">
        <f>P280+P308+P349+P453+P468+P531+P544+P565+P670+P693+P805+P906</f>
        <v>0</v>
      </c>
      <c r="Q279" s="199"/>
      <c r="R279" s="200">
        <f>R280+R308+R349+R453+R468+R531+R544+R565+R670+R693+R805+R906</f>
        <v>7.0476031356800002</v>
      </c>
      <c r="S279" s="199"/>
      <c r="T279" s="201">
        <f>T280+T308+T349+T453+T468+T531+T544+T565+T670+T693+T805+T906</f>
        <v>6.0826626199999989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2" t="s">
        <v>86</v>
      </c>
      <c r="AT279" s="203" t="s">
        <v>75</v>
      </c>
      <c r="AU279" s="203" t="s">
        <v>76</v>
      </c>
      <c r="AY279" s="202" t="s">
        <v>139</v>
      </c>
      <c r="BK279" s="204">
        <f>BK280+BK308+BK349+BK453+BK468+BK531+BK544+BK565+BK670+BK693+BK805+BK906</f>
        <v>0</v>
      </c>
    </row>
    <row r="280" s="12" customFormat="1" ht="22.8" customHeight="1">
      <c r="A280" s="12"/>
      <c r="B280" s="191"/>
      <c r="C280" s="192"/>
      <c r="D280" s="193" t="s">
        <v>75</v>
      </c>
      <c r="E280" s="205" t="s">
        <v>417</v>
      </c>
      <c r="F280" s="205" t="s">
        <v>418</v>
      </c>
      <c r="G280" s="192"/>
      <c r="H280" s="192"/>
      <c r="I280" s="195"/>
      <c r="J280" s="206">
        <f>BK280</f>
        <v>0</v>
      </c>
      <c r="K280" s="192"/>
      <c r="L280" s="197"/>
      <c r="M280" s="198"/>
      <c r="N280" s="199"/>
      <c r="O280" s="199"/>
      <c r="P280" s="200">
        <f>SUM(P281:P307)</f>
        <v>0</v>
      </c>
      <c r="Q280" s="199"/>
      <c r="R280" s="200">
        <f>SUM(R281:R307)</f>
        <v>0.015666299999999998</v>
      </c>
      <c r="S280" s="199"/>
      <c r="T280" s="201">
        <f>SUM(T281:T307)</f>
        <v>0.027560000000000001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02" t="s">
        <v>86</v>
      </c>
      <c r="AT280" s="203" t="s">
        <v>75</v>
      </c>
      <c r="AU280" s="203" t="s">
        <v>84</v>
      </c>
      <c r="AY280" s="202" t="s">
        <v>139</v>
      </c>
      <c r="BK280" s="204">
        <f>SUM(BK281:BK307)</f>
        <v>0</v>
      </c>
    </row>
    <row r="281" s="2" customFormat="1" ht="16.5" customHeight="1">
      <c r="A281" s="41"/>
      <c r="B281" s="42"/>
      <c r="C281" s="207" t="s">
        <v>419</v>
      </c>
      <c r="D281" s="238" t="s">
        <v>142</v>
      </c>
      <c r="E281" s="208" t="s">
        <v>420</v>
      </c>
      <c r="F281" s="209" t="s">
        <v>421</v>
      </c>
      <c r="G281" s="210" t="s">
        <v>422</v>
      </c>
      <c r="H281" s="211">
        <v>1</v>
      </c>
      <c r="I281" s="212"/>
      <c r="J281" s="213">
        <f>ROUND(I281*H281,2)</f>
        <v>0</v>
      </c>
      <c r="K281" s="209" t="s">
        <v>19</v>
      </c>
      <c r="L281" s="47"/>
      <c r="M281" s="214" t="s">
        <v>19</v>
      </c>
      <c r="N281" s="215" t="s">
        <v>47</v>
      </c>
      <c r="O281" s="87"/>
      <c r="P281" s="216">
        <f>O281*H281</f>
        <v>0</v>
      </c>
      <c r="Q281" s="216">
        <v>0</v>
      </c>
      <c r="R281" s="216">
        <f>Q281*H281</f>
        <v>0</v>
      </c>
      <c r="S281" s="216">
        <v>0</v>
      </c>
      <c r="T281" s="217">
        <f>S281*H281</f>
        <v>0</v>
      </c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R281" s="218" t="s">
        <v>305</v>
      </c>
      <c r="AT281" s="218" t="s">
        <v>142</v>
      </c>
      <c r="AU281" s="218" t="s">
        <v>86</v>
      </c>
      <c r="AY281" s="20" t="s">
        <v>139</v>
      </c>
      <c r="BE281" s="219">
        <f>IF(N281="základní",J281,0)</f>
        <v>0</v>
      </c>
      <c r="BF281" s="219">
        <f>IF(N281="snížená",J281,0)</f>
        <v>0</v>
      </c>
      <c r="BG281" s="219">
        <f>IF(N281="zákl. přenesená",J281,0)</f>
        <v>0</v>
      </c>
      <c r="BH281" s="219">
        <f>IF(N281="sníž. přenesená",J281,0)</f>
        <v>0</v>
      </c>
      <c r="BI281" s="219">
        <f>IF(N281="nulová",J281,0)</f>
        <v>0</v>
      </c>
      <c r="BJ281" s="20" t="s">
        <v>84</v>
      </c>
      <c r="BK281" s="219">
        <f>ROUND(I281*H281,2)</f>
        <v>0</v>
      </c>
      <c r="BL281" s="20" t="s">
        <v>305</v>
      </c>
      <c r="BM281" s="218" t="s">
        <v>423</v>
      </c>
    </row>
    <row r="282" s="2" customFormat="1">
      <c r="A282" s="41"/>
      <c r="B282" s="42"/>
      <c r="C282" s="43"/>
      <c r="D282" s="220" t="s">
        <v>149</v>
      </c>
      <c r="E282" s="43"/>
      <c r="F282" s="221" t="s">
        <v>424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149</v>
      </c>
      <c r="AU282" s="20" t="s">
        <v>86</v>
      </c>
    </row>
    <row r="283" s="2" customFormat="1" ht="16.5" customHeight="1">
      <c r="A283" s="41"/>
      <c r="B283" s="42"/>
      <c r="C283" s="207" t="s">
        <v>425</v>
      </c>
      <c r="D283" s="238" t="s">
        <v>142</v>
      </c>
      <c r="E283" s="208" t="s">
        <v>426</v>
      </c>
      <c r="F283" s="209" t="s">
        <v>427</v>
      </c>
      <c r="G283" s="210" t="s">
        <v>197</v>
      </c>
      <c r="H283" s="211">
        <v>4</v>
      </c>
      <c r="I283" s="212"/>
      <c r="J283" s="213">
        <f>ROUND(I283*H283,2)</f>
        <v>0</v>
      </c>
      <c r="K283" s="209" t="s">
        <v>146</v>
      </c>
      <c r="L283" s="47"/>
      <c r="M283" s="214" t="s">
        <v>19</v>
      </c>
      <c r="N283" s="215" t="s">
        <v>47</v>
      </c>
      <c r="O283" s="87"/>
      <c r="P283" s="216">
        <f>O283*H283</f>
        <v>0</v>
      </c>
      <c r="Q283" s="216">
        <v>0.00049569999999999996</v>
      </c>
      <c r="R283" s="216">
        <f>Q283*H283</f>
        <v>0.0019827999999999998</v>
      </c>
      <c r="S283" s="216">
        <v>0</v>
      </c>
      <c r="T283" s="217">
        <f>S283*H283</f>
        <v>0</v>
      </c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R283" s="218" t="s">
        <v>305</v>
      </c>
      <c r="AT283" s="218" t="s">
        <v>142</v>
      </c>
      <c r="AU283" s="218" t="s">
        <v>86</v>
      </c>
      <c r="AY283" s="20" t="s">
        <v>139</v>
      </c>
      <c r="BE283" s="219">
        <f>IF(N283="základní",J283,0)</f>
        <v>0</v>
      </c>
      <c r="BF283" s="219">
        <f>IF(N283="snížená",J283,0)</f>
        <v>0</v>
      </c>
      <c r="BG283" s="219">
        <f>IF(N283="zákl. přenesená",J283,0)</f>
        <v>0</v>
      </c>
      <c r="BH283" s="219">
        <f>IF(N283="sníž. přenesená",J283,0)</f>
        <v>0</v>
      </c>
      <c r="BI283" s="219">
        <f>IF(N283="nulová",J283,0)</f>
        <v>0</v>
      </c>
      <c r="BJ283" s="20" t="s">
        <v>84</v>
      </c>
      <c r="BK283" s="219">
        <f>ROUND(I283*H283,2)</f>
        <v>0</v>
      </c>
      <c r="BL283" s="20" t="s">
        <v>305</v>
      </c>
      <c r="BM283" s="218" t="s">
        <v>428</v>
      </c>
    </row>
    <row r="284" s="2" customFormat="1">
      <c r="A284" s="41"/>
      <c r="B284" s="42"/>
      <c r="C284" s="43"/>
      <c r="D284" s="220" t="s">
        <v>149</v>
      </c>
      <c r="E284" s="43"/>
      <c r="F284" s="221" t="s">
        <v>429</v>
      </c>
      <c r="G284" s="43"/>
      <c r="H284" s="43"/>
      <c r="I284" s="222"/>
      <c r="J284" s="43"/>
      <c r="K284" s="43"/>
      <c r="L284" s="47"/>
      <c r="M284" s="223"/>
      <c r="N284" s="224"/>
      <c r="O284" s="87"/>
      <c r="P284" s="87"/>
      <c r="Q284" s="87"/>
      <c r="R284" s="87"/>
      <c r="S284" s="87"/>
      <c r="T284" s="88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T284" s="20" t="s">
        <v>149</v>
      </c>
      <c r="AU284" s="20" t="s">
        <v>86</v>
      </c>
    </row>
    <row r="285" s="2" customFormat="1">
      <c r="A285" s="41"/>
      <c r="B285" s="42"/>
      <c r="C285" s="43"/>
      <c r="D285" s="225" t="s">
        <v>151</v>
      </c>
      <c r="E285" s="43"/>
      <c r="F285" s="226" t="s">
        <v>430</v>
      </c>
      <c r="G285" s="43"/>
      <c r="H285" s="43"/>
      <c r="I285" s="222"/>
      <c r="J285" s="43"/>
      <c r="K285" s="43"/>
      <c r="L285" s="47"/>
      <c r="M285" s="223"/>
      <c r="N285" s="224"/>
      <c r="O285" s="87"/>
      <c r="P285" s="87"/>
      <c r="Q285" s="87"/>
      <c r="R285" s="87"/>
      <c r="S285" s="87"/>
      <c r="T285" s="88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T285" s="20" t="s">
        <v>151</v>
      </c>
      <c r="AU285" s="20" t="s">
        <v>86</v>
      </c>
    </row>
    <row r="286" s="13" customFormat="1">
      <c r="A286" s="13"/>
      <c r="B286" s="227"/>
      <c r="C286" s="228"/>
      <c r="D286" s="220" t="s">
        <v>153</v>
      </c>
      <c r="E286" s="229" t="s">
        <v>19</v>
      </c>
      <c r="F286" s="230" t="s">
        <v>431</v>
      </c>
      <c r="G286" s="228"/>
      <c r="H286" s="231">
        <v>4</v>
      </c>
      <c r="I286" s="232"/>
      <c r="J286" s="228"/>
      <c r="K286" s="228"/>
      <c r="L286" s="233"/>
      <c r="M286" s="234"/>
      <c r="N286" s="235"/>
      <c r="O286" s="235"/>
      <c r="P286" s="235"/>
      <c r="Q286" s="235"/>
      <c r="R286" s="235"/>
      <c r="S286" s="235"/>
      <c r="T286" s="236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7" t="s">
        <v>153</v>
      </c>
      <c r="AU286" s="237" t="s">
        <v>86</v>
      </c>
      <c r="AV286" s="13" t="s">
        <v>86</v>
      </c>
      <c r="AW286" s="13" t="s">
        <v>35</v>
      </c>
      <c r="AX286" s="13" t="s">
        <v>84</v>
      </c>
      <c r="AY286" s="237" t="s">
        <v>139</v>
      </c>
    </row>
    <row r="287" s="2" customFormat="1" ht="16.5" customHeight="1">
      <c r="A287" s="41"/>
      <c r="B287" s="42"/>
      <c r="C287" s="207" t="s">
        <v>432</v>
      </c>
      <c r="D287" s="238" t="s">
        <v>142</v>
      </c>
      <c r="E287" s="208" t="s">
        <v>433</v>
      </c>
      <c r="F287" s="209" t="s">
        <v>434</v>
      </c>
      <c r="G287" s="210" t="s">
        <v>197</v>
      </c>
      <c r="H287" s="211">
        <v>7.5</v>
      </c>
      <c r="I287" s="212"/>
      <c r="J287" s="213">
        <f>ROUND(I287*H287,2)</f>
        <v>0</v>
      </c>
      <c r="K287" s="209" t="s">
        <v>146</v>
      </c>
      <c r="L287" s="47"/>
      <c r="M287" s="214" t="s">
        <v>19</v>
      </c>
      <c r="N287" s="215" t="s">
        <v>47</v>
      </c>
      <c r="O287" s="87"/>
      <c r="P287" s="216">
        <f>O287*H287</f>
        <v>0</v>
      </c>
      <c r="Q287" s="216">
        <v>0.0015257999999999999</v>
      </c>
      <c r="R287" s="216">
        <f>Q287*H287</f>
        <v>0.011443499999999999</v>
      </c>
      <c r="S287" s="216">
        <v>0</v>
      </c>
      <c r="T287" s="217">
        <f>S287*H287</f>
        <v>0</v>
      </c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R287" s="218" t="s">
        <v>305</v>
      </c>
      <c r="AT287" s="218" t="s">
        <v>142</v>
      </c>
      <c r="AU287" s="218" t="s">
        <v>86</v>
      </c>
      <c r="AY287" s="20" t="s">
        <v>139</v>
      </c>
      <c r="BE287" s="219">
        <f>IF(N287="základní",J287,0)</f>
        <v>0</v>
      </c>
      <c r="BF287" s="219">
        <f>IF(N287="snížená",J287,0)</f>
        <v>0</v>
      </c>
      <c r="BG287" s="219">
        <f>IF(N287="zákl. přenesená",J287,0)</f>
        <v>0</v>
      </c>
      <c r="BH287" s="219">
        <f>IF(N287="sníž. přenesená",J287,0)</f>
        <v>0</v>
      </c>
      <c r="BI287" s="219">
        <f>IF(N287="nulová",J287,0)</f>
        <v>0</v>
      </c>
      <c r="BJ287" s="20" t="s">
        <v>84</v>
      </c>
      <c r="BK287" s="219">
        <f>ROUND(I287*H287,2)</f>
        <v>0</v>
      </c>
      <c r="BL287" s="20" t="s">
        <v>305</v>
      </c>
      <c r="BM287" s="218" t="s">
        <v>435</v>
      </c>
    </row>
    <row r="288" s="2" customFormat="1">
      <c r="A288" s="41"/>
      <c r="B288" s="42"/>
      <c r="C288" s="43"/>
      <c r="D288" s="220" t="s">
        <v>149</v>
      </c>
      <c r="E288" s="43"/>
      <c r="F288" s="221" t="s">
        <v>436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149</v>
      </c>
      <c r="AU288" s="20" t="s">
        <v>86</v>
      </c>
    </row>
    <row r="289" s="2" customFormat="1">
      <c r="A289" s="41"/>
      <c r="B289" s="42"/>
      <c r="C289" s="43"/>
      <c r="D289" s="225" t="s">
        <v>151</v>
      </c>
      <c r="E289" s="43"/>
      <c r="F289" s="226" t="s">
        <v>437</v>
      </c>
      <c r="G289" s="43"/>
      <c r="H289" s="43"/>
      <c r="I289" s="222"/>
      <c r="J289" s="43"/>
      <c r="K289" s="43"/>
      <c r="L289" s="47"/>
      <c r="M289" s="223"/>
      <c r="N289" s="224"/>
      <c r="O289" s="87"/>
      <c r="P289" s="87"/>
      <c r="Q289" s="87"/>
      <c r="R289" s="87"/>
      <c r="S289" s="87"/>
      <c r="T289" s="88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T289" s="20" t="s">
        <v>151</v>
      </c>
      <c r="AU289" s="20" t="s">
        <v>86</v>
      </c>
    </row>
    <row r="290" s="13" customFormat="1">
      <c r="A290" s="13"/>
      <c r="B290" s="227"/>
      <c r="C290" s="228"/>
      <c r="D290" s="220" t="s">
        <v>153</v>
      </c>
      <c r="E290" s="229" t="s">
        <v>19</v>
      </c>
      <c r="F290" s="230" t="s">
        <v>438</v>
      </c>
      <c r="G290" s="228"/>
      <c r="H290" s="231">
        <v>7.5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153</v>
      </c>
      <c r="AU290" s="237" t="s">
        <v>86</v>
      </c>
      <c r="AV290" s="13" t="s">
        <v>86</v>
      </c>
      <c r="AW290" s="13" t="s">
        <v>35</v>
      </c>
      <c r="AX290" s="13" t="s">
        <v>84</v>
      </c>
      <c r="AY290" s="237" t="s">
        <v>139</v>
      </c>
    </row>
    <row r="291" s="2" customFormat="1" ht="16.5" customHeight="1">
      <c r="A291" s="41"/>
      <c r="B291" s="42"/>
      <c r="C291" s="207" t="s">
        <v>439</v>
      </c>
      <c r="D291" s="238" t="s">
        <v>142</v>
      </c>
      <c r="E291" s="208" t="s">
        <v>440</v>
      </c>
      <c r="F291" s="209" t="s">
        <v>441</v>
      </c>
      <c r="G291" s="210" t="s">
        <v>271</v>
      </c>
      <c r="H291" s="211">
        <v>1</v>
      </c>
      <c r="I291" s="212"/>
      <c r="J291" s="213">
        <f>ROUND(I291*H291,2)</f>
        <v>0</v>
      </c>
      <c r="K291" s="209" t="s">
        <v>146</v>
      </c>
      <c r="L291" s="47"/>
      <c r="M291" s="214" t="s">
        <v>19</v>
      </c>
      <c r="N291" s="215" t="s">
        <v>47</v>
      </c>
      <c r="O291" s="87"/>
      <c r="P291" s="216">
        <f>O291*H291</f>
        <v>0</v>
      </c>
      <c r="Q291" s="216">
        <v>0</v>
      </c>
      <c r="R291" s="216">
        <f>Q291*H291</f>
        <v>0</v>
      </c>
      <c r="S291" s="216">
        <v>0.027560000000000001</v>
      </c>
      <c r="T291" s="217">
        <f>S291*H291</f>
        <v>0.027560000000000001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305</v>
      </c>
      <c r="AT291" s="218" t="s">
        <v>142</v>
      </c>
      <c r="AU291" s="218" t="s">
        <v>86</v>
      </c>
      <c r="AY291" s="20" t="s">
        <v>139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84</v>
      </c>
      <c r="BK291" s="219">
        <f>ROUND(I291*H291,2)</f>
        <v>0</v>
      </c>
      <c r="BL291" s="20" t="s">
        <v>305</v>
      </c>
      <c r="BM291" s="218" t="s">
        <v>442</v>
      </c>
    </row>
    <row r="292" s="2" customFormat="1">
      <c r="A292" s="41"/>
      <c r="B292" s="42"/>
      <c r="C292" s="43"/>
      <c r="D292" s="220" t="s">
        <v>149</v>
      </c>
      <c r="E292" s="43"/>
      <c r="F292" s="221" t="s">
        <v>443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149</v>
      </c>
      <c r="AU292" s="20" t="s">
        <v>86</v>
      </c>
    </row>
    <row r="293" s="2" customFormat="1">
      <c r="A293" s="41"/>
      <c r="B293" s="42"/>
      <c r="C293" s="43"/>
      <c r="D293" s="225" t="s">
        <v>151</v>
      </c>
      <c r="E293" s="43"/>
      <c r="F293" s="226" t="s">
        <v>444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151</v>
      </c>
      <c r="AU293" s="20" t="s">
        <v>86</v>
      </c>
    </row>
    <row r="294" s="13" customFormat="1">
      <c r="A294" s="13"/>
      <c r="B294" s="227"/>
      <c r="C294" s="228"/>
      <c r="D294" s="220" t="s">
        <v>153</v>
      </c>
      <c r="E294" s="229" t="s">
        <v>19</v>
      </c>
      <c r="F294" s="230" t="s">
        <v>445</v>
      </c>
      <c r="G294" s="228"/>
      <c r="H294" s="231">
        <v>1</v>
      </c>
      <c r="I294" s="232"/>
      <c r="J294" s="228"/>
      <c r="K294" s="228"/>
      <c r="L294" s="233"/>
      <c r="M294" s="234"/>
      <c r="N294" s="235"/>
      <c r="O294" s="235"/>
      <c r="P294" s="235"/>
      <c r="Q294" s="235"/>
      <c r="R294" s="235"/>
      <c r="S294" s="235"/>
      <c r="T294" s="236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7" t="s">
        <v>153</v>
      </c>
      <c r="AU294" s="237" t="s">
        <v>86</v>
      </c>
      <c r="AV294" s="13" t="s">
        <v>86</v>
      </c>
      <c r="AW294" s="13" t="s">
        <v>35</v>
      </c>
      <c r="AX294" s="13" t="s">
        <v>84</v>
      </c>
      <c r="AY294" s="237" t="s">
        <v>139</v>
      </c>
    </row>
    <row r="295" s="2" customFormat="1" ht="24.15" customHeight="1">
      <c r="A295" s="41"/>
      <c r="B295" s="42"/>
      <c r="C295" s="207" t="s">
        <v>446</v>
      </c>
      <c r="D295" s="238" t="s">
        <v>142</v>
      </c>
      <c r="E295" s="208" t="s">
        <v>447</v>
      </c>
      <c r="F295" s="209" t="s">
        <v>448</v>
      </c>
      <c r="G295" s="210" t="s">
        <v>271</v>
      </c>
      <c r="H295" s="211">
        <v>2</v>
      </c>
      <c r="I295" s="212"/>
      <c r="J295" s="213">
        <f>ROUND(I295*H295,2)</f>
        <v>0</v>
      </c>
      <c r="K295" s="209" t="s">
        <v>146</v>
      </c>
      <c r="L295" s="47"/>
      <c r="M295" s="214" t="s">
        <v>19</v>
      </c>
      <c r="N295" s="215" t="s">
        <v>47</v>
      </c>
      <c r="O295" s="87"/>
      <c r="P295" s="216">
        <f>O295*H295</f>
        <v>0</v>
      </c>
      <c r="Q295" s="216">
        <v>0.0011199999999999999</v>
      </c>
      <c r="R295" s="216">
        <f>Q295*H295</f>
        <v>0.0022399999999999998</v>
      </c>
      <c r="S295" s="216">
        <v>0</v>
      </c>
      <c r="T295" s="217">
        <f>S295*H295</f>
        <v>0</v>
      </c>
      <c r="U295" s="41"/>
      <c r="V295" s="41"/>
      <c r="W295" s="41"/>
      <c r="X295" s="41"/>
      <c r="Y295" s="41"/>
      <c r="Z295" s="41"/>
      <c r="AA295" s="41"/>
      <c r="AB295" s="41"/>
      <c r="AC295" s="41"/>
      <c r="AD295" s="41"/>
      <c r="AE295" s="41"/>
      <c r="AR295" s="218" t="s">
        <v>305</v>
      </c>
      <c r="AT295" s="218" t="s">
        <v>142</v>
      </c>
      <c r="AU295" s="218" t="s">
        <v>86</v>
      </c>
      <c r="AY295" s="20" t="s">
        <v>139</v>
      </c>
      <c r="BE295" s="219">
        <f>IF(N295="základní",J295,0)</f>
        <v>0</v>
      </c>
      <c r="BF295" s="219">
        <f>IF(N295="snížená",J295,0)</f>
        <v>0</v>
      </c>
      <c r="BG295" s="219">
        <f>IF(N295="zákl. přenesená",J295,0)</f>
        <v>0</v>
      </c>
      <c r="BH295" s="219">
        <f>IF(N295="sníž. přenesená",J295,0)</f>
        <v>0</v>
      </c>
      <c r="BI295" s="219">
        <f>IF(N295="nulová",J295,0)</f>
        <v>0</v>
      </c>
      <c r="BJ295" s="20" t="s">
        <v>84</v>
      </c>
      <c r="BK295" s="219">
        <f>ROUND(I295*H295,2)</f>
        <v>0</v>
      </c>
      <c r="BL295" s="20" t="s">
        <v>305</v>
      </c>
      <c r="BM295" s="218" t="s">
        <v>449</v>
      </c>
    </row>
    <row r="296" s="2" customFormat="1">
      <c r="A296" s="41"/>
      <c r="B296" s="42"/>
      <c r="C296" s="43"/>
      <c r="D296" s="220" t="s">
        <v>149</v>
      </c>
      <c r="E296" s="43"/>
      <c r="F296" s="221" t="s">
        <v>450</v>
      </c>
      <c r="G296" s="43"/>
      <c r="H296" s="43"/>
      <c r="I296" s="222"/>
      <c r="J296" s="43"/>
      <c r="K296" s="43"/>
      <c r="L296" s="47"/>
      <c r="M296" s="223"/>
      <c r="N296" s="224"/>
      <c r="O296" s="87"/>
      <c r="P296" s="87"/>
      <c r="Q296" s="87"/>
      <c r="R296" s="87"/>
      <c r="S296" s="87"/>
      <c r="T296" s="88"/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T296" s="20" t="s">
        <v>149</v>
      </c>
      <c r="AU296" s="20" t="s">
        <v>86</v>
      </c>
    </row>
    <row r="297" s="2" customFormat="1">
      <c r="A297" s="41"/>
      <c r="B297" s="42"/>
      <c r="C297" s="43"/>
      <c r="D297" s="225" t="s">
        <v>151</v>
      </c>
      <c r="E297" s="43"/>
      <c r="F297" s="226" t="s">
        <v>451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151</v>
      </c>
      <c r="AU297" s="20" t="s">
        <v>86</v>
      </c>
    </row>
    <row r="298" s="13" customFormat="1">
      <c r="A298" s="13"/>
      <c r="B298" s="227"/>
      <c r="C298" s="228"/>
      <c r="D298" s="220" t="s">
        <v>153</v>
      </c>
      <c r="E298" s="229" t="s">
        <v>19</v>
      </c>
      <c r="F298" s="230" t="s">
        <v>452</v>
      </c>
      <c r="G298" s="228"/>
      <c r="H298" s="231">
        <v>2</v>
      </c>
      <c r="I298" s="232"/>
      <c r="J298" s="228"/>
      <c r="K298" s="228"/>
      <c r="L298" s="233"/>
      <c r="M298" s="234"/>
      <c r="N298" s="235"/>
      <c r="O298" s="235"/>
      <c r="P298" s="235"/>
      <c r="Q298" s="235"/>
      <c r="R298" s="235"/>
      <c r="S298" s="235"/>
      <c r="T298" s="236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7" t="s">
        <v>153</v>
      </c>
      <c r="AU298" s="237" t="s">
        <v>86</v>
      </c>
      <c r="AV298" s="13" t="s">
        <v>86</v>
      </c>
      <c r="AW298" s="13" t="s">
        <v>35</v>
      </c>
      <c r="AX298" s="13" t="s">
        <v>84</v>
      </c>
      <c r="AY298" s="237" t="s">
        <v>139</v>
      </c>
    </row>
    <row r="299" s="2" customFormat="1" ht="16.5" customHeight="1">
      <c r="A299" s="41"/>
      <c r="B299" s="42"/>
      <c r="C299" s="207" t="s">
        <v>453</v>
      </c>
      <c r="D299" s="238" t="s">
        <v>142</v>
      </c>
      <c r="E299" s="208" t="s">
        <v>454</v>
      </c>
      <c r="F299" s="209" t="s">
        <v>455</v>
      </c>
      <c r="G299" s="210" t="s">
        <v>197</v>
      </c>
      <c r="H299" s="211">
        <v>11.5</v>
      </c>
      <c r="I299" s="212"/>
      <c r="J299" s="213">
        <f>ROUND(I299*H299,2)</f>
        <v>0</v>
      </c>
      <c r="K299" s="209" t="s">
        <v>146</v>
      </c>
      <c r="L299" s="47"/>
      <c r="M299" s="214" t="s">
        <v>19</v>
      </c>
      <c r="N299" s="215" t="s">
        <v>47</v>
      </c>
      <c r="O299" s="87"/>
      <c r="P299" s="216">
        <f>O299*H299</f>
        <v>0</v>
      </c>
      <c r="Q299" s="216">
        <v>0</v>
      </c>
      <c r="R299" s="216">
        <f>Q299*H299</f>
        <v>0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305</v>
      </c>
      <c r="AT299" s="218" t="s">
        <v>142</v>
      </c>
      <c r="AU299" s="218" t="s">
        <v>86</v>
      </c>
      <c r="AY299" s="20" t="s">
        <v>139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84</v>
      </c>
      <c r="BK299" s="219">
        <f>ROUND(I299*H299,2)</f>
        <v>0</v>
      </c>
      <c r="BL299" s="20" t="s">
        <v>305</v>
      </c>
      <c r="BM299" s="218" t="s">
        <v>456</v>
      </c>
    </row>
    <row r="300" s="2" customFormat="1">
      <c r="A300" s="41"/>
      <c r="B300" s="42"/>
      <c r="C300" s="43"/>
      <c r="D300" s="220" t="s">
        <v>149</v>
      </c>
      <c r="E300" s="43"/>
      <c r="F300" s="221" t="s">
        <v>457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149</v>
      </c>
      <c r="AU300" s="20" t="s">
        <v>86</v>
      </c>
    </row>
    <row r="301" s="2" customFormat="1">
      <c r="A301" s="41"/>
      <c r="B301" s="42"/>
      <c r="C301" s="43"/>
      <c r="D301" s="225" t="s">
        <v>151</v>
      </c>
      <c r="E301" s="43"/>
      <c r="F301" s="226" t="s">
        <v>458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151</v>
      </c>
      <c r="AU301" s="20" t="s">
        <v>86</v>
      </c>
    </row>
    <row r="302" s="13" customFormat="1">
      <c r="A302" s="13"/>
      <c r="B302" s="227"/>
      <c r="C302" s="228"/>
      <c r="D302" s="220" t="s">
        <v>153</v>
      </c>
      <c r="E302" s="229" t="s">
        <v>19</v>
      </c>
      <c r="F302" s="230" t="s">
        <v>459</v>
      </c>
      <c r="G302" s="228"/>
      <c r="H302" s="231">
        <v>11.5</v>
      </c>
      <c r="I302" s="232"/>
      <c r="J302" s="228"/>
      <c r="K302" s="228"/>
      <c r="L302" s="233"/>
      <c r="M302" s="234"/>
      <c r="N302" s="235"/>
      <c r="O302" s="235"/>
      <c r="P302" s="235"/>
      <c r="Q302" s="235"/>
      <c r="R302" s="235"/>
      <c r="S302" s="235"/>
      <c r="T302" s="236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237" t="s">
        <v>153</v>
      </c>
      <c r="AU302" s="237" t="s">
        <v>86</v>
      </c>
      <c r="AV302" s="13" t="s">
        <v>86</v>
      </c>
      <c r="AW302" s="13" t="s">
        <v>35</v>
      </c>
      <c r="AX302" s="13" t="s">
        <v>84</v>
      </c>
      <c r="AY302" s="237" t="s">
        <v>139</v>
      </c>
    </row>
    <row r="303" s="2" customFormat="1" ht="16.5" customHeight="1">
      <c r="A303" s="41"/>
      <c r="B303" s="42"/>
      <c r="C303" s="207" t="s">
        <v>460</v>
      </c>
      <c r="D303" s="238" t="s">
        <v>142</v>
      </c>
      <c r="E303" s="208" t="s">
        <v>461</v>
      </c>
      <c r="F303" s="209" t="s">
        <v>462</v>
      </c>
      <c r="G303" s="210" t="s">
        <v>422</v>
      </c>
      <c r="H303" s="211">
        <v>1</v>
      </c>
      <c r="I303" s="212"/>
      <c r="J303" s="213">
        <f>ROUND(I303*H303,2)</f>
        <v>0</v>
      </c>
      <c r="K303" s="209" t="s">
        <v>19</v>
      </c>
      <c r="L303" s="47"/>
      <c r="M303" s="214" t="s">
        <v>19</v>
      </c>
      <c r="N303" s="215" t="s">
        <v>47</v>
      </c>
      <c r="O303" s="87"/>
      <c r="P303" s="216">
        <f>O303*H303</f>
        <v>0</v>
      </c>
      <c r="Q303" s="216">
        <v>0</v>
      </c>
      <c r="R303" s="216">
        <f>Q303*H303</f>
        <v>0</v>
      </c>
      <c r="S303" s="216">
        <v>0</v>
      </c>
      <c r="T303" s="217">
        <f>S303*H303</f>
        <v>0</v>
      </c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R303" s="218" t="s">
        <v>305</v>
      </c>
      <c r="AT303" s="218" t="s">
        <v>142</v>
      </c>
      <c r="AU303" s="218" t="s">
        <v>86</v>
      </c>
      <c r="AY303" s="20" t="s">
        <v>139</v>
      </c>
      <c r="BE303" s="219">
        <f>IF(N303="základní",J303,0)</f>
        <v>0</v>
      </c>
      <c r="BF303" s="219">
        <f>IF(N303="snížená",J303,0)</f>
        <v>0</v>
      </c>
      <c r="BG303" s="219">
        <f>IF(N303="zákl. přenesená",J303,0)</f>
        <v>0</v>
      </c>
      <c r="BH303" s="219">
        <f>IF(N303="sníž. přenesená",J303,0)</f>
        <v>0</v>
      </c>
      <c r="BI303" s="219">
        <f>IF(N303="nulová",J303,0)</f>
        <v>0</v>
      </c>
      <c r="BJ303" s="20" t="s">
        <v>84</v>
      </c>
      <c r="BK303" s="219">
        <f>ROUND(I303*H303,2)</f>
        <v>0</v>
      </c>
      <c r="BL303" s="20" t="s">
        <v>305</v>
      </c>
      <c r="BM303" s="218" t="s">
        <v>463</v>
      </c>
    </row>
    <row r="304" s="2" customFormat="1">
      <c r="A304" s="41"/>
      <c r="B304" s="42"/>
      <c r="C304" s="43"/>
      <c r="D304" s="220" t="s">
        <v>149</v>
      </c>
      <c r="E304" s="43"/>
      <c r="F304" s="221" t="s">
        <v>464</v>
      </c>
      <c r="G304" s="43"/>
      <c r="H304" s="43"/>
      <c r="I304" s="222"/>
      <c r="J304" s="43"/>
      <c r="K304" s="43"/>
      <c r="L304" s="47"/>
      <c r="M304" s="223"/>
      <c r="N304" s="224"/>
      <c r="O304" s="87"/>
      <c r="P304" s="87"/>
      <c r="Q304" s="87"/>
      <c r="R304" s="87"/>
      <c r="S304" s="87"/>
      <c r="T304" s="88"/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T304" s="20" t="s">
        <v>149</v>
      </c>
      <c r="AU304" s="20" t="s">
        <v>86</v>
      </c>
    </row>
    <row r="305" s="2" customFormat="1" ht="16.5" customHeight="1">
      <c r="A305" s="41"/>
      <c r="B305" s="42"/>
      <c r="C305" s="207" t="s">
        <v>465</v>
      </c>
      <c r="D305" s="238" t="s">
        <v>142</v>
      </c>
      <c r="E305" s="208" t="s">
        <v>466</v>
      </c>
      <c r="F305" s="209" t="s">
        <v>467</v>
      </c>
      <c r="G305" s="210" t="s">
        <v>176</v>
      </c>
      <c r="H305" s="211">
        <v>0.016</v>
      </c>
      <c r="I305" s="212"/>
      <c r="J305" s="213">
        <f>ROUND(I305*H305,2)</f>
        <v>0</v>
      </c>
      <c r="K305" s="209" t="s">
        <v>146</v>
      </c>
      <c r="L305" s="47"/>
      <c r="M305" s="214" t="s">
        <v>19</v>
      </c>
      <c r="N305" s="215" t="s">
        <v>47</v>
      </c>
      <c r="O305" s="87"/>
      <c r="P305" s="216">
        <f>O305*H305</f>
        <v>0</v>
      </c>
      <c r="Q305" s="216">
        <v>0</v>
      </c>
      <c r="R305" s="216">
        <f>Q305*H305</f>
        <v>0</v>
      </c>
      <c r="S305" s="216">
        <v>0</v>
      </c>
      <c r="T305" s="217">
        <f>S305*H305</f>
        <v>0</v>
      </c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R305" s="218" t="s">
        <v>305</v>
      </c>
      <c r="AT305" s="218" t="s">
        <v>142</v>
      </c>
      <c r="AU305" s="218" t="s">
        <v>86</v>
      </c>
      <c r="AY305" s="20" t="s">
        <v>139</v>
      </c>
      <c r="BE305" s="219">
        <f>IF(N305="základní",J305,0)</f>
        <v>0</v>
      </c>
      <c r="BF305" s="219">
        <f>IF(N305="snížená",J305,0)</f>
        <v>0</v>
      </c>
      <c r="BG305" s="219">
        <f>IF(N305="zákl. přenesená",J305,0)</f>
        <v>0</v>
      </c>
      <c r="BH305" s="219">
        <f>IF(N305="sníž. přenesená",J305,0)</f>
        <v>0</v>
      </c>
      <c r="BI305" s="219">
        <f>IF(N305="nulová",J305,0)</f>
        <v>0</v>
      </c>
      <c r="BJ305" s="20" t="s">
        <v>84</v>
      </c>
      <c r="BK305" s="219">
        <f>ROUND(I305*H305,2)</f>
        <v>0</v>
      </c>
      <c r="BL305" s="20" t="s">
        <v>305</v>
      </c>
      <c r="BM305" s="218" t="s">
        <v>468</v>
      </c>
    </row>
    <row r="306" s="2" customFormat="1">
      <c r="A306" s="41"/>
      <c r="B306" s="42"/>
      <c r="C306" s="43"/>
      <c r="D306" s="220" t="s">
        <v>149</v>
      </c>
      <c r="E306" s="43"/>
      <c r="F306" s="221" t="s">
        <v>469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149</v>
      </c>
      <c r="AU306" s="20" t="s">
        <v>86</v>
      </c>
    </row>
    <row r="307" s="2" customFormat="1">
      <c r="A307" s="41"/>
      <c r="B307" s="42"/>
      <c r="C307" s="43"/>
      <c r="D307" s="225" t="s">
        <v>151</v>
      </c>
      <c r="E307" s="43"/>
      <c r="F307" s="226" t="s">
        <v>470</v>
      </c>
      <c r="G307" s="43"/>
      <c r="H307" s="43"/>
      <c r="I307" s="222"/>
      <c r="J307" s="43"/>
      <c r="K307" s="43"/>
      <c r="L307" s="47"/>
      <c r="M307" s="223"/>
      <c r="N307" s="224"/>
      <c r="O307" s="87"/>
      <c r="P307" s="87"/>
      <c r="Q307" s="87"/>
      <c r="R307" s="87"/>
      <c r="S307" s="87"/>
      <c r="T307" s="88"/>
      <c r="U307" s="41"/>
      <c r="V307" s="41"/>
      <c r="W307" s="41"/>
      <c r="X307" s="41"/>
      <c r="Y307" s="41"/>
      <c r="Z307" s="41"/>
      <c r="AA307" s="41"/>
      <c r="AB307" s="41"/>
      <c r="AC307" s="41"/>
      <c r="AD307" s="41"/>
      <c r="AE307" s="41"/>
      <c r="AT307" s="20" t="s">
        <v>151</v>
      </c>
      <c r="AU307" s="20" t="s">
        <v>86</v>
      </c>
    </row>
    <row r="308" s="12" customFormat="1" ht="22.8" customHeight="1">
      <c r="A308" s="12"/>
      <c r="B308" s="191"/>
      <c r="C308" s="192"/>
      <c r="D308" s="193" t="s">
        <v>75</v>
      </c>
      <c r="E308" s="205" t="s">
        <v>471</v>
      </c>
      <c r="F308" s="205" t="s">
        <v>472</v>
      </c>
      <c r="G308" s="192"/>
      <c r="H308" s="192"/>
      <c r="I308" s="195"/>
      <c r="J308" s="206">
        <f>BK308</f>
        <v>0</v>
      </c>
      <c r="K308" s="192"/>
      <c r="L308" s="197"/>
      <c r="M308" s="198"/>
      <c r="N308" s="199"/>
      <c r="O308" s="199"/>
      <c r="P308" s="200">
        <f>SUM(P309:P348)</f>
        <v>0</v>
      </c>
      <c r="Q308" s="199"/>
      <c r="R308" s="200">
        <f>SUM(R309:R348)</f>
        <v>0.025533387000000001</v>
      </c>
      <c r="S308" s="199"/>
      <c r="T308" s="201">
        <f>SUM(T309:T348)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202" t="s">
        <v>86</v>
      </c>
      <c r="AT308" s="203" t="s">
        <v>75</v>
      </c>
      <c r="AU308" s="203" t="s">
        <v>84</v>
      </c>
      <c r="AY308" s="202" t="s">
        <v>139</v>
      </c>
      <c r="BK308" s="204">
        <f>SUM(BK309:BK348)</f>
        <v>0</v>
      </c>
    </row>
    <row r="309" s="2" customFormat="1" ht="16.5" customHeight="1">
      <c r="A309" s="41"/>
      <c r="B309" s="42"/>
      <c r="C309" s="207" t="s">
        <v>473</v>
      </c>
      <c r="D309" s="238" t="s">
        <v>142</v>
      </c>
      <c r="E309" s="208" t="s">
        <v>474</v>
      </c>
      <c r="F309" s="209" t="s">
        <v>475</v>
      </c>
      <c r="G309" s="210" t="s">
        <v>422</v>
      </c>
      <c r="H309" s="211">
        <v>1</v>
      </c>
      <c r="I309" s="212"/>
      <c r="J309" s="213">
        <f>ROUND(I309*H309,2)</f>
        <v>0</v>
      </c>
      <c r="K309" s="209" t="s">
        <v>19</v>
      </c>
      <c r="L309" s="47"/>
      <c r="M309" s="214" t="s">
        <v>19</v>
      </c>
      <c r="N309" s="215" t="s">
        <v>47</v>
      </c>
      <c r="O309" s="87"/>
      <c r="P309" s="216">
        <f>O309*H309</f>
        <v>0</v>
      </c>
      <c r="Q309" s="216">
        <v>0</v>
      </c>
      <c r="R309" s="216">
        <f>Q309*H309</f>
        <v>0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305</v>
      </c>
      <c r="AT309" s="218" t="s">
        <v>142</v>
      </c>
      <c r="AU309" s="218" t="s">
        <v>86</v>
      </c>
      <c r="AY309" s="20" t="s">
        <v>139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84</v>
      </c>
      <c r="BK309" s="219">
        <f>ROUND(I309*H309,2)</f>
        <v>0</v>
      </c>
      <c r="BL309" s="20" t="s">
        <v>305</v>
      </c>
      <c r="BM309" s="218" t="s">
        <v>476</v>
      </c>
    </row>
    <row r="310" s="2" customFormat="1">
      <c r="A310" s="41"/>
      <c r="B310" s="42"/>
      <c r="C310" s="43"/>
      <c r="D310" s="220" t="s">
        <v>149</v>
      </c>
      <c r="E310" s="43"/>
      <c r="F310" s="221" t="s">
        <v>477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149</v>
      </c>
      <c r="AU310" s="20" t="s">
        <v>86</v>
      </c>
    </row>
    <row r="311" s="2" customFormat="1" ht="16.5" customHeight="1">
      <c r="A311" s="41"/>
      <c r="B311" s="42"/>
      <c r="C311" s="207" t="s">
        <v>478</v>
      </c>
      <c r="D311" s="238" t="s">
        <v>142</v>
      </c>
      <c r="E311" s="208" t="s">
        <v>479</v>
      </c>
      <c r="F311" s="209" t="s">
        <v>480</v>
      </c>
      <c r="G311" s="210" t="s">
        <v>422</v>
      </c>
      <c r="H311" s="211">
        <v>1</v>
      </c>
      <c r="I311" s="212"/>
      <c r="J311" s="213">
        <f>ROUND(I311*H311,2)</f>
        <v>0</v>
      </c>
      <c r="K311" s="209" t="s">
        <v>19</v>
      </c>
      <c r="L311" s="47"/>
      <c r="M311" s="214" t="s">
        <v>19</v>
      </c>
      <c r="N311" s="215" t="s">
        <v>47</v>
      </c>
      <c r="O311" s="87"/>
      <c r="P311" s="216">
        <f>O311*H311</f>
        <v>0</v>
      </c>
      <c r="Q311" s="216">
        <v>0</v>
      </c>
      <c r="R311" s="216">
        <f>Q311*H311</f>
        <v>0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305</v>
      </c>
      <c r="AT311" s="218" t="s">
        <v>142</v>
      </c>
      <c r="AU311" s="218" t="s">
        <v>86</v>
      </c>
      <c r="AY311" s="20" t="s">
        <v>139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84</v>
      </c>
      <c r="BK311" s="219">
        <f>ROUND(I311*H311,2)</f>
        <v>0</v>
      </c>
      <c r="BL311" s="20" t="s">
        <v>305</v>
      </c>
      <c r="BM311" s="218" t="s">
        <v>481</v>
      </c>
    </row>
    <row r="312" s="2" customFormat="1">
      <c r="A312" s="41"/>
      <c r="B312" s="42"/>
      <c r="C312" s="43"/>
      <c r="D312" s="220" t="s">
        <v>149</v>
      </c>
      <c r="E312" s="43"/>
      <c r="F312" s="221" t="s">
        <v>480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149</v>
      </c>
      <c r="AU312" s="20" t="s">
        <v>86</v>
      </c>
    </row>
    <row r="313" s="2" customFormat="1" ht="16.5" customHeight="1">
      <c r="A313" s="41"/>
      <c r="B313" s="42"/>
      <c r="C313" s="207" t="s">
        <v>482</v>
      </c>
      <c r="D313" s="238" t="s">
        <v>142</v>
      </c>
      <c r="E313" s="208" t="s">
        <v>483</v>
      </c>
      <c r="F313" s="209" t="s">
        <v>462</v>
      </c>
      <c r="G313" s="210" t="s">
        <v>422</v>
      </c>
      <c r="H313" s="211">
        <v>1</v>
      </c>
      <c r="I313" s="212"/>
      <c r="J313" s="213">
        <f>ROUND(I313*H313,2)</f>
        <v>0</v>
      </c>
      <c r="K313" s="209" t="s">
        <v>19</v>
      </c>
      <c r="L313" s="47"/>
      <c r="M313" s="214" t="s">
        <v>19</v>
      </c>
      <c r="N313" s="215" t="s">
        <v>47</v>
      </c>
      <c r="O313" s="87"/>
      <c r="P313" s="216">
        <f>O313*H313</f>
        <v>0</v>
      </c>
      <c r="Q313" s="216">
        <v>0</v>
      </c>
      <c r="R313" s="216">
        <f>Q313*H313</f>
        <v>0</v>
      </c>
      <c r="S313" s="216">
        <v>0</v>
      </c>
      <c r="T313" s="217">
        <f>S313*H313</f>
        <v>0</v>
      </c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R313" s="218" t="s">
        <v>305</v>
      </c>
      <c r="AT313" s="218" t="s">
        <v>142</v>
      </c>
      <c r="AU313" s="218" t="s">
        <v>86</v>
      </c>
      <c r="AY313" s="20" t="s">
        <v>139</v>
      </c>
      <c r="BE313" s="219">
        <f>IF(N313="základní",J313,0)</f>
        <v>0</v>
      </c>
      <c r="BF313" s="219">
        <f>IF(N313="snížená",J313,0)</f>
        <v>0</v>
      </c>
      <c r="BG313" s="219">
        <f>IF(N313="zákl. přenesená",J313,0)</f>
        <v>0</v>
      </c>
      <c r="BH313" s="219">
        <f>IF(N313="sníž. přenesená",J313,0)</f>
        <v>0</v>
      </c>
      <c r="BI313" s="219">
        <f>IF(N313="nulová",J313,0)</f>
        <v>0</v>
      </c>
      <c r="BJ313" s="20" t="s">
        <v>84</v>
      </c>
      <c r="BK313" s="219">
        <f>ROUND(I313*H313,2)</f>
        <v>0</v>
      </c>
      <c r="BL313" s="20" t="s">
        <v>305</v>
      </c>
      <c r="BM313" s="218" t="s">
        <v>484</v>
      </c>
    </row>
    <row r="314" s="2" customFormat="1">
      <c r="A314" s="41"/>
      <c r="B314" s="42"/>
      <c r="C314" s="43"/>
      <c r="D314" s="220" t="s">
        <v>149</v>
      </c>
      <c r="E314" s="43"/>
      <c r="F314" s="221" t="s">
        <v>485</v>
      </c>
      <c r="G314" s="43"/>
      <c r="H314" s="43"/>
      <c r="I314" s="222"/>
      <c r="J314" s="43"/>
      <c r="K314" s="43"/>
      <c r="L314" s="47"/>
      <c r="M314" s="223"/>
      <c r="N314" s="224"/>
      <c r="O314" s="87"/>
      <c r="P314" s="87"/>
      <c r="Q314" s="87"/>
      <c r="R314" s="87"/>
      <c r="S314" s="87"/>
      <c r="T314" s="88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T314" s="20" t="s">
        <v>149</v>
      </c>
      <c r="AU314" s="20" t="s">
        <v>86</v>
      </c>
    </row>
    <row r="315" s="2" customFormat="1" ht="16.5" customHeight="1">
      <c r="A315" s="41"/>
      <c r="B315" s="42"/>
      <c r="C315" s="207" t="s">
        <v>486</v>
      </c>
      <c r="D315" s="238" t="s">
        <v>142</v>
      </c>
      <c r="E315" s="208" t="s">
        <v>487</v>
      </c>
      <c r="F315" s="209" t="s">
        <v>488</v>
      </c>
      <c r="G315" s="210" t="s">
        <v>197</v>
      </c>
      <c r="H315" s="211">
        <v>22</v>
      </c>
      <c r="I315" s="212"/>
      <c r="J315" s="213">
        <f>ROUND(I315*H315,2)</f>
        <v>0</v>
      </c>
      <c r="K315" s="209" t="s">
        <v>146</v>
      </c>
      <c r="L315" s="47"/>
      <c r="M315" s="214" t="s">
        <v>19</v>
      </c>
      <c r="N315" s="215" t="s">
        <v>47</v>
      </c>
      <c r="O315" s="87"/>
      <c r="P315" s="216">
        <f>O315*H315</f>
        <v>0</v>
      </c>
      <c r="Q315" s="216">
        <v>0.00086032199999999995</v>
      </c>
      <c r="R315" s="216">
        <f>Q315*H315</f>
        <v>0.018927084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305</v>
      </c>
      <c r="AT315" s="218" t="s">
        <v>142</v>
      </c>
      <c r="AU315" s="218" t="s">
        <v>86</v>
      </c>
      <c r="AY315" s="20" t="s">
        <v>139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84</v>
      </c>
      <c r="BK315" s="219">
        <f>ROUND(I315*H315,2)</f>
        <v>0</v>
      </c>
      <c r="BL315" s="20" t="s">
        <v>305</v>
      </c>
      <c r="BM315" s="218" t="s">
        <v>489</v>
      </c>
    </row>
    <row r="316" s="2" customFormat="1">
      <c r="A316" s="41"/>
      <c r="B316" s="42"/>
      <c r="C316" s="43"/>
      <c r="D316" s="220" t="s">
        <v>149</v>
      </c>
      <c r="E316" s="43"/>
      <c r="F316" s="221" t="s">
        <v>490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149</v>
      </c>
      <c r="AU316" s="20" t="s">
        <v>86</v>
      </c>
    </row>
    <row r="317" s="2" customFormat="1">
      <c r="A317" s="41"/>
      <c r="B317" s="42"/>
      <c r="C317" s="43"/>
      <c r="D317" s="225" t="s">
        <v>151</v>
      </c>
      <c r="E317" s="43"/>
      <c r="F317" s="226" t="s">
        <v>491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151</v>
      </c>
      <c r="AU317" s="20" t="s">
        <v>86</v>
      </c>
    </row>
    <row r="318" s="13" customFormat="1">
      <c r="A318" s="13"/>
      <c r="B318" s="227"/>
      <c r="C318" s="228"/>
      <c r="D318" s="220" t="s">
        <v>153</v>
      </c>
      <c r="E318" s="229" t="s">
        <v>19</v>
      </c>
      <c r="F318" s="230" t="s">
        <v>492</v>
      </c>
      <c r="G318" s="228"/>
      <c r="H318" s="231">
        <v>22</v>
      </c>
      <c r="I318" s="232"/>
      <c r="J318" s="228"/>
      <c r="K318" s="228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153</v>
      </c>
      <c r="AU318" s="237" t="s">
        <v>86</v>
      </c>
      <c r="AV318" s="13" t="s">
        <v>86</v>
      </c>
      <c r="AW318" s="13" t="s">
        <v>35</v>
      </c>
      <c r="AX318" s="13" t="s">
        <v>84</v>
      </c>
      <c r="AY318" s="237" t="s">
        <v>139</v>
      </c>
    </row>
    <row r="319" s="2" customFormat="1" ht="24.15" customHeight="1">
      <c r="A319" s="41"/>
      <c r="B319" s="42"/>
      <c r="C319" s="207" t="s">
        <v>493</v>
      </c>
      <c r="D319" s="238" t="s">
        <v>142</v>
      </c>
      <c r="E319" s="208" t="s">
        <v>494</v>
      </c>
      <c r="F319" s="209" t="s">
        <v>495</v>
      </c>
      <c r="G319" s="210" t="s">
        <v>197</v>
      </c>
      <c r="H319" s="211">
        <v>22</v>
      </c>
      <c r="I319" s="212"/>
      <c r="J319" s="213">
        <f>ROUND(I319*H319,2)</f>
        <v>0</v>
      </c>
      <c r="K319" s="209" t="s">
        <v>146</v>
      </c>
      <c r="L319" s="47"/>
      <c r="M319" s="214" t="s">
        <v>19</v>
      </c>
      <c r="N319" s="215" t="s">
        <v>47</v>
      </c>
      <c r="O319" s="87"/>
      <c r="P319" s="216">
        <f>O319*H319</f>
        <v>0</v>
      </c>
      <c r="Q319" s="216">
        <v>0.00016312</v>
      </c>
      <c r="R319" s="216">
        <f>Q319*H319</f>
        <v>0.0035886399999999997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305</v>
      </c>
      <c r="AT319" s="218" t="s">
        <v>142</v>
      </c>
      <c r="AU319" s="218" t="s">
        <v>86</v>
      </c>
      <c r="AY319" s="20" t="s">
        <v>139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84</v>
      </c>
      <c r="BK319" s="219">
        <f>ROUND(I319*H319,2)</f>
        <v>0</v>
      </c>
      <c r="BL319" s="20" t="s">
        <v>305</v>
      </c>
      <c r="BM319" s="218" t="s">
        <v>496</v>
      </c>
    </row>
    <row r="320" s="2" customFormat="1">
      <c r="A320" s="41"/>
      <c r="B320" s="42"/>
      <c r="C320" s="43"/>
      <c r="D320" s="220" t="s">
        <v>149</v>
      </c>
      <c r="E320" s="43"/>
      <c r="F320" s="221" t="s">
        <v>497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149</v>
      </c>
      <c r="AU320" s="20" t="s">
        <v>86</v>
      </c>
    </row>
    <row r="321" s="2" customFormat="1">
      <c r="A321" s="41"/>
      <c r="B321" s="42"/>
      <c r="C321" s="43"/>
      <c r="D321" s="225" t="s">
        <v>151</v>
      </c>
      <c r="E321" s="43"/>
      <c r="F321" s="226" t="s">
        <v>498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151</v>
      </c>
      <c r="AU321" s="20" t="s">
        <v>86</v>
      </c>
    </row>
    <row r="322" s="13" customFormat="1">
      <c r="A322" s="13"/>
      <c r="B322" s="227"/>
      <c r="C322" s="228"/>
      <c r="D322" s="220" t="s">
        <v>153</v>
      </c>
      <c r="E322" s="229" t="s">
        <v>19</v>
      </c>
      <c r="F322" s="230" t="s">
        <v>492</v>
      </c>
      <c r="G322" s="228"/>
      <c r="H322" s="231">
        <v>22</v>
      </c>
      <c r="I322" s="232"/>
      <c r="J322" s="228"/>
      <c r="K322" s="228"/>
      <c r="L322" s="233"/>
      <c r="M322" s="234"/>
      <c r="N322" s="235"/>
      <c r="O322" s="235"/>
      <c r="P322" s="235"/>
      <c r="Q322" s="235"/>
      <c r="R322" s="235"/>
      <c r="S322" s="235"/>
      <c r="T322" s="236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37" t="s">
        <v>153</v>
      </c>
      <c r="AU322" s="237" t="s">
        <v>86</v>
      </c>
      <c r="AV322" s="13" t="s">
        <v>86</v>
      </c>
      <c r="AW322" s="13" t="s">
        <v>35</v>
      </c>
      <c r="AX322" s="13" t="s">
        <v>84</v>
      </c>
      <c r="AY322" s="237" t="s">
        <v>139</v>
      </c>
    </row>
    <row r="323" s="2" customFormat="1" ht="16.5" customHeight="1">
      <c r="A323" s="41"/>
      <c r="B323" s="42"/>
      <c r="C323" s="207" t="s">
        <v>499</v>
      </c>
      <c r="D323" s="238" t="s">
        <v>142</v>
      </c>
      <c r="E323" s="208" t="s">
        <v>500</v>
      </c>
      <c r="F323" s="209" t="s">
        <v>501</v>
      </c>
      <c r="G323" s="210" t="s">
        <v>502</v>
      </c>
      <c r="H323" s="211">
        <v>4</v>
      </c>
      <c r="I323" s="212"/>
      <c r="J323" s="213">
        <f>ROUND(I323*H323,2)</f>
        <v>0</v>
      </c>
      <c r="K323" s="209" t="s">
        <v>146</v>
      </c>
      <c r="L323" s="47"/>
      <c r="M323" s="214" t="s">
        <v>19</v>
      </c>
      <c r="N323" s="215" t="s">
        <v>47</v>
      </c>
      <c r="O323" s="87"/>
      <c r="P323" s="216">
        <f>O323*H323</f>
        <v>0</v>
      </c>
      <c r="Q323" s="216">
        <v>0.00025114000000000001</v>
      </c>
      <c r="R323" s="216">
        <f>Q323*H323</f>
        <v>0.00100456</v>
      </c>
      <c r="S323" s="216">
        <v>0</v>
      </c>
      <c r="T323" s="217">
        <f>S323*H323</f>
        <v>0</v>
      </c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R323" s="218" t="s">
        <v>305</v>
      </c>
      <c r="AT323" s="218" t="s">
        <v>142</v>
      </c>
      <c r="AU323" s="218" t="s">
        <v>86</v>
      </c>
      <c r="AY323" s="20" t="s">
        <v>139</v>
      </c>
      <c r="BE323" s="219">
        <f>IF(N323="základní",J323,0)</f>
        <v>0</v>
      </c>
      <c r="BF323" s="219">
        <f>IF(N323="snížená",J323,0)</f>
        <v>0</v>
      </c>
      <c r="BG323" s="219">
        <f>IF(N323="zákl. přenesená",J323,0)</f>
        <v>0</v>
      </c>
      <c r="BH323" s="219">
        <f>IF(N323="sníž. přenesená",J323,0)</f>
        <v>0</v>
      </c>
      <c r="BI323" s="219">
        <f>IF(N323="nulová",J323,0)</f>
        <v>0</v>
      </c>
      <c r="BJ323" s="20" t="s">
        <v>84</v>
      </c>
      <c r="BK323" s="219">
        <f>ROUND(I323*H323,2)</f>
        <v>0</v>
      </c>
      <c r="BL323" s="20" t="s">
        <v>305</v>
      </c>
      <c r="BM323" s="218" t="s">
        <v>503</v>
      </c>
    </row>
    <row r="324" s="2" customFormat="1">
      <c r="A324" s="41"/>
      <c r="B324" s="42"/>
      <c r="C324" s="43"/>
      <c r="D324" s="220" t="s">
        <v>149</v>
      </c>
      <c r="E324" s="43"/>
      <c r="F324" s="221" t="s">
        <v>504</v>
      </c>
      <c r="G324" s="43"/>
      <c r="H324" s="43"/>
      <c r="I324" s="222"/>
      <c r="J324" s="43"/>
      <c r="K324" s="43"/>
      <c r="L324" s="47"/>
      <c r="M324" s="223"/>
      <c r="N324" s="224"/>
      <c r="O324" s="87"/>
      <c r="P324" s="87"/>
      <c r="Q324" s="87"/>
      <c r="R324" s="87"/>
      <c r="S324" s="87"/>
      <c r="T324" s="88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T324" s="20" t="s">
        <v>149</v>
      </c>
      <c r="AU324" s="20" t="s">
        <v>86</v>
      </c>
    </row>
    <row r="325" s="2" customFormat="1">
      <c r="A325" s="41"/>
      <c r="B325" s="42"/>
      <c r="C325" s="43"/>
      <c r="D325" s="225" t="s">
        <v>151</v>
      </c>
      <c r="E325" s="43"/>
      <c r="F325" s="226" t="s">
        <v>505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151</v>
      </c>
      <c r="AU325" s="20" t="s">
        <v>86</v>
      </c>
    </row>
    <row r="326" s="13" customFormat="1">
      <c r="A326" s="13"/>
      <c r="B326" s="227"/>
      <c r="C326" s="228"/>
      <c r="D326" s="220" t="s">
        <v>153</v>
      </c>
      <c r="E326" s="229" t="s">
        <v>19</v>
      </c>
      <c r="F326" s="230" t="s">
        <v>506</v>
      </c>
      <c r="G326" s="228"/>
      <c r="H326" s="231">
        <v>4</v>
      </c>
      <c r="I326" s="232"/>
      <c r="J326" s="228"/>
      <c r="K326" s="228"/>
      <c r="L326" s="233"/>
      <c r="M326" s="234"/>
      <c r="N326" s="235"/>
      <c r="O326" s="235"/>
      <c r="P326" s="235"/>
      <c r="Q326" s="235"/>
      <c r="R326" s="235"/>
      <c r="S326" s="235"/>
      <c r="T326" s="236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7" t="s">
        <v>153</v>
      </c>
      <c r="AU326" s="237" t="s">
        <v>86</v>
      </c>
      <c r="AV326" s="13" t="s">
        <v>86</v>
      </c>
      <c r="AW326" s="13" t="s">
        <v>35</v>
      </c>
      <c r="AX326" s="13" t="s">
        <v>84</v>
      </c>
      <c r="AY326" s="237" t="s">
        <v>139</v>
      </c>
    </row>
    <row r="327" s="2" customFormat="1" ht="16.5" customHeight="1">
      <c r="A327" s="41"/>
      <c r="B327" s="42"/>
      <c r="C327" s="207" t="s">
        <v>507</v>
      </c>
      <c r="D327" s="238" t="s">
        <v>142</v>
      </c>
      <c r="E327" s="208" t="s">
        <v>508</v>
      </c>
      <c r="F327" s="209" t="s">
        <v>509</v>
      </c>
      <c r="G327" s="210" t="s">
        <v>271</v>
      </c>
      <c r="H327" s="211">
        <v>2</v>
      </c>
      <c r="I327" s="212"/>
      <c r="J327" s="213">
        <f>ROUND(I327*H327,2)</f>
        <v>0</v>
      </c>
      <c r="K327" s="209" t="s">
        <v>146</v>
      </c>
      <c r="L327" s="47"/>
      <c r="M327" s="214" t="s">
        <v>19</v>
      </c>
      <c r="N327" s="215" t="s">
        <v>47</v>
      </c>
      <c r="O327" s="87"/>
      <c r="P327" s="216">
        <f>O327*H327</f>
        <v>0</v>
      </c>
      <c r="Q327" s="216">
        <v>1.9570000000000001E-05</v>
      </c>
      <c r="R327" s="216">
        <f>Q327*H327</f>
        <v>3.9140000000000001E-05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305</v>
      </c>
      <c r="AT327" s="218" t="s">
        <v>142</v>
      </c>
      <c r="AU327" s="218" t="s">
        <v>86</v>
      </c>
      <c r="AY327" s="20" t="s">
        <v>139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84</v>
      </c>
      <c r="BK327" s="219">
        <f>ROUND(I327*H327,2)</f>
        <v>0</v>
      </c>
      <c r="BL327" s="20" t="s">
        <v>305</v>
      </c>
      <c r="BM327" s="218" t="s">
        <v>510</v>
      </c>
    </row>
    <row r="328" s="2" customFormat="1">
      <c r="A328" s="41"/>
      <c r="B328" s="42"/>
      <c r="C328" s="43"/>
      <c r="D328" s="220" t="s">
        <v>149</v>
      </c>
      <c r="E328" s="43"/>
      <c r="F328" s="221" t="s">
        <v>511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149</v>
      </c>
      <c r="AU328" s="20" t="s">
        <v>86</v>
      </c>
    </row>
    <row r="329" s="2" customFormat="1">
      <c r="A329" s="41"/>
      <c r="B329" s="42"/>
      <c r="C329" s="43"/>
      <c r="D329" s="225" t="s">
        <v>151</v>
      </c>
      <c r="E329" s="43"/>
      <c r="F329" s="226" t="s">
        <v>512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151</v>
      </c>
      <c r="AU329" s="20" t="s">
        <v>86</v>
      </c>
    </row>
    <row r="330" s="13" customFormat="1">
      <c r="A330" s="13"/>
      <c r="B330" s="227"/>
      <c r="C330" s="228"/>
      <c r="D330" s="220" t="s">
        <v>153</v>
      </c>
      <c r="E330" s="229" t="s">
        <v>19</v>
      </c>
      <c r="F330" s="230" t="s">
        <v>513</v>
      </c>
      <c r="G330" s="228"/>
      <c r="H330" s="231">
        <v>2</v>
      </c>
      <c r="I330" s="232"/>
      <c r="J330" s="228"/>
      <c r="K330" s="228"/>
      <c r="L330" s="233"/>
      <c r="M330" s="234"/>
      <c r="N330" s="235"/>
      <c r="O330" s="235"/>
      <c r="P330" s="235"/>
      <c r="Q330" s="235"/>
      <c r="R330" s="235"/>
      <c r="S330" s="235"/>
      <c r="T330" s="236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37" t="s">
        <v>153</v>
      </c>
      <c r="AU330" s="237" t="s">
        <v>86</v>
      </c>
      <c r="AV330" s="13" t="s">
        <v>86</v>
      </c>
      <c r="AW330" s="13" t="s">
        <v>35</v>
      </c>
      <c r="AX330" s="13" t="s">
        <v>84</v>
      </c>
      <c r="AY330" s="237" t="s">
        <v>139</v>
      </c>
    </row>
    <row r="331" s="2" customFormat="1" ht="16.5" customHeight="1">
      <c r="A331" s="41"/>
      <c r="B331" s="42"/>
      <c r="C331" s="240" t="s">
        <v>514</v>
      </c>
      <c r="D331" s="241" t="s">
        <v>182</v>
      </c>
      <c r="E331" s="242" t="s">
        <v>515</v>
      </c>
      <c r="F331" s="243" t="s">
        <v>516</v>
      </c>
      <c r="G331" s="244" t="s">
        <v>271</v>
      </c>
      <c r="H331" s="245">
        <v>2</v>
      </c>
      <c r="I331" s="246"/>
      <c r="J331" s="247">
        <f>ROUND(I331*H331,2)</f>
        <v>0</v>
      </c>
      <c r="K331" s="243" t="s">
        <v>146</v>
      </c>
      <c r="L331" s="248"/>
      <c r="M331" s="249" t="s">
        <v>19</v>
      </c>
      <c r="N331" s="250" t="s">
        <v>47</v>
      </c>
      <c r="O331" s="87"/>
      <c r="P331" s="216">
        <f>O331*H331</f>
        <v>0</v>
      </c>
      <c r="Q331" s="216">
        <v>0.00077999999999999999</v>
      </c>
      <c r="R331" s="216">
        <f>Q331*H331</f>
        <v>0.00156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388</v>
      </c>
      <c r="AT331" s="218" t="s">
        <v>182</v>
      </c>
      <c r="AU331" s="218" t="s">
        <v>86</v>
      </c>
      <c r="AY331" s="20" t="s">
        <v>139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84</v>
      </c>
      <c r="BK331" s="219">
        <f>ROUND(I331*H331,2)</f>
        <v>0</v>
      </c>
      <c r="BL331" s="20" t="s">
        <v>305</v>
      </c>
      <c r="BM331" s="218" t="s">
        <v>517</v>
      </c>
    </row>
    <row r="332" s="2" customFormat="1">
      <c r="A332" s="41"/>
      <c r="B332" s="42"/>
      <c r="C332" s="43"/>
      <c r="D332" s="220" t="s">
        <v>149</v>
      </c>
      <c r="E332" s="43"/>
      <c r="F332" s="221" t="s">
        <v>516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149</v>
      </c>
      <c r="AU332" s="20" t="s">
        <v>86</v>
      </c>
    </row>
    <row r="333" s="2" customFormat="1" ht="16.5" customHeight="1">
      <c r="A333" s="41"/>
      <c r="B333" s="42"/>
      <c r="C333" s="207" t="s">
        <v>518</v>
      </c>
      <c r="D333" s="238" t="s">
        <v>142</v>
      </c>
      <c r="E333" s="208" t="s">
        <v>519</v>
      </c>
      <c r="F333" s="209" t="s">
        <v>520</v>
      </c>
      <c r="G333" s="210" t="s">
        <v>197</v>
      </c>
      <c r="H333" s="211">
        <v>22</v>
      </c>
      <c r="I333" s="212"/>
      <c r="J333" s="213">
        <f>ROUND(I333*H333,2)</f>
        <v>0</v>
      </c>
      <c r="K333" s="209" t="s">
        <v>146</v>
      </c>
      <c r="L333" s="47"/>
      <c r="M333" s="214" t="s">
        <v>19</v>
      </c>
      <c r="N333" s="215" t="s">
        <v>47</v>
      </c>
      <c r="O333" s="87"/>
      <c r="P333" s="216">
        <f>O333*H333</f>
        <v>0</v>
      </c>
      <c r="Q333" s="216">
        <v>1.8816499999999998E-05</v>
      </c>
      <c r="R333" s="216">
        <f>Q333*H333</f>
        <v>0.00041396299999999994</v>
      </c>
      <c r="S333" s="216">
        <v>0</v>
      </c>
      <c r="T333" s="217">
        <f>S333*H333</f>
        <v>0</v>
      </c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R333" s="218" t="s">
        <v>305</v>
      </c>
      <c r="AT333" s="218" t="s">
        <v>142</v>
      </c>
      <c r="AU333" s="218" t="s">
        <v>86</v>
      </c>
      <c r="AY333" s="20" t="s">
        <v>139</v>
      </c>
      <c r="BE333" s="219">
        <f>IF(N333="základní",J333,0)</f>
        <v>0</v>
      </c>
      <c r="BF333" s="219">
        <f>IF(N333="snížená",J333,0)</f>
        <v>0</v>
      </c>
      <c r="BG333" s="219">
        <f>IF(N333="zákl. přenesená",J333,0)</f>
        <v>0</v>
      </c>
      <c r="BH333" s="219">
        <f>IF(N333="sníž. přenesená",J333,0)</f>
        <v>0</v>
      </c>
      <c r="BI333" s="219">
        <f>IF(N333="nulová",J333,0)</f>
        <v>0</v>
      </c>
      <c r="BJ333" s="20" t="s">
        <v>84</v>
      </c>
      <c r="BK333" s="219">
        <f>ROUND(I333*H333,2)</f>
        <v>0</v>
      </c>
      <c r="BL333" s="20" t="s">
        <v>305</v>
      </c>
      <c r="BM333" s="218" t="s">
        <v>521</v>
      </c>
    </row>
    <row r="334" s="2" customFormat="1">
      <c r="A334" s="41"/>
      <c r="B334" s="42"/>
      <c r="C334" s="43"/>
      <c r="D334" s="220" t="s">
        <v>149</v>
      </c>
      <c r="E334" s="43"/>
      <c r="F334" s="221" t="s">
        <v>522</v>
      </c>
      <c r="G334" s="43"/>
      <c r="H334" s="43"/>
      <c r="I334" s="222"/>
      <c r="J334" s="43"/>
      <c r="K334" s="43"/>
      <c r="L334" s="47"/>
      <c r="M334" s="223"/>
      <c r="N334" s="224"/>
      <c r="O334" s="87"/>
      <c r="P334" s="87"/>
      <c r="Q334" s="87"/>
      <c r="R334" s="87"/>
      <c r="S334" s="87"/>
      <c r="T334" s="88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T334" s="20" t="s">
        <v>149</v>
      </c>
      <c r="AU334" s="20" t="s">
        <v>86</v>
      </c>
    </row>
    <row r="335" s="2" customFormat="1">
      <c r="A335" s="41"/>
      <c r="B335" s="42"/>
      <c r="C335" s="43"/>
      <c r="D335" s="225" t="s">
        <v>151</v>
      </c>
      <c r="E335" s="43"/>
      <c r="F335" s="226" t="s">
        <v>523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151</v>
      </c>
      <c r="AU335" s="20" t="s">
        <v>86</v>
      </c>
    </row>
    <row r="336" s="13" customFormat="1">
      <c r="A336" s="13"/>
      <c r="B336" s="227"/>
      <c r="C336" s="228"/>
      <c r="D336" s="220" t="s">
        <v>153</v>
      </c>
      <c r="E336" s="229" t="s">
        <v>19</v>
      </c>
      <c r="F336" s="230" t="s">
        <v>354</v>
      </c>
      <c r="G336" s="228"/>
      <c r="H336" s="231">
        <v>22</v>
      </c>
      <c r="I336" s="232"/>
      <c r="J336" s="228"/>
      <c r="K336" s="228"/>
      <c r="L336" s="233"/>
      <c r="M336" s="234"/>
      <c r="N336" s="235"/>
      <c r="O336" s="235"/>
      <c r="P336" s="235"/>
      <c r="Q336" s="235"/>
      <c r="R336" s="235"/>
      <c r="S336" s="235"/>
      <c r="T336" s="236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37" t="s">
        <v>153</v>
      </c>
      <c r="AU336" s="237" t="s">
        <v>86</v>
      </c>
      <c r="AV336" s="13" t="s">
        <v>86</v>
      </c>
      <c r="AW336" s="13" t="s">
        <v>35</v>
      </c>
      <c r="AX336" s="13" t="s">
        <v>84</v>
      </c>
      <c r="AY336" s="237" t="s">
        <v>139</v>
      </c>
    </row>
    <row r="337" s="2" customFormat="1" ht="16.5" customHeight="1">
      <c r="A337" s="41"/>
      <c r="B337" s="42"/>
      <c r="C337" s="207" t="s">
        <v>524</v>
      </c>
      <c r="D337" s="238" t="s">
        <v>142</v>
      </c>
      <c r="E337" s="208" t="s">
        <v>525</v>
      </c>
      <c r="F337" s="209" t="s">
        <v>526</v>
      </c>
      <c r="G337" s="210" t="s">
        <v>527</v>
      </c>
      <c r="H337" s="211">
        <v>15</v>
      </c>
      <c r="I337" s="212"/>
      <c r="J337" s="213">
        <f>ROUND(I337*H337,2)</f>
        <v>0</v>
      </c>
      <c r="K337" s="209" t="s">
        <v>146</v>
      </c>
      <c r="L337" s="47"/>
      <c r="M337" s="214" t="s">
        <v>19</v>
      </c>
      <c r="N337" s="215" t="s">
        <v>47</v>
      </c>
      <c r="O337" s="87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528</v>
      </c>
      <c r="AT337" s="218" t="s">
        <v>142</v>
      </c>
      <c r="AU337" s="218" t="s">
        <v>86</v>
      </c>
      <c r="AY337" s="20" t="s">
        <v>139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84</v>
      </c>
      <c r="BK337" s="219">
        <f>ROUND(I337*H337,2)</f>
        <v>0</v>
      </c>
      <c r="BL337" s="20" t="s">
        <v>528</v>
      </c>
      <c r="BM337" s="218" t="s">
        <v>529</v>
      </c>
    </row>
    <row r="338" s="2" customFormat="1">
      <c r="A338" s="41"/>
      <c r="B338" s="42"/>
      <c r="C338" s="43"/>
      <c r="D338" s="220" t="s">
        <v>149</v>
      </c>
      <c r="E338" s="43"/>
      <c r="F338" s="221" t="s">
        <v>530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149</v>
      </c>
      <c r="AU338" s="20" t="s">
        <v>86</v>
      </c>
    </row>
    <row r="339" s="2" customFormat="1">
      <c r="A339" s="41"/>
      <c r="B339" s="42"/>
      <c r="C339" s="43"/>
      <c r="D339" s="225" t="s">
        <v>151</v>
      </c>
      <c r="E339" s="43"/>
      <c r="F339" s="226" t="s">
        <v>531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151</v>
      </c>
      <c r="AU339" s="20" t="s">
        <v>86</v>
      </c>
    </row>
    <row r="340" s="2" customFormat="1">
      <c r="A340" s="41"/>
      <c r="B340" s="42"/>
      <c r="C340" s="43"/>
      <c r="D340" s="220" t="s">
        <v>164</v>
      </c>
      <c r="E340" s="43"/>
      <c r="F340" s="239" t="s">
        <v>532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164</v>
      </c>
      <c r="AU340" s="20" t="s">
        <v>86</v>
      </c>
    </row>
    <row r="341" s="13" customFormat="1">
      <c r="A341" s="13"/>
      <c r="B341" s="227"/>
      <c r="C341" s="228"/>
      <c r="D341" s="220" t="s">
        <v>153</v>
      </c>
      <c r="E341" s="229" t="s">
        <v>19</v>
      </c>
      <c r="F341" s="230" t="s">
        <v>299</v>
      </c>
      <c r="G341" s="228"/>
      <c r="H341" s="231">
        <v>15</v>
      </c>
      <c r="I341" s="232"/>
      <c r="J341" s="228"/>
      <c r="K341" s="228"/>
      <c r="L341" s="233"/>
      <c r="M341" s="234"/>
      <c r="N341" s="235"/>
      <c r="O341" s="235"/>
      <c r="P341" s="235"/>
      <c r="Q341" s="235"/>
      <c r="R341" s="235"/>
      <c r="S341" s="235"/>
      <c r="T341" s="236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37" t="s">
        <v>153</v>
      </c>
      <c r="AU341" s="237" t="s">
        <v>86</v>
      </c>
      <c r="AV341" s="13" t="s">
        <v>86</v>
      </c>
      <c r="AW341" s="13" t="s">
        <v>35</v>
      </c>
      <c r="AX341" s="13" t="s">
        <v>84</v>
      </c>
      <c r="AY341" s="237" t="s">
        <v>139</v>
      </c>
    </row>
    <row r="342" s="2" customFormat="1" ht="16.5" customHeight="1">
      <c r="A342" s="41"/>
      <c r="B342" s="42"/>
      <c r="C342" s="207" t="s">
        <v>533</v>
      </c>
      <c r="D342" s="238" t="s">
        <v>142</v>
      </c>
      <c r="E342" s="208" t="s">
        <v>534</v>
      </c>
      <c r="F342" s="209" t="s">
        <v>535</v>
      </c>
      <c r="G342" s="210" t="s">
        <v>176</v>
      </c>
      <c r="H342" s="211">
        <v>0.025999999999999999</v>
      </c>
      <c r="I342" s="212"/>
      <c r="J342" s="213">
        <f>ROUND(I342*H342,2)</f>
        <v>0</v>
      </c>
      <c r="K342" s="209" t="s">
        <v>146</v>
      </c>
      <c r="L342" s="47"/>
      <c r="M342" s="214" t="s">
        <v>19</v>
      </c>
      <c r="N342" s="215" t="s">
        <v>47</v>
      </c>
      <c r="O342" s="87"/>
      <c r="P342" s="216">
        <f>O342*H342</f>
        <v>0</v>
      </c>
      <c r="Q342" s="216">
        <v>0</v>
      </c>
      <c r="R342" s="216">
        <f>Q342*H342</f>
        <v>0</v>
      </c>
      <c r="S342" s="216">
        <v>0</v>
      </c>
      <c r="T342" s="217">
        <f>S342*H342</f>
        <v>0</v>
      </c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R342" s="218" t="s">
        <v>305</v>
      </c>
      <c r="AT342" s="218" t="s">
        <v>142</v>
      </c>
      <c r="AU342" s="218" t="s">
        <v>86</v>
      </c>
      <c r="AY342" s="20" t="s">
        <v>139</v>
      </c>
      <c r="BE342" s="219">
        <f>IF(N342="základní",J342,0)</f>
        <v>0</v>
      </c>
      <c r="BF342" s="219">
        <f>IF(N342="snížená",J342,0)</f>
        <v>0</v>
      </c>
      <c r="BG342" s="219">
        <f>IF(N342="zákl. přenesená",J342,0)</f>
        <v>0</v>
      </c>
      <c r="BH342" s="219">
        <f>IF(N342="sníž. přenesená",J342,0)</f>
        <v>0</v>
      </c>
      <c r="BI342" s="219">
        <f>IF(N342="nulová",J342,0)</f>
        <v>0</v>
      </c>
      <c r="BJ342" s="20" t="s">
        <v>84</v>
      </c>
      <c r="BK342" s="219">
        <f>ROUND(I342*H342,2)</f>
        <v>0</v>
      </c>
      <c r="BL342" s="20" t="s">
        <v>305</v>
      </c>
      <c r="BM342" s="218" t="s">
        <v>536</v>
      </c>
    </row>
    <row r="343" s="2" customFormat="1">
      <c r="A343" s="41"/>
      <c r="B343" s="42"/>
      <c r="C343" s="43"/>
      <c r="D343" s="220" t="s">
        <v>149</v>
      </c>
      <c r="E343" s="43"/>
      <c r="F343" s="221" t="s">
        <v>537</v>
      </c>
      <c r="G343" s="43"/>
      <c r="H343" s="43"/>
      <c r="I343" s="222"/>
      <c r="J343" s="43"/>
      <c r="K343" s="43"/>
      <c r="L343" s="47"/>
      <c r="M343" s="223"/>
      <c r="N343" s="224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149</v>
      </c>
      <c r="AU343" s="20" t="s">
        <v>86</v>
      </c>
    </row>
    <row r="344" s="2" customFormat="1">
      <c r="A344" s="41"/>
      <c r="B344" s="42"/>
      <c r="C344" s="43"/>
      <c r="D344" s="225" t="s">
        <v>151</v>
      </c>
      <c r="E344" s="43"/>
      <c r="F344" s="226" t="s">
        <v>538</v>
      </c>
      <c r="G344" s="43"/>
      <c r="H344" s="43"/>
      <c r="I344" s="222"/>
      <c r="J344" s="43"/>
      <c r="K344" s="43"/>
      <c r="L344" s="47"/>
      <c r="M344" s="223"/>
      <c r="N344" s="224"/>
      <c r="O344" s="87"/>
      <c r="P344" s="87"/>
      <c r="Q344" s="87"/>
      <c r="R344" s="87"/>
      <c r="S344" s="87"/>
      <c r="T344" s="88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T344" s="20" t="s">
        <v>151</v>
      </c>
      <c r="AU344" s="20" t="s">
        <v>86</v>
      </c>
    </row>
    <row r="345" s="2" customFormat="1" ht="16.5" customHeight="1">
      <c r="A345" s="41"/>
      <c r="B345" s="42"/>
      <c r="C345" s="207" t="s">
        <v>539</v>
      </c>
      <c r="D345" s="238" t="s">
        <v>142</v>
      </c>
      <c r="E345" s="208" t="s">
        <v>540</v>
      </c>
      <c r="F345" s="209" t="s">
        <v>541</v>
      </c>
      <c r="G345" s="210" t="s">
        <v>527</v>
      </c>
      <c r="H345" s="211">
        <v>10</v>
      </c>
      <c r="I345" s="212"/>
      <c r="J345" s="213">
        <f>ROUND(I345*H345,2)</f>
        <v>0</v>
      </c>
      <c r="K345" s="209" t="s">
        <v>19</v>
      </c>
      <c r="L345" s="47"/>
      <c r="M345" s="214" t="s">
        <v>19</v>
      </c>
      <c r="N345" s="215" t="s">
        <v>47</v>
      </c>
      <c r="O345" s="87"/>
      <c r="P345" s="216">
        <f>O345*H345</f>
        <v>0</v>
      </c>
      <c r="Q345" s="216">
        <v>0</v>
      </c>
      <c r="R345" s="216">
        <f>Q345*H345</f>
        <v>0</v>
      </c>
      <c r="S345" s="216">
        <v>0</v>
      </c>
      <c r="T345" s="217">
        <f>S345*H345</f>
        <v>0</v>
      </c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R345" s="218" t="s">
        <v>528</v>
      </c>
      <c r="AT345" s="218" t="s">
        <v>142</v>
      </c>
      <c r="AU345" s="218" t="s">
        <v>86</v>
      </c>
      <c r="AY345" s="20" t="s">
        <v>139</v>
      </c>
      <c r="BE345" s="219">
        <f>IF(N345="základní",J345,0)</f>
        <v>0</v>
      </c>
      <c r="BF345" s="219">
        <f>IF(N345="snížená",J345,0)</f>
        <v>0</v>
      </c>
      <c r="BG345" s="219">
        <f>IF(N345="zákl. přenesená",J345,0)</f>
        <v>0</v>
      </c>
      <c r="BH345" s="219">
        <f>IF(N345="sníž. přenesená",J345,0)</f>
        <v>0</v>
      </c>
      <c r="BI345" s="219">
        <f>IF(N345="nulová",J345,0)</f>
        <v>0</v>
      </c>
      <c r="BJ345" s="20" t="s">
        <v>84</v>
      </c>
      <c r="BK345" s="219">
        <f>ROUND(I345*H345,2)</f>
        <v>0</v>
      </c>
      <c r="BL345" s="20" t="s">
        <v>528</v>
      </c>
      <c r="BM345" s="218" t="s">
        <v>542</v>
      </c>
    </row>
    <row r="346" s="2" customFormat="1">
      <c r="A346" s="41"/>
      <c r="B346" s="42"/>
      <c r="C346" s="43"/>
      <c r="D346" s="220" t="s">
        <v>149</v>
      </c>
      <c r="E346" s="43"/>
      <c r="F346" s="221" t="s">
        <v>543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149</v>
      </c>
      <c r="AU346" s="20" t="s">
        <v>86</v>
      </c>
    </row>
    <row r="347" s="2" customFormat="1">
      <c r="A347" s="41"/>
      <c r="B347" s="42"/>
      <c r="C347" s="43"/>
      <c r="D347" s="220" t="s">
        <v>164</v>
      </c>
      <c r="E347" s="43"/>
      <c r="F347" s="239" t="s">
        <v>544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164</v>
      </c>
      <c r="AU347" s="20" t="s">
        <v>86</v>
      </c>
    </row>
    <row r="348" s="13" customFormat="1">
      <c r="A348" s="13"/>
      <c r="B348" s="227"/>
      <c r="C348" s="228"/>
      <c r="D348" s="220" t="s">
        <v>153</v>
      </c>
      <c r="E348" s="229" t="s">
        <v>19</v>
      </c>
      <c r="F348" s="230" t="s">
        <v>545</v>
      </c>
      <c r="G348" s="228"/>
      <c r="H348" s="231">
        <v>10</v>
      </c>
      <c r="I348" s="232"/>
      <c r="J348" s="228"/>
      <c r="K348" s="228"/>
      <c r="L348" s="233"/>
      <c r="M348" s="234"/>
      <c r="N348" s="235"/>
      <c r="O348" s="235"/>
      <c r="P348" s="235"/>
      <c r="Q348" s="235"/>
      <c r="R348" s="235"/>
      <c r="S348" s="235"/>
      <c r="T348" s="23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7" t="s">
        <v>153</v>
      </c>
      <c r="AU348" s="237" t="s">
        <v>86</v>
      </c>
      <c r="AV348" s="13" t="s">
        <v>86</v>
      </c>
      <c r="AW348" s="13" t="s">
        <v>35</v>
      </c>
      <c r="AX348" s="13" t="s">
        <v>84</v>
      </c>
      <c r="AY348" s="237" t="s">
        <v>139</v>
      </c>
    </row>
    <row r="349" s="12" customFormat="1" ht="22.8" customHeight="1">
      <c r="A349" s="12"/>
      <c r="B349" s="191"/>
      <c r="C349" s="192"/>
      <c r="D349" s="193" t="s">
        <v>75</v>
      </c>
      <c r="E349" s="205" t="s">
        <v>546</v>
      </c>
      <c r="F349" s="205" t="s">
        <v>547</v>
      </c>
      <c r="G349" s="192"/>
      <c r="H349" s="192"/>
      <c r="I349" s="195"/>
      <c r="J349" s="206">
        <f>BK349</f>
        <v>0</v>
      </c>
      <c r="K349" s="192"/>
      <c r="L349" s="197"/>
      <c r="M349" s="198"/>
      <c r="N349" s="199"/>
      <c r="O349" s="199"/>
      <c r="P349" s="200">
        <f>SUM(P350:P452)</f>
        <v>0</v>
      </c>
      <c r="Q349" s="199"/>
      <c r="R349" s="200">
        <f>SUM(R350:R452)</f>
        <v>0.23282095900000005</v>
      </c>
      <c r="S349" s="199"/>
      <c r="T349" s="201">
        <f>SUM(T350:T452)</f>
        <v>0.077710000000000001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202" t="s">
        <v>86</v>
      </c>
      <c r="AT349" s="203" t="s">
        <v>75</v>
      </c>
      <c r="AU349" s="203" t="s">
        <v>84</v>
      </c>
      <c r="AY349" s="202" t="s">
        <v>139</v>
      </c>
      <c r="BK349" s="204">
        <f>SUM(BK350:BK452)</f>
        <v>0</v>
      </c>
    </row>
    <row r="350" s="2" customFormat="1" ht="24.15" customHeight="1">
      <c r="A350" s="41"/>
      <c r="B350" s="42"/>
      <c r="C350" s="207" t="s">
        <v>548</v>
      </c>
      <c r="D350" s="238" t="s">
        <v>142</v>
      </c>
      <c r="E350" s="208" t="s">
        <v>549</v>
      </c>
      <c r="F350" s="209" t="s">
        <v>550</v>
      </c>
      <c r="G350" s="210" t="s">
        <v>551</v>
      </c>
      <c r="H350" s="211">
        <v>1</v>
      </c>
      <c r="I350" s="212"/>
      <c r="J350" s="213">
        <f>ROUND(I350*H350,2)</f>
        <v>0</v>
      </c>
      <c r="K350" s="209" t="s">
        <v>19</v>
      </c>
      <c r="L350" s="47"/>
      <c r="M350" s="214" t="s">
        <v>19</v>
      </c>
      <c r="N350" s="215" t="s">
        <v>47</v>
      </c>
      <c r="O350" s="87"/>
      <c r="P350" s="216">
        <f>O350*H350</f>
        <v>0</v>
      </c>
      <c r="Q350" s="216">
        <v>0</v>
      </c>
      <c r="R350" s="216">
        <f>Q350*H350</f>
        <v>0</v>
      </c>
      <c r="S350" s="216">
        <v>0</v>
      </c>
      <c r="T350" s="217">
        <f>S350*H350</f>
        <v>0</v>
      </c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R350" s="218" t="s">
        <v>305</v>
      </c>
      <c r="AT350" s="218" t="s">
        <v>142</v>
      </c>
      <c r="AU350" s="218" t="s">
        <v>86</v>
      </c>
      <c r="AY350" s="20" t="s">
        <v>139</v>
      </c>
      <c r="BE350" s="219">
        <f>IF(N350="základní",J350,0)</f>
        <v>0</v>
      </c>
      <c r="BF350" s="219">
        <f>IF(N350="snížená",J350,0)</f>
        <v>0</v>
      </c>
      <c r="BG350" s="219">
        <f>IF(N350="zákl. přenesená",J350,0)</f>
        <v>0</v>
      </c>
      <c r="BH350" s="219">
        <f>IF(N350="sníž. přenesená",J350,0)</f>
        <v>0</v>
      </c>
      <c r="BI350" s="219">
        <f>IF(N350="nulová",J350,0)</f>
        <v>0</v>
      </c>
      <c r="BJ350" s="20" t="s">
        <v>84</v>
      </c>
      <c r="BK350" s="219">
        <f>ROUND(I350*H350,2)</f>
        <v>0</v>
      </c>
      <c r="BL350" s="20" t="s">
        <v>305</v>
      </c>
      <c r="BM350" s="218" t="s">
        <v>552</v>
      </c>
    </row>
    <row r="351" s="2" customFormat="1">
      <c r="A351" s="41"/>
      <c r="B351" s="42"/>
      <c r="C351" s="43"/>
      <c r="D351" s="220" t="s">
        <v>149</v>
      </c>
      <c r="E351" s="43"/>
      <c r="F351" s="221" t="s">
        <v>553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149</v>
      </c>
      <c r="AU351" s="20" t="s">
        <v>86</v>
      </c>
    </row>
    <row r="352" s="13" customFormat="1">
      <c r="A352" s="13"/>
      <c r="B352" s="227"/>
      <c r="C352" s="228"/>
      <c r="D352" s="220" t="s">
        <v>153</v>
      </c>
      <c r="E352" s="229" t="s">
        <v>19</v>
      </c>
      <c r="F352" s="230" t="s">
        <v>84</v>
      </c>
      <c r="G352" s="228"/>
      <c r="H352" s="231">
        <v>1</v>
      </c>
      <c r="I352" s="232"/>
      <c r="J352" s="228"/>
      <c r="K352" s="228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153</v>
      </c>
      <c r="AU352" s="237" t="s">
        <v>86</v>
      </c>
      <c r="AV352" s="13" t="s">
        <v>86</v>
      </c>
      <c r="AW352" s="13" t="s">
        <v>35</v>
      </c>
      <c r="AX352" s="13" t="s">
        <v>84</v>
      </c>
      <c r="AY352" s="237" t="s">
        <v>139</v>
      </c>
    </row>
    <row r="353" s="15" customFormat="1">
      <c r="A353" s="15"/>
      <c r="B353" s="262"/>
      <c r="C353" s="263"/>
      <c r="D353" s="220" t="s">
        <v>153</v>
      </c>
      <c r="E353" s="264" t="s">
        <v>19</v>
      </c>
      <c r="F353" s="265" t="s">
        <v>554</v>
      </c>
      <c r="G353" s="263"/>
      <c r="H353" s="264" t="s">
        <v>19</v>
      </c>
      <c r="I353" s="266"/>
      <c r="J353" s="263"/>
      <c r="K353" s="263"/>
      <c r="L353" s="267"/>
      <c r="M353" s="268"/>
      <c r="N353" s="269"/>
      <c r="O353" s="269"/>
      <c r="P353" s="269"/>
      <c r="Q353" s="269"/>
      <c r="R353" s="269"/>
      <c r="S353" s="269"/>
      <c r="T353" s="270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1" t="s">
        <v>153</v>
      </c>
      <c r="AU353" s="271" t="s">
        <v>86</v>
      </c>
      <c r="AV353" s="15" t="s">
        <v>84</v>
      </c>
      <c r="AW353" s="15" t="s">
        <v>35</v>
      </c>
      <c r="AX353" s="15" t="s">
        <v>76</v>
      </c>
      <c r="AY353" s="271" t="s">
        <v>139</v>
      </c>
    </row>
    <row r="354" s="15" customFormat="1">
      <c r="A354" s="15"/>
      <c r="B354" s="262"/>
      <c r="C354" s="263"/>
      <c r="D354" s="220" t="s">
        <v>153</v>
      </c>
      <c r="E354" s="264" t="s">
        <v>19</v>
      </c>
      <c r="F354" s="265" t="s">
        <v>555</v>
      </c>
      <c r="G354" s="263"/>
      <c r="H354" s="264" t="s">
        <v>19</v>
      </c>
      <c r="I354" s="266"/>
      <c r="J354" s="263"/>
      <c r="K354" s="263"/>
      <c r="L354" s="267"/>
      <c r="M354" s="268"/>
      <c r="N354" s="269"/>
      <c r="O354" s="269"/>
      <c r="P354" s="269"/>
      <c r="Q354" s="269"/>
      <c r="R354" s="269"/>
      <c r="S354" s="269"/>
      <c r="T354" s="270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  <c r="AE354" s="15"/>
      <c r="AT354" s="271" t="s">
        <v>153</v>
      </c>
      <c r="AU354" s="271" t="s">
        <v>86</v>
      </c>
      <c r="AV354" s="15" t="s">
        <v>84</v>
      </c>
      <c r="AW354" s="15" t="s">
        <v>35</v>
      </c>
      <c r="AX354" s="15" t="s">
        <v>76</v>
      </c>
      <c r="AY354" s="271" t="s">
        <v>139</v>
      </c>
    </row>
    <row r="355" s="2" customFormat="1" ht="16.5" customHeight="1">
      <c r="A355" s="41"/>
      <c r="B355" s="42"/>
      <c r="C355" s="207" t="s">
        <v>556</v>
      </c>
      <c r="D355" s="238" t="s">
        <v>142</v>
      </c>
      <c r="E355" s="208" t="s">
        <v>557</v>
      </c>
      <c r="F355" s="209" t="s">
        <v>558</v>
      </c>
      <c r="G355" s="210" t="s">
        <v>422</v>
      </c>
      <c r="H355" s="211">
        <v>1</v>
      </c>
      <c r="I355" s="212"/>
      <c r="J355" s="213">
        <f>ROUND(I355*H355,2)</f>
        <v>0</v>
      </c>
      <c r="K355" s="209" t="s">
        <v>146</v>
      </c>
      <c r="L355" s="47"/>
      <c r="M355" s="214" t="s">
        <v>19</v>
      </c>
      <c r="N355" s="215" t="s">
        <v>47</v>
      </c>
      <c r="O355" s="87"/>
      <c r="P355" s="216">
        <f>O355*H355</f>
        <v>0</v>
      </c>
      <c r="Q355" s="216">
        <v>0</v>
      </c>
      <c r="R355" s="216">
        <f>Q355*H355</f>
        <v>0</v>
      </c>
      <c r="S355" s="216">
        <v>0.01933</v>
      </c>
      <c r="T355" s="217">
        <f>S355*H355</f>
        <v>0.01933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305</v>
      </c>
      <c r="AT355" s="218" t="s">
        <v>142</v>
      </c>
      <c r="AU355" s="218" t="s">
        <v>86</v>
      </c>
      <c r="AY355" s="20" t="s">
        <v>139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84</v>
      </c>
      <c r="BK355" s="219">
        <f>ROUND(I355*H355,2)</f>
        <v>0</v>
      </c>
      <c r="BL355" s="20" t="s">
        <v>305</v>
      </c>
      <c r="BM355" s="218" t="s">
        <v>559</v>
      </c>
    </row>
    <row r="356" s="2" customFormat="1">
      <c r="A356" s="41"/>
      <c r="B356" s="42"/>
      <c r="C356" s="43"/>
      <c r="D356" s="220" t="s">
        <v>149</v>
      </c>
      <c r="E356" s="43"/>
      <c r="F356" s="221" t="s">
        <v>560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149</v>
      </c>
      <c r="AU356" s="20" t="s">
        <v>86</v>
      </c>
    </row>
    <row r="357" s="2" customFormat="1">
      <c r="A357" s="41"/>
      <c r="B357" s="42"/>
      <c r="C357" s="43"/>
      <c r="D357" s="225" t="s">
        <v>151</v>
      </c>
      <c r="E357" s="43"/>
      <c r="F357" s="226" t="s">
        <v>561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151</v>
      </c>
      <c r="AU357" s="20" t="s">
        <v>86</v>
      </c>
    </row>
    <row r="358" s="13" customFormat="1">
      <c r="A358" s="13"/>
      <c r="B358" s="227"/>
      <c r="C358" s="228"/>
      <c r="D358" s="220" t="s">
        <v>153</v>
      </c>
      <c r="E358" s="229" t="s">
        <v>19</v>
      </c>
      <c r="F358" s="230" t="s">
        <v>84</v>
      </c>
      <c r="G358" s="228"/>
      <c r="H358" s="231">
        <v>1</v>
      </c>
      <c r="I358" s="232"/>
      <c r="J358" s="228"/>
      <c r="K358" s="228"/>
      <c r="L358" s="233"/>
      <c r="M358" s="234"/>
      <c r="N358" s="235"/>
      <c r="O358" s="235"/>
      <c r="P358" s="235"/>
      <c r="Q358" s="235"/>
      <c r="R358" s="235"/>
      <c r="S358" s="235"/>
      <c r="T358" s="236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37" t="s">
        <v>153</v>
      </c>
      <c r="AU358" s="237" t="s">
        <v>86</v>
      </c>
      <c r="AV358" s="13" t="s">
        <v>86</v>
      </c>
      <c r="AW358" s="13" t="s">
        <v>35</v>
      </c>
      <c r="AX358" s="13" t="s">
        <v>84</v>
      </c>
      <c r="AY358" s="237" t="s">
        <v>139</v>
      </c>
    </row>
    <row r="359" s="2" customFormat="1" ht="16.5" customHeight="1">
      <c r="A359" s="41"/>
      <c r="B359" s="42"/>
      <c r="C359" s="207" t="s">
        <v>562</v>
      </c>
      <c r="D359" s="238" t="s">
        <v>142</v>
      </c>
      <c r="E359" s="208" t="s">
        <v>563</v>
      </c>
      <c r="F359" s="209" t="s">
        <v>564</v>
      </c>
      <c r="G359" s="210" t="s">
        <v>422</v>
      </c>
      <c r="H359" s="211">
        <v>2</v>
      </c>
      <c r="I359" s="212"/>
      <c r="J359" s="213">
        <f>ROUND(I359*H359,2)</f>
        <v>0</v>
      </c>
      <c r="K359" s="209" t="s">
        <v>146</v>
      </c>
      <c r="L359" s="47"/>
      <c r="M359" s="214" t="s">
        <v>19</v>
      </c>
      <c r="N359" s="215" t="s">
        <v>47</v>
      </c>
      <c r="O359" s="87"/>
      <c r="P359" s="216">
        <f>O359*H359</f>
        <v>0</v>
      </c>
      <c r="Q359" s="216">
        <v>0.029440000000000001</v>
      </c>
      <c r="R359" s="216">
        <f>Q359*H359</f>
        <v>0.058880000000000002</v>
      </c>
      <c r="S359" s="216">
        <v>0</v>
      </c>
      <c r="T359" s="217">
        <f>S359*H359</f>
        <v>0</v>
      </c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R359" s="218" t="s">
        <v>305</v>
      </c>
      <c r="AT359" s="218" t="s">
        <v>142</v>
      </c>
      <c r="AU359" s="218" t="s">
        <v>86</v>
      </c>
      <c r="AY359" s="20" t="s">
        <v>139</v>
      </c>
      <c r="BE359" s="219">
        <f>IF(N359="základní",J359,0)</f>
        <v>0</v>
      </c>
      <c r="BF359" s="219">
        <f>IF(N359="snížená",J359,0)</f>
        <v>0</v>
      </c>
      <c r="BG359" s="219">
        <f>IF(N359="zákl. přenesená",J359,0)</f>
        <v>0</v>
      </c>
      <c r="BH359" s="219">
        <f>IF(N359="sníž. přenesená",J359,0)</f>
        <v>0</v>
      </c>
      <c r="BI359" s="219">
        <f>IF(N359="nulová",J359,0)</f>
        <v>0</v>
      </c>
      <c r="BJ359" s="20" t="s">
        <v>84</v>
      </c>
      <c r="BK359" s="219">
        <f>ROUND(I359*H359,2)</f>
        <v>0</v>
      </c>
      <c r="BL359" s="20" t="s">
        <v>305</v>
      </c>
      <c r="BM359" s="218" t="s">
        <v>565</v>
      </c>
    </row>
    <row r="360" s="2" customFormat="1">
      <c r="A360" s="41"/>
      <c r="B360" s="42"/>
      <c r="C360" s="43"/>
      <c r="D360" s="220" t="s">
        <v>149</v>
      </c>
      <c r="E360" s="43"/>
      <c r="F360" s="221" t="s">
        <v>566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149</v>
      </c>
      <c r="AU360" s="20" t="s">
        <v>86</v>
      </c>
    </row>
    <row r="361" s="2" customFormat="1">
      <c r="A361" s="41"/>
      <c r="B361" s="42"/>
      <c r="C361" s="43"/>
      <c r="D361" s="225" t="s">
        <v>151</v>
      </c>
      <c r="E361" s="43"/>
      <c r="F361" s="226" t="s">
        <v>567</v>
      </c>
      <c r="G361" s="43"/>
      <c r="H361" s="43"/>
      <c r="I361" s="222"/>
      <c r="J361" s="43"/>
      <c r="K361" s="43"/>
      <c r="L361" s="47"/>
      <c r="M361" s="223"/>
      <c r="N361" s="224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151</v>
      </c>
      <c r="AU361" s="20" t="s">
        <v>86</v>
      </c>
    </row>
    <row r="362" s="2" customFormat="1" ht="16.5" customHeight="1">
      <c r="A362" s="41"/>
      <c r="B362" s="42"/>
      <c r="C362" s="207" t="s">
        <v>568</v>
      </c>
      <c r="D362" s="238" t="s">
        <v>142</v>
      </c>
      <c r="E362" s="208" t="s">
        <v>569</v>
      </c>
      <c r="F362" s="209" t="s">
        <v>570</v>
      </c>
      <c r="G362" s="210" t="s">
        <v>271</v>
      </c>
      <c r="H362" s="211">
        <v>2</v>
      </c>
      <c r="I362" s="212"/>
      <c r="J362" s="213">
        <f>ROUND(I362*H362,2)</f>
        <v>0</v>
      </c>
      <c r="K362" s="209" t="s">
        <v>146</v>
      </c>
      <c r="L362" s="47"/>
      <c r="M362" s="214" t="s">
        <v>19</v>
      </c>
      <c r="N362" s="215" t="s">
        <v>47</v>
      </c>
      <c r="O362" s="87"/>
      <c r="P362" s="216">
        <f>O362*H362</f>
        <v>0</v>
      </c>
      <c r="Q362" s="216">
        <v>0</v>
      </c>
      <c r="R362" s="216">
        <f>Q362*H362</f>
        <v>0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305</v>
      </c>
      <c r="AT362" s="218" t="s">
        <v>142</v>
      </c>
      <c r="AU362" s="218" t="s">
        <v>86</v>
      </c>
      <c r="AY362" s="20" t="s">
        <v>139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84</v>
      </c>
      <c r="BK362" s="219">
        <f>ROUND(I362*H362,2)</f>
        <v>0</v>
      </c>
      <c r="BL362" s="20" t="s">
        <v>305</v>
      </c>
      <c r="BM362" s="218" t="s">
        <v>571</v>
      </c>
    </row>
    <row r="363" s="2" customFormat="1">
      <c r="A363" s="41"/>
      <c r="B363" s="42"/>
      <c r="C363" s="43"/>
      <c r="D363" s="220" t="s">
        <v>149</v>
      </c>
      <c r="E363" s="43"/>
      <c r="F363" s="221" t="s">
        <v>572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149</v>
      </c>
      <c r="AU363" s="20" t="s">
        <v>86</v>
      </c>
    </row>
    <row r="364" s="2" customFormat="1">
      <c r="A364" s="41"/>
      <c r="B364" s="42"/>
      <c r="C364" s="43"/>
      <c r="D364" s="225" t="s">
        <v>151</v>
      </c>
      <c r="E364" s="43"/>
      <c r="F364" s="226" t="s">
        <v>573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151</v>
      </c>
      <c r="AU364" s="20" t="s">
        <v>86</v>
      </c>
    </row>
    <row r="365" s="2" customFormat="1" ht="16.5" customHeight="1">
      <c r="A365" s="41"/>
      <c r="B365" s="42"/>
      <c r="C365" s="240" t="s">
        <v>574</v>
      </c>
      <c r="D365" s="241" t="s">
        <v>182</v>
      </c>
      <c r="E365" s="242" t="s">
        <v>575</v>
      </c>
      <c r="F365" s="243" t="s">
        <v>576</v>
      </c>
      <c r="G365" s="244" t="s">
        <v>271</v>
      </c>
      <c r="H365" s="245">
        <v>2</v>
      </c>
      <c r="I365" s="246"/>
      <c r="J365" s="247">
        <f>ROUND(I365*H365,2)</f>
        <v>0</v>
      </c>
      <c r="K365" s="243" t="s">
        <v>146</v>
      </c>
      <c r="L365" s="248"/>
      <c r="M365" s="249" t="s">
        <v>19</v>
      </c>
      <c r="N365" s="250" t="s">
        <v>47</v>
      </c>
      <c r="O365" s="87"/>
      <c r="P365" s="216">
        <f>O365*H365</f>
        <v>0</v>
      </c>
      <c r="Q365" s="216">
        <v>0.00125</v>
      </c>
      <c r="R365" s="216">
        <f>Q365*H365</f>
        <v>0.0025000000000000001</v>
      </c>
      <c r="S365" s="216">
        <v>0</v>
      </c>
      <c r="T365" s="217">
        <f>S365*H365</f>
        <v>0</v>
      </c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R365" s="218" t="s">
        <v>388</v>
      </c>
      <c r="AT365" s="218" t="s">
        <v>182</v>
      </c>
      <c r="AU365" s="218" t="s">
        <v>86</v>
      </c>
      <c r="AY365" s="20" t="s">
        <v>139</v>
      </c>
      <c r="BE365" s="219">
        <f>IF(N365="základní",J365,0)</f>
        <v>0</v>
      </c>
      <c r="BF365" s="219">
        <f>IF(N365="snížená",J365,0)</f>
        <v>0</v>
      </c>
      <c r="BG365" s="219">
        <f>IF(N365="zákl. přenesená",J365,0)</f>
        <v>0</v>
      </c>
      <c r="BH365" s="219">
        <f>IF(N365="sníž. přenesená",J365,0)</f>
        <v>0</v>
      </c>
      <c r="BI365" s="219">
        <f>IF(N365="nulová",J365,0)</f>
        <v>0</v>
      </c>
      <c r="BJ365" s="20" t="s">
        <v>84</v>
      </c>
      <c r="BK365" s="219">
        <f>ROUND(I365*H365,2)</f>
        <v>0</v>
      </c>
      <c r="BL365" s="20" t="s">
        <v>305</v>
      </c>
      <c r="BM365" s="218" t="s">
        <v>577</v>
      </c>
    </row>
    <row r="366" s="2" customFormat="1">
      <c r="A366" s="41"/>
      <c r="B366" s="42"/>
      <c r="C366" s="43"/>
      <c r="D366" s="220" t="s">
        <v>149</v>
      </c>
      <c r="E366" s="43"/>
      <c r="F366" s="221" t="s">
        <v>576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149</v>
      </c>
      <c r="AU366" s="20" t="s">
        <v>86</v>
      </c>
    </row>
    <row r="367" s="13" customFormat="1">
      <c r="A367" s="13"/>
      <c r="B367" s="227"/>
      <c r="C367" s="228"/>
      <c r="D367" s="220" t="s">
        <v>153</v>
      </c>
      <c r="E367" s="229" t="s">
        <v>19</v>
      </c>
      <c r="F367" s="230" t="s">
        <v>86</v>
      </c>
      <c r="G367" s="228"/>
      <c r="H367" s="231">
        <v>2</v>
      </c>
      <c r="I367" s="232"/>
      <c r="J367" s="228"/>
      <c r="K367" s="228"/>
      <c r="L367" s="233"/>
      <c r="M367" s="234"/>
      <c r="N367" s="235"/>
      <c r="O367" s="235"/>
      <c r="P367" s="235"/>
      <c r="Q367" s="235"/>
      <c r="R367" s="235"/>
      <c r="S367" s="235"/>
      <c r="T367" s="23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7" t="s">
        <v>153</v>
      </c>
      <c r="AU367" s="237" t="s">
        <v>86</v>
      </c>
      <c r="AV367" s="13" t="s">
        <v>86</v>
      </c>
      <c r="AW367" s="13" t="s">
        <v>35</v>
      </c>
      <c r="AX367" s="13" t="s">
        <v>84</v>
      </c>
      <c r="AY367" s="237" t="s">
        <v>139</v>
      </c>
    </row>
    <row r="368" s="2" customFormat="1" ht="16.5" customHeight="1">
      <c r="A368" s="41"/>
      <c r="B368" s="42"/>
      <c r="C368" s="207" t="s">
        <v>578</v>
      </c>
      <c r="D368" s="238" t="s">
        <v>142</v>
      </c>
      <c r="E368" s="208" t="s">
        <v>579</v>
      </c>
      <c r="F368" s="209" t="s">
        <v>580</v>
      </c>
      <c r="G368" s="210" t="s">
        <v>422</v>
      </c>
      <c r="H368" s="211">
        <v>3</v>
      </c>
      <c r="I368" s="212"/>
      <c r="J368" s="213">
        <f>ROUND(I368*H368,2)</f>
        <v>0</v>
      </c>
      <c r="K368" s="209" t="s">
        <v>146</v>
      </c>
      <c r="L368" s="47"/>
      <c r="M368" s="214" t="s">
        <v>19</v>
      </c>
      <c r="N368" s="215" t="s">
        <v>47</v>
      </c>
      <c r="O368" s="87"/>
      <c r="P368" s="216">
        <f>O368*H368</f>
        <v>0</v>
      </c>
      <c r="Q368" s="216">
        <v>0</v>
      </c>
      <c r="R368" s="216">
        <f>Q368*H368</f>
        <v>0</v>
      </c>
      <c r="S368" s="216">
        <v>0.019460000000000002</v>
      </c>
      <c r="T368" s="217">
        <f>S368*H368</f>
        <v>0.058380000000000001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305</v>
      </c>
      <c r="AT368" s="218" t="s">
        <v>142</v>
      </c>
      <c r="AU368" s="218" t="s">
        <v>86</v>
      </c>
      <c r="AY368" s="20" t="s">
        <v>139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84</v>
      </c>
      <c r="BK368" s="219">
        <f>ROUND(I368*H368,2)</f>
        <v>0</v>
      </c>
      <c r="BL368" s="20" t="s">
        <v>305</v>
      </c>
      <c r="BM368" s="218" t="s">
        <v>581</v>
      </c>
    </row>
    <row r="369" s="2" customFormat="1">
      <c r="A369" s="41"/>
      <c r="B369" s="42"/>
      <c r="C369" s="43"/>
      <c r="D369" s="220" t="s">
        <v>149</v>
      </c>
      <c r="E369" s="43"/>
      <c r="F369" s="221" t="s">
        <v>582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149</v>
      </c>
      <c r="AU369" s="20" t="s">
        <v>86</v>
      </c>
    </row>
    <row r="370" s="2" customFormat="1">
      <c r="A370" s="41"/>
      <c r="B370" s="42"/>
      <c r="C370" s="43"/>
      <c r="D370" s="225" t="s">
        <v>151</v>
      </c>
      <c r="E370" s="43"/>
      <c r="F370" s="226" t="s">
        <v>583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151</v>
      </c>
      <c r="AU370" s="20" t="s">
        <v>86</v>
      </c>
    </row>
    <row r="371" s="13" customFormat="1">
      <c r="A371" s="13"/>
      <c r="B371" s="227"/>
      <c r="C371" s="228"/>
      <c r="D371" s="220" t="s">
        <v>153</v>
      </c>
      <c r="E371" s="229" t="s">
        <v>19</v>
      </c>
      <c r="F371" s="230" t="s">
        <v>155</v>
      </c>
      <c r="G371" s="228"/>
      <c r="H371" s="231">
        <v>3</v>
      </c>
      <c r="I371" s="232"/>
      <c r="J371" s="228"/>
      <c r="K371" s="228"/>
      <c r="L371" s="233"/>
      <c r="M371" s="234"/>
      <c r="N371" s="235"/>
      <c r="O371" s="235"/>
      <c r="P371" s="235"/>
      <c r="Q371" s="235"/>
      <c r="R371" s="235"/>
      <c r="S371" s="235"/>
      <c r="T371" s="236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37" t="s">
        <v>153</v>
      </c>
      <c r="AU371" s="237" t="s">
        <v>86</v>
      </c>
      <c r="AV371" s="13" t="s">
        <v>86</v>
      </c>
      <c r="AW371" s="13" t="s">
        <v>35</v>
      </c>
      <c r="AX371" s="13" t="s">
        <v>84</v>
      </c>
      <c r="AY371" s="237" t="s">
        <v>139</v>
      </c>
    </row>
    <row r="372" s="2" customFormat="1" ht="16.5" customHeight="1">
      <c r="A372" s="41"/>
      <c r="B372" s="42"/>
      <c r="C372" s="207" t="s">
        <v>584</v>
      </c>
      <c r="D372" s="238" t="s">
        <v>142</v>
      </c>
      <c r="E372" s="208" t="s">
        <v>585</v>
      </c>
      <c r="F372" s="209" t="s">
        <v>586</v>
      </c>
      <c r="G372" s="210" t="s">
        <v>422</v>
      </c>
      <c r="H372" s="211">
        <v>2</v>
      </c>
      <c r="I372" s="212"/>
      <c r="J372" s="213">
        <f>ROUND(I372*H372,2)</f>
        <v>0</v>
      </c>
      <c r="K372" s="209" t="s">
        <v>146</v>
      </c>
      <c r="L372" s="47"/>
      <c r="M372" s="214" t="s">
        <v>19</v>
      </c>
      <c r="N372" s="215" t="s">
        <v>47</v>
      </c>
      <c r="O372" s="87"/>
      <c r="P372" s="216">
        <f>O372*H372</f>
        <v>0</v>
      </c>
      <c r="Q372" s="216">
        <v>0.01247</v>
      </c>
      <c r="R372" s="216">
        <f>Q372*H372</f>
        <v>0.02494</v>
      </c>
      <c r="S372" s="216">
        <v>0</v>
      </c>
      <c r="T372" s="217">
        <f>S372*H372</f>
        <v>0</v>
      </c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R372" s="218" t="s">
        <v>305</v>
      </c>
      <c r="AT372" s="218" t="s">
        <v>142</v>
      </c>
      <c r="AU372" s="218" t="s">
        <v>86</v>
      </c>
      <c r="AY372" s="20" t="s">
        <v>139</v>
      </c>
      <c r="BE372" s="219">
        <f>IF(N372="základní",J372,0)</f>
        <v>0</v>
      </c>
      <c r="BF372" s="219">
        <f>IF(N372="snížená",J372,0)</f>
        <v>0</v>
      </c>
      <c r="BG372" s="219">
        <f>IF(N372="zákl. přenesená",J372,0)</f>
        <v>0</v>
      </c>
      <c r="BH372" s="219">
        <f>IF(N372="sníž. přenesená",J372,0)</f>
        <v>0</v>
      </c>
      <c r="BI372" s="219">
        <f>IF(N372="nulová",J372,0)</f>
        <v>0</v>
      </c>
      <c r="BJ372" s="20" t="s">
        <v>84</v>
      </c>
      <c r="BK372" s="219">
        <f>ROUND(I372*H372,2)</f>
        <v>0</v>
      </c>
      <c r="BL372" s="20" t="s">
        <v>305</v>
      </c>
      <c r="BM372" s="218" t="s">
        <v>587</v>
      </c>
    </row>
    <row r="373" s="2" customFormat="1">
      <c r="A373" s="41"/>
      <c r="B373" s="42"/>
      <c r="C373" s="43"/>
      <c r="D373" s="220" t="s">
        <v>149</v>
      </c>
      <c r="E373" s="43"/>
      <c r="F373" s="221" t="s">
        <v>588</v>
      </c>
      <c r="G373" s="43"/>
      <c r="H373" s="43"/>
      <c r="I373" s="222"/>
      <c r="J373" s="43"/>
      <c r="K373" s="43"/>
      <c r="L373" s="47"/>
      <c r="M373" s="223"/>
      <c r="N373" s="224"/>
      <c r="O373" s="87"/>
      <c r="P373" s="87"/>
      <c r="Q373" s="87"/>
      <c r="R373" s="87"/>
      <c r="S373" s="87"/>
      <c r="T373" s="88"/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T373" s="20" t="s">
        <v>149</v>
      </c>
      <c r="AU373" s="20" t="s">
        <v>86</v>
      </c>
    </row>
    <row r="374" s="2" customFormat="1">
      <c r="A374" s="41"/>
      <c r="B374" s="42"/>
      <c r="C374" s="43"/>
      <c r="D374" s="225" t="s">
        <v>151</v>
      </c>
      <c r="E374" s="43"/>
      <c r="F374" s="226" t="s">
        <v>589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151</v>
      </c>
      <c r="AU374" s="20" t="s">
        <v>86</v>
      </c>
    </row>
    <row r="375" s="2" customFormat="1" ht="16.5" customHeight="1">
      <c r="A375" s="41"/>
      <c r="B375" s="42"/>
      <c r="C375" s="207" t="s">
        <v>590</v>
      </c>
      <c r="D375" s="238" t="s">
        <v>142</v>
      </c>
      <c r="E375" s="208" t="s">
        <v>591</v>
      </c>
      <c r="F375" s="209" t="s">
        <v>592</v>
      </c>
      <c r="G375" s="210" t="s">
        <v>422</v>
      </c>
      <c r="H375" s="211">
        <v>3</v>
      </c>
      <c r="I375" s="212"/>
      <c r="J375" s="213">
        <f>ROUND(I375*H375,2)</f>
        <v>0</v>
      </c>
      <c r="K375" s="209" t="s">
        <v>146</v>
      </c>
      <c r="L375" s="47"/>
      <c r="M375" s="214" t="s">
        <v>19</v>
      </c>
      <c r="N375" s="215" t="s">
        <v>47</v>
      </c>
      <c r="O375" s="87"/>
      <c r="P375" s="216">
        <f>O375*H375</f>
        <v>0</v>
      </c>
      <c r="Q375" s="216">
        <v>0.02273</v>
      </c>
      <c r="R375" s="216">
        <f>Q375*H375</f>
        <v>0.068190000000000001</v>
      </c>
      <c r="S375" s="216">
        <v>0</v>
      </c>
      <c r="T375" s="217">
        <f>S375*H375</f>
        <v>0</v>
      </c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R375" s="218" t="s">
        <v>305</v>
      </c>
      <c r="AT375" s="218" t="s">
        <v>142</v>
      </c>
      <c r="AU375" s="218" t="s">
        <v>86</v>
      </c>
      <c r="AY375" s="20" t="s">
        <v>139</v>
      </c>
      <c r="BE375" s="219">
        <f>IF(N375="základní",J375,0)</f>
        <v>0</v>
      </c>
      <c r="BF375" s="219">
        <f>IF(N375="snížená",J375,0)</f>
        <v>0</v>
      </c>
      <c r="BG375" s="219">
        <f>IF(N375="zákl. přenesená",J375,0)</f>
        <v>0</v>
      </c>
      <c r="BH375" s="219">
        <f>IF(N375="sníž. přenesená",J375,0)</f>
        <v>0</v>
      </c>
      <c r="BI375" s="219">
        <f>IF(N375="nulová",J375,0)</f>
        <v>0</v>
      </c>
      <c r="BJ375" s="20" t="s">
        <v>84</v>
      </c>
      <c r="BK375" s="219">
        <f>ROUND(I375*H375,2)</f>
        <v>0</v>
      </c>
      <c r="BL375" s="20" t="s">
        <v>305</v>
      </c>
      <c r="BM375" s="218" t="s">
        <v>593</v>
      </c>
    </row>
    <row r="376" s="2" customFormat="1">
      <c r="A376" s="41"/>
      <c r="B376" s="42"/>
      <c r="C376" s="43"/>
      <c r="D376" s="220" t="s">
        <v>149</v>
      </c>
      <c r="E376" s="43"/>
      <c r="F376" s="221" t="s">
        <v>594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149</v>
      </c>
      <c r="AU376" s="20" t="s">
        <v>86</v>
      </c>
    </row>
    <row r="377" s="2" customFormat="1">
      <c r="A377" s="41"/>
      <c r="B377" s="42"/>
      <c r="C377" s="43"/>
      <c r="D377" s="225" t="s">
        <v>151</v>
      </c>
      <c r="E377" s="43"/>
      <c r="F377" s="226" t="s">
        <v>595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151</v>
      </c>
      <c r="AU377" s="20" t="s">
        <v>86</v>
      </c>
    </row>
    <row r="378" s="13" customFormat="1">
      <c r="A378" s="13"/>
      <c r="B378" s="227"/>
      <c r="C378" s="228"/>
      <c r="D378" s="220" t="s">
        <v>153</v>
      </c>
      <c r="E378" s="229" t="s">
        <v>19</v>
      </c>
      <c r="F378" s="230" t="s">
        <v>155</v>
      </c>
      <c r="G378" s="228"/>
      <c r="H378" s="231">
        <v>3</v>
      </c>
      <c r="I378" s="232"/>
      <c r="J378" s="228"/>
      <c r="K378" s="228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153</v>
      </c>
      <c r="AU378" s="237" t="s">
        <v>86</v>
      </c>
      <c r="AV378" s="13" t="s">
        <v>86</v>
      </c>
      <c r="AW378" s="13" t="s">
        <v>35</v>
      </c>
      <c r="AX378" s="13" t="s">
        <v>84</v>
      </c>
      <c r="AY378" s="237" t="s">
        <v>139</v>
      </c>
    </row>
    <row r="379" s="2" customFormat="1" ht="16.5" customHeight="1">
      <c r="A379" s="41"/>
      <c r="B379" s="42"/>
      <c r="C379" s="207" t="s">
        <v>596</v>
      </c>
      <c r="D379" s="238" t="s">
        <v>142</v>
      </c>
      <c r="E379" s="208" t="s">
        <v>597</v>
      </c>
      <c r="F379" s="209" t="s">
        <v>598</v>
      </c>
      <c r="G379" s="210" t="s">
        <v>271</v>
      </c>
      <c r="H379" s="211">
        <v>5</v>
      </c>
      <c r="I379" s="212"/>
      <c r="J379" s="213">
        <f>ROUND(I379*H379,2)</f>
        <v>0</v>
      </c>
      <c r="K379" s="209" t="s">
        <v>146</v>
      </c>
      <c r="L379" s="47"/>
      <c r="M379" s="214" t="s">
        <v>19</v>
      </c>
      <c r="N379" s="215" t="s">
        <v>47</v>
      </c>
      <c r="O379" s="87"/>
      <c r="P379" s="216">
        <f>O379*H379</f>
        <v>0</v>
      </c>
      <c r="Q379" s="216">
        <v>0</v>
      </c>
      <c r="R379" s="216">
        <f>Q379*H379</f>
        <v>0</v>
      </c>
      <c r="S379" s="216">
        <v>0</v>
      </c>
      <c r="T379" s="217">
        <f>S379*H379</f>
        <v>0</v>
      </c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R379" s="218" t="s">
        <v>305</v>
      </c>
      <c r="AT379" s="218" t="s">
        <v>142</v>
      </c>
      <c r="AU379" s="218" t="s">
        <v>86</v>
      </c>
      <c r="AY379" s="20" t="s">
        <v>139</v>
      </c>
      <c r="BE379" s="219">
        <f>IF(N379="základní",J379,0)</f>
        <v>0</v>
      </c>
      <c r="BF379" s="219">
        <f>IF(N379="snížená",J379,0)</f>
        <v>0</v>
      </c>
      <c r="BG379" s="219">
        <f>IF(N379="zákl. přenesená",J379,0)</f>
        <v>0</v>
      </c>
      <c r="BH379" s="219">
        <f>IF(N379="sníž. přenesená",J379,0)</f>
        <v>0</v>
      </c>
      <c r="BI379" s="219">
        <f>IF(N379="nulová",J379,0)</f>
        <v>0</v>
      </c>
      <c r="BJ379" s="20" t="s">
        <v>84</v>
      </c>
      <c r="BK379" s="219">
        <f>ROUND(I379*H379,2)</f>
        <v>0</v>
      </c>
      <c r="BL379" s="20" t="s">
        <v>305</v>
      </c>
      <c r="BM379" s="218" t="s">
        <v>599</v>
      </c>
    </row>
    <row r="380" s="2" customFormat="1">
      <c r="A380" s="41"/>
      <c r="B380" s="42"/>
      <c r="C380" s="43"/>
      <c r="D380" s="220" t="s">
        <v>149</v>
      </c>
      <c r="E380" s="43"/>
      <c r="F380" s="221" t="s">
        <v>600</v>
      </c>
      <c r="G380" s="43"/>
      <c r="H380" s="43"/>
      <c r="I380" s="222"/>
      <c r="J380" s="43"/>
      <c r="K380" s="43"/>
      <c r="L380" s="47"/>
      <c r="M380" s="223"/>
      <c r="N380" s="22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149</v>
      </c>
      <c r="AU380" s="20" t="s">
        <v>86</v>
      </c>
    </row>
    <row r="381" s="2" customFormat="1">
      <c r="A381" s="41"/>
      <c r="B381" s="42"/>
      <c r="C381" s="43"/>
      <c r="D381" s="225" t="s">
        <v>151</v>
      </c>
      <c r="E381" s="43"/>
      <c r="F381" s="226" t="s">
        <v>601</v>
      </c>
      <c r="G381" s="43"/>
      <c r="H381" s="43"/>
      <c r="I381" s="222"/>
      <c r="J381" s="43"/>
      <c r="K381" s="43"/>
      <c r="L381" s="47"/>
      <c r="M381" s="223"/>
      <c r="N381" s="224"/>
      <c r="O381" s="87"/>
      <c r="P381" s="87"/>
      <c r="Q381" s="87"/>
      <c r="R381" s="87"/>
      <c r="S381" s="87"/>
      <c r="T381" s="88"/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T381" s="20" t="s">
        <v>151</v>
      </c>
      <c r="AU381" s="20" t="s">
        <v>86</v>
      </c>
    </row>
    <row r="382" s="13" customFormat="1">
      <c r="A382" s="13"/>
      <c r="B382" s="227"/>
      <c r="C382" s="228"/>
      <c r="D382" s="220" t="s">
        <v>153</v>
      </c>
      <c r="E382" s="229" t="s">
        <v>19</v>
      </c>
      <c r="F382" s="230" t="s">
        <v>229</v>
      </c>
      <c r="G382" s="228"/>
      <c r="H382" s="231">
        <v>5</v>
      </c>
      <c r="I382" s="232"/>
      <c r="J382" s="228"/>
      <c r="K382" s="228"/>
      <c r="L382" s="233"/>
      <c r="M382" s="234"/>
      <c r="N382" s="235"/>
      <c r="O382" s="235"/>
      <c r="P382" s="235"/>
      <c r="Q382" s="235"/>
      <c r="R382" s="235"/>
      <c r="S382" s="235"/>
      <c r="T382" s="236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37" t="s">
        <v>153</v>
      </c>
      <c r="AU382" s="237" t="s">
        <v>86</v>
      </c>
      <c r="AV382" s="13" t="s">
        <v>86</v>
      </c>
      <c r="AW382" s="13" t="s">
        <v>35</v>
      </c>
      <c r="AX382" s="13" t="s">
        <v>84</v>
      </c>
      <c r="AY382" s="237" t="s">
        <v>139</v>
      </c>
    </row>
    <row r="383" s="2" customFormat="1" ht="16.5" customHeight="1">
      <c r="A383" s="41"/>
      <c r="B383" s="42"/>
      <c r="C383" s="240" t="s">
        <v>602</v>
      </c>
      <c r="D383" s="241" t="s">
        <v>182</v>
      </c>
      <c r="E383" s="242" t="s">
        <v>603</v>
      </c>
      <c r="F383" s="243" t="s">
        <v>604</v>
      </c>
      <c r="G383" s="244" t="s">
        <v>271</v>
      </c>
      <c r="H383" s="245">
        <v>5</v>
      </c>
      <c r="I383" s="246"/>
      <c r="J383" s="247">
        <f>ROUND(I383*H383,2)</f>
        <v>0</v>
      </c>
      <c r="K383" s="243" t="s">
        <v>146</v>
      </c>
      <c r="L383" s="248"/>
      <c r="M383" s="249" t="s">
        <v>19</v>
      </c>
      <c r="N383" s="250" t="s">
        <v>47</v>
      </c>
      <c r="O383" s="87"/>
      <c r="P383" s="216">
        <f>O383*H383</f>
        <v>0</v>
      </c>
      <c r="Q383" s="216">
        <v>0.00050000000000000001</v>
      </c>
      <c r="R383" s="216">
        <f>Q383*H383</f>
        <v>0.0025000000000000001</v>
      </c>
      <c r="S383" s="216">
        <v>0</v>
      </c>
      <c r="T383" s="217">
        <f>S383*H383</f>
        <v>0</v>
      </c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R383" s="218" t="s">
        <v>388</v>
      </c>
      <c r="AT383" s="218" t="s">
        <v>182</v>
      </c>
      <c r="AU383" s="218" t="s">
        <v>86</v>
      </c>
      <c r="AY383" s="20" t="s">
        <v>139</v>
      </c>
      <c r="BE383" s="219">
        <f>IF(N383="základní",J383,0)</f>
        <v>0</v>
      </c>
      <c r="BF383" s="219">
        <f>IF(N383="snížená",J383,0)</f>
        <v>0</v>
      </c>
      <c r="BG383" s="219">
        <f>IF(N383="zákl. přenesená",J383,0)</f>
        <v>0</v>
      </c>
      <c r="BH383" s="219">
        <f>IF(N383="sníž. přenesená",J383,0)</f>
        <v>0</v>
      </c>
      <c r="BI383" s="219">
        <f>IF(N383="nulová",J383,0)</f>
        <v>0</v>
      </c>
      <c r="BJ383" s="20" t="s">
        <v>84</v>
      </c>
      <c r="BK383" s="219">
        <f>ROUND(I383*H383,2)</f>
        <v>0</v>
      </c>
      <c r="BL383" s="20" t="s">
        <v>305</v>
      </c>
      <c r="BM383" s="218" t="s">
        <v>605</v>
      </c>
    </row>
    <row r="384" s="2" customFormat="1">
      <c r="A384" s="41"/>
      <c r="B384" s="42"/>
      <c r="C384" s="43"/>
      <c r="D384" s="220" t="s">
        <v>149</v>
      </c>
      <c r="E384" s="43"/>
      <c r="F384" s="221" t="s">
        <v>604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149</v>
      </c>
      <c r="AU384" s="20" t="s">
        <v>86</v>
      </c>
    </row>
    <row r="385" s="2" customFormat="1" ht="16.5" customHeight="1">
      <c r="A385" s="41"/>
      <c r="B385" s="42"/>
      <c r="C385" s="207" t="s">
        <v>606</v>
      </c>
      <c r="D385" s="238" t="s">
        <v>142</v>
      </c>
      <c r="E385" s="208" t="s">
        <v>607</v>
      </c>
      <c r="F385" s="209" t="s">
        <v>608</v>
      </c>
      <c r="G385" s="210" t="s">
        <v>271</v>
      </c>
      <c r="H385" s="211">
        <v>2</v>
      </c>
      <c r="I385" s="212"/>
      <c r="J385" s="213">
        <f>ROUND(I385*H385,2)</f>
        <v>0</v>
      </c>
      <c r="K385" s="209" t="s">
        <v>146</v>
      </c>
      <c r="L385" s="47"/>
      <c r="M385" s="214" t="s">
        <v>19</v>
      </c>
      <c r="N385" s="215" t="s">
        <v>47</v>
      </c>
      <c r="O385" s="87"/>
      <c r="P385" s="216">
        <f>O385*H385</f>
        <v>0</v>
      </c>
      <c r="Q385" s="216">
        <v>0</v>
      </c>
      <c r="R385" s="216">
        <f>Q385*H385</f>
        <v>0</v>
      </c>
      <c r="S385" s="216">
        <v>0</v>
      </c>
      <c r="T385" s="217">
        <f>S385*H385</f>
        <v>0</v>
      </c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R385" s="218" t="s">
        <v>305</v>
      </c>
      <c r="AT385" s="218" t="s">
        <v>142</v>
      </c>
      <c r="AU385" s="218" t="s">
        <v>86</v>
      </c>
      <c r="AY385" s="20" t="s">
        <v>139</v>
      </c>
      <c r="BE385" s="219">
        <f>IF(N385="základní",J385,0)</f>
        <v>0</v>
      </c>
      <c r="BF385" s="219">
        <f>IF(N385="snížená",J385,0)</f>
        <v>0</v>
      </c>
      <c r="BG385" s="219">
        <f>IF(N385="zákl. přenesená",J385,0)</f>
        <v>0</v>
      </c>
      <c r="BH385" s="219">
        <f>IF(N385="sníž. přenesená",J385,0)</f>
        <v>0</v>
      </c>
      <c r="BI385" s="219">
        <f>IF(N385="nulová",J385,0)</f>
        <v>0</v>
      </c>
      <c r="BJ385" s="20" t="s">
        <v>84</v>
      </c>
      <c r="BK385" s="219">
        <f>ROUND(I385*H385,2)</f>
        <v>0</v>
      </c>
      <c r="BL385" s="20" t="s">
        <v>305</v>
      </c>
      <c r="BM385" s="218" t="s">
        <v>609</v>
      </c>
    </row>
    <row r="386" s="2" customFormat="1">
      <c r="A386" s="41"/>
      <c r="B386" s="42"/>
      <c r="C386" s="43"/>
      <c r="D386" s="220" t="s">
        <v>149</v>
      </c>
      <c r="E386" s="43"/>
      <c r="F386" s="221" t="s">
        <v>610</v>
      </c>
      <c r="G386" s="43"/>
      <c r="H386" s="43"/>
      <c r="I386" s="222"/>
      <c r="J386" s="43"/>
      <c r="K386" s="43"/>
      <c r="L386" s="47"/>
      <c r="M386" s="223"/>
      <c r="N386" s="224"/>
      <c r="O386" s="87"/>
      <c r="P386" s="87"/>
      <c r="Q386" s="87"/>
      <c r="R386" s="87"/>
      <c r="S386" s="87"/>
      <c r="T386" s="88"/>
      <c r="U386" s="41"/>
      <c r="V386" s="41"/>
      <c r="W386" s="41"/>
      <c r="X386" s="41"/>
      <c r="Y386" s="41"/>
      <c r="Z386" s="41"/>
      <c r="AA386" s="41"/>
      <c r="AB386" s="41"/>
      <c r="AC386" s="41"/>
      <c r="AD386" s="41"/>
      <c r="AE386" s="41"/>
      <c r="AT386" s="20" t="s">
        <v>149</v>
      </c>
      <c r="AU386" s="20" t="s">
        <v>86</v>
      </c>
    </row>
    <row r="387" s="2" customFormat="1">
      <c r="A387" s="41"/>
      <c r="B387" s="42"/>
      <c r="C387" s="43"/>
      <c r="D387" s="225" t="s">
        <v>151</v>
      </c>
      <c r="E387" s="43"/>
      <c r="F387" s="226" t="s">
        <v>611</v>
      </c>
      <c r="G387" s="43"/>
      <c r="H387" s="43"/>
      <c r="I387" s="222"/>
      <c r="J387" s="43"/>
      <c r="K387" s="43"/>
      <c r="L387" s="47"/>
      <c r="M387" s="223"/>
      <c r="N387" s="224"/>
      <c r="O387" s="87"/>
      <c r="P387" s="87"/>
      <c r="Q387" s="87"/>
      <c r="R387" s="87"/>
      <c r="S387" s="87"/>
      <c r="T387" s="88"/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T387" s="20" t="s">
        <v>151</v>
      </c>
      <c r="AU387" s="20" t="s">
        <v>86</v>
      </c>
    </row>
    <row r="388" s="13" customFormat="1">
      <c r="A388" s="13"/>
      <c r="B388" s="227"/>
      <c r="C388" s="228"/>
      <c r="D388" s="220" t="s">
        <v>153</v>
      </c>
      <c r="E388" s="229" t="s">
        <v>19</v>
      </c>
      <c r="F388" s="230" t="s">
        <v>86</v>
      </c>
      <c r="G388" s="228"/>
      <c r="H388" s="231">
        <v>2</v>
      </c>
      <c r="I388" s="232"/>
      <c r="J388" s="228"/>
      <c r="K388" s="228"/>
      <c r="L388" s="233"/>
      <c r="M388" s="234"/>
      <c r="N388" s="235"/>
      <c r="O388" s="235"/>
      <c r="P388" s="235"/>
      <c r="Q388" s="235"/>
      <c r="R388" s="235"/>
      <c r="S388" s="235"/>
      <c r="T388" s="236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237" t="s">
        <v>153</v>
      </c>
      <c r="AU388" s="237" t="s">
        <v>86</v>
      </c>
      <c r="AV388" s="13" t="s">
        <v>86</v>
      </c>
      <c r="AW388" s="13" t="s">
        <v>35</v>
      </c>
      <c r="AX388" s="13" t="s">
        <v>84</v>
      </c>
      <c r="AY388" s="237" t="s">
        <v>139</v>
      </c>
    </row>
    <row r="389" s="2" customFormat="1" ht="16.5" customHeight="1">
      <c r="A389" s="41"/>
      <c r="B389" s="42"/>
      <c r="C389" s="240" t="s">
        <v>612</v>
      </c>
      <c r="D389" s="241" t="s">
        <v>182</v>
      </c>
      <c r="E389" s="242" t="s">
        <v>613</v>
      </c>
      <c r="F389" s="243" t="s">
        <v>614</v>
      </c>
      <c r="G389" s="244" t="s">
        <v>271</v>
      </c>
      <c r="H389" s="245">
        <v>2</v>
      </c>
      <c r="I389" s="246"/>
      <c r="J389" s="247">
        <f>ROUND(I389*H389,2)</f>
        <v>0</v>
      </c>
      <c r="K389" s="243" t="s">
        <v>146</v>
      </c>
      <c r="L389" s="248"/>
      <c r="M389" s="249" t="s">
        <v>19</v>
      </c>
      <c r="N389" s="250" t="s">
        <v>47</v>
      </c>
      <c r="O389" s="87"/>
      <c r="P389" s="216">
        <f>O389*H389</f>
        <v>0</v>
      </c>
      <c r="Q389" s="216">
        <v>0.00050000000000000001</v>
      </c>
      <c r="R389" s="216">
        <f>Q389*H389</f>
        <v>0.001</v>
      </c>
      <c r="S389" s="216">
        <v>0</v>
      </c>
      <c r="T389" s="217">
        <f>S389*H389</f>
        <v>0</v>
      </c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R389" s="218" t="s">
        <v>388</v>
      </c>
      <c r="AT389" s="218" t="s">
        <v>182</v>
      </c>
      <c r="AU389" s="218" t="s">
        <v>86</v>
      </c>
      <c r="AY389" s="20" t="s">
        <v>139</v>
      </c>
      <c r="BE389" s="219">
        <f>IF(N389="základní",J389,0)</f>
        <v>0</v>
      </c>
      <c r="BF389" s="219">
        <f>IF(N389="snížená",J389,0)</f>
        <v>0</v>
      </c>
      <c r="BG389" s="219">
        <f>IF(N389="zákl. přenesená",J389,0)</f>
        <v>0</v>
      </c>
      <c r="BH389" s="219">
        <f>IF(N389="sníž. přenesená",J389,0)</f>
        <v>0</v>
      </c>
      <c r="BI389" s="219">
        <f>IF(N389="nulová",J389,0)</f>
        <v>0</v>
      </c>
      <c r="BJ389" s="20" t="s">
        <v>84</v>
      </c>
      <c r="BK389" s="219">
        <f>ROUND(I389*H389,2)</f>
        <v>0</v>
      </c>
      <c r="BL389" s="20" t="s">
        <v>305</v>
      </c>
      <c r="BM389" s="218" t="s">
        <v>615</v>
      </c>
    </row>
    <row r="390" s="2" customFormat="1">
      <c r="A390" s="41"/>
      <c r="B390" s="42"/>
      <c r="C390" s="43"/>
      <c r="D390" s="220" t="s">
        <v>149</v>
      </c>
      <c r="E390" s="43"/>
      <c r="F390" s="221" t="s">
        <v>614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149</v>
      </c>
      <c r="AU390" s="20" t="s">
        <v>86</v>
      </c>
    </row>
    <row r="391" s="2" customFormat="1" ht="16.5" customHeight="1">
      <c r="A391" s="41"/>
      <c r="B391" s="42"/>
      <c r="C391" s="207" t="s">
        <v>616</v>
      </c>
      <c r="D391" s="238" t="s">
        <v>142</v>
      </c>
      <c r="E391" s="208" t="s">
        <v>617</v>
      </c>
      <c r="F391" s="209" t="s">
        <v>618</v>
      </c>
      <c r="G391" s="210" t="s">
        <v>271</v>
      </c>
      <c r="H391" s="211">
        <v>2</v>
      </c>
      <c r="I391" s="212"/>
      <c r="J391" s="213">
        <f>ROUND(I391*H391,2)</f>
        <v>0</v>
      </c>
      <c r="K391" s="209" t="s">
        <v>146</v>
      </c>
      <c r="L391" s="47"/>
      <c r="M391" s="214" t="s">
        <v>19</v>
      </c>
      <c r="N391" s="215" t="s">
        <v>47</v>
      </c>
      <c r="O391" s="87"/>
      <c r="P391" s="216">
        <f>O391*H391</f>
        <v>0</v>
      </c>
      <c r="Q391" s="216">
        <v>0</v>
      </c>
      <c r="R391" s="216">
        <f>Q391*H391</f>
        <v>0</v>
      </c>
      <c r="S391" s="216">
        <v>0</v>
      </c>
      <c r="T391" s="217">
        <f>S391*H391</f>
        <v>0</v>
      </c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R391" s="218" t="s">
        <v>305</v>
      </c>
      <c r="AT391" s="218" t="s">
        <v>142</v>
      </c>
      <c r="AU391" s="218" t="s">
        <v>86</v>
      </c>
      <c r="AY391" s="20" t="s">
        <v>139</v>
      </c>
      <c r="BE391" s="219">
        <f>IF(N391="základní",J391,0)</f>
        <v>0</v>
      </c>
      <c r="BF391" s="219">
        <f>IF(N391="snížená",J391,0)</f>
        <v>0</v>
      </c>
      <c r="BG391" s="219">
        <f>IF(N391="zákl. přenesená",J391,0)</f>
        <v>0</v>
      </c>
      <c r="BH391" s="219">
        <f>IF(N391="sníž. přenesená",J391,0)</f>
        <v>0</v>
      </c>
      <c r="BI391" s="219">
        <f>IF(N391="nulová",J391,0)</f>
        <v>0</v>
      </c>
      <c r="BJ391" s="20" t="s">
        <v>84</v>
      </c>
      <c r="BK391" s="219">
        <f>ROUND(I391*H391,2)</f>
        <v>0</v>
      </c>
      <c r="BL391" s="20" t="s">
        <v>305</v>
      </c>
      <c r="BM391" s="218" t="s">
        <v>619</v>
      </c>
    </row>
    <row r="392" s="2" customFormat="1">
      <c r="A392" s="41"/>
      <c r="B392" s="42"/>
      <c r="C392" s="43"/>
      <c r="D392" s="220" t="s">
        <v>149</v>
      </c>
      <c r="E392" s="43"/>
      <c r="F392" s="221" t="s">
        <v>620</v>
      </c>
      <c r="G392" s="43"/>
      <c r="H392" s="43"/>
      <c r="I392" s="222"/>
      <c r="J392" s="43"/>
      <c r="K392" s="43"/>
      <c r="L392" s="47"/>
      <c r="M392" s="223"/>
      <c r="N392" s="224"/>
      <c r="O392" s="87"/>
      <c r="P392" s="87"/>
      <c r="Q392" s="87"/>
      <c r="R392" s="87"/>
      <c r="S392" s="87"/>
      <c r="T392" s="88"/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T392" s="20" t="s">
        <v>149</v>
      </c>
      <c r="AU392" s="20" t="s">
        <v>86</v>
      </c>
    </row>
    <row r="393" s="2" customFormat="1">
      <c r="A393" s="41"/>
      <c r="B393" s="42"/>
      <c r="C393" s="43"/>
      <c r="D393" s="225" t="s">
        <v>151</v>
      </c>
      <c r="E393" s="43"/>
      <c r="F393" s="226" t="s">
        <v>621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151</v>
      </c>
      <c r="AU393" s="20" t="s">
        <v>86</v>
      </c>
    </row>
    <row r="394" s="13" customFormat="1">
      <c r="A394" s="13"/>
      <c r="B394" s="227"/>
      <c r="C394" s="228"/>
      <c r="D394" s="220" t="s">
        <v>153</v>
      </c>
      <c r="E394" s="229" t="s">
        <v>19</v>
      </c>
      <c r="F394" s="230" t="s">
        <v>86</v>
      </c>
      <c r="G394" s="228"/>
      <c r="H394" s="231">
        <v>2</v>
      </c>
      <c r="I394" s="232"/>
      <c r="J394" s="228"/>
      <c r="K394" s="228"/>
      <c r="L394" s="233"/>
      <c r="M394" s="234"/>
      <c r="N394" s="235"/>
      <c r="O394" s="235"/>
      <c r="P394" s="235"/>
      <c r="Q394" s="235"/>
      <c r="R394" s="235"/>
      <c r="S394" s="235"/>
      <c r="T394" s="23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37" t="s">
        <v>153</v>
      </c>
      <c r="AU394" s="237" t="s">
        <v>86</v>
      </c>
      <c r="AV394" s="13" t="s">
        <v>86</v>
      </c>
      <c r="AW394" s="13" t="s">
        <v>35</v>
      </c>
      <c r="AX394" s="13" t="s">
        <v>84</v>
      </c>
      <c r="AY394" s="237" t="s">
        <v>139</v>
      </c>
    </row>
    <row r="395" s="2" customFormat="1" ht="16.5" customHeight="1">
      <c r="A395" s="41"/>
      <c r="B395" s="42"/>
      <c r="C395" s="240" t="s">
        <v>622</v>
      </c>
      <c r="D395" s="241" t="s">
        <v>182</v>
      </c>
      <c r="E395" s="242" t="s">
        <v>623</v>
      </c>
      <c r="F395" s="243" t="s">
        <v>624</v>
      </c>
      <c r="G395" s="244" t="s">
        <v>271</v>
      </c>
      <c r="H395" s="245">
        <v>2</v>
      </c>
      <c r="I395" s="246"/>
      <c r="J395" s="247">
        <f>ROUND(I395*H395,2)</f>
        <v>0</v>
      </c>
      <c r="K395" s="243" t="s">
        <v>146</v>
      </c>
      <c r="L395" s="248"/>
      <c r="M395" s="249" t="s">
        <v>19</v>
      </c>
      <c r="N395" s="250" t="s">
        <v>47</v>
      </c>
      <c r="O395" s="87"/>
      <c r="P395" s="216">
        <f>O395*H395</f>
        <v>0</v>
      </c>
      <c r="Q395" s="216">
        <v>0.00050000000000000001</v>
      </c>
      <c r="R395" s="216">
        <f>Q395*H395</f>
        <v>0.001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388</v>
      </c>
      <c r="AT395" s="218" t="s">
        <v>182</v>
      </c>
      <c r="AU395" s="218" t="s">
        <v>86</v>
      </c>
      <c r="AY395" s="20" t="s">
        <v>139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84</v>
      </c>
      <c r="BK395" s="219">
        <f>ROUND(I395*H395,2)</f>
        <v>0</v>
      </c>
      <c r="BL395" s="20" t="s">
        <v>305</v>
      </c>
      <c r="BM395" s="218" t="s">
        <v>625</v>
      </c>
    </row>
    <row r="396" s="2" customFormat="1">
      <c r="A396" s="41"/>
      <c r="B396" s="42"/>
      <c r="C396" s="43"/>
      <c r="D396" s="220" t="s">
        <v>149</v>
      </c>
      <c r="E396" s="43"/>
      <c r="F396" s="221" t="s">
        <v>624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149</v>
      </c>
      <c r="AU396" s="20" t="s">
        <v>86</v>
      </c>
    </row>
    <row r="397" s="2" customFormat="1" ht="16.5" customHeight="1">
      <c r="A397" s="41"/>
      <c r="B397" s="42"/>
      <c r="C397" s="207" t="s">
        <v>626</v>
      </c>
      <c r="D397" s="238" t="s">
        <v>142</v>
      </c>
      <c r="E397" s="208" t="s">
        <v>627</v>
      </c>
      <c r="F397" s="209" t="s">
        <v>628</v>
      </c>
      <c r="G397" s="210" t="s">
        <v>271</v>
      </c>
      <c r="H397" s="211">
        <v>2</v>
      </c>
      <c r="I397" s="212"/>
      <c r="J397" s="213">
        <f>ROUND(I397*H397,2)</f>
        <v>0</v>
      </c>
      <c r="K397" s="209" t="s">
        <v>146</v>
      </c>
      <c r="L397" s="47"/>
      <c r="M397" s="214" t="s">
        <v>19</v>
      </c>
      <c r="N397" s="215" t="s">
        <v>47</v>
      </c>
      <c r="O397" s="87"/>
      <c r="P397" s="216">
        <f>O397*H397</f>
        <v>0</v>
      </c>
      <c r="Q397" s="216">
        <v>0</v>
      </c>
      <c r="R397" s="216">
        <f>Q397*H397</f>
        <v>0</v>
      </c>
      <c r="S397" s="216">
        <v>0</v>
      </c>
      <c r="T397" s="21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8" t="s">
        <v>305</v>
      </c>
      <c r="AT397" s="218" t="s">
        <v>142</v>
      </c>
      <c r="AU397" s="218" t="s">
        <v>86</v>
      </c>
      <c r="AY397" s="20" t="s">
        <v>139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0" t="s">
        <v>84</v>
      </c>
      <c r="BK397" s="219">
        <f>ROUND(I397*H397,2)</f>
        <v>0</v>
      </c>
      <c r="BL397" s="20" t="s">
        <v>305</v>
      </c>
      <c r="BM397" s="218" t="s">
        <v>629</v>
      </c>
    </row>
    <row r="398" s="2" customFormat="1">
      <c r="A398" s="41"/>
      <c r="B398" s="42"/>
      <c r="C398" s="43"/>
      <c r="D398" s="220" t="s">
        <v>149</v>
      </c>
      <c r="E398" s="43"/>
      <c r="F398" s="221" t="s">
        <v>630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149</v>
      </c>
      <c r="AU398" s="20" t="s">
        <v>86</v>
      </c>
    </row>
    <row r="399" s="2" customFormat="1">
      <c r="A399" s="41"/>
      <c r="B399" s="42"/>
      <c r="C399" s="43"/>
      <c r="D399" s="225" t="s">
        <v>151</v>
      </c>
      <c r="E399" s="43"/>
      <c r="F399" s="226" t="s">
        <v>631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151</v>
      </c>
      <c r="AU399" s="20" t="s">
        <v>86</v>
      </c>
    </row>
    <row r="400" s="13" customFormat="1">
      <c r="A400" s="13"/>
      <c r="B400" s="227"/>
      <c r="C400" s="228"/>
      <c r="D400" s="220" t="s">
        <v>153</v>
      </c>
      <c r="E400" s="229" t="s">
        <v>19</v>
      </c>
      <c r="F400" s="230" t="s">
        <v>86</v>
      </c>
      <c r="G400" s="228"/>
      <c r="H400" s="231">
        <v>2</v>
      </c>
      <c r="I400" s="232"/>
      <c r="J400" s="228"/>
      <c r="K400" s="228"/>
      <c r="L400" s="233"/>
      <c r="M400" s="234"/>
      <c r="N400" s="235"/>
      <c r="O400" s="235"/>
      <c r="P400" s="235"/>
      <c r="Q400" s="235"/>
      <c r="R400" s="235"/>
      <c r="S400" s="235"/>
      <c r="T400" s="236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T400" s="237" t="s">
        <v>153</v>
      </c>
      <c r="AU400" s="237" t="s">
        <v>86</v>
      </c>
      <c r="AV400" s="13" t="s">
        <v>86</v>
      </c>
      <c r="AW400" s="13" t="s">
        <v>35</v>
      </c>
      <c r="AX400" s="13" t="s">
        <v>84</v>
      </c>
      <c r="AY400" s="237" t="s">
        <v>139</v>
      </c>
    </row>
    <row r="401" s="2" customFormat="1" ht="16.5" customHeight="1">
      <c r="A401" s="41"/>
      <c r="B401" s="42"/>
      <c r="C401" s="240" t="s">
        <v>632</v>
      </c>
      <c r="D401" s="241" t="s">
        <v>182</v>
      </c>
      <c r="E401" s="242" t="s">
        <v>633</v>
      </c>
      <c r="F401" s="243" t="s">
        <v>634</v>
      </c>
      <c r="G401" s="244" t="s">
        <v>271</v>
      </c>
      <c r="H401" s="245">
        <v>2</v>
      </c>
      <c r="I401" s="246"/>
      <c r="J401" s="247">
        <f>ROUND(I401*H401,2)</f>
        <v>0</v>
      </c>
      <c r="K401" s="243" t="s">
        <v>146</v>
      </c>
      <c r="L401" s="248"/>
      <c r="M401" s="249" t="s">
        <v>19</v>
      </c>
      <c r="N401" s="250" t="s">
        <v>47</v>
      </c>
      <c r="O401" s="87"/>
      <c r="P401" s="216">
        <f>O401*H401</f>
        <v>0</v>
      </c>
      <c r="Q401" s="216">
        <v>0.0012999999999999999</v>
      </c>
      <c r="R401" s="216">
        <f>Q401*H401</f>
        <v>0.0025999999999999999</v>
      </c>
      <c r="S401" s="216">
        <v>0</v>
      </c>
      <c r="T401" s="217">
        <f>S401*H401</f>
        <v>0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8" t="s">
        <v>388</v>
      </c>
      <c r="AT401" s="218" t="s">
        <v>182</v>
      </c>
      <c r="AU401" s="218" t="s">
        <v>86</v>
      </c>
      <c r="AY401" s="20" t="s">
        <v>139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0" t="s">
        <v>84</v>
      </c>
      <c r="BK401" s="219">
        <f>ROUND(I401*H401,2)</f>
        <v>0</v>
      </c>
      <c r="BL401" s="20" t="s">
        <v>305</v>
      </c>
      <c r="BM401" s="218" t="s">
        <v>635</v>
      </c>
    </row>
    <row r="402" s="2" customFormat="1">
      <c r="A402" s="41"/>
      <c r="B402" s="42"/>
      <c r="C402" s="43"/>
      <c r="D402" s="220" t="s">
        <v>149</v>
      </c>
      <c r="E402" s="43"/>
      <c r="F402" s="221" t="s">
        <v>634</v>
      </c>
      <c r="G402" s="43"/>
      <c r="H402" s="43"/>
      <c r="I402" s="222"/>
      <c r="J402" s="43"/>
      <c r="K402" s="43"/>
      <c r="L402" s="47"/>
      <c r="M402" s="223"/>
      <c r="N402" s="224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149</v>
      </c>
      <c r="AU402" s="20" t="s">
        <v>86</v>
      </c>
    </row>
    <row r="403" s="2" customFormat="1" ht="16.5" customHeight="1">
      <c r="A403" s="41"/>
      <c r="B403" s="42"/>
      <c r="C403" s="207" t="s">
        <v>636</v>
      </c>
      <c r="D403" s="238" t="s">
        <v>142</v>
      </c>
      <c r="E403" s="208" t="s">
        <v>637</v>
      </c>
      <c r="F403" s="209" t="s">
        <v>638</v>
      </c>
      <c r="G403" s="210" t="s">
        <v>271</v>
      </c>
      <c r="H403" s="211">
        <v>3</v>
      </c>
      <c r="I403" s="212"/>
      <c r="J403" s="213">
        <f>ROUND(I403*H403,2)</f>
        <v>0</v>
      </c>
      <c r="K403" s="209" t="s">
        <v>146</v>
      </c>
      <c r="L403" s="47"/>
      <c r="M403" s="214" t="s">
        <v>19</v>
      </c>
      <c r="N403" s="215" t="s">
        <v>47</v>
      </c>
      <c r="O403" s="87"/>
      <c r="P403" s="216">
        <f>O403*H403</f>
        <v>0</v>
      </c>
      <c r="Q403" s="216">
        <v>0</v>
      </c>
      <c r="R403" s="216">
        <f>Q403*H403</f>
        <v>0</v>
      </c>
      <c r="S403" s="216">
        <v>0</v>
      </c>
      <c r="T403" s="217">
        <f>S403*H403</f>
        <v>0</v>
      </c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R403" s="218" t="s">
        <v>305</v>
      </c>
      <c r="AT403" s="218" t="s">
        <v>142</v>
      </c>
      <c r="AU403" s="218" t="s">
        <v>86</v>
      </c>
      <c r="AY403" s="20" t="s">
        <v>139</v>
      </c>
      <c r="BE403" s="219">
        <f>IF(N403="základní",J403,0)</f>
        <v>0</v>
      </c>
      <c r="BF403" s="219">
        <f>IF(N403="snížená",J403,0)</f>
        <v>0</v>
      </c>
      <c r="BG403" s="219">
        <f>IF(N403="zákl. přenesená",J403,0)</f>
        <v>0</v>
      </c>
      <c r="BH403" s="219">
        <f>IF(N403="sníž. přenesená",J403,0)</f>
        <v>0</v>
      </c>
      <c r="BI403" s="219">
        <f>IF(N403="nulová",J403,0)</f>
        <v>0</v>
      </c>
      <c r="BJ403" s="20" t="s">
        <v>84</v>
      </c>
      <c r="BK403" s="219">
        <f>ROUND(I403*H403,2)</f>
        <v>0</v>
      </c>
      <c r="BL403" s="20" t="s">
        <v>305</v>
      </c>
      <c r="BM403" s="218" t="s">
        <v>639</v>
      </c>
    </row>
    <row r="404" s="2" customFormat="1">
      <c r="A404" s="41"/>
      <c r="B404" s="42"/>
      <c r="C404" s="43"/>
      <c r="D404" s="220" t="s">
        <v>149</v>
      </c>
      <c r="E404" s="43"/>
      <c r="F404" s="221" t="s">
        <v>640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149</v>
      </c>
      <c r="AU404" s="20" t="s">
        <v>86</v>
      </c>
    </row>
    <row r="405" s="2" customFormat="1">
      <c r="A405" s="41"/>
      <c r="B405" s="42"/>
      <c r="C405" s="43"/>
      <c r="D405" s="225" t="s">
        <v>151</v>
      </c>
      <c r="E405" s="43"/>
      <c r="F405" s="226" t="s">
        <v>641</v>
      </c>
      <c r="G405" s="43"/>
      <c r="H405" s="43"/>
      <c r="I405" s="222"/>
      <c r="J405" s="43"/>
      <c r="K405" s="43"/>
      <c r="L405" s="47"/>
      <c r="M405" s="223"/>
      <c r="N405" s="224"/>
      <c r="O405" s="87"/>
      <c r="P405" s="87"/>
      <c r="Q405" s="87"/>
      <c r="R405" s="87"/>
      <c r="S405" s="87"/>
      <c r="T405" s="88"/>
      <c r="U405" s="41"/>
      <c r="V405" s="41"/>
      <c r="W405" s="41"/>
      <c r="X405" s="41"/>
      <c r="Y405" s="41"/>
      <c r="Z405" s="41"/>
      <c r="AA405" s="41"/>
      <c r="AB405" s="41"/>
      <c r="AC405" s="41"/>
      <c r="AD405" s="41"/>
      <c r="AE405" s="41"/>
      <c r="AT405" s="20" t="s">
        <v>151</v>
      </c>
      <c r="AU405" s="20" t="s">
        <v>86</v>
      </c>
    </row>
    <row r="406" s="13" customFormat="1">
      <c r="A406" s="13"/>
      <c r="B406" s="227"/>
      <c r="C406" s="228"/>
      <c r="D406" s="220" t="s">
        <v>153</v>
      </c>
      <c r="E406" s="229" t="s">
        <v>19</v>
      </c>
      <c r="F406" s="230" t="s">
        <v>155</v>
      </c>
      <c r="G406" s="228"/>
      <c r="H406" s="231">
        <v>3</v>
      </c>
      <c r="I406" s="232"/>
      <c r="J406" s="228"/>
      <c r="K406" s="228"/>
      <c r="L406" s="233"/>
      <c r="M406" s="234"/>
      <c r="N406" s="235"/>
      <c r="O406" s="235"/>
      <c r="P406" s="235"/>
      <c r="Q406" s="235"/>
      <c r="R406" s="235"/>
      <c r="S406" s="235"/>
      <c r="T406" s="236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237" t="s">
        <v>153</v>
      </c>
      <c r="AU406" s="237" t="s">
        <v>86</v>
      </c>
      <c r="AV406" s="13" t="s">
        <v>86</v>
      </c>
      <c r="AW406" s="13" t="s">
        <v>35</v>
      </c>
      <c r="AX406" s="13" t="s">
        <v>84</v>
      </c>
      <c r="AY406" s="237" t="s">
        <v>139</v>
      </c>
    </row>
    <row r="407" s="2" customFormat="1" ht="16.5" customHeight="1">
      <c r="A407" s="41"/>
      <c r="B407" s="42"/>
      <c r="C407" s="240" t="s">
        <v>642</v>
      </c>
      <c r="D407" s="241" t="s">
        <v>182</v>
      </c>
      <c r="E407" s="242" t="s">
        <v>643</v>
      </c>
      <c r="F407" s="243" t="s">
        <v>644</v>
      </c>
      <c r="G407" s="244" t="s">
        <v>271</v>
      </c>
      <c r="H407" s="245">
        <v>3</v>
      </c>
      <c r="I407" s="246"/>
      <c r="J407" s="247">
        <f>ROUND(I407*H407,2)</f>
        <v>0</v>
      </c>
      <c r="K407" s="243" t="s">
        <v>146</v>
      </c>
      <c r="L407" s="248"/>
      <c r="M407" s="249" t="s">
        <v>19</v>
      </c>
      <c r="N407" s="250" t="s">
        <v>47</v>
      </c>
      <c r="O407" s="87"/>
      <c r="P407" s="216">
        <f>O407*H407</f>
        <v>0</v>
      </c>
      <c r="Q407" s="216">
        <v>0.00012</v>
      </c>
      <c r="R407" s="216">
        <f>Q407*H407</f>
        <v>0.00036000000000000002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388</v>
      </c>
      <c r="AT407" s="218" t="s">
        <v>182</v>
      </c>
      <c r="AU407" s="218" t="s">
        <v>86</v>
      </c>
      <c r="AY407" s="20" t="s">
        <v>139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84</v>
      </c>
      <c r="BK407" s="219">
        <f>ROUND(I407*H407,2)</f>
        <v>0</v>
      </c>
      <c r="BL407" s="20" t="s">
        <v>305</v>
      </c>
      <c r="BM407" s="218" t="s">
        <v>645</v>
      </c>
    </row>
    <row r="408" s="2" customFormat="1">
      <c r="A408" s="41"/>
      <c r="B408" s="42"/>
      <c r="C408" s="43"/>
      <c r="D408" s="220" t="s">
        <v>149</v>
      </c>
      <c r="E408" s="43"/>
      <c r="F408" s="221" t="s">
        <v>644</v>
      </c>
      <c r="G408" s="43"/>
      <c r="H408" s="43"/>
      <c r="I408" s="222"/>
      <c r="J408" s="43"/>
      <c r="K408" s="43"/>
      <c r="L408" s="47"/>
      <c r="M408" s="223"/>
      <c r="N408" s="224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149</v>
      </c>
      <c r="AU408" s="20" t="s">
        <v>86</v>
      </c>
    </row>
    <row r="409" s="2" customFormat="1" ht="16.5" customHeight="1">
      <c r="A409" s="41"/>
      <c r="B409" s="42"/>
      <c r="C409" s="207" t="s">
        <v>646</v>
      </c>
      <c r="D409" s="238" t="s">
        <v>142</v>
      </c>
      <c r="E409" s="208" t="s">
        <v>647</v>
      </c>
      <c r="F409" s="209" t="s">
        <v>648</v>
      </c>
      <c r="G409" s="210" t="s">
        <v>271</v>
      </c>
      <c r="H409" s="211">
        <v>12</v>
      </c>
      <c r="I409" s="212"/>
      <c r="J409" s="213">
        <f>ROUND(I409*H409,2)</f>
        <v>0</v>
      </c>
      <c r="K409" s="209" t="s">
        <v>146</v>
      </c>
      <c r="L409" s="47"/>
      <c r="M409" s="214" t="s">
        <v>19</v>
      </c>
      <c r="N409" s="215" t="s">
        <v>47</v>
      </c>
      <c r="O409" s="87"/>
      <c r="P409" s="216">
        <f>O409*H409</f>
        <v>0</v>
      </c>
      <c r="Q409" s="216">
        <v>0</v>
      </c>
      <c r="R409" s="216">
        <f>Q409*H409</f>
        <v>0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305</v>
      </c>
      <c r="AT409" s="218" t="s">
        <v>142</v>
      </c>
      <c r="AU409" s="218" t="s">
        <v>86</v>
      </c>
      <c r="AY409" s="20" t="s">
        <v>139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84</v>
      </c>
      <c r="BK409" s="219">
        <f>ROUND(I409*H409,2)</f>
        <v>0</v>
      </c>
      <c r="BL409" s="20" t="s">
        <v>305</v>
      </c>
      <c r="BM409" s="218" t="s">
        <v>649</v>
      </c>
    </row>
    <row r="410" s="2" customFormat="1">
      <c r="A410" s="41"/>
      <c r="B410" s="42"/>
      <c r="C410" s="43"/>
      <c r="D410" s="220" t="s">
        <v>149</v>
      </c>
      <c r="E410" s="43"/>
      <c r="F410" s="221" t="s">
        <v>650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149</v>
      </c>
      <c r="AU410" s="20" t="s">
        <v>86</v>
      </c>
    </row>
    <row r="411" s="2" customFormat="1">
      <c r="A411" s="41"/>
      <c r="B411" s="42"/>
      <c r="C411" s="43"/>
      <c r="D411" s="225" t="s">
        <v>151</v>
      </c>
      <c r="E411" s="43"/>
      <c r="F411" s="226" t="s">
        <v>651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151</v>
      </c>
      <c r="AU411" s="20" t="s">
        <v>86</v>
      </c>
    </row>
    <row r="412" s="13" customFormat="1">
      <c r="A412" s="13"/>
      <c r="B412" s="227"/>
      <c r="C412" s="228"/>
      <c r="D412" s="220" t="s">
        <v>153</v>
      </c>
      <c r="E412" s="229" t="s">
        <v>19</v>
      </c>
      <c r="F412" s="230" t="s">
        <v>652</v>
      </c>
      <c r="G412" s="228"/>
      <c r="H412" s="231">
        <v>12</v>
      </c>
      <c r="I412" s="232"/>
      <c r="J412" s="228"/>
      <c r="K412" s="228"/>
      <c r="L412" s="233"/>
      <c r="M412" s="234"/>
      <c r="N412" s="235"/>
      <c r="O412" s="235"/>
      <c r="P412" s="235"/>
      <c r="Q412" s="235"/>
      <c r="R412" s="235"/>
      <c r="S412" s="235"/>
      <c r="T412" s="23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7" t="s">
        <v>153</v>
      </c>
      <c r="AU412" s="237" t="s">
        <v>86</v>
      </c>
      <c r="AV412" s="13" t="s">
        <v>86</v>
      </c>
      <c r="AW412" s="13" t="s">
        <v>35</v>
      </c>
      <c r="AX412" s="13" t="s">
        <v>84</v>
      </c>
      <c r="AY412" s="237" t="s">
        <v>139</v>
      </c>
    </row>
    <row r="413" s="2" customFormat="1" ht="16.5" customHeight="1">
      <c r="A413" s="41"/>
      <c r="B413" s="42"/>
      <c r="C413" s="240" t="s">
        <v>653</v>
      </c>
      <c r="D413" s="241" t="s">
        <v>182</v>
      </c>
      <c r="E413" s="242" t="s">
        <v>654</v>
      </c>
      <c r="F413" s="243" t="s">
        <v>655</v>
      </c>
      <c r="G413" s="244" t="s">
        <v>271</v>
      </c>
      <c r="H413" s="245">
        <v>12</v>
      </c>
      <c r="I413" s="246"/>
      <c r="J413" s="247">
        <f>ROUND(I413*H413,2)</f>
        <v>0</v>
      </c>
      <c r="K413" s="243" t="s">
        <v>146</v>
      </c>
      <c r="L413" s="248"/>
      <c r="M413" s="249" t="s">
        <v>19</v>
      </c>
      <c r="N413" s="250" t="s">
        <v>47</v>
      </c>
      <c r="O413" s="87"/>
      <c r="P413" s="216">
        <f>O413*H413</f>
        <v>0</v>
      </c>
      <c r="Q413" s="216">
        <v>0.001</v>
      </c>
      <c r="R413" s="216">
        <f>Q413*H413</f>
        <v>0.012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388</v>
      </c>
      <c r="AT413" s="218" t="s">
        <v>182</v>
      </c>
      <c r="AU413" s="218" t="s">
        <v>86</v>
      </c>
      <c r="AY413" s="20" t="s">
        <v>139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84</v>
      </c>
      <c r="BK413" s="219">
        <f>ROUND(I413*H413,2)</f>
        <v>0</v>
      </c>
      <c r="BL413" s="20" t="s">
        <v>305</v>
      </c>
      <c r="BM413" s="218" t="s">
        <v>656</v>
      </c>
    </row>
    <row r="414" s="2" customFormat="1">
      <c r="A414" s="41"/>
      <c r="B414" s="42"/>
      <c r="C414" s="43"/>
      <c r="D414" s="220" t="s">
        <v>149</v>
      </c>
      <c r="E414" s="43"/>
      <c r="F414" s="221" t="s">
        <v>655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149</v>
      </c>
      <c r="AU414" s="20" t="s">
        <v>86</v>
      </c>
    </row>
    <row r="415" s="2" customFormat="1" ht="16.5" customHeight="1">
      <c r="A415" s="41"/>
      <c r="B415" s="42"/>
      <c r="C415" s="207" t="s">
        <v>657</v>
      </c>
      <c r="D415" s="238" t="s">
        <v>142</v>
      </c>
      <c r="E415" s="208" t="s">
        <v>658</v>
      </c>
      <c r="F415" s="209" t="s">
        <v>659</v>
      </c>
      <c r="G415" s="210" t="s">
        <v>271</v>
      </c>
      <c r="H415" s="211">
        <v>3</v>
      </c>
      <c r="I415" s="212"/>
      <c r="J415" s="213">
        <f>ROUND(I415*H415,2)</f>
        <v>0</v>
      </c>
      <c r="K415" s="209" t="s">
        <v>146</v>
      </c>
      <c r="L415" s="47"/>
      <c r="M415" s="214" t="s">
        <v>19</v>
      </c>
      <c r="N415" s="215" t="s">
        <v>47</v>
      </c>
      <c r="O415" s="87"/>
      <c r="P415" s="216">
        <f>O415*H415</f>
        <v>0</v>
      </c>
      <c r="Q415" s="216">
        <v>0</v>
      </c>
      <c r="R415" s="216">
        <f>Q415*H415</f>
        <v>0</v>
      </c>
      <c r="S415" s="216">
        <v>0</v>
      </c>
      <c r="T415" s="217">
        <f>S415*H415</f>
        <v>0</v>
      </c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R415" s="218" t="s">
        <v>305</v>
      </c>
      <c r="AT415" s="218" t="s">
        <v>142</v>
      </c>
      <c r="AU415" s="218" t="s">
        <v>86</v>
      </c>
      <c r="AY415" s="20" t="s">
        <v>139</v>
      </c>
      <c r="BE415" s="219">
        <f>IF(N415="základní",J415,0)</f>
        <v>0</v>
      </c>
      <c r="BF415" s="219">
        <f>IF(N415="snížená",J415,0)</f>
        <v>0</v>
      </c>
      <c r="BG415" s="219">
        <f>IF(N415="zákl. přenesená",J415,0)</f>
        <v>0</v>
      </c>
      <c r="BH415" s="219">
        <f>IF(N415="sníž. přenesená",J415,0)</f>
        <v>0</v>
      </c>
      <c r="BI415" s="219">
        <f>IF(N415="nulová",J415,0)</f>
        <v>0</v>
      </c>
      <c r="BJ415" s="20" t="s">
        <v>84</v>
      </c>
      <c r="BK415" s="219">
        <f>ROUND(I415*H415,2)</f>
        <v>0</v>
      </c>
      <c r="BL415" s="20" t="s">
        <v>305</v>
      </c>
      <c r="BM415" s="218" t="s">
        <v>660</v>
      </c>
    </row>
    <row r="416" s="2" customFormat="1">
      <c r="A416" s="41"/>
      <c r="B416" s="42"/>
      <c r="C416" s="43"/>
      <c r="D416" s="220" t="s">
        <v>149</v>
      </c>
      <c r="E416" s="43"/>
      <c r="F416" s="221" t="s">
        <v>661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149</v>
      </c>
      <c r="AU416" s="20" t="s">
        <v>86</v>
      </c>
    </row>
    <row r="417" s="2" customFormat="1">
      <c r="A417" s="41"/>
      <c r="B417" s="42"/>
      <c r="C417" s="43"/>
      <c r="D417" s="225" t="s">
        <v>151</v>
      </c>
      <c r="E417" s="43"/>
      <c r="F417" s="226" t="s">
        <v>662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151</v>
      </c>
      <c r="AU417" s="20" t="s">
        <v>86</v>
      </c>
    </row>
    <row r="418" s="13" customFormat="1">
      <c r="A418" s="13"/>
      <c r="B418" s="227"/>
      <c r="C418" s="228"/>
      <c r="D418" s="220" t="s">
        <v>153</v>
      </c>
      <c r="E418" s="229" t="s">
        <v>19</v>
      </c>
      <c r="F418" s="230" t="s">
        <v>155</v>
      </c>
      <c r="G418" s="228"/>
      <c r="H418" s="231">
        <v>3</v>
      </c>
      <c r="I418" s="232"/>
      <c r="J418" s="228"/>
      <c r="K418" s="228"/>
      <c r="L418" s="233"/>
      <c r="M418" s="234"/>
      <c r="N418" s="235"/>
      <c r="O418" s="235"/>
      <c r="P418" s="235"/>
      <c r="Q418" s="235"/>
      <c r="R418" s="235"/>
      <c r="S418" s="235"/>
      <c r="T418" s="23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7" t="s">
        <v>153</v>
      </c>
      <c r="AU418" s="237" t="s">
        <v>86</v>
      </c>
      <c r="AV418" s="13" t="s">
        <v>86</v>
      </c>
      <c r="AW418" s="13" t="s">
        <v>35</v>
      </c>
      <c r="AX418" s="13" t="s">
        <v>84</v>
      </c>
      <c r="AY418" s="237" t="s">
        <v>139</v>
      </c>
    </row>
    <row r="419" s="2" customFormat="1" ht="16.5" customHeight="1">
      <c r="A419" s="41"/>
      <c r="B419" s="42"/>
      <c r="C419" s="240" t="s">
        <v>663</v>
      </c>
      <c r="D419" s="241" t="s">
        <v>182</v>
      </c>
      <c r="E419" s="242" t="s">
        <v>664</v>
      </c>
      <c r="F419" s="243" t="s">
        <v>665</v>
      </c>
      <c r="G419" s="244" t="s">
        <v>271</v>
      </c>
      <c r="H419" s="245">
        <v>3</v>
      </c>
      <c r="I419" s="246"/>
      <c r="J419" s="247">
        <f>ROUND(I419*H419,2)</f>
        <v>0</v>
      </c>
      <c r="K419" s="243" t="s">
        <v>146</v>
      </c>
      <c r="L419" s="248"/>
      <c r="M419" s="249" t="s">
        <v>19</v>
      </c>
      <c r="N419" s="250" t="s">
        <v>47</v>
      </c>
      <c r="O419" s="87"/>
      <c r="P419" s="216">
        <f>O419*H419</f>
        <v>0</v>
      </c>
      <c r="Q419" s="216">
        <v>0.010999999999999999</v>
      </c>
      <c r="R419" s="216">
        <f>Q419*H419</f>
        <v>0.033000000000000002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388</v>
      </c>
      <c r="AT419" s="218" t="s">
        <v>182</v>
      </c>
      <c r="AU419" s="218" t="s">
        <v>86</v>
      </c>
      <c r="AY419" s="20" t="s">
        <v>139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84</v>
      </c>
      <c r="BK419" s="219">
        <f>ROUND(I419*H419,2)</f>
        <v>0</v>
      </c>
      <c r="BL419" s="20" t="s">
        <v>305</v>
      </c>
      <c r="BM419" s="218" t="s">
        <v>666</v>
      </c>
    </row>
    <row r="420" s="2" customFormat="1">
      <c r="A420" s="41"/>
      <c r="B420" s="42"/>
      <c r="C420" s="43"/>
      <c r="D420" s="220" t="s">
        <v>149</v>
      </c>
      <c r="E420" s="43"/>
      <c r="F420" s="221" t="s">
        <v>665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149</v>
      </c>
      <c r="AU420" s="20" t="s">
        <v>86</v>
      </c>
    </row>
    <row r="421" s="2" customFormat="1" ht="16.5" customHeight="1">
      <c r="A421" s="41"/>
      <c r="B421" s="42"/>
      <c r="C421" s="207" t="s">
        <v>667</v>
      </c>
      <c r="D421" s="238" t="s">
        <v>142</v>
      </c>
      <c r="E421" s="208" t="s">
        <v>668</v>
      </c>
      <c r="F421" s="209" t="s">
        <v>669</v>
      </c>
      <c r="G421" s="210" t="s">
        <v>422</v>
      </c>
      <c r="H421" s="211">
        <v>12</v>
      </c>
      <c r="I421" s="212"/>
      <c r="J421" s="213">
        <f>ROUND(I421*H421,2)</f>
        <v>0</v>
      </c>
      <c r="K421" s="209" t="s">
        <v>146</v>
      </c>
      <c r="L421" s="47"/>
      <c r="M421" s="214" t="s">
        <v>19</v>
      </c>
      <c r="N421" s="215" t="s">
        <v>47</v>
      </c>
      <c r="O421" s="87"/>
      <c r="P421" s="216">
        <f>O421*H421</f>
        <v>0</v>
      </c>
      <c r="Q421" s="216">
        <v>0.00023913999999999999</v>
      </c>
      <c r="R421" s="216">
        <f>Q421*H421</f>
        <v>0.0028696799999999999</v>
      </c>
      <c r="S421" s="216">
        <v>0</v>
      </c>
      <c r="T421" s="217">
        <f>S421*H421</f>
        <v>0</v>
      </c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R421" s="218" t="s">
        <v>305</v>
      </c>
      <c r="AT421" s="218" t="s">
        <v>142</v>
      </c>
      <c r="AU421" s="218" t="s">
        <v>86</v>
      </c>
      <c r="AY421" s="20" t="s">
        <v>139</v>
      </c>
      <c r="BE421" s="219">
        <f>IF(N421="základní",J421,0)</f>
        <v>0</v>
      </c>
      <c r="BF421" s="219">
        <f>IF(N421="snížená",J421,0)</f>
        <v>0</v>
      </c>
      <c r="BG421" s="219">
        <f>IF(N421="zákl. přenesená",J421,0)</f>
        <v>0</v>
      </c>
      <c r="BH421" s="219">
        <f>IF(N421="sníž. přenesená",J421,0)</f>
        <v>0</v>
      </c>
      <c r="BI421" s="219">
        <f>IF(N421="nulová",J421,0)</f>
        <v>0</v>
      </c>
      <c r="BJ421" s="20" t="s">
        <v>84</v>
      </c>
      <c r="BK421" s="219">
        <f>ROUND(I421*H421,2)</f>
        <v>0</v>
      </c>
      <c r="BL421" s="20" t="s">
        <v>305</v>
      </c>
      <c r="BM421" s="218" t="s">
        <v>670</v>
      </c>
    </row>
    <row r="422" s="2" customFormat="1">
      <c r="A422" s="41"/>
      <c r="B422" s="42"/>
      <c r="C422" s="43"/>
      <c r="D422" s="220" t="s">
        <v>149</v>
      </c>
      <c r="E422" s="43"/>
      <c r="F422" s="221" t="s">
        <v>671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149</v>
      </c>
      <c r="AU422" s="20" t="s">
        <v>86</v>
      </c>
    </row>
    <row r="423" s="2" customFormat="1">
      <c r="A423" s="41"/>
      <c r="B423" s="42"/>
      <c r="C423" s="43"/>
      <c r="D423" s="225" t="s">
        <v>151</v>
      </c>
      <c r="E423" s="43"/>
      <c r="F423" s="226" t="s">
        <v>672</v>
      </c>
      <c r="G423" s="43"/>
      <c r="H423" s="43"/>
      <c r="I423" s="222"/>
      <c r="J423" s="43"/>
      <c r="K423" s="43"/>
      <c r="L423" s="47"/>
      <c r="M423" s="223"/>
      <c r="N423" s="224"/>
      <c r="O423" s="87"/>
      <c r="P423" s="87"/>
      <c r="Q423" s="87"/>
      <c r="R423" s="87"/>
      <c r="S423" s="87"/>
      <c r="T423" s="88"/>
      <c r="U423" s="41"/>
      <c r="V423" s="41"/>
      <c r="W423" s="41"/>
      <c r="X423" s="41"/>
      <c r="Y423" s="41"/>
      <c r="Z423" s="41"/>
      <c r="AA423" s="41"/>
      <c r="AB423" s="41"/>
      <c r="AC423" s="41"/>
      <c r="AD423" s="41"/>
      <c r="AE423" s="41"/>
      <c r="AT423" s="20" t="s">
        <v>151</v>
      </c>
      <c r="AU423" s="20" t="s">
        <v>86</v>
      </c>
    </row>
    <row r="424" s="13" customFormat="1">
      <c r="A424" s="13"/>
      <c r="B424" s="227"/>
      <c r="C424" s="228"/>
      <c r="D424" s="220" t="s">
        <v>153</v>
      </c>
      <c r="E424" s="229" t="s">
        <v>19</v>
      </c>
      <c r="F424" s="230" t="s">
        <v>673</v>
      </c>
      <c r="G424" s="228"/>
      <c r="H424" s="231">
        <v>12</v>
      </c>
      <c r="I424" s="232"/>
      <c r="J424" s="228"/>
      <c r="K424" s="228"/>
      <c r="L424" s="233"/>
      <c r="M424" s="234"/>
      <c r="N424" s="235"/>
      <c r="O424" s="235"/>
      <c r="P424" s="235"/>
      <c r="Q424" s="235"/>
      <c r="R424" s="235"/>
      <c r="S424" s="235"/>
      <c r="T424" s="23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37" t="s">
        <v>153</v>
      </c>
      <c r="AU424" s="237" t="s">
        <v>86</v>
      </c>
      <c r="AV424" s="13" t="s">
        <v>86</v>
      </c>
      <c r="AW424" s="13" t="s">
        <v>35</v>
      </c>
      <c r="AX424" s="13" t="s">
        <v>84</v>
      </c>
      <c r="AY424" s="237" t="s">
        <v>139</v>
      </c>
    </row>
    <row r="425" s="2" customFormat="1" ht="16.5" customHeight="1">
      <c r="A425" s="41"/>
      <c r="B425" s="42"/>
      <c r="C425" s="207" t="s">
        <v>674</v>
      </c>
      <c r="D425" s="238" t="s">
        <v>142</v>
      </c>
      <c r="E425" s="208" t="s">
        <v>675</v>
      </c>
      <c r="F425" s="209" t="s">
        <v>676</v>
      </c>
      <c r="G425" s="210" t="s">
        <v>271</v>
      </c>
      <c r="H425" s="211">
        <v>5</v>
      </c>
      <c r="I425" s="212"/>
      <c r="J425" s="213">
        <f>ROUND(I425*H425,2)</f>
        <v>0</v>
      </c>
      <c r="K425" s="209" t="s">
        <v>146</v>
      </c>
      <c r="L425" s="47"/>
      <c r="M425" s="214" t="s">
        <v>19</v>
      </c>
      <c r="N425" s="215" t="s">
        <v>47</v>
      </c>
      <c r="O425" s="87"/>
      <c r="P425" s="216">
        <f>O425*H425</f>
        <v>0</v>
      </c>
      <c r="Q425" s="216">
        <v>3.9140000000000001E-05</v>
      </c>
      <c r="R425" s="216">
        <f>Q425*H425</f>
        <v>0.00019570000000000001</v>
      </c>
      <c r="S425" s="216">
        <v>0</v>
      </c>
      <c r="T425" s="217">
        <f>S425*H425</f>
        <v>0</v>
      </c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R425" s="218" t="s">
        <v>305</v>
      </c>
      <c r="AT425" s="218" t="s">
        <v>142</v>
      </c>
      <c r="AU425" s="218" t="s">
        <v>86</v>
      </c>
      <c r="AY425" s="20" t="s">
        <v>139</v>
      </c>
      <c r="BE425" s="219">
        <f>IF(N425="základní",J425,0)</f>
        <v>0</v>
      </c>
      <c r="BF425" s="219">
        <f>IF(N425="snížená",J425,0)</f>
        <v>0</v>
      </c>
      <c r="BG425" s="219">
        <f>IF(N425="zákl. přenesená",J425,0)</f>
        <v>0</v>
      </c>
      <c r="BH425" s="219">
        <f>IF(N425="sníž. přenesená",J425,0)</f>
        <v>0</v>
      </c>
      <c r="BI425" s="219">
        <f>IF(N425="nulová",J425,0)</f>
        <v>0</v>
      </c>
      <c r="BJ425" s="20" t="s">
        <v>84</v>
      </c>
      <c r="BK425" s="219">
        <f>ROUND(I425*H425,2)</f>
        <v>0</v>
      </c>
      <c r="BL425" s="20" t="s">
        <v>305</v>
      </c>
      <c r="BM425" s="218" t="s">
        <v>677</v>
      </c>
    </row>
    <row r="426" s="2" customFormat="1">
      <c r="A426" s="41"/>
      <c r="B426" s="42"/>
      <c r="C426" s="43"/>
      <c r="D426" s="220" t="s">
        <v>149</v>
      </c>
      <c r="E426" s="43"/>
      <c r="F426" s="221" t="s">
        <v>678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149</v>
      </c>
      <c r="AU426" s="20" t="s">
        <v>86</v>
      </c>
    </row>
    <row r="427" s="2" customFormat="1">
      <c r="A427" s="41"/>
      <c r="B427" s="42"/>
      <c r="C427" s="43"/>
      <c r="D427" s="225" t="s">
        <v>151</v>
      </c>
      <c r="E427" s="43"/>
      <c r="F427" s="226" t="s">
        <v>679</v>
      </c>
      <c r="G427" s="43"/>
      <c r="H427" s="43"/>
      <c r="I427" s="222"/>
      <c r="J427" s="43"/>
      <c r="K427" s="43"/>
      <c r="L427" s="47"/>
      <c r="M427" s="223"/>
      <c r="N427" s="224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151</v>
      </c>
      <c r="AU427" s="20" t="s">
        <v>86</v>
      </c>
    </row>
    <row r="428" s="13" customFormat="1">
      <c r="A428" s="13"/>
      <c r="B428" s="227"/>
      <c r="C428" s="228"/>
      <c r="D428" s="220" t="s">
        <v>153</v>
      </c>
      <c r="E428" s="229" t="s">
        <v>19</v>
      </c>
      <c r="F428" s="230" t="s">
        <v>229</v>
      </c>
      <c r="G428" s="228"/>
      <c r="H428" s="231">
        <v>5</v>
      </c>
      <c r="I428" s="232"/>
      <c r="J428" s="228"/>
      <c r="K428" s="228"/>
      <c r="L428" s="233"/>
      <c r="M428" s="234"/>
      <c r="N428" s="235"/>
      <c r="O428" s="235"/>
      <c r="P428" s="235"/>
      <c r="Q428" s="235"/>
      <c r="R428" s="235"/>
      <c r="S428" s="235"/>
      <c r="T428" s="23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7" t="s">
        <v>153</v>
      </c>
      <c r="AU428" s="237" t="s">
        <v>86</v>
      </c>
      <c r="AV428" s="13" t="s">
        <v>86</v>
      </c>
      <c r="AW428" s="13" t="s">
        <v>35</v>
      </c>
      <c r="AX428" s="13" t="s">
        <v>84</v>
      </c>
      <c r="AY428" s="237" t="s">
        <v>139</v>
      </c>
    </row>
    <row r="429" s="2" customFormat="1" ht="16.5" customHeight="1">
      <c r="A429" s="41"/>
      <c r="B429" s="42"/>
      <c r="C429" s="240" t="s">
        <v>680</v>
      </c>
      <c r="D429" s="241" t="s">
        <v>182</v>
      </c>
      <c r="E429" s="242" t="s">
        <v>681</v>
      </c>
      <c r="F429" s="243" t="s">
        <v>682</v>
      </c>
      <c r="G429" s="244" t="s">
        <v>271</v>
      </c>
      <c r="H429" s="245">
        <v>5</v>
      </c>
      <c r="I429" s="246"/>
      <c r="J429" s="247">
        <f>ROUND(I429*H429,2)</f>
        <v>0</v>
      </c>
      <c r="K429" s="243" t="s">
        <v>146</v>
      </c>
      <c r="L429" s="248"/>
      <c r="M429" s="249" t="s">
        <v>19</v>
      </c>
      <c r="N429" s="250" t="s">
        <v>47</v>
      </c>
      <c r="O429" s="87"/>
      <c r="P429" s="216">
        <f>O429*H429</f>
        <v>0</v>
      </c>
      <c r="Q429" s="216">
        <v>0.0015</v>
      </c>
      <c r="R429" s="216">
        <f>Q429*H429</f>
        <v>0.0074999999999999997</v>
      </c>
      <c r="S429" s="216">
        <v>0</v>
      </c>
      <c r="T429" s="217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18" t="s">
        <v>388</v>
      </c>
      <c r="AT429" s="218" t="s">
        <v>182</v>
      </c>
      <c r="AU429" s="218" t="s">
        <v>86</v>
      </c>
      <c r="AY429" s="20" t="s">
        <v>139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20" t="s">
        <v>84</v>
      </c>
      <c r="BK429" s="219">
        <f>ROUND(I429*H429,2)</f>
        <v>0</v>
      </c>
      <c r="BL429" s="20" t="s">
        <v>305</v>
      </c>
      <c r="BM429" s="218" t="s">
        <v>683</v>
      </c>
    </row>
    <row r="430" s="2" customFormat="1">
      <c r="A430" s="41"/>
      <c r="B430" s="42"/>
      <c r="C430" s="43"/>
      <c r="D430" s="220" t="s">
        <v>149</v>
      </c>
      <c r="E430" s="43"/>
      <c r="F430" s="221" t="s">
        <v>682</v>
      </c>
      <c r="G430" s="43"/>
      <c r="H430" s="43"/>
      <c r="I430" s="222"/>
      <c r="J430" s="43"/>
      <c r="K430" s="43"/>
      <c r="L430" s="47"/>
      <c r="M430" s="223"/>
      <c r="N430" s="224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149</v>
      </c>
      <c r="AU430" s="20" t="s">
        <v>86</v>
      </c>
    </row>
    <row r="431" s="2" customFormat="1" ht="16.5" customHeight="1">
      <c r="A431" s="41"/>
      <c r="B431" s="42"/>
      <c r="C431" s="207" t="s">
        <v>684</v>
      </c>
      <c r="D431" s="238" t="s">
        <v>142</v>
      </c>
      <c r="E431" s="208" t="s">
        <v>685</v>
      </c>
      <c r="F431" s="209" t="s">
        <v>686</v>
      </c>
      <c r="G431" s="210" t="s">
        <v>271</v>
      </c>
      <c r="H431" s="211">
        <v>2</v>
      </c>
      <c r="I431" s="212"/>
      <c r="J431" s="213">
        <f>ROUND(I431*H431,2)</f>
        <v>0</v>
      </c>
      <c r="K431" s="209" t="s">
        <v>146</v>
      </c>
      <c r="L431" s="47"/>
      <c r="M431" s="214" t="s">
        <v>19</v>
      </c>
      <c r="N431" s="215" t="s">
        <v>47</v>
      </c>
      <c r="O431" s="87"/>
      <c r="P431" s="216">
        <f>O431*H431</f>
        <v>0</v>
      </c>
      <c r="Q431" s="216">
        <v>0.00011914</v>
      </c>
      <c r="R431" s="216">
        <f>Q431*H431</f>
        <v>0.00023828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305</v>
      </c>
      <c r="AT431" s="218" t="s">
        <v>142</v>
      </c>
      <c r="AU431" s="218" t="s">
        <v>86</v>
      </c>
      <c r="AY431" s="20" t="s">
        <v>139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84</v>
      </c>
      <c r="BK431" s="219">
        <f>ROUND(I431*H431,2)</f>
        <v>0</v>
      </c>
      <c r="BL431" s="20" t="s">
        <v>305</v>
      </c>
      <c r="BM431" s="218" t="s">
        <v>687</v>
      </c>
    </row>
    <row r="432" s="2" customFormat="1">
      <c r="A432" s="41"/>
      <c r="B432" s="42"/>
      <c r="C432" s="43"/>
      <c r="D432" s="220" t="s">
        <v>149</v>
      </c>
      <c r="E432" s="43"/>
      <c r="F432" s="221" t="s">
        <v>688</v>
      </c>
      <c r="G432" s="43"/>
      <c r="H432" s="43"/>
      <c r="I432" s="222"/>
      <c r="J432" s="43"/>
      <c r="K432" s="43"/>
      <c r="L432" s="47"/>
      <c r="M432" s="223"/>
      <c r="N432" s="224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149</v>
      </c>
      <c r="AU432" s="20" t="s">
        <v>86</v>
      </c>
    </row>
    <row r="433" s="2" customFormat="1">
      <c r="A433" s="41"/>
      <c r="B433" s="42"/>
      <c r="C433" s="43"/>
      <c r="D433" s="225" t="s">
        <v>151</v>
      </c>
      <c r="E433" s="43"/>
      <c r="F433" s="226" t="s">
        <v>689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151</v>
      </c>
      <c r="AU433" s="20" t="s">
        <v>86</v>
      </c>
    </row>
    <row r="434" s="2" customFormat="1" ht="16.5" customHeight="1">
      <c r="A434" s="41"/>
      <c r="B434" s="42"/>
      <c r="C434" s="240" t="s">
        <v>690</v>
      </c>
      <c r="D434" s="241" t="s">
        <v>182</v>
      </c>
      <c r="E434" s="242" t="s">
        <v>691</v>
      </c>
      <c r="F434" s="243" t="s">
        <v>692</v>
      </c>
      <c r="G434" s="244" t="s">
        <v>271</v>
      </c>
      <c r="H434" s="245">
        <v>2</v>
      </c>
      <c r="I434" s="246"/>
      <c r="J434" s="247">
        <f>ROUND(I434*H434,2)</f>
        <v>0</v>
      </c>
      <c r="K434" s="243" t="s">
        <v>146</v>
      </c>
      <c r="L434" s="248"/>
      <c r="M434" s="249" t="s">
        <v>19</v>
      </c>
      <c r="N434" s="250" t="s">
        <v>47</v>
      </c>
      <c r="O434" s="87"/>
      <c r="P434" s="216">
        <f>O434*H434</f>
        <v>0</v>
      </c>
      <c r="Q434" s="216">
        <v>0.0053800000000000002</v>
      </c>
      <c r="R434" s="216">
        <f>Q434*H434</f>
        <v>0.010760000000000001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388</v>
      </c>
      <c r="AT434" s="218" t="s">
        <v>182</v>
      </c>
      <c r="AU434" s="218" t="s">
        <v>86</v>
      </c>
      <c r="AY434" s="20" t="s">
        <v>139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84</v>
      </c>
      <c r="BK434" s="219">
        <f>ROUND(I434*H434,2)</f>
        <v>0</v>
      </c>
      <c r="BL434" s="20" t="s">
        <v>305</v>
      </c>
      <c r="BM434" s="218" t="s">
        <v>693</v>
      </c>
    </row>
    <row r="435" s="2" customFormat="1">
      <c r="A435" s="41"/>
      <c r="B435" s="42"/>
      <c r="C435" s="43"/>
      <c r="D435" s="220" t="s">
        <v>149</v>
      </c>
      <c r="E435" s="43"/>
      <c r="F435" s="221" t="s">
        <v>692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149</v>
      </c>
      <c r="AU435" s="20" t="s">
        <v>86</v>
      </c>
    </row>
    <row r="436" s="2" customFormat="1">
      <c r="A436" s="41"/>
      <c r="B436" s="42"/>
      <c r="C436" s="43"/>
      <c r="D436" s="220" t="s">
        <v>164</v>
      </c>
      <c r="E436" s="43"/>
      <c r="F436" s="239" t="s">
        <v>694</v>
      </c>
      <c r="G436" s="43"/>
      <c r="H436" s="43"/>
      <c r="I436" s="222"/>
      <c r="J436" s="43"/>
      <c r="K436" s="43"/>
      <c r="L436" s="47"/>
      <c r="M436" s="223"/>
      <c r="N436" s="224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164</v>
      </c>
      <c r="AU436" s="20" t="s">
        <v>86</v>
      </c>
    </row>
    <row r="437" s="2" customFormat="1" ht="16.5" customHeight="1">
      <c r="A437" s="41"/>
      <c r="B437" s="42"/>
      <c r="C437" s="207" t="s">
        <v>695</v>
      </c>
      <c r="D437" s="238" t="s">
        <v>142</v>
      </c>
      <c r="E437" s="208" t="s">
        <v>696</v>
      </c>
      <c r="F437" s="209" t="s">
        <v>697</v>
      </c>
      <c r="G437" s="210" t="s">
        <v>271</v>
      </c>
      <c r="H437" s="211">
        <v>5</v>
      </c>
      <c r="I437" s="212"/>
      <c r="J437" s="213">
        <f>ROUND(I437*H437,2)</f>
        <v>0</v>
      </c>
      <c r="K437" s="209" t="s">
        <v>146</v>
      </c>
      <c r="L437" s="47"/>
      <c r="M437" s="214" t="s">
        <v>19</v>
      </c>
      <c r="N437" s="215" t="s">
        <v>47</v>
      </c>
      <c r="O437" s="87"/>
      <c r="P437" s="216">
        <f>O437*H437</f>
        <v>0</v>
      </c>
      <c r="Q437" s="216">
        <v>6.0000000000000002E-05</v>
      </c>
      <c r="R437" s="216">
        <f>Q437*H437</f>
        <v>0.00030000000000000003</v>
      </c>
      <c r="S437" s="216">
        <v>0</v>
      </c>
      <c r="T437" s="217">
        <f>S437*H437</f>
        <v>0</v>
      </c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  <c r="AR437" s="218" t="s">
        <v>305</v>
      </c>
      <c r="AT437" s="218" t="s">
        <v>142</v>
      </c>
      <c r="AU437" s="218" t="s">
        <v>86</v>
      </c>
      <c r="AY437" s="20" t="s">
        <v>139</v>
      </c>
      <c r="BE437" s="219">
        <f>IF(N437="základní",J437,0)</f>
        <v>0</v>
      </c>
      <c r="BF437" s="219">
        <f>IF(N437="snížená",J437,0)</f>
        <v>0</v>
      </c>
      <c r="BG437" s="219">
        <f>IF(N437="zákl. přenesená",J437,0)</f>
        <v>0</v>
      </c>
      <c r="BH437" s="219">
        <f>IF(N437="sníž. přenesená",J437,0)</f>
        <v>0</v>
      </c>
      <c r="BI437" s="219">
        <f>IF(N437="nulová",J437,0)</f>
        <v>0</v>
      </c>
      <c r="BJ437" s="20" t="s">
        <v>84</v>
      </c>
      <c r="BK437" s="219">
        <f>ROUND(I437*H437,2)</f>
        <v>0</v>
      </c>
      <c r="BL437" s="20" t="s">
        <v>305</v>
      </c>
      <c r="BM437" s="218" t="s">
        <v>698</v>
      </c>
    </row>
    <row r="438" s="2" customFormat="1">
      <c r="A438" s="41"/>
      <c r="B438" s="42"/>
      <c r="C438" s="43"/>
      <c r="D438" s="220" t="s">
        <v>149</v>
      </c>
      <c r="E438" s="43"/>
      <c r="F438" s="221" t="s">
        <v>699</v>
      </c>
      <c r="G438" s="43"/>
      <c r="H438" s="43"/>
      <c r="I438" s="222"/>
      <c r="J438" s="43"/>
      <c r="K438" s="43"/>
      <c r="L438" s="47"/>
      <c r="M438" s="223"/>
      <c r="N438" s="224"/>
      <c r="O438" s="87"/>
      <c r="P438" s="87"/>
      <c r="Q438" s="87"/>
      <c r="R438" s="87"/>
      <c r="S438" s="87"/>
      <c r="T438" s="88"/>
      <c r="U438" s="41"/>
      <c r="V438" s="41"/>
      <c r="W438" s="41"/>
      <c r="X438" s="41"/>
      <c r="Y438" s="41"/>
      <c r="Z438" s="41"/>
      <c r="AA438" s="41"/>
      <c r="AB438" s="41"/>
      <c r="AC438" s="41"/>
      <c r="AD438" s="41"/>
      <c r="AE438" s="41"/>
      <c r="AT438" s="20" t="s">
        <v>149</v>
      </c>
      <c r="AU438" s="20" t="s">
        <v>86</v>
      </c>
    </row>
    <row r="439" s="2" customFormat="1">
      <c r="A439" s="41"/>
      <c r="B439" s="42"/>
      <c r="C439" s="43"/>
      <c r="D439" s="225" t="s">
        <v>151</v>
      </c>
      <c r="E439" s="43"/>
      <c r="F439" s="226" t="s">
        <v>700</v>
      </c>
      <c r="G439" s="43"/>
      <c r="H439" s="43"/>
      <c r="I439" s="222"/>
      <c r="J439" s="43"/>
      <c r="K439" s="43"/>
      <c r="L439" s="47"/>
      <c r="M439" s="223"/>
      <c r="N439" s="224"/>
      <c r="O439" s="87"/>
      <c r="P439" s="87"/>
      <c r="Q439" s="87"/>
      <c r="R439" s="87"/>
      <c r="S439" s="87"/>
      <c r="T439" s="88"/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T439" s="20" t="s">
        <v>151</v>
      </c>
      <c r="AU439" s="20" t="s">
        <v>86</v>
      </c>
    </row>
    <row r="440" s="13" customFormat="1">
      <c r="A440" s="13"/>
      <c r="B440" s="227"/>
      <c r="C440" s="228"/>
      <c r="D440" s="220" t="s">
        <v>153</v>
      </c>
      <c r="E440" s="229" t="s">
        <v>19</v>
      </c>
      <c r="F440" s="230" t="s">
        <v>229</v>
      </c>
      <c r="G440" s="228"/>
      <c r="H440" s="231">
        <v>5</v>
      </c>
      <c r="I440" s="232"/>
      <c r="J440" s="228"/>
      <c r="K440" s="228"/>
      <c r="L440" s="233"/>
      <c r="M440" s="234"/>
      <c r="N440" s="235"/>
      <c r="O440" s="235"/>
      <c r="P440" s="235"/>
      <c r="Q440" s="235"/>
      <c r="R440" s="235"/>
      <c r="S440" s="235"/>
      <c r="T440" s="236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37" t="s">
        <v>153</v>
      </c>
      <c r="AU440" s="237" t="s">
        <v>86</v>
      </c>
      <c r="AV440" s="13" t="s">
        <v>86</v>
      </c>
      <c r="AW440" s="13" t="s">
        <v>35</v>
      </c>
      <c r="AX440" s="13" t="s">
        <v>84</v>
      </c>
      <c r="AY440" s="237" t="s">
        <v>139</v>
      </c>
    </row>
    <row r="441" s="2" customFormat="1" ht="16.5" customHeight="1">
      <c r="A441" s="41"/>
      <c r="B441" s="42"/>
      <c r="C441" s="240" t="s">
        <v>701</v>
      </c>
      <c r="D441" s="241" t="s">
        <v>182</v>
      </c>
      <c r="E441" s="242" t="s">
        <v>702</v>
      </c>
      <c r="F441" s="243" t="s">
        <v>703</v>
      </c>
      <c r="G441" s="244" t="s">
        <v>271</v>
      </c>
      <c r="H441" s="245">
        <v>5</v>
      </c>
      <c r="I441" s="246"/>
      <c r="J441" s="247">
        <f>ROUND(I441*H441,2)</f>
        <v>0</v>
      </c>
      <c r="K441" s="243" t="s">
        <v>146</v>
      </c>
      <c r="L441" s="248"/>
      <c r="M441" s="249" t="s">
        <v>19</v>
      </c>
      <c r="N441" s="250" t="s">
        <v>47</v>
      </c>
      <c r="O441" s="87"/>
      <c r="P441" s="216">
        <f>O441*H441</f>
        <v>0</v>
      </c>
      <c r="Q441" s="216">
        <v>0.00038000000000000002</v>
      </c>
      <c r="R441" s="216">
        <f>Q441*H441</f>
        <v>0.0019000000000000002</v>
      </c>
      <c r="S441" s="216">
        <v>0</v>
      </c>
      <c r="T441" s="217">
        <f>S441*H441</f>
        <v>0</v>
      </c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R441" s="218" t="s">
        <v>388</v>
      </c>
      <c r="AT441" s="218" t="s">
        <v>182</v>
      </c>
      <c r="AU441" s="218" t="s">
        <v>86</v>
      </c>
      <c r="AY441" s="20" t="s">
        <v>139</v>
      </c>
      <c r="BE441" s="219">
        <f>IF(N441="základní",J441,0)</f>
        <v>0</v>
      </c>
      <c r="BF441" s="219">
        <f>IF(N441="snížená",J441,0)</f>
        <v>0</v>
      </c>
      <c r="BG441" s="219">
        <f>IF(N441="zákl. přenesená",J441,0)</f>
        <v>0</v>
      </c>
      <c r="BH441" s="219">
        <f>IF(N441="sníž. přenesená",J441,0)</f>
        <v>0</v>
      </c>
      <c r="BI441" s="219">
        <f>IF(N441="nulová",J441,0)</f>
        <v>0</v>
      </c>
      <c r="BJ441" s="20" t="s">
        <v>84</v>
      </c>
      <c r="BK441" s="219">
        <f>ROUND(I441*H441,2)</f>
        <v>0</v>
      </c>
      <c r="BL441" s="20" t="s">
        <v>305</v>
      </c>
      <c r="BM441" s="218" t="s">
        <v>704</v>
      </c>
    </row>
    <row r="442" s="2" customFormat="1">
      <c r="A442" s="41"/>
      <c r="B442" s="42"/>
      <c r="C442" s="43"/>
      <c r="D442" s="220" t="s">
        <v>149</v>
      </c>
      <c r="E442" s="43"/>
      <c r="F442" s="221" t="s">
        <v>703</v>
      </c>
      <c r="G442" s="43"/>
      <c r="H442" s="43"/>
      <c r="I442" s="222"/>
      <c r="J442" s="43"/>
      <c r="K442" s="43"/>
      <c r="L442" s="47"/>
      <c r="M442" s="223"/>
      <c r="N442" s="224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149</v>
      </c>
      <c r="AU442" s="20" t="s">
        <v>86</v>
      </c>
    </row>
    <row r="443" s="2" customFormat="1" ht="16.5" customHeight="1">
      <c r="A443" s="41"/>
      <c r="B443" s="42"/>
      <c r="C443" s="207" t="s">
        <v>705</v>
      </c>
      <c r="D443" s="238" t="s">
        <v>142</v>
      </c>
      <c r="E443" s="208" t="s">
        <v>706</v>
      </c>
      <c r="F443" s="209" t="s">
        <v>707</v>
      </c>
      <c r="G443" s="210" t="s">
        <v>271</v>
      </c>
      <c r="H443" s="211">
        <v>5</v>
      </c>
      <c r="I443" s="212"/>
      <c r="J443" s="213">
        <f>ROUND(I443*H443,2)</f>
        <v>0</v>
      </c>
      <c r="K443" s="209" t="s">
        <v>146</v>
      </c>
      <c r="L443" s="47"/>
      <c r="M443" s="214" t="s">
        <v>19</v>
      </c>
      <c r="N443" s="215" t="s">
        <v>47</v>
      </c>
      <c r="O443" s="87"/>
      <c r="P443" s="216">
        <f>O443*H443</f>
        <v>0</v>
      </c>
      <c r="Q443" s="216">
        <v>0.00022499999999999999</v>
      </c>
      <c r="R443" s="216">
        <f>Q443*H443</f>
        <v>0.0011249999999999999</v>
      </c>
      <c r="S443" s="216">
        <v>0</v>
      </c>
      <c r="T443" s="21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8" t="s">
        <v>305</v>
      </c>
      <c r="AT443" s="218" t="s">
        <v>142</v>
      </c>
      <c r="AU443" s="218" t="s">
        <v>86</v>
      </c>
      <c r="AY443" s="20" t="s">
        <v>139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20" t="s">
        <v>84</v>
      </c>
      <c r="BK443" s="219">
        <f>ROUND(I443*H443,2)</f>
        <v>0</v>
      </c>
      <c r="BL443" s="20" t="s">
        <v>305</v>
      </c>
      <c r="BM443" s="218" t="s">
        <v>708</v>
      </c>
    </row>
    <row r="444" s="2" customFormat="1">
      <c r="A444" s="41"/>
      <c r="B444" s="42"/>
      <c r="C444" s="43"/>
      <c r="D444" s="220" t="s">
        <v>149</v>
      </c>
      <c r="E444" s="43"/>
      <c r="F444" s="221" t="s">
        <v>709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149</v>
      </c>
      <c r="AU444" s="20" t="s">
        <v>86</v>
      </c>
    </row>
    <row r="445" s="2" customFormat="1">
      <c r="A445" s="41"/>
      <c r="B445" s="42"/>
      <c r="C445" s="43"/>
      <c r="D445" s="225" t="s">
        <v>151</v>
      </c>
      <c r="E445" s="43"/>
      <c r="F445" s="226" t="s">
        <v>710</v>
      </c>
      <c r="G445" s="43"/>
      <c r="H445" s="43"/>
      <c r="I445" s="222"/>
      <c r="J445" s="43"/>
      <c r="K445" s="43"/>
      <c r="L445" s="47"/>
      <c r="M445" s="223"/>
      <c r="N445" s="224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151</v>
      </c>
      <c r="AU445" s="20" t="s">
        <v>86</v>
      </c>
    </row>
    <row r="446" s="13" customFormat="1">
      <c r="A446" s="13"/>
      <c r="B446" s="227"/>
      <c r="C446" s="228"/>
      <c r="D446" s="220" t="s">
        <v>153</v>
      </c>
      <c r="E446" s="229" t="s">
        <v>19</v>
      </c>
      <c r="F446" s="230" t="s">
        <v>229</v>
      </c>
      <c r="G446" s="228"/>
      <c r="H446" s="231">
        <v>5</v>
      </c>
      <c r="I446" s="232"/>
      <c r="J446" s="228"/>
      <c r="K446" s="228"/>
      <c r="L446" s="233"/>
      <c r="M446" s="234"/>
      <c r="N446" s="235"/>
      <c r="O446" s="235"/>
      <c r="P446" s="235"/>
      <c r="Q446" s="235"/>
      <c r="R446" s="235"/>
      <c r="S446" s="235"/>
      <c r="T446" s="23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7" t="s">
        <v>153</v>
      </c>
      <c r="AU446" s="237" t="s">
        <v>86</v>
      </c>
      <c r="AV446" s="13" t="s">
        <v>86</v>
      </c>
      <c r="AW446" s="13" t="s">
        <v>35</v>
      </c>
      <c r="AX446" s="13" t="s">
        <v>84</v>
      </c>
      <c r="AY446" s="237" t="s">
        <v>139</v>
      </c>
    </row>
    <row r="447" s="2" customFormat="1" ht="21.75" customHeight="1">
      <c r="A447" s="41"/>
      <c r="B447" s="42"/>
      <c r="C447" s="207" t="s">
        <v>711</v>
      </c>
      <c r="D447" s="238" t="s">
        <v>142</v>
      </c>
      <c r="E447" s="208" t="s">
        <v>712</v>
      </c>
      <c r="F447" s="209" t="s">
        <v>713</v>
      </c>
      <c r="G447" s="210" t="s">
        <v>271</v>
      </c>
      <c r="H447" s="211">
        <v>2</v>
      </c>
      <c r="I447" s="212"/>
      <c r="J447" s="213">
        <f>ROUND(I447*H447,2)</f>
        <v>0</v>
      </c>
      <c r="K447" s="209" t="s">
        <v>146</v>
      </c>
      <c r="L447" s="47"/>
      <c r="M447" s="214" t="s">
        <v>19</v>
      </c>
      <c r="N447" s="215" t="s">
        <v>47</v>
      </c>
      <c r="O447" s="87"/>
      <c r="P447" s="216">
        <f>O447*H447</f>
        <v>0</v>
      </c>
      <c r="Q447" s="216">
        <v>0.00048114950000000001</v>
      </c>
      <c r="R447" s="216">
        <f>Q447*H447</f>
        <v>0.00096229900000000001</v>
      </c>
      <c r="S447" s="216">
        <v>0</v>
      </c>
      <c r="T447" s="217">
        <f>S447*H447</f>
        <v>0</v>
      </c>
      <c r="U447" s="41"/>
      <c r="V447" s="41"/>
      <c r="W447" s="41"/>
      <c r="X447" s="41"/>
      <c r="Y447" s="41"/>
      <c r="Z447" s="41"/>
      <c r="AA447" s="41"/>
      <c r="AB447" s="41"/>
      <c r="AC447" s="41"/>
      <c r="AD447" s="41"/>
      <c r="AE447" s="41"/>
      <c r="AR447" s="218" t="s">
        <v>305</v>
      </c>
      <c r="AT447" s="218" t="s">
        <v>142</v>
      </c>
      <c r="AU447" s="218" t="s">
        <v>86</v>
      </c>
      <c r="AY447" s="20" t="s">
        <v>139</v>
      </c>
      <c r="BE447" s="219">
        <f>IF(N447="základní",J447,0)</f>
        <v>0</v>
      </c>
      <c r="BF447" s="219">
        <f>IF(N447="snížená",J447,0)</f>
        <v>0</v>
      </c>
      <c r="BG447" s="219">
        <f>IF(N447="zákl. přenesená",J447,0)</f>
        <v>0</v>
      </c>
      <c r="BH447" s="219">
        <f>IF(N447="sníž. přenesená",J447,0)</f>
        <v>0</v>
      </c>
      <c r="BI447" s="219">
        <f>IF(N447="nulová",J447,0)</f>
        <v>0</v>
      </c>
      <c r="BJ447" s="20" t="s">
        <v>84</v>
      </c>
      <c r="BK447" s="219">
        <f>ROUND(I447*H447,2)</f>
        <v>0</v>
      </c>
      <c r="BL447" s="20" t="s">
        <v>305</v>
      </c>
      <c r="BM447" s="218" t="s">
        <v>714</v>
      </c>
    </row>
    <row r="448" s="2" customFormat="1">
      <c r="A448" s="41"/>
      <c r="B448" s="42"/>
      <c r="C448" s="43"/>
      <c r="D448" s="220" t="s">
        <v>149</v>
      </c>
      <c r="E448" s="43"/>
      <c r="F448" s="221" t="s">
        <v>715</v>
      </c>
      <c r="G448" s="43"/>
      <c r="H448" s="43"/>
      <c r="I448" s="222"/>
      <c r="J448" s="43"/>
      <c r="K448" s="43"/>
      <c r="L448" s="47"/>
      <c r="M448" s="223"/>
      <c r="N448" s="224"/>
      <c r="O448" s="87"/>
      <c r="P448" s="87"/>
      <c r="Q448" s="87"/>
      <c r="R448" s="87"/>
      <c r="S448" s="87"/>
      <c r="T448" s="88"/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T448" s="20" t="s">
        <v>149</v>
      </c>
      <c r="AU448" s="20" t="s">
        <v>86</v>
      </c>
    </row>
    <row r="449" s="2" customFormat="1">
      <c r="A449" s="41"/>
      <c r="B449" s="42"/>
      <c r="C449" s="43"/>
      <c r="D449" s="225" t="s">
        <v>151</v>
      </c>
      <c r="E449" s="43"/>
      <c r="F449" s="226" t="s">
        <v>716</v>
      </c>
      <c r="G449" s="43"/>
      <c r="H449" s="43"/>
      <c r="I449" s="222"/>
      <c r="J449" s="43"/>
      <c r="K449" s="43"/>
      <c r="L449" s="47"/>
      <c r="M449" s="223"/>
      <c r="N449" s="224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151</v>
      </c>
      <c r="AU449" s="20" t="s">
        <v>86</v>
      </c>
    </row>
    <row r="450" s="2" customFormat="1" ht="16.5" customHeight="1">
      <c r="A450" s="41"/>
      <c r="B450" s="42"/>
      <c r="C450" s="207" t="s">
        <v>717</v>
      </c>
      <c r="D450" s="238" t="s">
        <v>142</v>
      </c>
      <c r="E450" s="208" t="s">
        <v>718</v>
      </c>
      <c r="F450" s="209" t="s">
        <v>719</v>
      </c>
      <c r="G450" s="210" t="s">
        <v>176</v>
      </c>
      <c r="H450" s="211">
        <v>0.23300000000000001</v>
      </c>
      <c r="I450" s="212"/>
      <c r="J450" s="213">
        <f>ROUND(I450*H450,2)</f>
        <v>0</v>
      </c>
      <c r="K450" s="209" t="s">
        <v>146</v>
      </c>
      <c r="L450" s="47"/>
      <c r="M450" s="214" t="s">
        <v>19</v>
      </c>
      <c r="N450" s="215" t="s">
        <v>47</v>
      </c>
      <c r="O450" s="87"/>
      <c r="P450" s="216">
        <f>O450*H450</f>
        <v>0</v>
      </c>
      <c r="Q450" s="216">
        <v>0</v>
      </c>
      <c r="R450" s="216">
        <f>Q450*H450</f>
        <v>0</v>
      </c>
      <c r="S450" s="216">
        <v>0</v>
      </c>
      <c r="T450" s="217">
        <f>S450*H450</f>
        <v>0</v>
      </c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R450" s="218" t="s">
        <v>305</v>
      </c>
      <c r="AT450" s="218" t="s">
        <v>142</v>
      </c>
      <c r="AU450" s="218" t="s">
        <v>86</v>
      </c>
      <c r="AY450" s="20" t="s">
        <v>139</v>
      </c>
      <c r="BE450" s="219">
        <f>IF(N450="základní",J450,0)</f>
        <v>0</v>
      </c>
      <c r="BF450" s="219">
        <f>IF(N450="snížená",J450,0)</f>
        <v>0</v>
      </c>
      <c r="BG450" s="219">
        <f>IF(N450="zákl. přenesená",J450,0)</f>
        <v>0</v>
      </c>
      <c r="BH450" s="219">
        <f>IF(N450="sníž. přenesená",J450,0)</f>
        <v>0</v>
      </c>
      <c r="BI450" s="219">
        <f>IF(N450="nulová",J450,0)</f>
        <v>0</v>
      </c>
      <c r="BJ450" s="20" t="s">
        <v>84</v>
      </c>
      <c r="BK450" s="219">
        <f>ROUND(I450*H450,2)</f>
        <v>0</v>
      </c>
      <c r="BL450" s="20" t="s">
        <v>305</v>
      </c>
      <c r="BM450" s="218" t="s">
        <v>720</v>
      </c>
    </row>
    <row r="451" s="2" customFormat="1">
      <c r="A451" s="41"/>
      <c r="B451" s="42"/>
      <c r="C451" s="43"/>
      <c r="D451" s="220" t="s">
        <v>149</v>
      </c>
      <c r="E451" s="43"/>
      <c r="F451" s="221" t="s">
        <v>721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149</v>
      </c>
      <c r="AU451" s="20" t="s">
        <v>86</v>
      </c>
    </row>
    <row r="452" s="2" customFormat="1">
      <c r="A452" s="41"/>
      <c r="B452" s="42"/>
      <c r="C452" s="43"/>
      <c r="D452" s="225" t="s">
        <v>151</v>
      </c>
      <c r="E452" s="43"/>
      <c r="F452" s="226" t="s">
        <v>722</v>
      </c>
      <c r="G452" s="43"/>
      <c r="H452" s="43"/>
      <c r="I452" s="222"/>
      <c r="J452" s="43"/>
      <c r="K452" s="43"/>
      <c r="L452" s="47"/>
      <c r="M452" s="223"/>
      <c r="N452" s="224"/>
      <c r="O452" s="87"/>
      <c r="P452" s="87"/>
      <c r="Q452" s="87"/>
      <c r="R452" s="87"/>
      <c r="S452" s="87"/>
      <c r="T452" s="88"/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T452" s="20" t="s">
        <v>151</v>
      </c>
      <c r="AU452" s="20" t="s">
        <v>86</v>
      </c>
    </row>
    <row r="453" s="12" customFormat="1" ht="22.8" customHeight="1">
      <c r="A453" s="12"/>
      <c r="B453" s="191"/>
      <c r="C453" s="192"/>
      <c r="D453" s="193" t="s">
        <v>75</v>
      </c>
      <c r="E453" s="205" t="s">
        <v>723</v>
      </c>
      <c r="F453" s="205" t="s">
        <v>724</v>
      </c>
      <c r="G453" s="192"/>
      <c r="H453" s="192"/>
      <c r="I453" s="195"/>
      <c r="J453" s="206">
        <f>BK453</f>
        <v>0</v>
      </c>
      <c r="K453" s="192"/>
      <c r="L453" s="197"/>
      <c r="M453" s="198"/>
      <c r="N453" s="199"/>
      <c r="O453" s="199"/>
      <c r="P453" s="200">
        <f>SUM(P454:P467)</f>
        <v>0</v>
      </c>
      <c r="Q453" s="199"/>
      <c r="R453" s="200">
        <f>SUM(R454:R467)</f>
        <v>0.010450000000000001</v>
      </c>
      <c r="S453" s="199"/>
      <c r="T453" s="201">
        <f>SUM(T454:T467)</f>
        <v>0.020900000000000002</v>
      </c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R453" s="202" t="s">
        <v>86</v>
      </c>
      <c r="AT453" s="203" t="s">
        <v>75</v>
      </c>
      <c r="AU453" s="203" t="s">
        <v>84</v>
      </c>
      <c r="AY453" s="202" t="s">
        <v>139</v>
      </c>
      <c r="BK453" s="204">
        <f>SUM(BK454:BK467)</f>
        <v>0</v>
      </c>
    </row>
    <row r="454" s="2" customFormat="1" ht="16.5" customHeight="1">
      <c r="A454" s="41"/>
      <c r="B454" s="42"/>
      <c r="C454" s="207" t="s">
        <v>725</v>
      </c>
      <c r="D454" s="238" t="s">
        <v>142</v>
      </c>
      <c r="E454" s="208" t="s">
        <v>726</v>
      </c>
      <c r="F454" s="209" t="s">
        <v>727</v>
      </c>
      <c r="G454" s="210" t="s">
        <v>271</v>
      </c>
      <c r="H454" s="211">
        <v>19</v>
      </c>
      <c r="I454" s="212"/>
      <c r="J454" s="213">
        <f>ROUND(I454*H454,2)</f>
        <v>0</v>
      </c>
      <c r="K454" s="209" t="s">
        <v>146</v>
      </c>
      <c r="L454" s="47"/>
      <c r="M454" s="214" t="s">
        <v>19</v>
      </c>
      <c r="N454" s="215" t="s">
        <v>47</v>
      </c>
      <c r="O454" s="87"/>
      <c r="P454" s="216">
        <f>O454*H454</f>
        <v>0</v>
      </c>
      <c r="Q454" s="216">
        <v>6.0000000000000002E-05</v>
      </c>
      <c r="R454" s="216">
        <f>Q454*H454</f>
        <v>0.00114</v>
      </c>
      <c r="S454" s="216">
        <v>0.0011000000000000001</v>
      </c>
      <c r="T454" s="217">
        <f>S454*H454</f>
        <v>0.020900000000000002</v>
      </c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R454" s="218" t="s">
        <v>305</v>
      </c>
      <c r="AT454" s="218" t="s">
        <v>142</v>
      </c>
      <c r="AU454" s="218" t="s">
        <v>86</v>
      </c>
      <c r="AY454" s="20" t="s">
        <v>139</v>
      </c>
      <c r="BE454" s="219">
        <f>IF(N454="základní",J454,0)</f>
        <v>0</v>
      </c>
      <c r="BF454" s="219">
        <f>IF(N454="snížená",J454,0)</f>
        <v>0</v>
      </c>
      <c r="BG454" s="219">
        <f>IF(N454="zákl. přenesená",J454,0)</f>
        <v>0</v>
      </c>
      <c r="BH454" s="219">
        <f>IF(N454="sníž. přenesená",J454,0)</f>
        <v>0</v>
      </c>
      <c r="BI454" s="219">
        <f>IF(N454="nulová",J454,0)</f>
        <v>0</v>
      </c>
      <c r="BJ454" s="20" t="s">
        <v>84</v>
      </c>
      <c r="BK454" s="219">
        <f>ROUND(I454*H454,2)</f>
        <v>0</v>
      </c>
      <c r="BL454" s="20" t="s">
        <v>305</v>
      </c>
      <c r="BM454" s="218" t="s">
        <v>728</v>
      </c>
    </row>
    <row r="455" s="2" customFormat="1">
      <c r="A455" s="41"/>
      <c r="B455" s="42"/>
      <c r="C455" s="43"/>
      <c r="D455" s="220" t="s">
        <v>149</v>
      </c>
      <c r="E455" s="43"/>
      <c r="F455" s="221" t="s">
        <v>729</v>
      </c>
      <c r="G455" s="43"/>
      <c r="H455" s="43"/>
      <c r="I455" s="222"/>
      <c r="J455" s="43"/>
      <c r="K455" s="43"/>
      <c r="L455" s="47"/>
      <c r="M455" s="223"/>
      <c r="N455" s="224"/>
      <c r="O455" s="87"/>
      <c r="P455" s="87"/>
      <c r="Q455" s="87"/>
      <c r="R455" s="87"/>
      <c r="S455" s="87"/>
      <c r="T455" s="88"/>
      <c r="U455" s="41"/>
      <c r="V455" s="41"/>
      <c r="W455" s="41"/>
      <c r="X455" s="41"/>
      <c r="Y455" s="41"/>
      <c r="Z455" s="41"/>
      <c r="AA455" s="41"/>
      <c r="AB455" s="41"/>
      <c r="AC455" s="41"/>
      <c r="AD455" s="41"/>
      <c r="AE455" s="41"/>
      <c r="AT455" s="20" t="s">
        <v>149</v>
      </c>
      <c r="AU455" s="20" t="s">
        <v>86</v>
      </c>
    </row>
    <row r="456" s="2" customFormat="1">
      <c r="A456" s="41"/>
      <c r="B456" s="42"/>
      <c r="C456" s="43"/>
      <c r="D456" s="225" t="s">
        <v>151</v>
      </c>
      <c r="E456" s="43"/>
      <c r="F456" s="226" t="s">
        <v>730</v>
      </c>
      <c r="G456" s="43"/>
      <c r="H456" s="43"/>
      <c r="I456" s="222"/>
      <c r="J456" s="43"/>
      <c r="K456" s="43"/>
      <c r="L456" s="47"/>
      <c r="M456" s="223"/>
      <c r="N456" s="224"/>
      <c r="O456" s="87"/>
      <c r="P456" s="87"/>
      <c r="Q456" s="87"/>
      <c r="R456" s="87"/>
      <c r="S456" s="87"/>
      <c r="T456" s="88"/>
      <c r="U456" s="41"/>
      <c r="V456" s="41"/>
      <c r="W456" s="41"/>
      <c r="X456" s="41"/>
      <c r="Y456" s="41"/>
      <c r="Z456" s="41"/>
      <c r="AA456" s="41"/>
      <c r="AB456" s="41"/>
      <c r="AC456" s="41"/>
      <c r="AD456" s="41"/>
      <c r="AE456" s="41"/>
      <c r="AT456" s="20" t="s">
        <v>151</v>
      </c>
      <c r="AU456" s="20" t="s">
        <v>86</v>
      </c>
    </row>
    <row r="457" s="13" customFormat="1">
      <c r="A457" s="13"/>
      <c r="B457" s="227"/>
      <c r="C457" s="228"/>
      <c r="D457" s="220" t="s">
        <v>153</v>
      </c>
      <c r="E457" s="229" t="s">
        <v>19</v>
      </c>
      <c r="F457" s="230" t="s">
        <v>731</v>
      </c>
      <c r="G457" s="228"/>
      <c r="H457" s="231">
        <v>19</v>
      </c>
      <c r="I457" s="232"/>
      <c r="J457" s="228"/>
      <c r="K457" s="228"/>
      <c r="L457" s="233"/>
      <c r="M457" s="234"/>
      <c r="N457" s="235"/>
      <c r="O457" s="235"/>
      <c r="P457" s="235"/>
      <c r="Q457" s="235"/>
      <c r="R457" s="235"/>
      <c r="S457" s="235"/>
      <c r="T457" s="23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37" t="s">
        <v>153</v>
      </c>
      <c r="AU457" s="237" t="s">
        <v>86</v>
      </c>
      <c r="AV457" s="13" t="s">
        <v>86</v>
      </c>
      <c r="AW457" s="13" t="s">
        <v>35</v>
      </c>
      <c r="AX457" s="13" t="s">
        <v>84</v>
      </c>
      <c r="AY457" s="237" t="s">
        <v>139</v>
      </c>
    </row>
    <row r="458" s="2" customFormat="1" ht="16.5" customHeight="1">
      <c r="A458" s="41"/>
      <c r="B458" s="42"/>
      <c r="C458" s="207" t="s">
        <v>732</v>
      </c>
      <c r="D458" s="238" t="s">
        <v>142</v>
      </c>
      <c r="E458" s="208" t="s">
        <v>733</v>
      </c>
      <c r="F458" s="209" t="s">
        <v>734</v>
      </c>
      <c r="G458" s="210" t="s">
        <v>271</v>
      </c>
      <c r="H458" s="211">
        <v>19</v>
      </c>
      <c r="I458" s="212"/>
      <c r="J458" s="213">
        <f>ROUND(I458*H458,2)</f>
        <v>0</v>
      </c>
      <c r="K458" s="209" t="s">
        <v>146</v>
      </c>
      <c r="L458" s="47"/>
      <c r="M458" s="214" t="s">
        <v>19</v>
      </c>
      <c r="N458" s="215" t="s">
        <v>47</v>
      </c>
      <c r="O458" s="87"/>
      <c r="P458" s="216">
        <f>O458*H458</f>
        <v>0</v>
      </c>
      <c r="Q458" s="216">
        <v>0.00029</v>
      </c>
      <c r="R458" s="216">
        <f>Q458*H458</f>
        <v>0.0055100000000000001</v>
      </c>
      <c r="S458" s="216">
        <v>0</v>
      </c>
      <c r="T458" s="217">
        <f>S458*H458</f>
        <v>0</v>
      </c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R458" s="218" t="s">
        <v>305</v>
      </c>
      <c r="AT458" s="218" t="s">
        <v>142</v>
      </c>
      <c r="AU458" s="218" t="s">
        <v>86</v>
      </c>
      <c r="AY458" s="20" t="s">
        <v>139</v>
      </c>
      <c r="BE458" s="219">
        <f>IF(N458="základní",J458,0)</f>
        <v>0</v>
      </c>
      <c r="BF458" s="219">
        <f>IF(N458="snížená",J458,0)</f>
        <v>0</v>
      </c>
      <c r="BG458" s="219">
        <f>IF(N458="zákl. přenesená",J458,0)</f>
        <v>0</v>
      </c>
      <c r="BH458" s="219">
        <f>IF(N458="sníž. přenesená",J458,0)</f>
        <v>0</v>
      </c>
      <c r="BI458" s="219">
        <f>IF(N458="nulová",J458,0)</f>
        <v>0</v>
      </c>
      <c r="BJ458" s="20" t="s">
        <v>84</v>
      </c>
      <c r="BK458" s="219">
        <f>ROUND(I458*H458,2)</f>
        <v>0</v>
      </c>
      <c r="BL458" s="20" t="s">
        <v>305</v>
      </c>
      <c r="BM458" s="218" t="s">
        <v>735</v>
      </c>
    </row>
    <row r="459" s="2" customFormat="1">
      <c r="A459" s="41"/>
      <c r="B459" s="42"/>
      <c r="C459" s="43"/>
      <c r="D459" s="220" t="s">
        <v>149</v>
      </c>
      <c r="E459" s="43"/>
      <c r="F459" s="221" t="s">
        <v>736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149</v>
      </c>
      <c r="AU459" s="20" t="s">
        <v>86</v>
      </c>
    </row>
    <row r="460" s="2" customFormat="1">
      <c r="A460" s="41"/>
      <c r="B460" s="42"/>
      <c r="C460" s="43"/>
      <c r="D460" s="225" t="s">
        <v>151</v>
      </c>
      <c r="E460" s="43"/>
      <c r="F460" s="226" t="s">
        <v>737</v>
      </c>
      <c r="G460" s="43"/>
      <c r="H460" s="43"/>
      <c r="I460" s="222"/>
      <c r="J460" s="43"/>
      <c r="K460" s="43"/>
      <c r="L460" s="47"/>
      <c r="M460" s="223"/>
      <c r="N460" s="224"/>
      <c r="O460" s="87"/>
      <c r="P460" s="87"/>
      <c r="Q460" s="87"/>
      <c r="R460" s="87"/>
      <c r="S460" s="87"/>
      <c r="T460" s="88"/>
      <c r="U460" s="41"/>
      <c r="V460" s="41"/>
      <c r="W460" s="41"/>
      <c r="X460" s="41"/>
      <c r="Y460" s="41"/>
      <c r="Z460" s="41"/>
      <c r="AA460" s="41"/>
      <c r="AB460" s="41"/>
      <c r="AC460" s="41"/>
      <c r="AD460" s="41"/>
      <c r="AE460" s="41"/>
      <c r="AT460" s="20" t="s">
        <v>151</v>
      </c>
      <c r="AU460" s="20" t="s">
        <v>86</v>
      </c>
    </row>
    <row r="461" s="13" customFormat="1">
      <c r="A461" s="13"/>
      <c r="B461" s="227"/>
      <c r="C461" s="228"/>
      <c r="D461" s="220" t="s">
        <v>153</v>
      </c>
      <c r="E461" s="229" t="s">
        <v>19</v>
      </c>
      <c r="F461" s="230" t="s">
        <v>731</v>
      </c>
      <c r="G461" s="228"/>
      <c r="H461" s="231">
        <v>19</v>
      </c>
      <c r="I461" s="232"/>
      <c r="J461" s="228"/>
      <c r="K461" s="228"/>
      <c r="L461" s="233"/>
      <c r="M461" s="234"/>
      <c r="N461" s="235"/>
      <c r="O461" s="235"/>
      <c r="P461" s="235"/>
      <c r="Q461" s="235"/>
      <c r="R461" s="235"/>
      <c r="S461" s="235"/>
      <c r="T461" s="236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T461" s="237" t="s">
        <v>153</v>
      </c>
      <c r="AU461" s="237" t="s">
        <v>86</v>
      </c>
      <c r="AV461" s="13" t="s">
        <v>86</v>
      </c>
      <c r="AW461" s="13" t="s">
        <v>35</v>
      </c>
      <c r="AX461" s="13" t="s">
        <v>84</v>
      </c>
      <c r="AY461" s="237" t="s">
        <v>139</v>
      </c>
    </row>
    <row r="462" s="2" customFormat="1" ht="16.5" customHeight="1">
      <c r="A462" s="41"/>
      <c r="B462" s="42"/>
      <c r="C462" s="207" t="s">
        <v>738</v>
      </c>
      <c r="D462" s="238" t="s">
        <v>142</v>
      </c>
      <c r="E462" s="208" t="s">
        <v>739</v>
      </c>
      <c r="F462" s="209" t="s">
        <v>740</v>
      </c>
      <c r="G462" s="210" t="s">
        <v>271</v>
      </c>
      <c r="H462" s="211">
        <v>19</v>
      </c>
      <c r="I462" s="212"/>
      <c r="J462" s="213">
        <f>ROUND(I462*H462,2)</f>
        <v>0</v>
      </c>
      <c r="K462" s="209" t="s">
        <v>146</v>
      </c>
      <c r="L462" s="47"/>
      <c r="M462" s="214" t="s">
        <v>19</v>
      </c>
      <c r="N462" s="215" t="s">
        <v>47</v>
      </c>
      <c r="O462" s="87"/>
      <c r="P462" s="216">
        <f>O462*H462</f>
        <v>0</v>
      </c>
      <c r="Q462" s="216">
        <v>0.00020000000000000001</v>
      </c>
      <c r="R462" s="216">
        <f>Q462*H462</f>
        <v>0.0038</v>
      </c>
      <c r="S462" s="216">
        <v>0</v>
      </c>
      <c r="T462" s="217">
        <f>S462*H462</f>
        <v>0</v>
      </c>
      <c r="U462" s="41"/>
      <c r="V462" s="41"/>
      <c r="W462" s="41"/>
      <c r="X462" s="41"/>
      <c r="Y462" s="41"/>
      <c r="Z462" s="41"/>
      <c r="AA462" s="41"/>
      <c r="AB462" s="41"/>
      <c r="AC462" s="41"/>
      <c r="AD462" s="41"/>
      <c r="AE462" s="41"/>
      <c r="AR462" s="218" t="s">
        <v>305</v>
      </c>
      <c r="AT462" s="218" t="s">
        <v>142</v>
      </c>
      <c r="AU462" s="218" t="s">
        <v>86</v>
      </c>
      <c r="AY462" s="20" t="s">
        <v>139</v>
      </c>
      <c r="BE462" s="219">
        <f>IF(N462="základní",J462,0)</f>
        <v>0</v>
      </c>
      <c r="BF462" s="219">
        <f>IF(N462="snížená",J462,0)</f>
        <v>0</v>
      </c>
      <c r="BG462" s="219">
        <f>IF(N462="zákl. přenesená",J462,0)</f>
        <v>0</v>
      </c>
      <c r="BH462" s="219">
        <f>IF(N462="sníž. přenesená",J462,0)</f>
        <v>0</v>
      </c>
      <c r="BI462" s="219">
        <f>IF(N462="nulová",J462,0)</f>
        <v>0</v>
      </c>
      <c r="BJ462" s="20" t="s">
        <v>84</v>
      </c>
      <c r="BK462" s="219">
        <f>ROUND(I462*H462,2)</f>
        <v>0</v>
      </c>
      <c r="BL462" s="20" t="s">
        <v>305</v>
      </c>
      <c r="BM462" s="218" t="s">
        <v>741</v>
      </c>
    </row>
    <row r="463" s="2" customFormat="1">
      <c r="A463" s="41"/>
      <c r="B463" s="42"/>
      <c r="C463" s="43"/>
      <c r="D463" s="220" t="s">
        <v>149</v>
      </c>
      <c r="E463" s="43"/>
      <c r="F463" s="221" t="s">
        <v>742</v>
      </c>
      <c r="G463" s="43"/>
      <c r="H463" s="43"/>
      <c r="I463" s="222"/>
      <c r="J463" s="43"/>
      <c r="K463" s="43"/>
      <c r="L463" s="47"/>
      <c r="M463" s="223"/>
      <c r="N463" s="224"/>
      <c r="O463" s="87"/>
      <c r="P463" s="87"/>
      <c r="Q463" s="87"/>
      <c r="R463" s="87"/>
      <c r="S463" s="87"/>
      <c r="T463" s="88"/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T463" s="20" t="s">
        <v>149</v>
      </c>
      <c r="AU463" s="20" t="s">
        <v>86</v>
      </c>
    </row>
    <row r="464" s="2" customFormat="1">
      <c r="A464" s="41"/>
      <c r="B464" s="42"/>
      <c r="C464" s="43"/>
      <c r="D464" s="225" t="s">
        <v>151</v>
      </c>
      <c r="E464" s="43"/>
      <c r="F464" s="226" t="s">
        <v>743</v>
      </c>
      <c r="G464" s="43"/>
      <c r="H464" s="43"/>
      <c r="I464" s="222"/>
      <c r="J464" s="43"/>
      <c r="K464" s="43"/>
      <c r="L464" s="47"/>
      <c r="M464" s="223"/>
      <c r="N464" s="224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20" t="s">
        <v>151</v>
      </c>
      <c r="AU464" s="20" t="s">
        <v>86</v>
      </c>
    </row>
    <row r="465" s="13" customFormat="1">
      <c r="A465" s="13"/>
      <c r="B465" s="227"/>
      <c r="C465" s="228"/>
      <c r="D465" s="220" t="s">
        <v>153</v>
      </c>
      <c r="E465" s="229" t="s">
        <v>19</v>
      </c>
      <c r="F465" s="230" t="s">
        <v>731</v>
      </c>
      <c r="G465" s="228"/>
      <c r="H465" s="231">
        <v>19</v>
      </c>
      <c r="I465" s="232"/>
      <c r="J465" s="228"/>
      <c r="K465" s="228"/>
      <c r="L465" s="233"/>
      <c r="M465" s="234"/>
      <c r="N465" s="235"/>
      <c r="O465" s="235"/>
      <c r="P465" s="235"/>
      <c r="Q465" s="235"/>
      <c r="R465" s="235"/>
      <c r="S465" s="235"/>
      <c r="T465" s="236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37" t="s">
        <v>153</v>
      </c>
      <c r="AU465" s="237" t="s">
        <v>86</v>
      </c>
      <c r="AV465" s="13" t="s">
        <v>86</v>
      </c>
      <c r="AW465" s="13" t="s">
        <v>35</v>
      </c>
      <c r="AX465" s="13" t="s">
        <v>84</v>
      </c>
      <c r="AY465" s="237" t="s">
        <v>139</v>
      </c>
    </row>
    <row r="466" s="2" customFormat="1" ht="16.5" customHeight="1">
      <c r="A466" s="41"/>
      <c r="B466" s="42"/>
      <c r="C466" s="207" t="s">
        <v>744</v>
      </c>
      <c r="D466" s="238" t="s">
        <v>142</v>
      </c>
      <c r="E466" s="208" t="s">
        <v>745</v>
      </c>
      <c r="F466" s="209" t="s">
        <v>746</v>
      </c>
      <c r="G466" s="210" t="s">
        <v>176</v>
      </c>
      <c r="H466" s="211">
        <v>0.036999999999999998</v>
      </c>
      <c r="I466" s="212"/>
      <c r="J466" s="213">
        <f>ROUND(I466*H466,2)</f>
        <v>0</v>
      </c>
      <c r="K466" s="209" t="s">
        <v>19</v>
      </c>
      <c r="L466" s="47"/>
      <c r="M466" s="214" t="s">
        <v>19</v>
      </c>
      <c r="N466" s="215" t="s">
        <v>47</v>
      </c>
      <c r="O466" s="87"/>
      <c r="P466" s="216">
        <f>O466*H466</f>
        <v>0</v>
      </c>
      <c r="Q466" s="216">
        <v>0</v>
      </c>
      <c r="R466" s="216">
        <f>Q466*H466</f>
        <v>0</v>
      </c>
      <c r="S466" s="216">
        <v>0</v>
      </c>
      <c r="T466" s="217">
        <f>S466*H466</f>
        <v>0</v>
      </c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R466" s="218" t="s">
        <v>305</v>
      </c>
      <c r="AT466" s="218" t="s">
        <v>142</v>
      </c>
      <c r="AU466" s="218" t="s">
        <v>86</v>
      </c>
      <c r="AY466" s="20" t="s">
        <v>139</v>
      </c>
      <c r="BE466" s="219">
        <f>IF(N466="základní",J466,0)</f>
        <v>0</v>
      </c>
      <c r="BF466" s="219">
        <f>IF(N466="snížená",J466,0)</f>
        <v>0</v>
      </c>
      <c r="BG466" s="219">
        <f>IF(N466="zákl. přenesená",J466,0)</f>
        <v>0</v>
      </c>
      <c r="BH466" s="219">
        <f>IF(N466="sníž. přenesená",J466,0)</f>
        <v>0</v>
      </c>
      <c r="BI466" s="219">
        <f>IF(N466="nulová",J466,0)</f>
        <v>0</v>
      </c>
      <c r="BJ466" s="20" t="s">
        <v>84</v>
      </c>
      <c r="BK466" s="219">
        <f>ROUND(I466*H466,2)</f>
        <v>0</v>
      </c>
      <c r="BL466" s="20" t="s">
        <v>305</v>
      </c>
      <c r="BM466" s="218" t="s">
        <v>747</v>
      </c>
    </row>
    <row r="467" s="2" customFormat="1">
      <c r="A467" s="41"/>
      <c r="B467" s="42"/>
      <c r="C467" s="43"/>
      <c r="D467" s="220" t="s">
        <v>149</v>
      </c>
      <c r="E467" s="43"/>
      <c r="F467" s="221" t="s">
        <v>748</v>
      </c>
      <c r="G467" s="43"/>
      <c r="H467" s="43"/>
      <c r="I467" s="222"/>
      <c r="J467" s="43"/>
      <c r="K467" s="43"/>
      <c r="L467" s="47"/>
      <c r="M467" s="223"/>
      <c r="N467" s="224"/>
      <c r="O467" s="87"/>
      <c r="P467" s="87"/>
      <c r="Q467" s="87"/>
      <c r="R467" s="87"/>
      <c r="S467" s="87"/>
      <c r="T467" s="88"/>
      <c r="U467" s="41"/>
      <c r="V467" s="41"/>
      <c r="W467" s="41"/>
      <c r="X467" s="41"/>
      <c r="Y467" s="41"/>
      <c r="Z467" s="41"/>
      <c r="AA467" s="41"/>
      <c r="AB467" s="41"/>
      <c r="AC467" s="41"/>
      <c r="AD467" s="41"/>
      <c r="AE467" s="41"/>
      <c r="AT467" s="20" t="s">
        <v>149</v>
      </c>
      <c r="AU467" s="20" t="s">
        <v>86</v>
      </c>
    </row>
    <row r="468" s="12" customFormat="1" ht="22.8" customHeight="1">
      <c r="A468" s="12"/>
      <c r="B468" s="191"/>
      <c r="C468" s="192"/>
      <c r="D468" s="193" t="s">
        <v>75</v>
      </c>
      <c r="E468" s="205" t="s">
        <v>749</v>
      </c>
      <c r="F468" s="205" t="s">
        <v>750</v>
      </c>
      <c r="G468" s="192"/>
      <c r="H468" s="192"/>
      <c r="I468" s="195"/>
      <c r="J468" s="206">
        <f>BK468</f>
        <v>0</v>
      </c>
      <c r="K468" s="192"/>
      <c r="L468" s="197"/>
      <c r="M468" s="198"/>
      <c r="N468" s="199"/>
      <c r="O468" s="199"/>
      <c r="P468" s="200">
        <f>SUM(P469:P530)</f>
        <v>0</v>
      </c>
      <c r="Q468" s="199"/>
      <c r="R468" s="200">
        <f>SUM(R469:R530)</f>
        <v>0.018509999999999999</v>
      </c>
      <c r="S468" s="199"/>
      <c r="T468" s="201">
        <f>SUM(T469:T530)</f>
        <v>0.0088000000000000005</v>
      </c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R468" s="202" t="s">
        <v>86</v>
      </c>
      <c r="AT468" s="203" t="s">
        <v>75</v>
      </c>
      <c r="AU468" s="203" t="s">
        <v>84</v>
      </c>
      <c r="AY468" s="202" t="s">
        <v>139</v>
      </c>
      <c r="BK468" s="204">
        <f>SUM(BK469:BK530)</f>
        <v>0</v>
      </c>
    </row>
    <row r="469" s="2" customFormat="1" ht="16.5" customHeight="1">
      <c r="A469" s="41"/>
      <c r="B469" s="42"/>
      <c r="C469" s="207" t="s">
        <v>751</v>
      </c>
      <c r="D469" s="238" t="s">
        <v>142</v>
      </c>
      <c r="E469" s="208" t="s">
        <v>752</v>
      </c>
      <c r="F469" s="209" t="s">
        <v>753</v>
      </c>
      <c r="G469" s="210" t="s">
        <v>271</v>
      </c>
      <c r="H469" s="211">
        <v>1</v>
      </c>
      <c r="I469" s="212"/>
      <c r="J469" s="213">
        <f>ROUND(I469*H469,2)</f>
        <v>0</v>
      </c>
      <c r="K469" s="209" t="s">
        <v>146</v>
      </c>
      <c r="L469" s="47"/>
      <c r="M469" s="214" t="s">
        <v>19</v>
      </c>
      <c r="N469" s="215" t="s">
        <v>47</v>
      </c>
      <c r="O469" s="87"/>
      <c r="P469" s="216">
        <f>O469*H469</f>
        <v>0</v>
      </c>
      <c r="Q469" s="216">
        <v>0</v>
      </c>
      <c r="R469" s="216">
        <f>Q469*H469</f>
        <v>0</v>
      </c>
      <c r="S469" s="216">
        <v>0</v>
      </c>
      <c r="T469" s="217">
        <f>S469*H469</f>
        <v>0</v>
      </c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R469" s="218" t="s">
        <v>305</v>
      </c>
      <c r="AT469" s="218" t="s">
        <v>142</v>
      </c>
      <c r="AU469" s="218" t="s">
        <v>86</v>
      </c>
      <c r="AY469" s="20" t="s">
        <v>139</v>
      </c>
      <c r="BE469" s="219">
        <f>IF(N469="základní",J469,0)</f>
        <v>0</v>
      </c>
      <c r="BF469" s="219">
        <f>IF(N469="snížená",J469,0)</f>
        <v>0</v>
      </c>
      <c r="BG469" s="219">
        <f>IF(N469="zákl. přenesená",J469,0)</f>
        <v>0</v>
      </c>
      <c r="BH469" s="219">
        <f>IF(N469="sníž. přenesená",J469,0)</f>
        <v>0</v>
      </c>
      <c r="BI469" s="219">
        <f>IF(N469="nulová",J469,0)</f>
        <v>0</v>
      </c>
      <c r="BJ469" s="20" t="s">
        <v>84</v>
      </c>
      <c r="BK469" s="219">
        <f>ROUND(I469*H469,2)</f>
        <v>0</v>
      </c>
      <c r="BL469" s="20" t="s">
        <v>305</v>
      </c>
      <c r="BM469" s="218" t="s">
        <v>754</v>
      </c>
    </row>
    <row r="470" s="2" customFormat="1">
      <c r="A470" s="41"/>
      <c r="B470" s="42"/>
      <c r="C470" s="43"/>
      <c r="D470" s="220" t="s">
        <v>149</v>
      </c>
      <c r="E470" s="43"/>
      <c r="F470" s="221" t="s">
        <v>755</v>
      </c>
      <c r="G470" s="43"/>
      <c r="H470" s="43"/>
      <c r="I470" s="222"/>
      <c r="J470" s="43"/>
      <c r="K470" s="43"/>
      <c r="L470" s="47"/>
      <c r="M470" s="223"/>
      <c r="N470" s="224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0" t="s">
        <v>149</v>
      </c>
      <c r="AU470" s="20" t="s">
        <v>86</v>
      </c>
    </row>
    <row r="471" s="2" customFormat="1">
      <c r="A471" s="41"/>
      <c r="B471" s="42"/>
      <c r="C471" s="43"/>
      <c r="D471" s="225" t="s">
        <v>151</v>
      </c>
      <c r="E471" s="43"/>
      <c r="F471" s="226" t="s">
        <v>756</v>
      </c>
      <c r="G471" s="43"/>
      <c r="H471" s="43"/>
      <c r="I471" s="222"/>
      <c r="J471" s="43"/>
      <c r="K471" s="43"/>
      <c r="L471" s="47"/>
      <c r="M471" s="223"/>
      <c r="N471" s="224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151</v>
      </c>
      <c r="AU471" s="20" t="s">
        <v>86</v>
      </c>
    </row>
    <row r="472" s="13" customFormat="1">
      <c r="A472" s="13"/>
      <c r="B472" s="227"/>
      <c r="C472" s="228"/>
      <c r="D472" s="220" t="s">
        <v>153</v>
      </c>
      <c r="E472" s="229" t="s">
        <v>19</v>
      </c>
      <c r="F472" s="230" t="s">
        <v>84</v>
      </c>
      <c r="G472" s="228"/>
      <c r="H472" s="231">
        <v>1</v>
      </c>
      <c r="I472" s="232"/>
      <c r="J472" s="228"/>
      <c r="K472" s="228"/>
      <c r="L472" s="233"/>
      <c r="M472" s="234"/>
      <c r="N472" s="235"/>
      <c r="O472" s="235"/>
      <c r="P472" s="235"/>
      <c r="Q472" s="235"/>
      <c r="R472" s="235"/>
      <c r="S472" s="235"/>
      <c r="T472" s="23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7" t="s">
        <v>153</v>
      </c>
      <c r="AU472" s="237" t="s">
        <v>86</v>
      </c>
      <c r="AV472" s="13" t="s">
        <v>86</v>
      </c>
      <c r="AW472" s="13" t="s">
        <v>35</v>
      </c>
      <c r="AX472" s="13" t="s">
        <v>84</v>
      </c>
      <c r="AY472" s="237" t="s">
        <v>139</v>
      </c>
    </row>
    <row r="473" s="2" customFormat="1" ht="16.5" customHeight="1">
      <c r="A473" s="41"/>
      <c r="B473" s="42"/>
      <c r="C473" s="240" t="s">
        <v>757</v>
      </c>
      <c r="D473" s="241" t="s">
        <v>182</v>
      </c>
      <c r="E473" s="242" t="s">
        <v>758</v>
      </c>
      <c r="F473" s="243" t="s">
        <v>759</v>
      </c>
      <c r="G473" s="244" t="s">
        <v>271</v>
      </c>
      <c r="H473" s="245">
        <v>1</v>
      </c>
      <c r="I473" s="246"/>
      <c r="J473" s="247">
        <f>ROUND(I473*H473,2)</f>
        <v>0</v>
      </c>
      <c r="K473" s="243" t="s">
        <v>146</v>
      </c>
      <c r="L473" s="248"/>
      <c r="M473" s="249" t="s">
        <v>19</v>
      </c>
      <c r="N473" s="250" t="s">
        <v>47</v>
      </c>
      <c r="O473" s="87"/>
      <c r="P473" s="216">
        <f>O473*H473</f>
        <v>0</v>
      </c>
      <c r="Q473" s="216">
        <v>4.0000000000000003E-05</v>
      </c>
      <c r="R473" s="216">
        <f>Q473*H473</f>
        <v>4.0000000000000003E-05</v>
      </c>
      <c r="S473" s="216">
        <v>0</v>
      </c>
      <c r="T473" s="21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388</v>
      </c>
      <c r="AT473" s="218" t="s">
        <v>182</v>
      </c>
      <c r="AU473" s="218" t="s">
        <v>86</v>
      </c>
      <c r="AY473" s="20" t="s">
        <v>139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84</v>
      </c>
      <c r="BK473" s="219">
        <f>ROUND(I473*H473,2)</f>
        <v>0</v>
      </c>
      <c r="BL473" s="20" t="s">
        <v>305</v>
      </c>
      <c r="BM473" s="218" t="s">
        <v>760</v>
      </c>
    </row>
    <row r="474" s="2" customFormat="1">
      <c r="A474" s="41"/>
      <c r="B474" s="42"/>
      <c r="C474" s="43"/>
      <c r="D474" s="220" t="s">
        <v>149</v>
      </c>
      <c r="E474" s="43"/>
      <c r="F474" s="221" t="s">
        <v>759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149</v>
      </c>
      <c r="AU474" s="20" t="s">
        <v>86</v>
      </c>
    </row>
    <row r="475" s="2" customFormat="1" ht="16.5" customHeight="1">
      <c r="A475" s="41"/>
      <c r="B475" s="42"/>
      <c r="C475" s="240" t="s">
        <v>761</v>
      </c>
      <c r="D475" s="241" t="s">
        <v>182</v>
      </c>
      <c r="E475" s="242" t="s">
        <v>762</v>
      </c>
      <c r="F475" s="243" t="s">
        <v>763</v>
      </c>
      <c r="G475" s="244" t="s">
        <v>271</v>
      </c>
      <c r="H475" s="245">
        <v>1</v>
      </c>
      <c r="I475" s="246"/>
      <c r="J475" s="247">
        <f>ROUND(I475*H475,2)</f>
        <v>0</v>
      </c>
      <c r="K475" s="243" t="s">
        <v>146</v>
      </c>
      <c r="L475" s="248"/>
      <c r="M475" s="249" t="s">
        <v>19</v>
      </c>
      <c r="N475" s="250" t="s">
        <v>47</v>
      </c>
      <c r="O475" s="87"/>
      <c r="P475" s="216">
        <f>O475*H475</f>
        <v>0</v>
      </c>
      <c r="Q475" s="216">
        <v>1.0000000000000001E-05</v>
      </c>
      <c r="R475" s="216">
        <f>Q475*H475</f>
        <v>1.0000000000000001E-05</v>
      </c>
      <c r="S475" s="216">
        <v>0</v>
      </c>
      <c r="T475" s="217">
        <f>S475*H475</f>
        <v>0</v>
      </c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R475" s="218" t="s">
        <v>388</v>
      </c>
      <c r="AT475" s="218" t="s">
        <v>182</v>
      </c>
      <c r="AU475" s="218" t="s">
        <v>86</v>
      </c>
      <c r="AY475" s="20" t="s">
        <v>139</v>
      </c>
      <c r="BE475" s="219">
        <f>IF(N475="základní",J475,0)</f>
        <v>0</v>
      </c>
      <c r="BF475" s="219">
        <f>IF(N475="snížená",J475,0)</f>
        <v>0</v>
      </c>
      <c r="BG475" s="219">
        <f>IF(N475="zákl. přenesená",J475,0)</f>
        <v>0</v>
      </c>
      <c r="BH475" s="219">
        <f>IF(N475="sníž. přenesená",J475,0)</f>
        <v>0</v>
      </c>
      <c r="BI475" s="219">
        <f>IF(N475="nulová",J475,0)</f>
        <v>0</v>
      </c>
      <c r="BJ475" s="20" t="s">
        <v>84</v>
      </c>
      <c r="BK475" s="219">
        <f>ROUND(I475*H475,2)</f>
        <v>0</v>
      </c>
      <c r="BL475" s="20" t="s">
        <v>305</v>
      </c>
      <c r="BM475" s="218" t="s">
        <v>764</v>
      </c>
    </row>
    <row r="476" s="2" customFormat="1">
      <c r="A476" s="41"/>
      <c r="B476" s="42"/>
      <c r="C476" s="43"/>
      <c r="D476" s="220" t="s">
        <v>149</v>
      </c>
      <c r="E476" s="43"/>
      <c r="F476" s="221" t="s">
        <v>763</v>
      </c>
      <c r="G476" s="43"/>
      <c r="H476" s="43"/>
      <c r="I476" s="222"/>
      <c r="J476" s="43"/>
      <c r="K476" s="43"/>
      <c r="L476" s="47"/>
      <c r="M476" s="223"/>
      <c r="N476" s="224"/>
      <c r="O476" s="87"/>
      <c r="P476" s="87"/>
      <c r="Q476" s="87"/>
      <c r="R476" s="87"/>
      <c r="S476" s="87"/>
      <c r="T476" s="88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T476" s="20" t="s">
        <v>149</v>
      </c>
      <c r="AU476" s="20" t="s">
        <v>86</v>
      </c>
    </row>
    <row r="477" s="2" customFormat="1">
      <c r="A477" s="41"/>
      <c r="B477" s="42"/>
      <c r="C477" s="43"/>
      <c r="D477" s="220" t="s">
        <v>164</v>
      </c>
      <c r="E477" s="43"/>
      <c r="F477" s="239" t="s">
        <v>220</v>
      </c>
      <c r="G477" s="43"/>
      <c r="H477" s="43"/>
      <c r="I477" s="222"/>
      <c r="J477" s="43"/>
      <c r="K477" s="43"/>
      <c r="L477" s="47"/>
      <c r="M477" s="223"/>
      <c r="N477" s="224"/>
      <c r="O477" s="87"/>
      <c r="P477" s="87"/>
      <c r="Q477" s="87"/>
      <c r="R477" s="87"/>
      <c r="S477" s="87"/>
      <c r="T477" s="88"/>
      <c r="U477" s="41"/>
      <c r="V477" s="41"/>
      <c r="W477" s="41"/>
      <c r="X477" s="41"/>
      <c r="Y477" s="41"/>
      <c r="Z477" s="41"/>
      <c r="AA477" s="41"/>
      <c r="AB477" s="41"/>
      <c r="AC477" s="41"/>
      <c r="AD477" s="41"/>
      <c r="AE477" s="41"/>
      <c r="AT477" s="20" t="s">
        <v>164</v>
      </c>
      <c r="AU477" s="20" t="s">
        <v>86</v>
      </c>
    </row>
    <row r="478" s="13" customFormat="1">
      <c r="A478" s="13"/>
      <c r="B478" s="227"/>
      <c r="C478" s="228"/>
      <c r="D478" s="220" t="s">
        <v>153</v>
      </c>
      <c r="E478" s="229" t="s">
        <v>19</v>
      </c>
      <c r="F478" s="230" t="s">
        <v>84</v>
      </c>
      <c r="G478" s="228"/>
      <c r="H478" s="231">
        <v>1</v>
      </c>
      <c r="I478" s="232"/>
      <c r="J478" s="228"/>
      <c r="K478" s="228"/>
      <c r="L478" s="233"/>
      <c r="M478" s="234"/>
      <c r="N478" s="235"/>
      <c r="O478" s="235"/>
      <c r="P478" s="235"/>
      <c r="Q478" s="235"/>
      <c r="R478" s="235"/>
      <c r="S478" s="235"/>
      <c r="T478" s="236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37" t="s">
        <v>153</v>
      </c>
      <c r="AU478" s="237" t="s">
        <v>86</v>
      </c>
      <c r="AV478" s="13" t="s">
        <v>86</v>
      </c>
      <c r="AW478" s="13" t="s">
        <v>35</v>
      </c>
      <c r="AX478" s="13" t="s">
        <v>84</v>
      </c>
      <c r="AY478" s="237" t="s">
        <v>139</v>
      </c>
    </row>
    <row r="479" s="2" customFormat="1" ht="16.5" customHeight="1">
      <c r="A479" s="41"/>
      <c r="B479" s="42"/>
      <c r="C479" s="207" t="s">
        <v>765</v>
      </c>
      <c r="D479" s="238" t="s">
        <v>142</v>
      </c>
      <c r="E479" s="208" t="s">
        <v>766</v>
      </c>
      <c r="F479" s="209" t="s">
        <v>767</v>
      </c>
      <c r="G479" s="210" t="s">
        <v>197</v>
      </c>
      <c r="H479" s="211">
        <v>30</v>
      </c>
      <c r="I479" s="212"/>
      <c r="J479" s="213">
        <f>ROUND(I479*H479,2)</f>
        <v>0</v>
      </c>
      <c r="K479" s="209" t="s">
        <v>146</v>
      </c>
      <c r="L479" s="47"/>
      <c r="M479" s="214" t="s">
        <v>19</v>
      </c>
      <c r="N479" s="215" t="s">
        <v>47</v>
      </c>
      <c r="O479" s="87"/>
      <c r="P479" s="216">
        <f>O479*H479</f>
        <v>0</v>
      </c>
      <c r="Q479" s="216">
        <v>0</v>
      </c>
      <c r="R479" s="216">
        <f>Q479*H479</f>
        <v>0</v>
      </c>
      <c r="S479" s="216">
        <v>0</v>
      </c>
      <c r="T479" s="217">
        <f>S479*H479</f>
        <v>0</v>
      </c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R479" s="218" t="s">
        <v>305</v>
      </c>
      <c r="AT479" s="218" t="s">
        <v>142</v>
      </c>
      <c r="AU479" s="218" t="s">
        <v>86</v>
      </c>
      <c r="AY479" s="20" t="s">
        <v>139</v>
      </c>
      <c r="BE479" s="219">
        <f>IF(N479="základní",J479,0)</f>
        <v>0</v>
      </c>
      <c r="BF479" s="219">
        <f>IF(N479="snížená",J479,0)</f>
        <v>0</v>
      </c>
      <c r="BG479" s="219">
        <f>IF(N479="zákl. přenesená",J479,0)</f>
        <v>0</v>
      </c>
      <c r="BH479" s="219">
        <f>IF(N479="sníž. přenesená",J479,0)</f>
        <v>0</v>
      </c>
      <c r="BI479" s="219">
        <f>IF(N479="nulová",J479,0)</f>
        <v>0</v>
      </c>
      <c r="BJ479" s="20" t="s">
        <v>84</v>
      </c>
      <c r="BK479" s="219">
        <f>ROUND(I479*H479,2)</f>
        <v>0</v>
      </c>
      <c r="BL479" s="20" t="s">
        <v>305</v>
      </c>
      <c r="BM479" s="218" t="s">
        <v>768</v>
      </c>
    </row>
    <row r="480" s="2" customFormat="1">
      <c r="A480" s="41"/>
      <c r="B480" s="42"/>
      <c r="C480" s="43"/>
      <c r="D480" s="220" t="s">
        <v>149</v>
      </c>
      <c r="E480" s="43"/>
      <c r="F480" s="221" t="s">
        <v>769</v>
      </c>
      <c r="G480" s="43"/>
      <c r="H480" s="43"/>
      <c r="I480" s="222"/>
      <c r="J480" s="43"/>
      <c r="K480" s="43"/>
      <c r="L480" s="47"/>
      <c r="M480" s="223"/>
      <c r="N480" s="224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149</v>
      </c>
      <c r="AU480" s="20" t="s">
        <v>86</v>
      </c>
    </row>
    <row r="481" s="2" customFormat="1">
      <c r="A481" s="41"/>
      <c r="B481" s="42"/>
      <c r="C481" s="43"/>
      <c r="D481" s="225" t="s">
        <v>151</v>
      </c>
      <c r="E481" s="43"/>
      <c r="F481" s="226" t="s">
        <v>770</v>
      </c>
      <c r="G481" s="43"/>
      <c r="H481" s="43"/>
      <c r="I481" s="222"/>
      <c r="J481" s="43"/>
      <c r="K481" s="43"/>
      <c r="L481" s="47"/>
      <c r="M481" s="223"/>
      <c r="N481" s="224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0" t="s">
        <v>151</v>
      </c>
      <c r="AU481" s="20" t="s">
        <v>86</v>
      </c>
    </row>
    <row r="482" s="2" customFormat="1" ht="16.5" customHeight="1">
      <c r="A482" s="41"/>
      <c r="B482" s="42"/>
      <c r="C482" s="240" t="s">
        <v>771</v>
      </c>
      <c r="D482" s="241" t="s">
        <v>182</v>
      </c>
      <c r="E482" s="242" t="s">
        <v>772</v>
      </c>
      <c r="F482" s="243" t="s">
        <v>773</v>
      </c>
      <c r="G482" s="244" t="s">
        <v>197</v>
      </c>
      <c r="H482" s="245">
        <v>34.5</v>
      </c>
      <c r="I482" s="246"/>
      <c r="J482" s="247">
        <f>ROUND(I482*H482,2)</f>
        <v>0</v>
      </c>
      <c r="K482" s="243" t="s">
        <v>146</v>
      </c>
      <c r="L482" s="248"/>
      <c r="M482" s="249" t="s">
        <v>19</v>
      </c>
      <c r="N482" s="250" t="s">
        <v>47</v>
      </c>
      <c r="O482" s="87"/>
      <c r="P482" s="216">
        <f>O482*H482</f>
        <v>0</v>
      </c>
      <c r="Q482" s="216">
        <v>0.00012</v>
      </c>
      <c r="R482" s="216">
        <f>Q482*H482</f>
        <v>0.0041400000000000005</v>
      </c>
      <c r="S482" s="216">
        <v>0</v>
      </c>
      <c r="T482" s="217">
        <f>S482*H482</f>
        <v>0</v>
      </c>
      <c r="U482" s="41"/>
      <c r="V482" s="41"/>
      <c r="W482" s="41"/>
      <c r="X482" s="41"/>
      <c r="Y482" s="41"/>
      <c r="Z482" s="41"/>
      <c r="AA482" s="41"/>
      <c r="AB482" s="41"/>
      <c r="AC482" s="41"/>
      <c r="AD482" s="41"/>
      <c r="AE482" s="41"/>
      <c r="AR482" s="218" t="s">
        <v>388</v>
      </c>
      <c r="AT482" s="218" t="s">
        <v>182</v>
      </c>
      <c r="AU482" s="218" t="s">
        <v>86</v>
      </c>
      <c r="AY482" s="20" t="s">
        <v>139</v>
      </c>
      <c r="BE482" s="219">
        <f>IF(N482="základní",J482,0)</f>
        <v>0</v>
      </c>
      <c r="BF482" s="219">
        <f>IF(N482="snížená",J482,0)</f>
        <v>0</v>
      </c>
      <c r="BG482" s="219">
        <f>IF(N482="zákl. přenesená",J482,0)</f>
        <v>0</v>
      </c>
      <c r="BH482" s="219">
        <f>IF(N482="sníž. přenesená",J482,0)</f>
        <v>0</v>
      </c>
      <c r="BI482" s="219">
        <f>IF(N482="nulová",J482,0)</f>
        <v>0</v>
      </c>
      <c r="BJ482" s="20" t="s">
        <v>84</v>
      </c>
      <c r="BK482" s="219">
        <f>ROUND(I482*H482,2)</f>
        <v>0</v>
      </c>
      <c r="BL482" s="20" t="s">
        <v>305</v>
      </c>
      <c r="BM482" s="218" t="s">
        <v>774</v>
      </c>
    </row>
    <row r="483" s="2" customFormat="1">
      <c r="A483" s="41"/>
      <c r="B483" s="42"/>
      <c r="C483" s="43"/>
      <c r="D483" s="220" t="s">
        <v>149</v>
      </c>
      <c r="E483" s="43"/>
      <c r="F483" s="221" t="s">
        <v>773</v>
      </c>
      <c r="G483" s="43"/>
      <c r="H483" s="43"/>
      <c r="I483" s="222"/>
      <c r="J483" s="43"/>
      <c r="K483" s="43"/>
      <c r="L483" s="47"/>
      <c r="M483" s="223"/>
      <c r="N483" s="224"/>
      <c r="O483" s="87"/>
      <c r="P483" s="87"/>
      <c r="Q483" s="87"/>
      <c r="R483" s="87"/>
      <c r="S483" s="87"/>
      <c r="T483" s="88"/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T483" s="20" t="s">
        <v>149</v>
      </c>
      <c r="AU483" s="20" t="s">
        <v>86</v>
      </c>
    </row>
    <row r="484" s="13" customFormat="1">
      <c r="A484" s="13"/>
      <c r="B484" s="227"/>
      <c r="C484" s="228"/>
      <c r="D484" s="220" t="s">
        <v>153</v>
      </c>
      <c r="E484" s="229" t="s">
        <v>19</v>
      </c>
      <c r="F484" s="230" t="s">
        <v>775</v>
      </c>
      <c r="G484" s="228"/>
      <c r="H484" s="231">
        <v>30</v>
      </c>
      <c r="I484" s="232"/>
      <c r="J484" s="228"/>
      <c r="K484" s="228"/>
      <c r="L484" s="233"/>
      <c r="M484" s="234"/>
      <c r="N484" s="235"/>
      <c r="O484" s="235"/>
      <c r="P484" s="235"/>
      <c r="Q484" s="235"/>
      <c r="R484" s="235"/>
      <c r="S484" s="235"/>
      <c r="T484" s="236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37" t="s">
        <v>153</v>
      </c>
      <c r="AU484" s="237" t="s">
        <v>86</v>
      </c>
      <c r="AV484" s="13" t="s">
        <v>86</v>
      </c>
      <c r="AW484" s="13" t="s">
        <v>35</v>
      </c>
      <c r="AX484" s="13" t="s">
        <v>84</v>
      </c>
      <c r="AY484" s="237" t="s">
        <v>139</v>
      </c>
    </row>
    <row r="485" s="13" customFormat="1">
      <c r="A485" s="13"/>
      <c r="B485" s="227"/>
      <c r="C485" s="228"/>
      <c r="D485" s="220" t="s">
        <v>153</v>
      </c>
      <c r="E485" s="228"/>
      <c r="F485" s="230" t="s">
        <v>776</v>
      </c>
      <c r="G485" s="228"/>
      <c r="H485" s="231">
        <v>34.5</v>
      </c>
      <c r="I485" s="232"/>
      <c r="J485" s="228"/>
      <c r="K485" s="228"/>
      <c r="L485" s="233"/>
      <c r="M485" s="234"/>
      <c r="N485" s="235"/>
      <c r="O485" s="235"/>
      <c r="P485" s="235"/>
      <c r="Q485" s="235"/>
      <c r="R485" s="235"/>
      <c r="S485" s="235"/>
      <c r="T485" s="23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37" t="s">
        <v>153</v>
      </c>
      <c r="AU485" s="237" t="s">
        <v>86</v>
      </c>
      <c r="AV485" s="13" t="s">
        <v>86</v>
      </c>
      <c r="AW485" s="13" t="s">
        <v>4</v>
      </c>
      <c r="AX485" s="13" t="s">
        <v>84</v>
      </c>
      <c r="AY485" s="237" t="s">
        <v>139</v>
      </c>
    </row>
    <row r="486" s="2" customFormat="1" ht="16.5" customHeight="1">
      <c r="A486" s="41"/>
      <c r="B486" s="42"/>
      <c r="C486" s="207" t="s">
        <v>777</v>
      </c>
      <c r="D486" s="207" t="s">
        <v>142</v>
      </c>
      <c r="E486" s="208" t="s">
        <v>778</v>
      </c>
      <c r="F486" s="209" t="s">
        <v>779</v>
      </c>
      <c r="G486" s="210" t="s">
        <v>271</v>
      </c>
      <c r="H486" s="211">
        <v>12</v>
      </c>
      <c r="I486" s="212"/>
      <c r="J486" s="213">
        <f>ROUND(I486*H486,2)</f>
        <v>0</v>
      </c>
      <c r="K486" s="209" t="s">
        <v>146</v>
      </c>
      <c r="L486" s="47"/>
      <c r="M486" s="214" t="s">
        <v>19</v>
      </c>
      <c r="N486" s="215" t="s">
        <v>47</v>
      </c>
      <c r="O486" s="87"/>
      <c r="P486" s="216">
        <f>O486*H486</f>
        <v>0</v>
      </c>
      <c r="Q486" s="216">
        <v>0</v>
      </c>
      <c r="R486" s="216">
        <f>Q486*H486</f>
        <v>0</v>
      </c>
      <c r="S486" s="216">
        <v>0</v>
      </c>
      <c r="T486" s="217">
        <f>S486*H486</f>
        <v>0</v>
      </c>
      <c r="U486" s="41"/>
      <c r="V486" s="41"/>
      <c r="W486" s="41"/>
      <c r="X486" s="41"/>
      <c r="Y486" s="41"/>
      <c r="Z486" s="41"/>
      <c r="AA486" s="41"/>
      <c r="AB486" s="41"/>
      <c r="AC486" s="41"/>
      <c r="AD486" s="41"/>
      <c r="AE486" s="41"/>
      <c r="AR486" s="218" t="s">
        <v>147</v>
      </c>
      <c r="AT486" s="218" t="s">
        <v>142</v>
      </c>
      <c r="AU486" s="218" t="s">
        <v>86</v>
      </c>
      <c r="AY486" s="20" t="s">
        <v>139</v>
      </c>
      <c r="BE486" s="219">
        <f>IF(N486="základní",J486,0)</f>
        <v>0</v>
      </c>
      <c r="BF486" s="219">
        <f>IF(N486="snížená",J486,0)</f>
        <v>0</v>
      </c>
      <c r="BG486" s="219">
        <f>IF(N486="zákl. přenesená",J486,0)</f>
        <v>0</v>
      </c>
      <c r="BH486" s="219">
        <f>IF(N486="sníž. přenesená",J486,0)</f>
        <v>0</v>
      </c>
      <c r="BI486" s="219">
        <f>IF(N486="nulová",J486,0)</f>
        <v>0</v>
      </c>
      <c r="BJ486" s="20" t="s">
        <v>84</v>
      </c>
      <c r="BK486" s="219">
        <f>ROUND(I486*H486,2)</f>
        <v>0</v>
      </c>
      <c r="BL486" s="20" t="s">
        <v>147</v>
      </c>
      <c r="BM486" s="218" t="s">
        <v>780</v>
      </c>
    </row>
    <row r="487" s="2" customFormat="1">
      <c r="A487" s="41"/>
      <c r="B487" s="42"/>
      <c r="C487" s="43"/>
      <c r="D487" s="220" t="s">
        <v>149</v>
      </c>
      <c r="E487" s="43"/>
      <c r="F487" s="221" t="s">
        <v>781</v>
      </c>
      <c r="G487" s="43"/>
      <c r="H487" s="43"/>
      <c r="I487" s="222"/>
      <c r="J487" s="43"/>
      <c r="K487" s="43"/>
      <c r="L487" s="47"/>
      <c r="M487" s="223"/>
      <c r="N487" s="224"/>
      <c r="O487" s="87"/>
      <c r="P487" s="87"/>
      <c r="Q487" s="87"/>
      <c r="R487" s="87"/>
      <c r="S487" s="87"/>
      <c r="T487" s="88"/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T487" s="20" t="s">
        <v>149</v>
      </c>
      <c r="AU487" s="20" t="s">
        <v>86</v>
      </c>
    </row>
    <row r="488" s="2" customFormat="1">
      <c r="A488" s="41"/>
      <c r="B488" s="42"/>
      <c r="C488" s="43"/>
      <c r="D488" s="225" t="s">
        <v>151</v>
      </c>
      <c r="E488" s="43"/>
      <c r="F488" s="226" t="s">
        <v>782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151</v>
      </c>
      <c r="AU488" s="20" t="s">
        <v>86</v>
      </c>
    </row>
    <row r="489" s="13" customFormat="1">
      <c r="A489" s="13"/>
      <c r="B489" s="227"/>
      <c r="C489" s="228"/>
      <c r="D489" s="220" t="s">
        <v>153</v>
      </c>
      <c r="E489" s="229" t="s">
        <v>19</v>
      </c>
      <c r="F489" s="230" t="s">
        <v>8</v>
      </c>
      <c r="G489" s="228"/>
      <c r="H489" s="231">
        <v>12</v>
      </c>
      <c r="I489" s="232"/>
      <c r="J489" s="228"/>
      <c r="K489" s="228"/>
      <c r="L489" s="233"/>
      <c r="M489" s="234"/>
      <c r="N489" s="235"/>
      <c r="O489" s="235"/>
      <c r="P489" s="235"/>
      <c r="Q489" s="235"/>
      <c r="R489" s="235"/>
      <c r="S489" s="235"/>
      <c r="T489" s="23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37" t="s">
        <v>153</v>
      </c>
      <c r="AU489" s="237" t="s">
        <v>86</v>
      </c>
      <c r="AV489" s="13" t="s">
        <v>86</v>
      </c>
      <c r="AW489" s="13" t="s">
        <v>35</v>
      </c>
      <c r="AX489" s="13" t="s">
        <v>84</v>
      </c>
      <c r="AY489" s="237" t="s">
        <v>139</v>
      </c>
    </row>
    <row r="490" s="2" customFormat="1" ht="16.5" customHeight="1">
      <c r="A490" s="41"/>
      <c r="B490" s="42"/>
      <c r="C490" s="207" t="s">
        <v>783</v>
      </c>
      <c r="D490" s="207" t="s">
        <v>142</v>
      </c>
      <c r="E490" s="208" t="s">
        <v>784</v>
      </c>
      <c r="F490" s="209" t="s">
        <v>785</v>
      </c>
      <c r="G490" s="210" t="s">
        <v>271</v>
      </c>
      <c r="H490" s="211">
        <v>1</v>
      </c>
      <c r="I490" s="212"/>
      <c r="J490" s="213">
        <f>ROUND(I490*H490,2)</f>
        <v>0</v>
      </c>
      <c r="K490" s="209" t="s">
        <v>146</v>
      </c>
      <c r="L490" s="47"/>
      <c r="M490" s="214" t="s">
        <v>19</v>
      </c>
      <c r="N490" s="215" t="s">
        <v>47</v>
      </c>
      <c r="O490" s="87"/>
      <c r="P490" s="216">
        <f>O490*H490</f>
        <v>0</v>
      </c>
      <c r="Q490" s="216">
        <v>0</v>
      </c>
      <c r="R490" s="216">
        <f>Q490*H490</f>
        <v>0</v>
      </c>
      <c r="S490" s="216">
        <v>0</v>
      </c>
      <c r="T490" s="217">
        <f>S490*H490</f>
        <v>0</v>
      </c>
      <c r="U490" s="41"/>
      <c r="V490" s="41"/>
      <c r="W490" s="41"/>
      <c r="X490" s="41"/>
      <c r="Y490" s="41"/>
      <c r="Z490" s="41"/>
      <c r="AA490" s="41"/>
      <c r="AB490" s="41"/>
      <c r="AC490" s="41"/>
      <c r="AD490" s="41"/>
      <c r="AE490" s="41"/>
      <c r="AR490" s="218" t="s">
        <v>305</v>
      </c>
      <c r="AT490" s="218" t="s">
        <v>142</v>
      </c>
      <c r="AU490" s="218" t="s">
        <v>86</v>
      </c>
      <c r="AY490" s="20" t="s">
        <v>139</v>
      </c>
      <c r="BE490" s="219">
        <f>IF(N490="základní",J490,0)</f>
        <v>0</v>
      </c>
      <c r="BF490" s="219">
        <f>IF(N490="snížená",J490,0)</f>
        <v>0</v>
      </c>
      <c r="BG490" s="219">
        <f>IF(N490="zákl. přenesená",J490,0)</f>
        <v>0</v>
      </c>
      <c r="BH490" s="219">
        <f>IF(N490="sníž. přenesená",J490,0)</f>
        <v>0</v>
      </c>
      <c r="BI490" s="219">
        <f>IF(N490="nulová",J490,0)</f>
        <v>0</v>
      </c>
      <c r="BJ490" s="20" t="s">
        <v>84</v>
      </c>
      <c r="BK490" s="219">
        <f>ROUND(I490*H490,2)</f>
        <v>0</v>
      </c>
      <c r="BL490" s="20" t="s">
        <v>305</v>
      </c>
      <c r="BM490" s="218" t="s">
        <v>786</v>
      </c>
    </row>
    <row r="491" s="2" customFormat="1">
      <c r="A491" s="41"/>
      <c r="B491" s="42"/>
      <c r="C491" s="43"/>
      <c r="D491" s="220" t="s">
        <v>149</v>
      </c>
      <c r="E491" s="43"/>
      <c r="F491" s="221" t="s">
        <v>787</v>
      </c>
      <c r="G491" s="43"/>
      <c r="H491" s="43"/>
      <c r="I491" s="222"/>
      <c r="J491" s="43"/>
      <c r="K491" s="43"/>
      <c r="L491" s="47"/>
      <c r="M491" s="223"/>
      <c r="N491" s="224"/>
      <c r="O491" s="87"/>
      <c r="P491" s="87"/>
      <c r="Q491" s="87"/>
      <c r="R491" s="87"/>
      <c r="S491" s="87"/>
      <c r="T491" s="88"/>
      <c r="U491" s="41"/>
      <c r="V491" s="41"/>
      <c r="W491" s="41"/>
      <c r="X491" s="41"/>
      <c r="Y491" s="41"/>
      <c r="Z491" s="41"/>
      <c r="AA491" s="41"/>
      <c r="AB491" s="41"/>
      <c r="AC491" s="41"/>
      <c r="AD491" s="41"/>
      <c r="AE491" s="41"/>
      <c r="AT491" s="20" t="s">
        <v>149</v>
      </c>
      <c r="AU491" s="20" t="s">
        <v>86</v>
      </c>
    </row>
    <row r="492" s="2" customFormat="1">
      <c r="A492" s="41"/>
      <c r="B492" s="42"/>
      <c r="C492" s="43"/>
      <c r="D492" s="225" t="s">
        <v>151</v>
      </c>
      <c r="E492" s="43"/>
      <c r="F492" s="226" t="s">
        <v>788</v>
      </c>
      <c r="G492" s="43"/>
      <c r="H492" s="43"/>
      <c r="I492" s="222"/>
      <c r="J492" s="43"/>
      <c r="K492" s="43"/>
      <c r="L492" s="47"/>
      <c r="M492" s="223"/>
      <c r="N492" s="224"/>
      <c r="O492" s="87"/>
      <c r="P492" s="87"/>
      <c r="Q492" s="87"/>
      <c r="R492" s="87"/>
      <c r="S492" s="87"/>
      <c r="T492" s="88"/>
      <c r="U492" s="41"/>
      <c r="V492" s="41"/>
      <c r="W492" s="41"/>
      <c r="X492" s="41"/>
      <c r="Y492" s="41"/>
      <c r="Z492" s="41"/>
      <c r="AA492" s="41"/>
      <c r="AB492" s="41"/>
      <c r="AC492" s="41"/>
      <c r="AD492" s="41"/>
      <c r="AE492" s="41"/>
      <c r="AT492" s="20" t="s">
        <v>151</v>
      </c>
      <c r="AU492" s="20" t="s">
        <v>86</v>
      </c>
    </row>
    <row r="493" s="13" customFormat="1">
      <c r="A493" s="13"/>
      <c r="B493" s="227"/>
      <c r="C493" s="228"/>
      <c r="D493" s="220" t="s">
        <v>153</v>
      </c>
      <c r="E493" s="229" t="s">
        <v>19</v>
      </c>
      <c r="F493" s="230" t="s">
        <v>84</v>
      </c>
      <c r="G493" s="228"/>
      <c r="H493" s="231">
        <v>1</v>
      </c>
      <c r="I493" s="232"/>
      <c r="J493" s="228"/>
      <c r="K493" s="228"/>
      <c r="L493" s="233"/>
      <c r="M493" s="234"/>
      <c r="N493" s="235"/>
      <c r="O493" s="235"/>
      <c r="P493" s="235"/>
      <c r="Q493" s="235"/>
      <c r="R493" s="235"/>
      <c r="S493" s="235"/>
      <c r="T493" s="23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37" t="s">
        <v>153</v>
      </c>
      <c r="AU493" s="237" t="s">
        <v>86</v>
      </c>
      <c r="AV493" s="13" t="s">
        <v>86</v>
      </c>
      <c r="AW493" s="13" t="s">
        <v>35</v>
      </c>
      <c r="AX493" s="13" t="s">
        <v>84</v>
      </c>
      <c r="AY493" s="237" t="s">
        <v>139</v>
      </c>
    </row>
    <row r="494" s="2" customFormat="1" ht="16.5" customHeight="1">
      <c r="A494" s="41"/>
      <c r="B494" s="42"/>
      <c r="C494" s="207" t="s">
        <v>789</v>
      </c>
      <c r="D494" s="238" t="s">
        <v>142</v>
      </c>
      <c r="E494" s="208" t="s">
        <v>790</v>
      </c>
      <c r="F494" s="209" t="s">
        <v>791</v>
      </c>
      <c r="G494" s="210" t="s">
        <v>271</v>
      </c>
      <c r="H494" s="211">
        <v>2</v>
      </c>
      <c r="I494" s="212"/>
      <c r="J494" s="213">
        <f>ROUND(I494*H494,2)</f>
        <v>0</v>
      </c>
      <c r="K494" s="209" t="s">
        <v>19</v>
      </c>
      <c r="L494" s="47"/>
      <c r="M494" s="214" t="s">
        <v>19</v>
      </c>
      <c r="N494" s="215" t="s">
        <v>47</v>
      </c>
      <c r="O494" s="87"/>
      <c r="P494" s="216">
        <f>O494*H494</f>
        <v>0</v>
      </c>
      <c r="Q494" s="216">
        <v>0</v>
      </c>
      <c r="R494" s="216">
        <f>Q494*H494</f>
        <v>0</v>
      </c>
      <c r="S494" s="216">
        <v>0</v>
      </c>
      <c r="T494" s="217">
        <f>S494*H494</f>
        <v>0</v>
      </c>
      <c r="U494" s="41"/>
      <c r="V494" s="41"/>
      <c r="W494" s="41"/>
      <c r="X494" s="41"/>
      <c r="Y494" s="41"/>
      <c r="Z494" s="41"/>
      <c r="AA494" s="41"/>
      <c r="AB494" s="41"/>
      <c r="AC494" s="41"/>
      <c r="AD494" s="41"/>
      <c r="AE494" s="41"/>
      <c r="AR494" s="218" t="s">
        <v>305</v>
      </c>
      <c r="AT494" s="218" t="s">
        <v>142</v>
      </c>
      <c r="AU494" s="218" t="s">
        <v>86</v>
      </c>
      <c r="AY494" s="20" t="s">
        <v>139</v>
      </c>
      <c r="BE494" s="219">
        <f>IF(N494="základní",J494,0)</f>
        <v>0</v>
      </c>
      <c r="BF494" s="219">
        <f>IF(N494="snížená",J494,0)</f>
        <v>0</v>
      </c>
      <c r="BG494" s="219">
        <f>IF(N494="zákl. přenesená",J494,0)</f>
        <v>0</v>
      </c>
      <c r="BH494" s="219">
        <f>IF(N494="sníž. přenesená",J494,0)</f>
        <v>0</v>
      </c>
      <c r="BI494" s="219">
        <f>IF(N494="nulová",J494,0)</f>
        <v>0</v>
      </c>
      <c r="BJ494" s="20" t="s">
        <v>84</v>
      </c>
      <c r="BK494" s="219">
        <f>ROUND(I494*H494,2)</f>
        <v>0</v>
      </c>
      <c r="BL494" s="20" t="s">
        <v>305</v>
      </c>
      <c r="BM494" s="218" t="s">
        <v>792</v>
      </c>
    </row>
    <row r="495" s="2" customFormat="1">
      <c r="A495" s="41"/>
      <c r="B495" s="42"/>
      <c r="C495" s="43"/>
      <c r="D495" s="220" t="s">
        <v>149</v>
      </c>
      <c r="E495" s="43"/>
      <c r="F495" s="221" t="s">
        <v>791</v>
      </c>
      <c r="G495" s="43"/>
      <c r="H495" s="43"/>
      <c r="I495" s="222"/>
      <c r="J495" s="43"/>
      <c r="K495" s="43"/>
      <c r="L495" s="47"/>
      <c r="M495" s="223"/>
      <c r="N495" s="224"/>
      <c r="O495" s="87"/>
      <c r="P495" s="87"/>
      <c r="Q495" s="87"/>
      <c r="R495" s="87"/>
      <c r="S495" s="87"/>
      <c r="T495" s="88"/>
      <c r="U495" s="41"/>
      <c r="V495" s="41"/>
      <c r="W495" s="41"/>
      <c r="X495" s="41"/>
      <c r="Y495" s="41"/>
      <c r="Z495" s="41"/>
      <c r="AA495" s="41"/>
      <c r="AB495" s="41"/>
      <c r="AC495" s="41"/>
      <c r="AD495" s="41"/>
      <c r="AE495" s="41"/>
      <c r="AT495" s="20" t="s">
        <v>149</v>
      </c>
      <c r="AU495" s="20" t="s">
        <v>86</v>
      </c>
    </row>
    <row r="496" s="13" customFormat="1">
      <c r="A496" s="13"/>
      <c r="B496" s="227"/>
      <c r="C496" s="228"/>
      <c r="D496" s="220" t="s">
        <v>153</v>
      </c>
      <c r="E496" s="229" t="s">
        <v>19</v>
      </c>
      <c r="F496" s="230" t="s">
        <v>86</v>
      </c>
      <c r="G496" s="228"/>
      <c r="H496" s="231">
        <v>2</v>
      </c>
      <c r="I496" s="232"/>
      <c r="J496" s="228"/>
      <c r="K496" s="228"/>
      <c r="L496" s="233"/>
      <c r="M496" s="234"/>
      <c r="N496" s="235"/>
      <c r="O496" s="235"/>
      <c r="P496" s="235"/>
      <c r="Q496" s="235"/>
      <c r="R496" s="235"/>
      <c r="S496" s="235"/>
      <c r="T496" s="236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37" t="s">
        <v>153</v>
      </c>
      <c r="AU496" s="237" t="s">
        <v>86</v>
      </c>
      <c r="AV496" s="13" t="s">
        <v>86</v>
      </c>
      <c r="AW496" s="13" t="s">
        <v>35</v>
      </c>
      <c r="AX496" s="13" t="s">
        <v>84</v>
      </c>
      <c r="AY496" s="237" t="s">
        <v>139</v>
      </c>
    </row>
    <row r="497" s="2" customFormat="1" ht="16.5" customHeight="1">
      <c r="A497" s="41"/>
      <c r="B497" s="42"/>
      <c r="C497" s="207" t="s">
        <v>793</v>
      </c>
      <c r="D497" s="238" t="s">
        <v>142</v>
      </c>
      <c r="E497" s="208" t="s">
        <v>794</v>
      </c>
      <c r="F497" s="209" t="s">
        <v>795</v>
      </c>
      <c r="G497" s="210" t="s">
        <v>422</v>
      </c>
      <c r="H497" s="211">
        <v>1</v>
      </c>
      <c r="I497" s="212"/>
      <c r="J497" s="213">
        <f>ROUND(I497*H497,2)</f>
        <v>0</v>
      </c>
      <c r="K497" s="209" t="s">
        <v>19</v>
      </c>
      <c r="L497" s="47"/>
      <c r="M497" s="214" t="s">
        <v>19</v>
      </c>
      <c r="N497" s="215" t="s">
        <v>47</v>
      </c>
      <c r="O497" s="87"/>
      <c r="P497" s="216">
        <f>O497*H497</f>
        <v>0</v>
      </c>
      <c r="Q497" s="216">
        <v>0</v>
      </c>
      <c r="R497" s="216">
        <f>Q497*H497</f>
        <v>0</v>
      </c>
      <c r="S497" s="216">
        <v>0</v>
      </c>
      <c r="T497" s="217">
        <f>S497*H497</f>
        <v>0</v>
      </c>
      <c r="U497" s="41"/>
      <c r="V497" s="41"/>
      <c r="W497" s="41"/>
      <c r="X497" s="41"/>
      <c r="Y497" s="41"/>
      <c r="Z497" s="41"/>
      <c r="AA497" s="41"/>
      <c r="AB497" s="41"/>
      <c r="AC497" s="41"/>
      <c r="AD497" s="41"/>
      <c r="AE497" s="41"/>
      <c r="AR497" s="218" t="s">
        <v>305</v>
      </c>
      <c r="AT497" s="218" t="s">
        <v>142</v>
      </c>
      <c r="AU497" s="218" t="s">
        <v>86</v>
      </c>
      <c r="AY497" s="20" t="s">
        <v>139</v>
      </c>
      <c r="BE497" s="219">
        <f>IF(N497="základní",J497,0)</f>
        <v>0</v>
      </c>
      <c r="BF497" s="219">
        <f>IF(N497="snížená",J497,0)</f>
        <v>0</v>
      </c>
      <c r="BG497" s="219">
        <f>IF(N497="zákl. přenesená",J497,0)</f>
        <v>0</v>
      </c>
      <c r="BH497" s="219">
        <f>IF(N497="sníž. přenesená",J497,0)</f>
        <v>0</v>
      </c>
      <c r="BI497" s="219">
        <f>IF(N497="nulová",J497,0)</f>
        <v>0</v>
      </c>
      <c r="BJ497" s="20" t="s">
        <v>84</v>
      </c>
      <c r="BK497" s="219">
        <f>ROUND(I497*H497,2)</f>
        <v>0</v>
      </c>
      <c r="BL497" s="20" t="s">
        <v>305</v>
      </c>
      <c r="BM497" s="218" t="s">
        <v>796</v>
      </c>
    </row>
    <row r="498" s="2" customFormat="1">
      <c r="A498" s="41"/>
      <c r="B498" s="42"/>
      <c r="C498" s="43"/>
      <c r="D498" s="220" t="s">
        <v>149</v>
      </c>
      <c r="E498" s="43"/>
      <c r="F498" s="221" t="s">
        <v>797</v>
      </c>
      <c r="G498" s="43"/>
      <c r="H498" s="43"/>
      <c r="I498" s="222"/>
      <c r="J498" s="43"/>
      <c r="K498" s="43"/>
      <c r="L498" s="47"/>
      <c r="M498" s="223"/>
      <c r="N498" s="224"/>
      <c r="O498" s="87"/>
      <c r="P498" s="87"/>
      <c r="Q498" s="87"/>
      <c r="R498" s="87"/>
      <c r="S498" s="87"/>
      <c r="T498" s="88"/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T498" s="20" t="s">
        <v>149</v>
      </c>
      <c r="AU498" s="20" t="s">
        <v>86</v>
      </c>
    </row>
    <row r="499" s="2" customFormat="1" ht="16.5" customHeight="1">
      <c r="A499" s="41"/>
      <c r="B499" s="42"/>
      <c r="C499" s="207" t="s">
        <v>798</v>
      </c>
      <c r="D499" s="238" t="s">
        <v>142</v>
      </c>
      <c r="E499" s="208" t="s">
        <v>799</v>
      </c>
      <c r="F499" s="209" t="s">
        <v>800</v>
      </c>
      <c r="G499" s="210" t="s">
        <v>271</v>
      </c>
      <c r="H499" s="211">
        <v>1</v>
      </c>
      <c r="I499" s="212"/>
      <c r="J499" s="213">
        <f>ROUND(I499*H499,2)</f>
        <v>0</v>
      </c>
      <c r="K499" s="209" t="s">
        <v>146</v>
      </c>
      <c r="L499" s="47"/>
      <c r="M499" s="214" t="s">
        <v>19</v>
      </c>
      <c r="N499" s="215" t="s">
        <v>47</v>
      </c>
      <c r="O499" s="87"/>
      <c r="P499" s="216">
        <f>O499*H499</f>
        <v>0</v>
      </c>
      <c r="Q499" s="216">
        <v>0</v>
      </c>
      <c r="R499" s="216">
        <f>Q499*H499</f>
        <v>0</v>
      </c>
      <c r="S499" s="216">
        <v>0</v>
      </c>
      <c r="T499" s="217">
        <f>S499*H499</f>
        <v>0</v>
      </c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R499" s="218" t="s">
        <v>305</v>
      </c>
      <c r="AT499" s="218" t="s">
        <v>142</v>
      </c>
      <c r="AU499" s="218" t="s">
        <v>86</v>
      </c>
      <c r="AY499" s="20" t="s">
        <v>139</v>
      </c>
      <c r="BE499" s="219">
        <f>IF(N499="základní",J499,0)</f>
        <v>0</v>
      </c>
      <c r="BF499" s="219">
        <f>IF(N499="snížená",J499,0)</f>
        <v>0</v>
      </c>
      <c r="BG499" s="219">
        <f>IF(N499="zákl. přenesená",J499,0)</f>
        <v>0</v>
      </c>
      <c r="BH499" s="219">
        <f>IF(N499="sníž. přenesená",J499,0)</f>
        <v>0</v>
      </c>
      <c r="BI499" s="219">
        <f>IF(N499="nulová",J499,0)</f>
        <v>0</v>
      </c>
      <c r="BJ499" s="20" t="s">
        <v>84</v>
      </c>
      <c r="BK499" s="219">
        <f>ROUND(I499*H499,2)</f>
        <v>0</v>
      </c>
      <c r="BL499" s="20" t="s">
        <v>305</v>
      </c>
      <c r="BM499" s="218" t="s">
        <v>801</v>
      </c>
    </row>
    <row r="500" s="2" customFormat="1">
      <c r="A500" s="41"/>
      <c r="B500" s="42"/>
      <c r="C500" s="43"/>
      <c r="D500" s="220" t="s">
        <v>149</v>
      </c>
      <c r="E500" s="43"/>
      <c r="F500" s="221" t="s">
        <v>802</v>
      </c>
      <c r="G500" s="43"/>
      <c r="H500" s="43"/>
      <c r="I500" s="222"/>
      <c r="J500" s="43"/>
      <c r="K500" s="43"/>
      <c r="L500" s="47"/>
      <c r="M500" s="223"/>
      <c r="N500" s="224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149</v>
      </c>
      <c r="AU500" s="20" t="s">
        <v>86</v>
      </c>
    </row>
    <row r="501" s="2" customFormat="1">
      <c r="A501" s="41"/>
      <c r="B501" s="42"/>
      <c r="C501" s="43"/>
      <c r="D501" s="225" t="s">
        <v>151</v>
      </c>
      <c r="E501" s="43"/>
      <c r="F501" s="226" t="s">
        <v>803</v>
      </c>
      <c r="G501" s="43"/>
      <c r="H501" s="43"/>
      <c r="I501" s="222"/>
      <c r="J501" s="43"/>
      <c r="K501" s="43"/>
      <c r="L501" s="47"/>
      <c r="M501" s="223"/>
      <c r="N501" s="224"/>
      <c r="O501" s="87"/>
      <c r="P501" s="87"/>
      <c r="Q501" s="87"/>
      <c r="R501" s="87"/>
      <c r="S501" s="87"/>
      <c r="T501" s="88"/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T501" s="20" t="s">
        <v>151</v>
      </c>
      <c r="AU501" s="20" t="s">
        <v>86</v>
      </c>
    </row>
    <row r="502" s="2" customFormat="1" ht="16.5" customHeight="1">
      <c r="A502" s="41"/>
      <c r="B502" s="42"/>
      <c r="C502" s="240" t="s">
        <v>804</v>
      </c>
      <c r="D502" s="241" t="s">
        <v>182</v>
      </c>
      <c r="E502" s="242" t="s">
        <v>805</v>
      </c>
      <c r="F502" s="243" t="s">
        <v>806</v>
      </c>
      <c r="G502" s="244" t="s">
        <v>271</v>
      </c>
      <c r="H502" s="245">
        <v>1</v>
      </c>
      <c r="I502" s="246"/>
      <c r="J502" s="247">
        <f>ROUND(I502*H502,2)</f>
        <v>0</v>
      </c>
      <c r="K502" s="243" t="s">
        <v>146</v>
      </c>
      <c r="L502" s="248"/>
      <c r="M502" s="249" t="s">
        <v>19</v>
      </c>
      <c r="N502" s="250" t="s">
        <v>47</v>
      </c>
      <c r="O502" s="87"/>
      <c r="P502" s="216">
        <f>O502*H502</f>
        <v>0</v>
      </c>
      <c r="Q502" s="216">
        <v>4.0000000000000003E-05</v>
      </c>
      <c r="R502" s="216">
        <f>Q502*H502</f>
        <v>4.0000000000000003E-05</v>
      </c>
      <c r="S502" s="216">
        <v>0</v>
      </c>
      <c r="T502" s="217">
        <f>S502*H502</f>
        <v>0</v>
      </c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R502" s="218" t="s">
        <v>388</v>
      </c>
      <c r="AT502" s="218" t="s">
        <v>182</v>
      </c>
      <c r="AU502" s="218" t="s">
        <v>86</v>
      </c>
      <c r="AY502" s="20" t="s">
        <v>139</v>
      </c>
      <c r="BE502" s="219">
        <f>IF(N502="základní",J502,0)</f>
        <v>0</v>
      </c>
      <c r="BF502" s="219">
        <f>IF(N502="snížená",J502,0)</f>
        <v>0</v>
      </c>
      <c r="BG502" s="219">
        <f>IF(N502="zákl. přenesená",J502,0)</f>
        <v>0</v>
      </c>
      <c r="BH502" s="219">
        <f>IF(N502="sníž. přenesená",J502,0)</f>
        <v>0</v>
      </c>
      <c r="BI502" s="219">
        <f>IF(N502="nulová",J502,0)</f>
        <v>0</v>
      </c>
      <c r="BJ502" s="20" t="s">
        <v>84</v>
      </c>
      <c r="BK502" s="219">
        <f>ROUND(I502*H502,2)</f>
        <v>0</v>
      </c>
      <c r="BL502" s="20" t="s">
        <v>305</v>
      </c>
      <c r="BM502" s="218" t="s">
        <v>807</v>
      </c>
    </row>
    <row r="503" s="2" customFormat="1">
      <c r="A503" s="41"/>
      <c r="B503" s="42"/>
      <c r="C503" s="43"/>
      <c r="D503" s="220" t="s">
        <v>149</v>
      </c>
      <c r="E503" s="43"/>
      <c r="F503" s="221" t="s">
        <v>806</v>
      </c>
      <c r="G503" s="43"/>
      <c r="H503" s="43"/>
      <c r="I503" s="222"/>
      <c r="J503" s="43"/>
      <c r="K503" s="43"/>
      <c r="L503" s="47"/>
      <c r="M503" s="223"/>
      <c r="N503" s="224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149</v>
      </c>
      <c r="AU503" s="20" t="s">
        <v>86</v>
      </c>
    </row>
    <row r="504" s="2" customFormat="1" ht="24.15" customHeight="1">
      <c r="A504" s="41"/>
      <c r="B504" s="42"/>
      <c r="C504" s="207" t="s">
        <v>808</v>
      </c>
      <c r="D504" s="238" t="s">
        <v>142</v>
      </c>
      <c r="E504" s="208" t="s">
        <v>809</v>
      </c>
      <c r="F504" s="209" t="s">
        <v>810</v>
      </c>
      <c r="G504" s="210" t="s">
        <v>271</v>
      </c>
      <c r="H504" s="211">
        <v>11</v>
      </c>
      <c r="I504" s="212"/>
      <c r="J504" s="213">
        <f>ROUND(I504*H504,2)</f>
        <v>0</v>
      </c>
      <c r="K504" s="209" t="s">
        <v>146</v>
      </c>
      <c r="L504" s="47"/>
      <c r="M504" s="214" t="s">
        <v>19</v>
      </c>
      <c r="N504" s="215" t="s">
        <v>47</v>
      </c>
      <c r="O504" s="87"/>
      <c r="P504" s="216">
        <f>O504*H504</f>
        <v>0</v>
      </c>
      <c r="Q504" s="216">
        <v>0</v>
      </c>
      <c r="R504" s="216">
        <f>Q504*H504</f>
        <v>0</v>
      </c>
      <c r="S504" s="216">
        <v>0.00080000000000000004</v>
      </c>
      <c r="T504" s="217">
        <f>S504*H504</f>
        <v>0.0088000000000000005</v>
      </c>
      <c r="U504" s="41"/>
      <c r="V504" s="41"/>
      <c r="W504" s="41"/>
      <c r="X504" s="41"/>
      <c r="Y504" s="41"/>
      <c r="Z504" s="41"/>
      <c r="AA504" s="41"/>
      <c r="AB504" s="41"/>
      <c r="AC504" s="41"/>
      <c r="AD504" s="41"/>
      <c r="AE504" s="41"/>
      <c r="AR504" s="218" t="s">
        <v>305</v>
      </c>
      <c r="AT504" s="218" t="s">
        <v>142</v>
      </c>
      <c r="AU504" s="218" t="s">
        <v>86</v>
      </c>
      <c r="AY504" s="20" t="s">
        <v>139</v>
      </c>
      <c r="BE504" s="219">
        <f>IF(N504="základní",J504,0)</f>
        <v>0</v>
      </c>
      <c r="BF504" s="219">
        <f>IF(N504="snížená",J504,0)</f>
        <v>0</v>
      </c>
      <c r="BG504" s="219">
        <f>IF(N504="zákl. přenesená",J504,0)</f>
        <v>0</v>
      </c>
      <c r="BH504" s="219">
        <f>IF(N504="sníž. přenesená",J504,0)</f>
        <v>0</v>
      </c>
      <c r="BI504" s="219">
        <f>IF(N504="nulová",J504,0)</f>
        <v>0</v>
      </c>
      <c r="BJ504" s="20" t="s">
        <v>84</v>
      </c>
      <c r="BK504" s="219">
        <f>ROUND(I504*H504,2)</f>
        <v>0</v>
      </c>
      <c r="BL504" s="20" t="s">
        <v>305</v>
      </c>
      <c r="BM504" s="218" t="s">
        <v>811</v>
      </c>
    </row>
    <row r="505" s="2" customFormat="1">
      <c r="A505" s="41"/>
      <c r="B505" s="42"/>
      <c r="C505" s="43"/>
      <c r="D505" s="220" t="s">
        <v>149</v>
      </c>
      <c r="E505" s="43"/>
      <c r="F505" s="221" t="s">
        <v>812</v>
      </c>
      <c r="G505" s="43"/>
      <c r="H505" s="43"/>
      <c r="I505" s="222"/>
      <c r="J505" s="43"/>
      <c r="K505" s="43"/>
      <c r="L505" s="47"/>
      <c r="M505" s="223"/>
      <c r="N505" s="224"/>
      <c r="O505" s="87"/>
      <c r="P505" s="87"/>
      <c r="Q505" s="87"/>
      <c r="R505" s="87"/>
      <c r="S505" s="87"/>
      <c r="T505" s="88"/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T505" s="20" t="s">
        <v>149</v>
      </c>
      <c r="AU505" s="20" t="s">
        <v>86</v>
      </c>
    </row>
    <row r="506" s="2" customFormat="1">
      <c r="A506" s="41"/>
      <c r="B506" s="42"/>
      <c r="C506" s="43"/>
      <c r="D506" s="225" t="s">
        <v>151</v>
      </c>
      <c r="E506" s="43"/>
      <c r="F506" s="226" t="s">
        <v>813</v>
      </c>
      <c r="G506" s="43"/>
      <c r="H506" s="43"/>
      <c r="I506" s="222"/>
      <c r="J506" s="43"/>
      <c r="K506" s="43"/>
      <c r="L506" s="47"/>
      <c r="M506" s="223"/>
      <c r="N506" s="224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0" t="s">
        <v>151</v>
      </c>
      <c r="AU506" s="20" t="s">
        <v>86</v>
      </c>
    </row>
    <row r="507" s="13" customFormat="1">
      <c r="A507" s="13"/>
      <c r="B507" s="227"/>
      <c r="C507" s="228"/>
      <c r="D507" s="220" t="s">
        <v>153</v>
      </c>
      <c r="E507" s="229" t="s">
        <v>19</v>
      </c>
      <c r="F507" s="230" t="s">
        <v>814</v>
      </c>
      <c r="G507" s="228"/>
      <c r="H507" s="231">
        <v>11</v>
      </c>
      <c r="I507" s="232"/>
      <c r="J507" s="228"/>
      <c r="K507" s="228"/>
      <c r="L507" s="233"/>
      <c r="M507" s="234"/>
      <c r="N507" s="235"/>
      <c r="O507" s="235"/>
      <c r="P507" s="235"/>
      <c r="Q507" s="235"/>
      <c r="R507" s="235"/>
      <c r="S507" s="235"/>
      <c r="T507" s="236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37" t="s">
        <v>153</v>
      </c>
      <c r="AU507" s="237" t="s">
        <v>86</v>
      </c>
      <c r="AV507" s="13" t="s">
        <v>86</v>
      </c>
      <c r="AW507" s="13" t="s">
        <v>35</v>
      </c>
      <c r="AX507" s="13" t="s">
        <v>84</v>
      </c>
      <c r="AY507" s="237" t="s">
        <v>139</v>
      </c>
    </row>
    <row r="508" s="2" customFormat="1" ht="24.15" customHeight="1">
      <c r="A508" s="41"/>
      <c r="B508" s="42"/>
      <c r="C508" s="207" t="s">
        <v>815</v>
      </c>
      <c r="D508" s="238" t="s">
        <v>142</v>
      </c>
      <c r="E508" s="208" t="s">
        <v>816</v>
      </c>
      <c r="F508" s="209" t="s">
        <v>817</v>
      </c>
      <c r="G508" s="210" t="s">
        <v>271</v>
      </c>
      <c r="H508" s="211">
        <v>12</v>
      </c>
      <c r="I508" s="212"/>
      <c r="J508" s="213">
        <f>ROUND(I508*H508,2)</f>
        <v>0</v>
      </c>
      <c r="K508" s="209" t="s">
        <v>146</v>
      </c>
      <c r="L508" s="47"/>
      <c r="M508" s="214" t="s">
        <v>19</v>
      </c>
      <c r="N508" s="215" t="s">
        <v>47</v>
      </c>
      <c r="O508" s="87"/>
      <c r="P508" s="216">
        <f>O508*H508</f>
        <v>0</v>
      </c>
      <c r="Q508" s="216">
        <v>0</v>
      </c>
      <c r="R508" s="216">
        <f>Q508*H508</f>
        <v>0</v>
      </c>
      <c r="S508" s="216">
        <v>0</v>
      </c>
      <c r="T508" s="217">
        <f>S508*H508</f>
        <v>0</v>
      </c>
      <c r="U508" s="41"/>
      <c r="V508" s="41"/>
      <c r="W508" s="41"/>
      <c r="X508" s="41"/>
      <c r="Y508" s="41"/>
      <c r="Z508" s="41"/>
      <c r="AA508" s="41"/>
      <c r="AB508" s="41"/>
      <c r="AC508" s="41"/>
      <c r="AD508" s="41"/>
      <c r="AE508" s="41"/>
      <c r="AR508" s="218" t="s">
        <v>305</v>
      </c>
      <c r="AT508" s="218" t="s">
        <v>142</v>
      </c>
      <c r="AU508" s="218" t="s">
        <v>86</v>
      </c>
      <c r="AY508" s="20" t="s">
        <v>139</v>
      </c>
      <c r="BE508" s="219">
        <f>IF(N508="základní",J508,0)</f>
        <v>0</v>
      </c>
      <c r="BF508" s="219">
        <f>IF(N508="snížená",J508,0)</f>
        <v>0</v>
      </c>
      <c r="BG508" s="219">
        <f>IF(N508="zákl. přenesená",J508,0)</f>
        <v>0</v>
      </c>
      <c r="BH508" s="219">
        <f>IF(N508="sníž. přenesená",J508,0)</f>
        <v>0</v>
      </c>
      <c r="BI508" s="219">
        <f>IF(N508="nulová",J508,0)</f>
        <v>0</v>
      </c>
      <c r="BJ508" s="20" t="s">
        <v>84</v>
      </c>
      <c r="BK508" s="219">
        <f>ROUND(I508*H508,2)</f>
        <v>0</v>
      </c>
      <c r="BL508" s="20" t="s">
        <v>305</v>
      </c>
      <c r="BM508" s="218" t="s">
        <v>818</v>
      </c>
    </row>
    <row r="509" s="2" customFormat="1">
      <c r="A509" s="41"/>
      <c r="B509" s="42"/>
      <c r="C509" s="43"/>
      <c r="D509" s="220" t="s">
        <v>149</v>
      </c>
      <c r="E509" s="43"/>
      <c r="F509" s="221" t="s">
        <v>819</v>
      </c>
      <c r="G509" s="43"/>
      <c r="H509" s="43"/>
      <c r="I509" s="222"/>
      <c r="J509" s="43"/>
      <c r="K509" s="43"/>
      <c r="L509" s="47"/>
      <c r="M509" s="223"/>
      <c r="N509" s="224"/>
      <c r="O509" s="87"/>
      <c r="P509" s="87"/>
      <c r="Q509" s="87"/>
      <c r="R509" s="87"/>
      <c r="S509" s="87"/>
      <c r="T509" s="88"/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T509" s="20" t="s">
        <v>149</v>
      </c>
      <c r="AU509" s="20" t="s">
        <v>86</v>
      </c>
    </row>
    <row r="510" s="2" customFormat="1">
      <c r="A510" s="41"/>
      <c r="B510" s="42"/>
      <c r="C510" s="43"/>
      <c r="D510" s="225" t="s">
        <v>151</v>
      </c>
      <c r="E510" s="43"/>
      <c r="F510" s="226" t="s">
        <v>820</v>
      </c>
      <c r="G510" s="43"/>
      <c r="H510" s="43"/>
      <c r="I510" s="222"/>
      <c r="J510" s="43"/>
      <c r="K510" s="43"/>
      <c r="L510" s="47"/>
      <c r="M510" s="223"/>
      <c r="N510" s="224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0" t="s">
        <v>151</v>
      </c>
      <c r="AU510" s="20" t="s">
        <v>86</v>
      </c>
    </row>
    <row r="511" s="2" customFormat="1" ht="21.75" customHeight="1">
      <c r="A511" s="41"/>
      <c r="B511" s="42"/>
      <c r="C511" s="240" t="s">
        <v>821</v>
      </c>
      <c r="D511" s="241" t="s">
        <v>182</v>
      </c>
      <c r="E511" s="242" t="s">
        <v>822</v>
      </c>
      <c r="F511" s="243" t="s">
        <v>823</v>
      </c>
      <c r="G511" s="244" t="s">
        <v>271</v>
      </c>
      <c r="H511" s="245">
        <v>1</v>
      </c>
      <c r="I511" s="246"/>
      <c r="J511" s="247">
        <f>ROUND(I511*H511,2)</f>
        <v>0</v>
      </c>
      <c r="K511" s="243" t="s">
        <v>19</v>
      </c>
      <c r="L511" s="248"/>
      <c r="M511" s="249" t="s">
        <v>19</v>
      </c>
      <c r="N511" s="250" t="s">
        <v>47</v>
      </c>
      <c r="O511" s="87"/>
      <c r="P511" s="216">
        <f>O511*H511</f>
        <v>0</v>
      </c>
      <c r="Q511" s="216">
        <v>0.0012999999999999999</v>
      </c>
      <c r="R511" s="216">
        <f>Q511*H511</f>
        <v>0.0012999999999999999</v>
      </c>
      <c r="S511" s="216">
        <v>0</v>
      </c>
      <c r="T511" s="217">
        <f>S511*H511</f>
        <v>0</v>
      </c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R511" s="218" t="s">
        <v>388</v>
      </c>
      <c r="AT511" s="218" t="s">
        <v>182</v>
      </c>
      <c r="AU511" s="218" t="s">
        <v>86</v>
      </c>
      <c r="AY511" s="20" t="s">
        <v>139</v>
      </c>
      <c r="BE511" s="219">
        <f>IF(N511="základní",J511,0)</f>
        <v>0</v>
      </c>
      <c r="BF511" s="219">
        <f>IF(N511="snížená",J511,0)</f>
        <v>0</v>
      </c>
      <c r="BG511" s="219">
        <f>IF(N511="zákl. přenesená",J511,0)</f>
        <v>0</v>
      </c>
      <c r="BH511" s="219">
        <f>IF(N511="sníž. přenesená",J511,0)</f>
        <v>0</v>
      </c>
      <c r="BI511" s="219">
        <f>IF(N511="nulová",J511,0)</f>
        <v>0</v>
      </c>
      <c r="BJ511" s="20" t="s">
        <v>84</v>
      </c>
      <c r="BK511" s="219">
        <f>ROUND(I511*H511,2)</f>
        <v>0</v>
      </c>
      <c r="BL511" s="20" t="s">
        <v>305</v>
      </c>
      <c r="BM511" s="218" t="s">
        <v>824</v>
      </c>
    </row>
    <row r="512" s="2" customFormat="1">
      <c r="A512" s="41"/>
      <c r="B512" s="42"/>
      <c r="C512" s="43"/>
      <c r="D512" s="220" t="s">
        <v>149</v>
      </c>
      <c r="E512" s="43"/>
      <c r="F512" s="221" t="s">
        <v>823</v>
      </c>
      <c r="G512" s="43"/>
      <c r="H512" s="43"/>
      <c r="I512" s="222"/>
      <c r="J512" s="43"/>
      <c r="K512" s="43"/>
      <c r="L512" s="47"/>
      <c r="M512" s="223"/>
      <c r="N512" s="224"/>
      <c r="O512" s="87"/>
      <c r="P512" s="87"/>
      <c r="Q512" s="87"/>
      <c r="R512" s="87"/>
      <c r="S512" s="87"/>
      <c r="T512" s="88"/>
      <c r="U512" s="41"/>
      <c r="V512" s="41"/>
      <c r="W512" s="41"/>
      <c r="X512" s="41"/>
      <c r="Y512" s="41"/>
      <c r="Z512" s="41"/>
      <c r="AA512" s="41"/>
      <c r="AB512" s="41"/>
      <c r="AC512" s="41"/>
      <c r="AD512" s="41"/>
      <c r="AE512" s="41"/>
      <c r="AT512" s="20" t="s">
        <v>149</v>
      </c>
      <c r="AU512" s="20" t="s">
        <v>86</v>
      </c>
    </row>
    <row r="513" s="13" customFormat="1">
      <c r="A513" s="13"/>
      <c r="B513" s="227"/>
      <c r="C513" s="228"/>
      <c r="D513" s="220" t="s">
        <v>153</v>
      </c>
      <c r="E513" s="229" t="s">
        <v>19</v>
      </c>
      <c r="F513" s="230" t="s">
        <v>825</v>
      </c>
      <c r="G513" s="228"/>
      <c r="H513" s="231">
        <v>1</v>
      </c>
      <c r="I513" s="232"/>
      <c r="J513" s="228"/>
      <c r="K513" s="228"/>
      <c r="L513" s="233"/>
      <c r="M513" s="234"/>
      <c r="N513" s="235"/>
      <c r="O513" s="235"/>
      <c r="P513" s="235"/>
      <c r="Q513" s="235"/>
      <c r="R513" s="235"/>
      <c r="S513" s="235"/>
      <c r="T513" s="236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T513" s="237" t="s">
        <v>153</v>
      </c>
      <c r="AU513" s="237" t="s">
        <v>86</v>
      </c>
      <c r="AV513" s="13" t="s">
        <v>86</v>
      </c>
      <c r="AW513" s="13" t="s">
        <v>35</v>
      </c>
      <c r="AX513" s="13" t="s">
        <v>84</v>
      </c>
      <c r="AY513" s="237" t="s">
        <v>139</v>
      </c>
    </row>
    <row r="514" s="2" customFormat="1" ht="16.5" customHeight="1">
      <c r="A514" s="41"/>
      <c r="B514" s="42"/>
      <c r="C514" s="240" t="s">
        <v>826</v>
      </c>
      <c r="D514" s="241" t="s">
        <v>182</v>
      </c>
      <c r="E514" s="242" t="s">
        <v>827</v>
      </c>
      <c r="F514" s="243" t="s">
        <v>828</v>
      </c>
      <c r="G514" s="244" t="s">
        <v>271</v>
      </c>
      <c r="H514" s="245">
        <v>11</v>
      </c>
      <c r="I514" s="246"/>
      <c r="J514" s="247">
        <f>ROUND(I514*H514,2)</f>
        <v>0</v>
      </c>
      <c r="K514" s="243" t="s">
        <v>19</v>
      </c>
      <c r="L514" s="248"/>
      <c r="M514" s="249" t="s">
        <v>19</v>
      </c>
      <c r="N514" s="250" t="s">
        <v>47</v>
      </c>
      <c r="O514" s="87"/>
      <c r="P514" s="216">
        <f>O514*H514</f>
        <v>0</v>
      </c>
      <c r="Q514" s="216">
        <v>0.0011800000000000001</v>
      </c>
      <c r="R514" s="216">
        <f>Q514*H514</f>
        <v>0.01298</v>
      </c>
      <c r="S514" s="216">
        <v>0</v>
      </c>
      <c r="T514" s="217">
        <f>S514*H514</f>
        <v>0</v>
      </c>
      <c r="U514" s="41"/>
      <c r="V514" s="41"/>
      <c r="W514" s="41"/>
      <c r="X514" s="41"/>
      <c r="Y514" s="41"/>
      <c r="Z514" s="41"/>
      <c r="AA514" s="41"/>
      <c r="AB514" s="41"/>
      <c r="AC514" s="41"/>
      <c r="AD514" s="41"/>
      <c r="AE514" s="41"/>
      <c r="AR514" s="218" t="s">
        <v>388</v>
      </c>
      <c r="AT514" s="218" t="s">
        <v>182</v>
      </c>
      <c r="AU514" s="218" t="s">
        <v>86</v>
      </c>
      <c r="AY514" s="20" t="s">
        <v>139</v>
      </c>
      <c r="BE514" s="219">
        <f>IF(N514="základní",J514,0)</f>
        <v>0</v>
      </c>
      <c r="BF514" s="219">
        <f>IF(N514="snížená",J514,0)</f>
        <v>0</v>
      </c>
      <c r="BG514" s="219">
        <f>IF(N514="zákl. přenesená",J514,0)</f>
        <v>0</v>
      </c>
      <c r="BH514" s="219">
        <f>IF(N514="sníž. přenesená",J514,0)</f>
        <v>0</v>
      </c>
      <c r="BI514" s="219">
        <f>IF(N514="nulová",J514,0)</f>
        <v>0</v>
      </c>
      <c r="BJ514" s="20" t="s">
        <v>84</v>
      </c>
      <c r="BK514" s="219">
        <f>ROUND(I514*H514,2)</f>
        <v>0</v>
      </c>
      <c r="BL514" s="20" t="s">
        <v>305</v>
      </c>
      <c r="BM514" s="218" t="s">
        <v>829</v>
      </c>
    </row>
    <row r="515" s="2" customFormat="1">
      <c r="A515" s="41"/>
      <c r="B515" s="42"/>
      <c r="C515" s="43"/>
      <c r="D515" s="220" t="s">
        <v>149</v>
      </c>
      <c r="E515" s="43"/>
      <c r="F515" s="221" t="s">
        <v>830</v>
      </c>
      <c r="G515" s="43"/>
      <c r="H515" s="43"/>
      <c r="I515" s="222"/>
      <c r="J515" s="43"/>
      <c r="K515" s="43"/>
      <c r="L515" s="47"/>
      <c r="M515" s="223"/>
      <c r="N515" s="224"/>
      <c r="O515" s="87"/>
      <c r="P515" s="87"/>
      <c r="Q515" s="87"/>
      <c r="R515" s="87"/>
      <c r="S515" s="87"/>
      <c r="T515" s="88"/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T515" s="20" t="s">
        <v>149</v>
      </c>
      <c r="AU515" s="20" t="s">
        <v>86</v>
      </c>
    </row>
    <row r="516" s="13" customFormat="1">
      <c r="A516" s="13"/>
      <c r="B516" s="227"/>
      <c r="C516" s="228"/>
      <c r="D516" s="220" t="s">
        <v>153</v>
      </c>
      <c r="E516" s="229" t="s">
        <v>19</v>
      </c>
      <c r="F516" s="230" t="s">
        <v>831</v>
      </c>
      <c r="G516" s="228"/>
      <c r="H516" s="231">
        <v>11</v>
      </c>
      <c r="I516" s="232"/>
      <c r="J516" s="228"/>
      <c r="K516" s="228"/>
      <c r="L516" s="233"/>
      <c r="M516" s="234"/>
      <c r="N516" s="235"/>
      <c r="O516" s="235"/>
      <c r="P516" s="235"/>
      <c r="Q516" s="235"/>
      <c r="R516" s="235"/>
      <c r="S516" s="235"/>
      <c r="T516" s="236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37" t="s">
        <v>153</v>
      </c>
      <c r="AU516" s="237" t="s">
        <v>86</v>
      </c>
      <c r="AV516" s="13" t="s">
        <v>86</v>
      </c>
      <c r="AW516" s="13" t="s">
        <v>35</v>
      </c>
      <c r="AX516" s="13" t="s">
        <v>84</v>
      </c>
      <c r="AY516" s="237" t="s">
        <v>139</v>
      </c>
    </row>
    <row r="517" s="2" customFormat="1" ht="16.5" customHeight="1">
      <c r="A517" s="41"/>
      <c r="B517" s="42"/>
      <c r="C517" s="207" t="s">
        <v>832</v>
      </c>
      <c r="D517" s="238" t="s">
        <v>142</v>
      </c>
      <c r="E517" s="208" t="s">
        <v>833</v>
      </c>
      <c r="F517" s="209" t="s">
        <v>834</v>
      </c>
      <c r="G517" s="210" t="s">
        <v>271</v>
      </c>
      <c r="H517" s="211">
        <v>1</v>
      </c>
      <c r="I517" s="212"/>
      <c r="J517" s="213">
        <f>ROUND(I517*H517,2)</f>
        <v>0</v>
      </c>
      <c r="K517" s="209" t="s">
        <v>146</v>
      </c>
      <c r="L517" s="47"/>
      <c r="M517" s="214" t="s">
        <v>19</v>
      </c>
      <c r="N517" s="215" t="s">
        <v>47</v>
      </c>
      <c r="O517" s="87"/>
      <c r="P517" s="216">
        <f>O517*H517</f>
        <v>0</v>
      </c>
      <c r="Q517" s="216">
        <v>0</v>
      </c>
      <c r="R517" s="216">
        <f>Q517*H517</f>
        <v>0</v>
      </c>
      <c r="S517" s="216">
        <v>0</v>
      </c>
      <c r="T517" s="217">
        <f>S517*H517</f>
        <v>0</v>
      </c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R517" s="218" t="s">
        <v>305</v>
      </c>
      <c r="AT517" s="218" t="s">
        <v>142</v>
      </c>
      <c r="AU517" s="218" t="s">
        <v>86</v>
      </c>
      <c r="AY517" s="20" t="s">
        <v>139</v>
      </c>
      <c r="BE517" s="219">
        <f>IF(N517="základní",J517,0)</f>
        <v>0</v>
      </c>
      <c r="BF517" s="219">
        <f>IF(N517="snížená",J517,0)</f>
        <v>0</v>
      </c>
      <c r="BG517" s="219">
        <f>IF(N517="zákl. přenesená",J517,0)</f>
        <v>0</v>
      </c>
      <c r="BH517" s="219">
        <f>IF(N517="sníž. přenesená",J517,0)</f>
        <v>0</v>
      </c>
      <c r="BI517" s="219">
        <f>IF(N517="nulová",J517,0)</f>
        <v>0</v>
      </c>
      <c r="BJ517" s="20" t="s">
        <v>84</v>
      </c>
      <c r="BK517" s="219">
        <f>ROUND(I517*H517,2)</f>
        <v>0</v>
      </c>
      <c r="BL517" s="20" t="s">
        <v>305</v>
      </c>
      <c r="BM517" s="218" t="s">
        <v>835</v>
      </c>
    </row>
    <row r="518" s="2" customFormat="1">
      <c r="A518" s="41"/>
      <c r="B518" s="42"/>
      <c r="C518" s="43"/>
      <c r="D518" s="220" t="s">
        <v>149</v>
      </c>
      <c r="E518" s="43"/>
      <c r="F518" s="221" t="s">
        <v>836</v>
      </c>
      <c r="G518" s="43"/>
      <c r="H518" s="43"/>
      <c r="I518" s="222"/>
      <c r="J518" s="43"/>
      <c r="K518" s="43"/>
      <c r="L518" s="47"/>
      <c r="M518" s="223"/>
      <c r="N518" s="224"/>
      <c r="O518" s="87"/>
      <c r="P518" s="87"/>
      <c r="Q518" s="87"/>
      <c r="R518" s="87"/>
      <c r="S518" s="87"/>
      <c r="T518" s="88"/>
      <c r="U518" s="41"/>
      <c r="V518" s="41"/>
      <c r="W518" s="41"/>
      <c r="X518" s="41"/>
      <c r="Y518" s="41"/>
      <c r="Z518" s="41"/>
      <c r="AA518" s="41"/>
      <c r="AB518" s="41"/>
      <c r="AC518" s="41"/>
      <c r="AD518" s="41"/>
      <c r="AE518" s="41"/>
      <c r="AT518" s="20" t="s">
        <v>149</v>
      </c>
      <c r="AU518" s="20" t="s">
        <v>86</v>
      </c>
    </row>
    <row r="519" s="2" customFormat="1">
      <c r="A519" s="41"/>
      <c r="B519" s="42"/>
      <c r="C519" s="43"/>
      <c r="D519" s="225" t="s">
        <v>151</v>
      </c>
      <c r="E519" s="43"/>
      <c r="F519" s="226" t="s">
        <v>837</v>
      </c>
      <c r="G519" s="43"/>
      <c r="H519" s="43"/>
      <c r="I519" s="222"/>
      <c r="J519" s="43"/>
      <c r="K519" s="43"/>
      <c r="L519" s="47"/>
      <c r="M519" s="223"/>
      <c r="N519" s="224"/>
      <c r="O519" s="87"/>
      <c r="P519" s="87"/>
      <c r="Q519" s="87"/>
      <c r="R519" s="87"/>
      <c r="S519" s="87"/>
      <c r="T519" s="88"/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T519" s="20" t="s">
        <v>151</v>
      </c>
      <c r="AU519" s="20" t="s">
        <v>86</v>
      </c>
    </row>
    <row r="520" s="2" customFormat="1" ht="16.5" customHeight="1">
      <c r="A520" s="41"/>
      <c r="B520" s="42"/>
      <c r="C520" s="207" t="s">
        <v>838</v>
      </c>
      <c r="D520" s="238" t="s">
        <v>142</v>
      </c>
      <c r="E520" s="208" t="s">
        <v>839</v>
      </c>
      <c r="F520" s="209" t="s">
        <v>840</v>
      </c>
      <c r="G520" s="210" t="s">
        <v>527</v>
      </c>
      <c r="H520" s="211">
        <v>10</v>
      </c>
      <c r="I520" s="212"/>
      <c r="J520" s="213">
        <f>ROUND(I520*H520,2)</f>
        <v>0</v>
      </c>
      <c r="K520" s="209" t="s">
        <v>146</v>
      </c>
      <c r="L520" s="47"/>
      <c r="M520" s="214" t="s">
        <v>19</v>
      </c>
      <c r="N520" s="215" t="s">
        <v>47</v>
      </c>
      <c r="O520" s="87"/>
      <c r="P520" s="216">
        <f>O520*H520</f>
        <v>0</v>
      </c>
      <c r="Q520" s="216">
        <v>0</v>
      </c>
      <c r="R520" s="216">
        <f>Q520*H520</f>
        <v>0</v>
      </c>
      <c r="S520" s="216">
        <v>0</v>
      </c>
      <c r="T520" s="217">
        <f>S520*H520</f>
        <v>0</v>
      </c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R520" s="218" t="s">
        <v>528</v>
      </c>
      <c r="AT520" s="218" t="s">
        <v>142</v>
      </c>
      <c r="AU520" s="218" t="s">
        <v>86</v>
      </c>
      <c r="AY520" s="20" t="s">
        <v>139</v>
      </c>
      <c r="BE520" s="219">
        <f>IF(N520="základní",J520,0)</f>
        <v>0</v>
      </c>
      <c r="BF520" s="219">
        <f>IF(N520="snížená",J520,0)</f>
        <v>0</v>
      </c>
      <c r="BG520" s="219">
        <f>IF(N520="zákl. přenesená",J520,0)</f>
        <v>0</v>
      </c>
      <c r="BH520" s="219">
        <f>IF(N520="sníž. přenesená",J520,0)</f>
        <v>0</v>
      </c>
      <c r="BI520" s="219">
        <f>IF(N520="nulová",J520,0)</f>
        <v>0</v>
      </c>
      <c r="BJ520" s="20" t="s">
        <v>84</v>
      </c>
      <c r="BK520" s="219">
        <f>ROUND(I520*H520,2)</f>
        <v>0</v>
      </c>
      <c r="BL520" s="20" t="s">
        <v>528</v>
      </c>
      <c r="BM520" s="218" t="s">
        <v>841</v>
      </c>
    </row>
    <row r="521" s="2" customFormat="1">
      <c r="A521" s="41"/>
      <c r="B521" s="42"/>
      <c r="C521" s="43"/>
      <c r="D521" s="220" t="s">
        <v>149</v>
      </c>
      <c r="E521" s="43"/>
      <c r="F521" s="221" t="s">
        <v>842</v>
      </c>
      <c r="G521" s="43"/>
      <c r="H521" s="43"/>
      <c r="I521" s="222"/>
      <c r="J521" s="43"/>
      <c r="K521" s="43"/>
      <c r="L521" s="47"/>
      <c r="M521" s="223"/>
      <c r="N521" s="224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149</v>
      </c>
      <c r="AU521" s="20" t="s">
        <v>86</v>
      </c>
    </row>
    <row r="522" s="2" customFormat="1">
      <c r="A522" s="41"/>
      <c r="B522" s="42"/>
      <c r="C522" s="43"/>
      <c r="D522" s="225" t="s">
        <v>151</v>
      </c>
      <c r="E522" s="43"/>
      <c r="F522" s="226" t="s">
        <v>843</v>
      </c>
      <c r="G522" s="43"/>
      <c r="H522" s="43"/>
      <c r="I522" s="222"/>
      <c r="J522" s="43"/>
      <c r="K522" s="43"/>
      <c r="L522" s="47"/>
      <c r="M522" s="223"/>
      <c r="N522" s="224"/>
      <c r="O522" s="87"/>
      <c r="P522" s="87"/>
      <c r="Q522" s="87"/>
      <c r="R522" s="87"/>
      <c r="S522" s="87"/>
      <c r="T522" s="88"/>
      <c r="U522" s="41"/>
      <c r="V522" s="41"/>
      <c r="W522" s="41"/>
      <c r="X522" s="41"/>
      <c r="Y522" s="41"/>
      <c r="Z522" s="41"/>
      <c r="AA522" s="41"/>
      <c r="AB522" s="41"/>
      <c r="AC522" s="41"/>
      <c r="AD522" s="41"/>
      <c r="AE522" s="41"/>
      <c r="AT522" s="20" t="s">
        <v>151</v>
      </c>
      <c r="AU522" s="20" t="s">
        <v>86</v>
      </c>
    </row>
    <row r="523" s="13" customFormat="1">
      <c r="A523" s="13"/>
      <c r="B523" s="227"/>
      <c r="C523" s="228"/>
      <c r="D523" s="220" t="s">
        <v>153</v>
      </c>
      <c r="E523" s="229" t="s">
        <v>19</v>
      </c>
      <c r="F523" s="230" t="s">
        <v>844</v>
      </c>
      <c r="G523" s="228"/>
      <c r="H523" s="231">
        <v>10</v>
      </c>
      <c r="I523" s="232"/>
      <c r="J523" s="228"/>
      <c r="K523" s="228"/>
      <c r="L523" s="233"/>
      <c r="M523" s="234"/>
      <c r="N523" s="235"/>
      <c r="O523" s="235"/>
      <c r="P523" s="235"/>
      <c r="Q523" s="235"/>
      <c r="R523" s="235"/>
      <c r="S523" s="235"/>
      <c r="T523" s="23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37" t="s">
        <v>153</v>
      </c>
      <c r="AU523" s="237" t="s">
        <v>86</v>
      </c>
      <c r="AV523" s="13" t="s">
        <v>86</v>
      </c>
      <c r="AW523" s="13" t="s">
        <v>35</v>
      </c>
      <c r="AX523" s="13" t="s">
        <v>84</v>
      </c>
      <c r="AY523" s="237" t="s">
        <v>139</v>
      </c>
    </row>
    <row r="524" s="2" customFormat="1" ht="16.5" customHeight="1">
      <c r="A524" s="41"/>
      <c r="B524" s="42"/>
      <c r="C524" s="207" t="s">
        <v>845</v>
      </c>
      <c r="D524" s="238" t="s">
        <v>142</v>
      </c>
      <c r="E524" s="208" t="s">
        <v>846</v>
      </c>
      <c r="F524" s="209" t="s">
        <v>541</v>
      </c>
      <c r="G524" s="210" t="s">
        <v>527</v>
      </c>
      <c r="H524" s="211">
        <v>10</v>
      </c>
      <c r="I524" s="212"/>
      <c r="J524" s="213">
        <f>ROUND(I524*H524,2)</f>
        <v>0</v>
      </c>
      <c r="K524" s="209" t="s">
        <v>146</v>
      </c>
      <c r="L524" s="47"/>
      <c r="M524" s="214" t="s">
        <v>19</v>
      </c>
      <c r="N524" s="215" t="s">
        <v>47</v>
      </c>
      <c r="O524" s="87"/>
      <c r="P524" s="216">
        <f>O524*H524</f>
        <v>0</v>
      </c>
      <c r="Q524" s="216">
        <v>0</v>
      </c>
      <c r="R524" s="216">
        <f>Q524*H524</f>
        <v>0</v>
      </c>
      <c r="S524" s="216">
        <v>0</v>
      </c>
      <c r="T524" s="217">
        <f>S524*H524</f>
        <v>0</v>
      </c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R524" s="218" t="s">
        <v>528</v>
      </c>
      <c r="AT524" s="218" t="s">
        <v>142</v>
      </c>
      <c r="AU524" s="218" t="s">
        <v>86</v>
      </c>
      <c r="AY524" s="20" t="s">
        <v>139</v>
      </c>
      <c r="BE524" s="219">
        <f>IF(N524="základní",J524,0)</f>
        <v>0</v>
      </c>
      <c r="BF524" s="219">
        <f>IF(N524="snížená",J524,0)</f>
        <v>0</v>
      </c>
      <c r="BG524" s="219">
        <f>IF(N524="zákl. přenesená",J524,0)</f>
        <v>0</v>
      </c>
      <c r="BH524" s="219">
        <f>IF(N524="sníž. přenesená",J524,0)</f>
        <v>0</v>
      </c>
      <c r="BI524" s="219">
        <f>IF(N524="nulová",J524,0)</f>
        <v>0</v>
      </c>
      <c r="BJ524" s="20" t="s">
        <v>84</v>
      </c>
      <c r="BK524" s="219">
        <f>ROUND(I524*H524,2)</f>
        <v>0</v>
      </c>
      <c r="BL524" s="20" t="s">
        <v>528</v>
      </c>
      <c r="BM524" s="218" t="s">
        <v>847</v>
      </c>
    </row>
    <row r="525" s="2" customFormat="1">
      <c r="A525" s="41"/>
      <c r="B525" s="42"/>
      <c r="C525" s="43"/>
      <c r="D525" s="220" t="s">
        <v>149</v>
      </c>
      <c r="E525" s="43"/>
      <c r="F525" s="221" t="s">
        <v>848</v>
      </c>
      <c r="G525" s="43"/>
      <c r="H525" s="43"/>
      <c r="I525" s="222"/>
      <c r="J525" s="43"/>
      <c r="K525" s="43"/>
      <c r="L525" s="47"/>
      <c r="M525" s="223"/>
      <c r="N525" s="224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T525" s="20" t="s">
        <v>149</v>
      </c>
      <c r="AU525" s="20" t="s">
        <v>86</v>
      </c>
    </row>
    <row r="526" s="2" customFormat="1">
      <c r="A526" s="41"/>
      <c r="B526" s="42"/>
      <c r="C526" s="43"/>
      <c r="D526" s="225" t="s">
        <v>151</v>
      </c>
      <c r="E526" s="43"/>
      <c r="F526" s="226" t="s">
        <v>849</v>
      </c>
      <c r="G526" s="43"/>
      <c r="H526" s="43"/>
      <c r="I526" s="222"/>
      <c r="J526" s="43"/>
      <c r="K526" s="43"/>
      <c r="L526" s="47"/>
      <c r="M526" s="223"/>
      <c r="N526" s="224"/>
      <c r="O526" s="87"/>
      <c r="P526" s="87"/>
      <c r="Q526" s="87"/>
      <c r="R526" s="87"/>
      <c r="S526" s="87"/>
      <c r="T526" s="88"/>
      <c r="U526" s="41"/>
      <c r="V526" s="41"/>
      <c r="W526" s="41"/>
      <c r="X526" s="41"/>
      <c r="Y526" s="41"/>
      <c r="Z526" s="41"/>
      <c r="AA526" s="41"/>
      <c r="AB526" s="41"/>
      <c r="AC526" s="41"/>
      <c r="AD526" s="41"/>
      <c r="AE526" s="41"/>
      <c r="AT526" s="20" t="s">
        <v>151</v>
      </c>
      <c r="AU526" s="20" t="s">
        <v>86</v>
      </c>
    </row>
    <row r="527" s="13" customFormat="1">
      <c r="A527" s="13"/>
      <c r="B527" s="227"/>
      <c r="C527" s="228"/>
      <c r="D527" s="220" t="s">
        <v>153</v>
      </c>
      <c r="E527" s="229" t="s">
        <v>19</v>
      </c>
      <c r="F527" s="230" t="s">
        <v>545</v>
      </c>
      <c r="G527" s="228"/>
      <c r="H527" s="231">
        <v>10</v>
      </c>
      <c r="I527" s="232"/>
      <c r="J527" s="228"/>
      <c r="K527" s="228"/>
      <c r="L527" s="233"/>
      <c r="M527" s="234"/>
      <c r="N527" s="235"/>
      <c r="O527" s="235"/>
      <c r="P527" s="235"/>
      <c r="Q527" s="235"/>
      <c r="R527" s="235"/>
      <c r="S527" s="235"/>
      <c r="T527" s="236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37" t="s">
        <v>153</v>
      </c>
      <c r="AU527" s="237" t="s">
        <v>86</v>
      </c>
      <c r="AV527" s="13" t="s">
        <v>86</v>
      </c>
      <c r="AW527" s="13" t="s">
        <v>35</v>
      </c>
      <c r="AX527" s="13" t="s">
        <v>84</v>
      </c>
      <c r="AY527" s="237" t="s">
        <v>139</v>
      </c>
    </row>
    <row r="528" s="2" customFormat="1" ht="16.5" customHeight="1">
      <c r="A528" s="41"/>
      <c r="B528" s="42"/>
      <c r="C528" s="207" t="s">
        <v>850</v>
      </c>
      <c r="D528" s="238" t="s">
        <v>142</v>
      </c>
      <c r="E528" s="208" t="s">
        <v>851</v>
      </c>
      <c r="F528" s="209" t="s">
        <v>852</v>
      </c>
      <c r="G528" s="210" t="s">
        <v>176</v>
      </c>
      <c r="H528" s="211">
        <v>0.019</v>
      </c>
      <c r="I528" s="212"/>
      <c r="J528" s="213">
        <f>ROUND(I528*H528,2)</f>
        <v>0</v>
      </c>
      <c r="K528" s="209" t="s">
        <v>146</v>
      </c>
      <c r="L528" s="47"/>
      <c r="M528" s="214" t="s">
        <v>19</v>
      </c>
      <c r="N528" s="215" t="s">
        <v>47</v>
      </c>
      <c r="O528" s="87"/>
      <c r="P528" s="216">
        <f>O528*H528</f>
        <v>0</v>
      </c>
      <c r="Q528" s="216">
        <v>0</v>
      </c>
      <c r="R528" s="216">
        <f>Q528*H528</f>
        <v>0</v>
      </c>
      <c r="S528" s="216">
        <v>0</v>
      </c>
      <c r="T528" s="217">
        <f>S528*H528</f>
        <v>0</v>
      </c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R528" s="218" t="s">
        <v>305</v>
      </c>
      <c r="AT528" s="218" t="s">
        <v>142</v>
      </c>
      <c r="AU528" s="218" t="s">
        <v>86</v>
      </c>
      <c r="AY528" s="20" t="s">
        <v>139</v>
      </c>
      <c r="BE528" s="219">
        <f>IF(N528="základní",J528,0)</f>
        <v>0</v>
      </c>
      <c r="BF528" s="219">
        <f>IF(N528="snížená",J528,0)</f>
        <v>0</v>
      </c>
      <c r="BG528" s="219">
        <f>IF(N528="zákl. přenesená",J528,0)</f>
        <v>0</v>
      </c>
      <c r="BH528" s="219">
        <f>IF(N528="sníž. přenesená",J528,0)</f>
        <v>0</v>
      </c>
      <c r="BI528" s="219">
        <f>IF(N528="nulová",J528,0)</f>
        <v>0</v>
      </c>
      <c r="BJ528" s="20" t="s">
        <v>84</v>
      </c>
      <c r="BK528" s="219">
        <f>ROUND(I528*H528,2)</f>
        <v>0</v>
      </c>
      <c r="BL528" s="20" t="s">
        <v>305</v>
      </c>
      <c r="BM528" s="218" t="s">
        <v>853</v>
      </c>
    </row>
    <row r="529" s="2" customFormat="1">
      <c r="A529" s="41"/>
      <c r="B529" s="42"/>
      <c r="C529" s="43"/>
      <c r="D529" s="220" t="s">
        <v>149</v>
      </c>
      <c r="E529" s="43"/>
      <c r="F529" s="221" t="s">
        <v>854</v>
      </c>
      <c r="G529" s="43"/>
      <c r="H529" s="43"/>
      <c r="I529" s="222"/>
      <c r="J529" s="43"/>
      <c r="K529" s="43"/>
      <c r="L529" s="47"/>
      <c r="M529" s="223"/>
      <c r="N529" s="224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0" t="s">
        <v>149</v>
      </c>
      <c r="AU529" s="20" t="s">
        <v>86</v>
      </c>
    </row>
    <row r="530" s="2" customFormat="1">
      <c r="A530" s="41"/>
      <c r="B530" s="42"/>
      <c r="C530" s="43"/>
      <c r="D530" s="225" t="s">
        <v>151</v>
      </c>
      <c r="E530" s="43"/>
      <c r="F530" s="226" t="s">
        <v>855</v>
      </c>
      <c r="G530" s="43"/>
      <c r="H530" s="43"/>
      <c r="I530" s="222"/>
      <c r="J530" s="43"/>
      <c r="K530" s="43"/>
      <c r="L530" s="47"/>
      <c r="M530" s="223"/>
      <c r="N530" s="224"/>
      <c r="O530" s="87"/>
      <c r="P530" s="87"/>
      <c r="Q530" s="87"/>
      <c r="R530" s="87"/>
      <c r="S530" s="87"/>
      <c r="T530" s="88"/>
      <c r="U530" s="41"/>
      <c r="V530" s="41"/>
      <c r="W530" s="41"/>
      <c r="X530" s="41"/>
      <c r="Y530" s="41"/>
      <c r="Z530" s="41"/>
      <c r="AA530" s="41"/>
      <c r="AB530" s="41"/>
      <c r="AC530" s="41"/>
      <c r="AD530" s="41"/>
      <c r="AE530" s="41"/>
      <c r="AT530" s="20" t="s">
        <v>151</v>
      </c>
      <c r="AU530" s="20" t="s">
        <v>86</v>
      </c>
    </row>
    <row r="531" s="12" customFormat="1" ht="22.8" customHeight="1">
      <c r="A531" s="12"/>
      <c r="B531" s="191"/>
      <c r="C531" s="192"/>
      <c r="D531" s="193" t="s">
        <v>75</v>
      </c>
      <c r="E531" s="205" t="s">
        <v>856</v>
      </c>
      <c r="F531" s="205" t="s">
        <v>857</v>
      </c>
      <c r="G531" s="192"/>
      <c r="H531" s="192"/>
      <c r="I531" s="195"/>
      <c r="J531" s="206">
        <f>BK531</f>
        <v>0</v>
      </c>
      <c r="K531" s="192"/>
      <c r="L531" s="197"/>
      <c r="M531" s="198"/>
      <c r="N531" s="199"/>
      <c r="O531" s="199"/>
      <c r="P531" s="200">
        <f>SUM(P532:P543)</f>
        <v>0</v>
      </c>
      <c r="Q531" s="199"/>
      <c r="R531" s="200">
        <f>SUM(R532:R543)</f>
        <v>0.0014</v>
      </c>
      <c r="S531" s="199"/>
      <c r="T531" s="201">
        <f>SUM(T532:T543)</f>
        <v>0</v>
      </c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R531" s="202" t="s">
        <v>86</v>
      </c>
      <c r="AT531" s="203" t="s">
        <v>75</v>
      </c>
      <c r="AU531" s="203" t="s">
        <v>84</v>
      </c>
      <c r="AY531" s="202" t="s">
        <v>139</v>
      </c>
      <c r="BK531" s="204">
        <f>SUM(BK532:BK543)</f>
        <v>0</v>
      </c>
    </row>
    <row r="532" s="2" customFormat="1" ht="16.5" customHeight="1">
      <c r="A532" s="41"/>
      <c r="B532" s="42"/>
      <c r="C532" s="207" t="s">
        <v>858</v>
      </c>
      <c r="D532" s="238" t="s">
        <v>142</v>
      </c>
      <c r="E532" s="208" t="s">
        <v>859</v>
      </c>
      <c r="F532" s="209" t="s">
        <v>860</v>
      </c>
      <c r="G532" s="210" t="s">
        <v>271</v>
      </c>
      <c r="H532" s="211">
        <v>2</v>
      </c>
      <c r="I532" s="212"/>
      <c r="J532" s="213">
        <f>ROUND(I532*H532,2)</f>
        <v>0</v>
      </c>
      <c r="K532" s="209" t="s">
        <v>146</v>
      </c>
      <c r="L532" s="47"/>
      <c r="M532" s="214" t="s">
        <v>19</v>
      </c>
      <c r="N532" s="215" t="s">
        <v>47</v>
      </c>
      <c r="O532" s="87"/>
      <c r="P532" s="216">
        <f>O532*H532</f>
        <v>0</v>
      </c>
      <c r="Q532" s="216">
        <v>0</v>
      </c>
      <c r="R532" s="216">
        <f>Q532*H532</f>
        <v>0</v>
      </c>
      <c r="S532" s="216">
        <v>0</v>
      </c>
      <c r="T532" s="217">
        <f>S532*H532</f>
        <v>0</v>
      </c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R532" s="218" t="s">
        <v>305</v>
      </c>
      <c r="AT532" s="218" t="s">
        <v>142</v>
      </c>
      <c r="AU532" s="218" t="s">
        <v>86</v>
      </c>
      <c r="AY532" s="20" t="s">
        <v>139</v>
      </c>
      <c r="BE532" s="219">
        <f>IF(N532="základní",J532,0)</f>
        <v>0</v>
      </c>
      <c r="BF532" s="219">
        <f>IF(N532="snížená",J532,0)</f>
        <v>0</v>
      </c>
      <c r="BG532" s="219">
        <f>IF(N532="zákl. přenesená",J532,0)</f>
        <v>0</v>
      </c>
      <c r="BH532" s="219">
        <f>IF(N532="sníž. přenesená",J532,0)</f>
        <v>0</v>
      </c>
      <c r="BI532" s="219">
        <f>IF(N532="nulová",J532,0)</f>
        <v>0</v>
      </c>
      <c r="BJ532" s="20" t="s">
        <v>84</v>
      </c>
      <c r="BK532" s="219">
        <f>ROUND(I532*H532,2)</f>
        <v>0</v>
      </c>
      <c r="BL532" s="20" t="s">
        <v>305</v>
      </c>
      <c r="BM532" s="218" t="s">
        <v>861</v>
      </c>
    </row>
    <row r="533" s="2" customFormat="1">
      <c r="A533" s="41"/>
      <c r="B533" s="42"/>
      <c r="C533" s="43"/>
      <c r="D533" s="220" t="s">
        <v>149</v>
      </c>
      <c r="E533" s="43"/>
      <c r="F533" s="221" t="s">
        <v>860</v>
      </c>
      <c r="G533" s="43"/>
      <c r="H533" s="43"/>
      <c r="I533" s="222"/>
      <c r="J533" s="43"/>
      <c r="K533" s="43"/>
      <c r="L533" s="47"/>
      <c r="M533" s="223"/>
      <c r="N533" s="224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T533" s="20" t="s">
        <v>149</v>
      </c>
      <c r="AU533" s="20" t="s">
        <v>86</v>
      </c>
    </row>
    <row r="534" s="2" customFormat="1">
      <c r="A534" s="41"/>
      <c r="B534" s="42"/>
      <c r="C534" s="43"/>
      <c r="D534" s="225" t="s">
        <v>151</v>
      </c>
      <c r="E534" s="43"/>
      <c r="F534" s="226" t="s">
        <v>862</v>
      </c>
      <c r="G534" s="43"/>
      <c r="H534" s="43"/>
      <c r="I534" s="222"/>
      <c r="J534" s="43"/>
      <c r="K534" s="43"/>
      <c r="L534" s="47"/>
      <c r="M534" s="223"/>
      <c r="N534" s="224"/>
      <c r="O534" s="87"/>
      <c r="P534" s="87"/>
      <c r="Q534" s="87"/>
      <c r="R534" s="87"/>
      <c r="S534" s="87"/>
      <c r="T534" s="88"/>
      <c r="U534" s="41"/>
      <c r="V534" s="41"/>
      <c r="W534" s="41"/>
      <c r="X534" s="41"/>
      <c r="Y534" s="41"/>
      <c r="Z534" s="41"/>
      <c r="AA534" s="41"/>
      <c r="AB534" s="41"/>
      <c r="AC534" s="41"/>
      <c r="AD534" s="41"/>
      <c r="AE534" s="41"/>
      <c r="AT534" s="20" t="s">
        <v>151</v>
      </c>
      <c r="AU534" s="20" t="s">
        <v>86</v>
      </c>
    </row>
    <row r="535" s="13" customFormat="1">
      <c r="A535" s="13"/>
      <c r="B535" s="227"/>
      <c r="C535" s="228"/>
      <c r="D535" s="220" t="s">
        <v>153</v>
      </c>
      <c r="E535" s="229" t="s">
        <v>19</v>
      </c>
      <c r="F535" s="230" t="s">
        <v>86</v>
      </c>
      <c r="G535" s="228"/>
      <c r="H535" s="231">
        <v>2</v>
      </c>
      <c r="I535" s="232"/>
      <c r="J535" s="228"/>
      <c r="K535" s="228"/>
      <c r="L535" s="233"/>
      <c r="M535" s="234"/>
      <c r="N535" s="235"/>
      <c r="O535" s="235"/>
      <c r="P535" s="235"/>
      <c r="Q535" s="235"/>
      <c r="R535" s="235"/>
      <c r="S535" s="235"/>
      <c r="T535" s="236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37" t="s">
        <v>153</v>
      </c>
      <c r="AU535" s="237" t="s">
        <v>86</v>
      </c>
      <c r="AV535" s="13" t="s">
        <v>86</v>
      </c>
      <c r="AW535" s="13" t="s">
        <v>35</v>
      </c>
      <c r="AX535" s="13" t="s">
        <v>84</v>
      </c>
      <c r="AY535" s="237" t="s">
        <v>139</v>
      </c>
    </row>
    <row r="536" s="2" customFormat="1" ht="16.5" customHeight="1">
      <c r="A536" s="41"/>
      <c r="B536" s="42"/>
      <c r="C536" s="240" t="s">
        <v>863</v>
      </c>
      <c r="D536" s="241" t="s">
        <v>182</v>
      </c>
      <c r="E536" s="242" t="s">
        <v>864</v>
      </c>
      <c r="F536" s="243" t="s">
        <v>865</v>
      </c>
      <c r="G536" s="244" t="s">
        <v>271</v>
      </c>
      <c r="H536" s="245">
        <v>2</v>
      </c>
      <c r="I536" s="246"/>
      <c r="J536" s="247">
        <f>ROUND(I536*H536,2)</f>
        <v>0</v>
      </c>
      <c r="K536" s="243" t="s">
        <v>146</v>
      </c>
      <c r="L536" s="248"/>
      <c r="M536" s="249" t="s">
        <v>19</v>
      </c>
      <c r="N536" s="250" t="s">
        <v>47</v>
      </c>
      <c r="O536" s="87"/>
      <c r="P536" s="216">
        <f>O536*H536</f>
        <v>0</v>
      </c>
      <c r="Q536" s="216">
        <v>0.00069999999999999999</v>
      </c>
      <c r="R536" s="216">
        <f>Q536*H536</f>
        <v>0.0014</v>
      </c>
      <c r="S536" s="216">
        <v>0</v>
      </c>
      <c r="T536" s="217">
        <f>S536*H536</f>
        <v>0</v>
      </c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R536" s="218" t="s">
        <v>388</v>
      </c>
      <c r="AT536" s="218" t="s">
        <v>182</v>
      </c>
      <c r="AU536" s="218" t="s">
        <v>86</v>
      </c>
      <c r="AY536" s="20" t="s">
        <v>139</v>
      </c>
      <c r="BE536" s="219">
        <f>IF(N536="základní",J536,0)</f>
        <v>0</v>
      </c>
      <c r="BF536" s="219">
        <f>IF(N536="snížená",J536,0)</f>
        <v>0</v>
      </c>
      <c r="BG536" s="219">
        <f>IF(N536="zákl. přenesená",J536,0)</f>
        <v>0</v>
      </c>
      <c r="BH536" s="219">
        <f>IF(N536="sníž. přenesená",J536,0)</f>
        <v>0</v>
      </c>
      <c r="BI536" s="219">
        <f>IF(N536="nulová",J536,0)</f>
        <v>0</v>
      </c>
      <c r="BJ536" s="20" t="s">
        <v>84</v>
      </c>
      <c r="BK536" s="219">
        <f>ROUND(I536*H536,2)</f>
        <v>0</v>
      </c>
      <c r="BL536" s="20" t="s">
        <v>305</v>
      </c>
      <c r="BM536" s="218" t="s">
        <v>866</v>
      </c>
    </row>
    <row r="537" s="2" customFormat="1">
      <c r="A537" s="41"/>
      <c r="B537" s="42"/>
      <c r="C537" s="43"/>
      <c r="D537" s="220" t="s">
        <v>149</v>
      </c>
      <c r="E537" s="43"/>
      <c r="F537" s="221" t="s">
        <v>865</v>
      </c>
      <c r="G537" s="43"/>
      <c r="H537" s="43"/>
      <c r="I537" s="222"/>
      <c r="J537" s="43"/>
      <c r="K537" s="43"/>
      <c r="L537" s="47"/>
      <c r="M537" s="223"/>
      <c r="N537" s="224"/>
      <c r="O537" s="87"/>
      <c r="P537" s="87"/>
      <c r="Q537" s="87"/>
      <c r="R537" s="87"/>
      <c r="S537" s="87"/>
      <c r="T537" s="88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T537" s="20" t="s">
        <v>149</v>
      </c>
      <c r="AU537" s="20" t="s">
        <v>86</v>
      </c>
    </row>
    <row r="538" s="2" customFormat="1" ht="16.5" customHeight="1">
      <c r="A538" s="41"/>
      <c r="B538" s="42"/>
      <c r="C538" s="207" t="s">
        <v>867</v>
      </c>
      <c r="D538" s="238" t="s">
        <v>142</v>
      </c>
      <c r="E538" s="208" t="s">
        <v>868</v>
      </c>
      <c r="F538" s="209" t="s">
        <v>869</v>
      </c>
      <c r="G538" s="210" t="s">
        <v>176</v>
      </c>
      <c r="H538" s="211">
        <v>0.001</v>
      </c>
      <c r="I538" s="212"/>
      <c r="J538" s="213">
        <f>ROUND(I538*H538,2)</f>
        <v>0</v>
      </c>
      <c r="K538" s="209" t="s">
        <v>146</v>
      </c>
      <c r="L538" s="47"/>
      <c r="M538" s="214" t="s">
        <v>19</v>
      </c>
      <c r="N538" s="215" t="s">
        <v>47</v>
      </c>
      <c r="O538" s="87"/>
      <c r="P538" s="216">
        <f>O538*H538</f>
        <v>0</v>
      </c>
      <c r="Q538" s="216">
        <v>0</v>
      </c>
      <c r="R538" s="216">
        <f>Q538*H538</f>
        <v>0</v>
      </c>
      <c r="S538" s="216">
        <v>0</v>
      </c>
      <c r="T538" s="217">
        <f>S538*H538</f>
        <v>0</v>
      </c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R538" s="218" t="s">
        <v>305</v>
      </c>
      <c r="AT538" s="218" t="s">
        <v>142</v>
      </c>
      <c r="AU538" s="218" t="s">
        <v>86</v>
      </c>
      <c r="AY538" s="20" t="s">
        <v>139</v>
      </c>
      <c r="BE538" s="219">
        <f>IF(N538="základní",J538,0)</f>
        <v>0</v>
      </c>
      <c r="BF538" s="219">
        <f>IF(N538="snížená",J538,0)</f>
        <v>0</v>
      </c>
      <c r="BG538" s="219">
        <f>IF(N538="zákl. přenesená",J538,0)</f>
        <v>0</v>
      </c>
      <c r="BH538" s="219">
        <f>IF(N538="sníž. přenesená",J538,0)</f>
        <v>0</v>
      </c>
      <c r="BI538" s="219">
        <f>IF(N538="nulová",J538,0)</f>
        <v>0</v>
      </c>
      <c r="BJ538" s="20" t="s">
        <v>84</v>
      </c>
      <c r="BK538" s="219">
        <f>ROUND(I538*H538,2)</f>
        <v>0</v>
      </c>
      <c r="BL538" s="20" t="s">
        <v>305</v>
      </c>
      <c r="BM538" s="218" t="s">
        <v>870</v>
      </c>
    </row>
    <row r="539" s="2" customFormat="1">
      <c r="A539" s="41"/>
      <c r="B539" s="42"/>
      <c r="C539" s="43"/>
      <c r="D539" s="220" t="s">
        <v>149</v>
      </c>
      <c r="E539" s="43"/>
      <c r="F539" s="221" t="s">
        <v>871</v>
      </c>
      <c r="G539" s="43"/>
      <c r="H539" s="43"/>
      <c r="I539" s="222"/>
      <c r="J539" s="43"/>
      <c r="K539" s="43"/>
      <c r="L539" s="47"/>
      <c r="M539" s="223"/>
      <c r="N539" s="224"/>
      <c r="O539" s="87"/>
      <c r="P539" s="87"/>
      <c r="Q539" s="87"/>
      <c r="R539" s="87"/>
      <c r="S539" s="87"/>
      <c r="T539" s="88"/>
      <c r="U539" s="41"/>
      <c r="V539" s="41"/>
      <c r="W539" s="41"/>
      <c r="X539" s="41"/>
      <c r="Y539" s="41"/>
      <c r="Z539" s="41"/>
      <c r="AA539" s="41"/>
      <c r="AB539" s="41"/>
      <c r="AC539" s="41"/>
      <c r="AD539" s="41"/>
      <c r="AE539" s="41"/>
      <c r="AT539" s="20" t="s">
        <v>149</v>
      </c>
      <c r="AU539" s="20" t="s">
        <v>86</v>
      </c>
    </row>
    <row r="540" s="2" customFormat="1">
      <c r="A540" s="41"/>
      <c r="B540" s="42"/>
      <c r="C540" s="43"/>
      <c r="D540" s="225" t="s">
        <v>151</v>
      </c>
      <c r="E540" s="43"/>
      <c r="F540" s="226" t="s">
        <v>872</v>
      </c>
      <c r="G540" s="43"/>
      <c r="H540" s="43"/>
      <c r="I540" s="222"/>
      <c r="J540" s="43"/>
      <c r="K540" s="43"/>
      <c r="L540" s="47"/>
      <c r="M540" s="223"/>
      <c r="N540" s="224"/>
      <c r="O540" s="87"/>
      <c r="P540" s="87"/>
      <c r="Q540" s="87"/>
      <c r="R540" s="87"/>
      <c r="S540" s="87"/>
      <c r="T540" s="88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T540" s="20" t="s">
        <v>151</v>
      </c>
      <c r="AU540" s="20" t="s">
        <v>86</v>
      </c>
    </row>
    <row r="541" s="2" customFormat="1" ht="16.5" customHeight="1">
      <c r="A541" s="41"/>
      <c r="B541" s="42"/>
      <c r="C541" s="207" t="s">
        <v>873</v>
      </c>
      <c r="D541" s="238" t="s">
        <v>142</v>
      </c>
      <c r="E541" s="208" t="s">
        <v>874</v>
      </c>
      <c r="F541" s="209" t="s">
        <v>875</v>
      </c>
      <c r="G541" s="210" t="s">
        <v>527</v>
      </c>
      <c r="H541" s="211">
        <v>5</v>
      </c>
      <c r="I541" s="212"/>
      <c r="J541" s="213">
        <f>ROUND(I541*H541,2)</f>
        <v>0</v>
      </c>
      <c r="K541" s="209" t="s">
        <v>19</v>
      </c>
      <c r="L541" s="47"/>
      <c r="M541" s="214" t="s">
        <v>19</v>
      </c>
      <c r="N541" s="215" t="s">
        <v>47</v>
      </c>
      <c r="O541" s="87"/>
      <c r="P541" s="216">
        <f>O541*H541</f>
        <v>0</v>
      </c>
      <c r="Q541" s="216">
        <v>0</v>
      </c>
      <c r="R541" s="216">
        <f>Q541*H541</f>
        <v>0</v>
      </c>
      <c r="S541" s="216">
        <v>0</v>
      </c>
      <c r="T541" s="217">
        <f>S541*H541</f>
        <v>0</v>
      </c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R541" s="218" t="s">
        <v>528</v>
      </c>
      <c r="AT541" s="218" t="s">
        <v>142</v>
      </c>
      <c r="AU541" s="218" t="s">
        <v>86</v>
      </c>
      <c r="AY541" s="20" t="s">
        <v>139</v>
      </c>
      <c r="BE541" s="219">
        <f>IF(N541="základní",J541,0)</f>
        <v>0</v>
      </c>
      <c r="BF541" s="219">
        <f>IF(N541="snížená",J541,0)</f>
        <v>0</v>
      </c>
      <c r="BG541" s="219">
        <f>IF(N541="zákl. přenesená",J541,0)</f>
        <v>0</v>
      </c>
      <c r="BH541" s="219">
        <f>IF(N541="sníž. přenesená",J541,0)</f>
        <v>0</v>
      </c>
      <c r="BI541" s="219">
        <f>IF(N541="nulová",J541,0)</f>
        <v>0</v>
      </c>
      <c r="BJ541" s="20" t="s">
        <v>84</v>
      </c>
      <c r="BK541" s="219">
        <f>ROUND(I541*H541,2)</f>
        <v>0</v>
      </c>
      <c r="BL541" s="20" t="s">
        <v>528</v>
      </c>
      <c r="BM541" s="218" t="s">
        <v>876</v>
      </c>
    </row>
    <row r="542" s="2" customFormat="1">
      <c r="A542" s="41"/>
      <c r="B542" s="42"/>
      <c r="C542" s="43"/>
      <c r="D542" s="220" t="s">
        <v>149</v>
      </c>
      <c r="E542" s="43"/>
      <c r="F542" s="221" t="s">
        <v>543</v>
      </c>
      <c r="G542" s="43"/>
      <c r="H542" s="43"/>
      <c r="I542" s="222"/>
      <c r="J542" s="43"/>
      <c r="K542" s="43"/>
      <c r="L542" s="47"/>
      <c r="M542" s="223"/>
      <c r="N542" s="224"/>
      <c r="O542" s="87"/>
      <c r="P542" s="87"/>
      <c r="Q542" s="87"/>
      <c r="R542" s="87"/>
      <c r="S542" s="87"/>
      <c r="T542" s="88"/>
      <c r="U542" s="41"/>
      <c r="V542" s="41"/>
      <c r="W542" s="41"/>
      <c r="X542" s="41"/>
      <c r="Y542" s="41"/>
      <c r="Z542" s="41"/>
      <c r="AA542" s="41"/>
      <c r="AB542" s="41"/>
      <c r="AC542" s="41"/>
      <c r="AD542" s="41"/>
      <c r="AE542" s="41"/>
      <c r="AT542" s="20" t="s">
        <v>149</v>
      </c>
      <c r="AU542" s="20" t="s">
        <v>86</v>
      </c>
    </row>
    <row r="543" s="13" customFormat="1">
      <c r="A543" s="13"/>
      <c r="B543" s="227"/>
      <c r="C543" s="228"/>
      <c r="D543" s="220" t="s">
        <v>153</v>
      </c>
      <c r="E543" s="229" t="s">
        <v>19</v>
      </c>
      <c r="F543" s="230" t="s">
        <v>229</v>
      </c>
      <c r="G543" s="228"/>
      <c r="H543" s="231">
        <v>5</v>
      </c>
      <c r="I543" s="232"/>
      <c r="J543" s="228"/>
      <c r="K543" s="228"/>
      <c r="L543" s="233"/>
      <c r="M543" s="234"/>
      <c r="N543" s="235"/>
      <c r="O543" s="235"/>
      <c r="P543" s="235"/>
      <c r="Q543" s="235"/>
      <c r="R543" s="235"/>
      <c r="S543" s="235"/>
      <c r="T543" s="23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37" t="s">
        <v>153</v>
      </c>
      <c r="AU543" s="237" t="s">
        <v>86</v>
      </c>
      <c r="AV543" s="13" t="s">
        <v>86</v>
      </c>
      <c r="AW543" s="13" t="s">
        <v>35</v>
      </c>
      <c r="AX543" s="13" t="s">
        <v>84</v>
      </c>
      <c r="AY543" s="237" t="s">
        <v>139</v>
      </c>
    </row>
    <row r="544" s="12" customFormat="1" ht="22.8" customHeight="1">
      <c r="A544" s="12"/>
      <c r="B544" s="191"/>
      <c r="C544" s="192"/>
      <c r="D544" s="193" t="s">
        <v>75</v>
      </c>
      <c r="E544" s="205" t="s">
        <v>877</v>
      </c>
      <c r="F544" s="205" t="s">
        <v>878</v>
      </c>
      <c r="G544" s="192"/>
      <c r="H544" s="192"/>
      <c r="I544" s="195"/>
      <c r="J544" s="206">
        <f>BK544</f>
        <v>0</v>
      </c>
      <c r="K544" s="192"/>
      <c r="L544" s="197"/>
      <c r="M544" s="198"/>
      <c r="N544" s="199"/>
      <c r="O544" s="199"/>
      <c r="P544" s="200">
        <f>SUM(P545:P564)</f>
        <v>0</v>
      </c>
      <c r="Q544" s="199"/>
      <c r="R544" s="200">
        <f>SUM(R545:R564)</f>
        <v>0.17530700000000002</v>
      </c>
      <c r="S544" s="199"/>
      <c r="T544" s="201">
        <f>SUM(T545:T564)</f>
        <v>0.28320000000000001</v>
      </c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R544" s="202" t="s">
        <v>86</v>
      </c>
      <c r="AT544" s="203" t="s">
        <v>75</v>
      </c>
      <c r="AU544" s="203" t="s">
        <v>84</v>
      </c>
      <c r="AY544" s="202" t="s">
        <v>139</v>
      </c>
      <c r="BK544" s="204">
        <f>SUM(BK545:BK564)</f>
        <v>0</v>
      </c>
    </row>
    <row r="545" s="2" customFormat="1" ht="16.5" customHeight="1">
      <c r="A545" s="41"/>
      <c r="B545" s="42"/>
      <c r="C545" s="207" t="s">
        <v>879</v>
      </c>
      <c r="D545" s="238" t="s">
        <v>142</v>
      </c>
      <c r="E545" s="208" t="s">
        <v>880</v>
      </c>
      <c r="F545" s="209" t="s">
        <v>881</v>
      </c>
      <c r="G545" s="210" t="s">
        <v>160</v>
      </c>
      <c r="H545" s="211">
        <v>35.399999999999999</v>
      </c>
      <c r="I545" s="212"/>
      <c r="J545" s="213">
        <f>ROUND(I545*H545,2)</f>
        <v>0</v>
      </c>
      <c r="K545" s="209" t="s">
        <v>146</v>
      </c>
      <c r="L545" s="47"/>
      <c r="M545" s="214" t="s">
        <v>19</v>
      </c>
      <c r="N545" s="215" t="s">
        <v>47</v>
      </c>
      <c r="O545" s="87"/>
      <c r="P545" s="216">
        <f>O545*H545</f>
        <v>0</v>
      </c>
      <c r="Q545" s="216">
        <v>0.00040999999999999999</v>
      </c>
      <c r="R545" s="216">
        <f>Q545*H545</f>
        <v>0.014513999999999999</v>
      </c>
      <c r="S545" s="216">
        <v>0</v>
      </c>
      <c r="T545" s="217">
        <f>S545*H545</f>
        <v>0</v>
      </c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R545" s="218" t="s">
        <v>305</v>
      </c>
      <c r="AT545" s="218" t="s">
        <v>142</v>
      </c>
      <c r="AU545" s="218" t="s">
        <v>86</v>
      </c>
      <c r="AY545" s="20" t="s">
        <v>139</v>
      </c>
      <c r="BE545" s="219">
        <f>IF(N545="základní",J545,0)</f>
        <v>0</v>
      </c>
      <c r="BF545" s="219">
        <f>IF(N545="snížená",J545,0)</f>
        <v>0</v>
      </c>
      <c r="BG545" s="219">
        <f>IF(N545="zákl. přenesená",J545,0)</f>
        <v>0</v>
      </c>
      <c r="BH545" s="219">
        <f>IF(N545="sníž. přenesená",J545,0)</f>
        <v>0</v>
      </c>
      <c r="BI545" s="219">
        <f>IF(N545="nulová",J545,0)</f>
        <v>0</v>
      </c>
      <c r="BJ545" s="20" t="s">
        <v>84</v>
      </c>
      <c r="BK545" s="219">
        <f>ROUND(I545*H545,2)</f>
        <v>0</v>
      </c>
      <c r="BL545" s="20" t="s">
        <v>305</v>
      </c>
      <c r="BM545" s="218" t="s">
        <v>882</v>
      </c>
    </row>
    <row r="546" s="2" customFormat="1">
      <c r="A546" s="41"/>
      <c r="B546" s="42"/>
      <c r="C546" s="43"/>
      <c r="D546" s="220" t="s">
        <v>149</v>
      </c>
      <c r="E546" s="43"/>
      <c r="F546" s="221" t="s">
        <v>883</v>
      </c>
      <c r="G546" s="43"/>
      <c r="H546" s="43"/>
      <c r="I546" s="222"/>
      <c r="J546" s="43"/>
      <c r="K546" s="43"/>
      <c r="L546" s="47"/>
      <c r="M546" s="223"/>
      <c r="N546" s="224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149</v>
      </c>
      <c r="AU546" s="20" t="s">
        <v>86</v>
      </c>
    </row>
    <row r="547" s="2" customFormat="1">
      <c r="A547" s="41"/>
      <c r="B547" s="42"/>
      <c r="C547" s="43"/>
      <c r="D547" s="225" t="s">
        <v>151</v>
      </c>
      <c r="E547" s="43"/>
      <c r="F547" s="226" t="s">
        <v>884</v>
      </c>
      <c r="G547" s="43"/>
      <c r="H547" s="43"/>
      <c r="I547" s="222"/>
      <c r="J547" s="43"/>
      <c r="K547" s="43"/>
      <c r="L547" s="47"/>
      <c r="M547" s="223"/>
      <c r="N547" s="224"/>
      <c r="O547" s="87"/>
      <c r="P547" s="87"/>
      <c r="Q547" s="87"/>
      <c r="R547" s="87"/>
      <c r="S547" s="87"/>
      <c r="T547" s="88"/>
      <c r="U547" s="41"/>
      <c r="V547" s="41"/>
      <c r="W547" s="41"/>
      <c r="X547" s="41"/>
      <c r="Y547" s="41"/>
      <c r="Z547" s="41"/>
      <c r="AA547" s="41"/>
      <c r="AB547" s="41"/>
      <c r="AC547" s="41"/>
      <c r="AD547" s="41"/>
      <c r="AE547" s="41"/>
      <c r="AT547" s="20" t="s">
        <v>151</v>
      </c>
      <c r="AU547" s="20" t="s">
        <v>86</v>
      </c>
    </row>
    <row r="548" s="2" customFormat="1">
      <c r="A548" s="41"/>
      <c r="B548" s="42"/>
      <c r="C548" s="43"/>
      <c r="D548" s="220" t="s">
        <v>164</v>
      </c>
      <c r="E548" s="43"/>
      <c r="F548" s="239" t="s">
        <v>885</v>
      </c>
      <c r="G548" s="43"/>
      <c r="H548" s="43"/>
      <c r="I548" s="222"/>
      <c r="J548" s="43"/>
      <c r="K548" s="43"/>
      <c r="L548" s="47"/>
      <c r="M548" s="223"/>
      <c r="N548" s="224"/>
      <c r="O548" s="87"/>
      <c r="P548" s="87"/>
      <c r="Q548" s="87"/>
      <c r="R548" s="87"/>
      <c r="S548" s="87"/>
      <c r="T548" s="88"/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T548" s="20" t="s">
        <v>164</v>
      </c>
      <c r="AU548" s="20" t="s">
        <v>86</v>
      </c>
    </row>
    <row r="549" s="13" customFormat="1">
      <c r="A549" s="13"/>
      <c r="B549" s="227"/>
      <c r="C549" s="228"/>
      <c r="D549" s="220" t="s">
        <v>153</v>
      </c>
      <c r="E549" s="229" t="s">
        <v>19</v>
      </c>
      <c r="F549" s="230" t="s">
        <v>886</v>
      </c>
      <c r="G549" s="228"/>
      <c r="H549" s="231">
        <v>35.399999999999999</v>
      </c>
      <c r="I549" s="232"/>
      <c r="J549" s="228"/>
      <c r="K549" s="228"/>
      <c r="L549" s="233"/>
      <c r="M549" s="234"/>
      <c r="N549" s="235"/>
      <c r="O549" s="235"/>
      <c r="P549" s="235"/>
      <c r="Q549" s="235"/>
      <c r="R549" s="235"/>
      <c r="S549" s="235"/>
      <c r="T549" s="23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37" t="s">
        <v>153</v>
      </c>
      <c r="AU549" s="237" t="s">
        <v>86</v>
      </c>
      <c r="AV549" s="13" t="s">
        <v>86</v>
      </c>
      <c r="AW549" s="13" t="s">
        <v>35</v>
      </c>
      <c r="AX549" s="13" t="s">
        <v>84</v>
      </c>
      <c r="AY549" s="237" t="s">
        <v>139</v>
      </c>
    </row>
    <row r="550" s="2" customFormat="1" ht="16.5" customHeight="1">
      <c r="A550" s="41"/>
      <c r="B550" s="42"/>
      <c r="C550" s="240" t="s">
        <v>887</v>
      </c>
      <c r="D550" s="241" t="s">
        <v>182</v>
      </c>
      <c r="E550" s="242" t="s">
        <v>888</v>
      </c>
      <c r="F550" s="243" t="s">
        <v>889</v>
      </c>
      <c r="G550" s="244" t="s">
        <v>160</v>
      </c>
      <c r="H550" s="245">
        <v>37.170000000000002</v>
      </c>
      <c r="I550" s="246"/>
      <c r="J550" s="247">
        <f>ROUND(I550*H550,2)</f>
        <v>0</v>
      </c>
      <c r="K550" s="243" t="s">
        <v>146</v>
      </c>
      <c r="L550" s="248"/>
      <c r="M550" s="249" t="s">
        <v>19</v>
      </c>
      <c r="N550" s="250" t="s">
        <v>47</v>
      </c>
      <c r="O550" s="87"/>
      <c r="P550" s="216">
        <f>O550*H550</f>
        <v>0</v>
      </c>
      <c r="Q550" s="216">
        <v>0.0038999999999999998</v>
      </c>
      <c r="R550" s="216">
        <f>Q550*H550</f>
        <v>0.14496300000000001</v>
      </c>
      <c r="S550" s="216">
        <v>0</v>
      </c>
      <c r="T550" s="217">
        <f>S550*H550</f>
        <v>0</v>
      </c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R550" s="218" t="s">
        <v>388</v>
      </c>
      <c r="AT550" s="218" t="s">
        <v>182</v>
      </c>
      <c r="AU550" s="218" t="s">
        <v>86</v>
      </c>
      <c r="AY550" s="20" t="s">
        <v>139</v>
      </c>
      <c r="BE550" s="219">
        <f>IF(N550="základní",J550,0)</f>
        <v>0</v>
      </c>
      <c r="BF550" s="219">
        <f>IF(N550="snížená",J550,0)</f>
        <v>0</v>
      </c>
      <c r="BG550" s="219">
        <f>IF(N550="zákl. přenesená",J550,0)</f>
        <v>0</v>
      </c>
      <c r="BH550" s="219">
        <f>IF(N550="sníž. přenesená",J550,0)</f>
        <v>0</v>
      </c>
      <c r="BI550" s="219">
        <f>IF(N550="nulová",J550,0)</f>
        <v>0</v>
      </c>
      <c r="BJ550" s="20" t="s">
        <v>84</v>
      </c>
      <c r="BK550" s="219">
        <f>ROUND(I550*H550,2)</f>
        <v>0</v>
      </c>
      <c r="BL550" s="20" t="s">
        <v>305</v>
      </c>
      <c r="BM550" s="218" t="s">
        <v>890</v>
      </c>
    </row>
    <row r="551" s="2" customFormat="1">
      <c r="A551" s="41"/>
      <c r="B551" s="42"/>
      <c r="C551" s="43"/>
      <c r="D551" s="220" t="s">
        <v>149</v>
      </c>
      <c r="E551" s="43"/>
      <c r="F551" s="221" t="s">
        <v>889</v>
      </c>
      <c r="G551" s="43"/>
      <c r="H551" s="43"/>
      <c r="I551" s="222"/>
      <c r="J551" s="43"/>
      <c r="K551" s="43"/>
      <c r="L551" s="47"/>
      <c r="M551" s="223"/>
      <c r="N551" s="224"/>
      <c r="O551" s="87"/>
      <c r="P551" s="87"/>
      <c r="Q551" s="87"/>
      <c r="R551" s="87"/>
      <c r="S551" s="87"/>
      <c r="T551" s="88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T551" s="20" t="s">
        <v>149</v>
      </c>
      <c r="AU551" s="20" t="s">
        <v>86</v>
      </c>
    </row>
    <row r="552" s="2" customFormat="1">
      <c r="A552" s="41"/>
      <c r="B552" s="42"/>
      <c r="C552" s="43"/>
      <c r="D552" s="220" t="s">
        <v>164</v>
      </c>
      <c r="E552" s="43"/>
      <c r="F552" s="239" t="s">
        <v>885</v>
      </c>
      <c r="G552" s="43"/>
      <c r="H552" s="43"/>
      <c r="I552" s="222"/>
      <c r="J552" s="43"/>
      <c r="K552" s="43"/>
      <c r="L552" s="47"/>
      <c r="M552" s="223"/>
      <c r="N552" s="224"/>
      <c r="O552" s="87"/>
      <c r="P552" s="87"/>
      <c r="Q552" s="87"/>
      <c r="R552" s="87"/>
      <c r="S552" s="87"/>
      <c r="T552" s="88"/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T552" s="20" t="s">
        <v>164</v>
      </c>
      <c r="AU552" s="20" t="s">
        <v>86</v>
      </c>
    </row>
    <row r="553" s="13" customFormat="1">
      <c r="A553" s="13"/>
      <c r="B553" s="227"/>
      <c r="C553" s="228"/>
      <c r="D553" s="220" t="s">
        <v>153</v>
      </c>
      <c r="E553" s="228"/>
      <c r="F553" s="230" t="s">
        <v>891</v>
      </c>
      <c r="G553" s="228"/>
      <c r="H553" s="231">
        <v>37.170000000000002</v>
      </c>
      <c r="I553" s="232"/>
      <c r="J553" s="228"/>
      <c r="K553" s="228"/>
      <c r="L553" s="233"/>
      <c r="M553" s="234"/>
      <c r="N553" s="235"/>
      <c r="O553" s="235"/>
      <c r="P553" s="235"/>
      <c r="Q553" s="235"/>
      <c r="R553" s="235"/>
      <c r="S553" s="235"/>
      <c r="T553" s="23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37" t="s">
        <v>153</v>
      </c>
      <c r="AU553" s="237" t="s">
        <v>86</v>
      </c>
      <c r="AV553" s="13" t="s">
        <v>86</v>
      </c>
      <c r="AW553" s="13" t="s">
        <v>4</v>
      </c>
      <c r="AX553" s="13" t="s">
        <v>84</v>
      </c>
      <c r="AY553" s="237" t="s">
        <v>139</v>
      </c>
    </row>
    <row r="554" s="2" customFormat="1" ht="16.5" customHeight="1">
      <c r="A554" s="41"/>
      <c r="B554" s="42"/>
      <c r="C554" s="207" t="s">
        <v>892</v>
      </c>
      <c r="D554" s="238" t="s">
        <v>142</v>
      </c>
      <c r="E554" s="208" t="s">
        <v>893</v>
      </c>
      <c r="F554" s="209" t="s">
        <v>894</v>
      </c>
      <c r="G554" s="210" t="s">
        <v>160</v>
      </c>
      <c r="H554" s="211">
        <v>35.399999999999999</v>
      </c>
      <c r="I554" s="212"/>
      <c r="J554" s="213">
        <f>ROUND(I554*H554,2)</f>
        <v>0</v>
      </c>
      <c r="K554" s="209" t="s">
        <v>146</v>
      </c>
      <c r="L554" s="47"/>
      <c r="M554" s="214" t="s">
        <v>19</v>
      </c>
      <c r="N554" s="215" t="s">
        <v>47</v>
      </c>
      <c r="O554" s="87"/>
      <c r="P554" s="216">
        <f>O554*H554</f>
        <v>0</v>
      </c>
      <c r="Q554" s="216">
        <v>0</v>
      </c>
      <c r="R554" s="216">
        <f>Q554*H554</f>
        <v>0</v>
      </c>
      <c r="S554" s="216">
        <v>0.0080000000000000002</v>
      </c>
      <c r="T554" s="217">
        <f>S554*H554</f>
        <v>0.28320000000000001</v>
      </c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R554" s="218" t="s">
        <v>147</v>
      </c>
      <c r="AT554" s="218" t="s">
        <v>142</v>
      </c>
      <c r="AU554" s="218" t="s">
        <v>86</v>
      </c>
      <c r="AY554" s="20" t="s">
        <v>139</v>
      </c>
      <c r="BE554" s="219">
        <f>IF(N554="základní",J554,0)</f>
        <v>0</v>
      </c>
      <c r="BF554" s="219">
        <f>IF(N554="snížená",J554,0)</f>
        <v>0</v>
      </c>
      <c r="BG554" s="219">
        <f>IF(N554="zákl. přenesená",J554,0)</f>
        <v>0</v>
      </c>
      <c r="BH554" s="219">
        <f>IF(N554="sníž. přenesená",J554,0)</f>
        <v>0</v>
      </c>
      <c r="BI554" s="219">
        <f>IF(N554="nulová",J554,0)</f>
        <v>0</v>
      </c>
      <c r="BJ554" s="20" t="s">
        <v>84</v>
      </c>
      <c r="BK554" s="219">
        <f>ROUND(I554*H554,2)</f>
        <v>0</v>
      </c>
      <c r="BL554" s="20" t="s">
        <v>147</v>
      </c>
      <c r="BM554" s="218" t="s">
        <v>895</v>
      </c>
    </row>
    <row r="555" s="2" customFormat="1">
      <c r="A555" s="41"/>
      <c r="B555" s="42"/>
      <c r="C555" s="43"/>
      <c r="D555" s="220" t="s">
        <v>149</v>
      </c>
      <c r="E555" s="43"/>
      <c r="F555" s="221" t="s">
        <v>896</v>
      </c>
      <c r="G555" s="43"/>
      <c r="H555" s="43"/>
      <c r="I555" s="222"/>
      <c r="J555" s="43"/>
      <c r="K555" s="43"/>
      <c r="L555" s="47"/>
      <c r="M555" s="223"/>
      <c r="N555" s="224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149</v>
      </c>
      <c r="AU555" s="20" t="s">
        <v>86</v>
      </c>
    </row>
    <row r="556" s="2" customFormat="1">
      <c r="A556" s="41"/>
      <c r="B556" s="42"/>
      <c r="C556" s="43"/>
      <c r="D556" s="225" t="s">
        <v>151</v>
      </c>
      <c r="E556" s="43"/>
      <c r="F556" s="226" t="s">
        <v>897</v>
      </c>
      <c r="G556" s="43"/>
      <c r="H556" s="43"/>
      <c r="I556" s="222"/>
      <c r="J556" s="43"/>
      <c r="K556" s="43"/>
      <c r="L556" s="47"/>
      <c r="M556" s="223"/>
      <c r="N556" s="224"/>
      <c r="O556" s="87"/>
      <c r="P556" s="87"/>
      <c r="Q556" s="87"/>
      <c r="R556" s="87"/>
      <c r="S556" s="87"/>
      <c r="T556" s="88"/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T556" s="20" t="s">
        <v>151</v>
      </c>
      <c r="AU556" s="20" t="s">
        <v>86</v>
      </c>
    </row>
    <row r="557" s="2" customFormat="1">
      <c r="A557" s="41"/>
      <c r="B557" s="42"/>
      <c r="C557" s="43"/>
      <c r="D557" s="220" t="s">
        <v>164</v>
      </c>
      <c r="E557" s="43"/>
      <c r="F557" s="239" t="s">
        <v>885</v>
      </c>
      <c r="G557" s="43"/>
      <c r="H557" s="43"/>
      <c r="I557" s="222"/>
      <c r="J557" s="43"/>
      <c r="K557" s="43"/>
      <c r="L557" s="47"/>
      <c r="M557" s="223"/>
      <c r="N557" s="224"/>
      <c r="O557" s="87"/>
      <c r="P557" s="87"/>
      <c r="Q557" s="87"/>
      <c r="R557" s="87"/>
      <c r="S557" s="87"/>
      <c r="T557" s="88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T557" s="20" t="s">
        <v>164</v>
      </c>
      <c r="AU557" s="20" t="s">
        <v>86</v>
      </c>
    </row>
    <row r="558" s="13" customFormat="1">
      <c r="A558" s="13"/>
      <c r="B558" s="227"/>
      <c r="C558" s="228"/>
      <c r="D558" s="220" t="s">
        <v>153</v>
      </c>
      <c r="E558" s="229" t="s">
        <v>19</v>
      </c>
      <c r="F558" s="230" t="s">
        <v>898</v>
      </c>
      <c r="G558" s="228"/>
      <c r="H558" s="231">
        <v>35.399999999999999</v>
      </c>
      <c r="I558" s="232"/>
      <c r="J558" s="228"/>
      <c r="K558" s="228"/>
      <c r="L558" s="233"/>
      <c r="M558" s="234"/>
      <c r="N558" s="235"/>
      <c r="O558" s="235"/>
      <c r="P558" s="235"/>
      <c r="Q558" s="235"/>
      <c r="R558" s="235"/>
      <c r="S558" s="235"/>
      <c r="T558" s="23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37" t="s">
        <v>153</v>
      </c>
      <c r="AU558" s="237" t="s">
        <v>86</v>
      </c>
      <c r="AV558" s="13" t="s">
        <v>86</v>
      </c>
      <c r="AW558" s="13" t="s">
        <v>35</v>
      </c>
      <c r="AX558" s="13" t="s">
        <v>84</v>
      </c>
      <c r="AY558" s="237" t="s">
        <v>139</v>
      </c>
    </row>
    <row r="559" s="2" customFormat="1" ht="16.5" customHeight="1">
      <c r="A559" s="41"/>
      <c r="B559" s="42"/>
      <c r="C559" s="207" t="s">
        <v>899</v>
      </c>
      <c r="D559" s="238" t="s">
        <v>142</v>
      </c>
      <c r="E559" s="208" t="s">
        <v>900</v>
      </c>
      <c r="F559" s="209" t="s">
        <v>901</v>
      </c>
      <c r="G559" s="210" t="s">
        <v>271</v>
      </c>
      <c r="H559" s="211">
        <v>1</v>
      </c>
      <c r="I559" s="212"/>
      <c r="J559" s="213">
        <f>ROUND(I559*H559,2)</f>
        <v>0</v>
      </c>
      <c r="K559" s="209" t="s">
        <v>146</v>
      </c>
      <c r="L559" s="47"/>
      <c r="M559" s="214" t="s">
        <v>19</v>
      </c>
      <c r="N559" s="215" t="s">
        <v>47</v>
      </c>
      <c r="O559" s="87"/>
      <c r="P559" s="216">
        <f>O559*H559</f>
        <v>0</v>
      </c>
      <c r="Q559" s="216">
        <v>0.01583</v>
      </c>
      <c r="R559" s="216">
        <f>Q559*H559</f>
        <v>0.01583</v>
      </c>
      <c r="S559" s="216">
        <v>0</v>
      </c>
      <c r="T559" s="217">
        <f>S559*H559</f>
        <v>0</v>
      </c>
      <c r="U559" s="41"/>
      <c r="V559" s="41"/>
      <c r="W559" s="41"/>
      <c r="X559" s="41"/>
      <c r="Y559" s="41"/>
      <c r="Z559" s="41"/>
      <c r="AA559" s="41"/>
      <c r="AB559" s="41"/>
      <c r="AC559" s="41"/>
      <c r="AD559" s="41"/>
      <c r="AE559" s="41"/>
      <c r="AR559" s="218" t="s">
        <v>305</v>
      </c>
      <c r="AT559" s="218" t="s">
        <v>142</v>
      </c>
      <c r="AU559" s="218" t="s">
        <v>86</v>
      </c>
      <c r="AY559" s="20" t="s">
        <v>139</v>
      </c>
      <c r="BE559" s="219">
        <f>IF(N559="základní",J559,0)</f>
        <v>0</v>
      </c>
      <c r="BF559" s="219">
        <f>IF(N559="snížená",J559,0)</f>
        <v>0</v>
      </c>
      <c r="BG559" s="219">
        <f>IF(N559="zákl. přenesená",J559,0)</f>
        <v>0</v>
      </c>
      <c r="BH559" s="219">
        <f>IF(N559="sníž. přenesená",J559,0)</f>
        <v>0</v>
      </c>
      <c r="BI559" s="219">
        <f>IF(N559="nulová",J559,0)</f>
        <v>0</v>
      </c>
      <c r="BJ559" s="20" t="s">
        <v>84</v>
      </c>
      <c r="BK559" s="219">
        <f>ROUND(I559*H559,2)</f>
        <v>0</v>
      </c>
      <c r="BL559" s="20" t="s">
        <v>305</v>
      </c>
      <c r="BM559" s="218" t="s">
        <v>902</v>
      </c>
    </row>
    <row r="560" s="2" customFormat="1">
      <c r="A560" s="41"/>
      <c r="B560" s="42"/>
      <c r="C560" s="43"/>
      <c r="D560" s="220" t="s">
        <v>149</v>
      </c>
      <c r="E560" s="43"/>
      <c r="F560" s="221" t="s">
        <v>903</v>
      </c>
      <c r="G560" s="43"/>
      <c r="H560" s="43"/>
      <c r="I560" s="222"/>
      <c r="J560" s="43"/>
      <c r="K560" s="43"/>
      <c r="L560" s="47"/>
      <c r="M560" s="223"/>
      <c r="N560" s="224"/>
      <c r="O560" s="87"/>
      <c r="P560" s="87"/>
      <c r="Q560" s="87"/>
      <c r="R560" s="87"/>
      <c r="S560" s="87"/>
      <c r="T560" s="88"/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T560" s="20" t="s">
        <v>149</v>
      </c>
      <c r="AU560" s="20" t="s">
        <v>86</v>
      </c>
    </row>
    <row r="561" s="2" customFormat="1">
      <c r="A561" s="41"/>
      <c r="B561" s="42"/>
      <c r="C561" s="43"/>
      <c r="D561" s="225" t="s">
        <v>151</v>
      </c>
      <c r="E561" s="43"/>
      <c r="F561" s="226" t="s">
        <v>904</v>
      </c>
      <c r="G561" s="43"/>
      <c r="H561" s="43"/>
      <c r="I561" s="222"/>
      <c r="J561" s="43"/>
      <c r="K561" s="43"/>
      <c r="L561" s="47"/>
      <c r="M561" s="223"/>
      <c r="N561" s="224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151</v>
      </c>
      <c r="AU561" s="20" t="s">
        <v>86</v>
      </c>
    </row>
    <row r="562" s="2" customFormat="1" ht="16.5" customHeight="1">
      <c r="A562" s="41"/>
      <c r="B562" s="42"/>
      <c r="C562" s="207" t="s">
        <v>905</v>
      </c>
      <c r="D562" s="238" t="s">
        <v>142</v>
      </c>
      <c r="E562" s="208" t="s">
        <v>906</v>
      </c>
      <c r="F562" s="209" t="s">
        <v>907</v>
      </c>
      <c r="G562" s="210" t="s">
        <v>176</v>
      </c>
      <c r="H562" s="211">
        <v>0.17499999999999999</v>
      </c>
      <c r="I562" s="212"/>
      <c r="J562" s="213">
        <f>ROUND(I562*H562,2)</f>
        <v>0</v>
      </c>
      <c r="K562" s="209" t="s">
        <v>146</v>
      </c>
      <c r="L562" s="47"/>
      <c r="M562" s="214" t="s">
        <v>19</v>
      </c>
      <c r="N562" s="215" t="s">
        <v>47</v>
      </c>
      <c r="O562" s="87"/>
      <c r="P562" s="216">
        <f>O562*H562</f>
        <v>0</v>
      </c>
      <c r="Q562" s="216">
        <v>0</v>
      </c>
      <c r="R562" s="216">
        <f>Q562*H562</f>
        <v>0</v>
      </c>
      <c r="S562" s="216">
        <v>0</v>
      </c>
      <c r="T562" s="217">
        <f>S562*H562</f>
        <v>0</v>
      </c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R562" s="218" t="s">
        <v>305</v>
      </c>
      <c r="AT562" s="218" t="s">
        <v>142</v>
      </c>
      <c r="AU562" s="218" t="s">
        <v>86</v>
      </c>
      <c r="AY562" s="20" t="s">
        <v>139</v>
      </c>
      <c r="BE562" s="219">
        <f>IF(N562="základní",J562,0)</f>
        <v>0</v>
      </c>
      <c r="BF562" s="219">
        <f>IF(N562="snížená",J562,0)</f>
        <v>0</v>
      </c>
      <c r="BG562" s="219">
        <f>IF(N562="zákl. přenesená",J562,0)</f>
        <v>0</v>
      </c>
      <c r="BH562" s="219">
        <f>IF(N562="sníž. přenesená",J562,0)</f>
        <v>0</v>
      </c>
      <c r="BI562" s="219">
        <f>IF(N562="nulová",J562,0)</f>
        <v>0</v>
      </c>
      <c r="BJ562" s="20" t="s">
        <v>84</v>
      </c>
      <c r="BK562" s="219">
        <f>ROUND(I562*H562,2)</f>
        <v>0</v>
      </c>
      <c r="BL562" s="20" t="s">
        <v>305</v>
      </c>
      <c r="BM562" s="218" t="s">
        <v>908</v>
      </c>
    </row>
    <row r="563" s="2" customFormat="1">
      <c r="A563" s="41"/>
      <c r="B563" s="42"/>
      <c r="C563" s="43"/>
      <c r="D563" s="220" t="s">
        <v>149</v>
      </c>
      <c r="E563" s="43"/>
      <c r="F563" s="221" t="s">
        <v>909</v>
      </c>
      <c r="G563" s="43"/>
      <c r="H563" s="43"/>
      <c r="I563" s="222"/>
      <c r="J563" s="43"/>
      <c r="K563" s="43"/>
      <c r="L563" s="47"/>
      <c r="M563" s="223"/>
      <c r="N563" s="224"/>
      <c r="O563" s="87"/>
      <c r="P563" s="87"/>
      <c r="Q563" s="87"/>
      <c r="R563" s="87"/>
      <c r="S563" s="87"/>
      <c r="T563" s="88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T563" s="20" t="s">
        <v>149</v>
      </c>
      <c r="AU563" s="20" t="s">
        <v>86</v>
      </c>
    </row>
    <row r="564" s="2" customFormat="1">
      <c r="A564" s="41"/>
      <c r="B564" s="42"/>
      <c r="C564" s="43"/>
      <c r="D564" s="225" t="s">
        <v>151</v>
      </c>
      <c r="E564" s="43"/>
      <c r="F564" s="226" t="s">
        <v>910</v>
      </c>
      <c r="G564" s="43"/>
      <c r="H564" s="43"/>
      <c r="I564" s="222"/>
      <c r="J564" s="43"/>
      <c r="K564" s="43"/>
      <c r="L564" s="47"/>
      <c r="M564" s="223"/>
      <c r="N564" s="224"/>
      <c r="O564" s="87"/>
      <c r="P564" s="87"/>
      <c r="Q564" s="87"/>
      <c r="R564" s="87"/>
      <c r="S564" s="87"/>
      <c r="T564" s="88"/>
      <c r="U564" s="41"/>
      <c r="V564" s="41"/>
      <c r="W564" s="41"/>
      <c r="X564" s="41"/>
      <c r="Y564" s="41"/>
      <c r="Z564" s="41"/>
      <c r="AA564" s="41"/>
      <c r="AB564" s="41"/>
      <c r="AC564" s="41"/>
      <c r="AD564" s="41"/>
      <c r="AE564" s="41"/>
      <c r="AT564" s="20" t="s">
        <v>151</v>
      </c>
      <c r="AU564" s="20" t="s">
        <v>86</v>
      </c>
    </row>
    <row r="565" s="12" customFormat="1" ht="22.8" customHeight="1">
      <c r="A565" s="12"/>
      <c r="B565" s="191"/>
      <c r="C565" s="192"/>
      <c r="D565" s="193" t="s">
        <v>75</v>
      </c>
      <c r="E565" s="205" t="s">
        <v>911</v>
      </c>
      <c r="F565" s="205" t="s">
        <v>912</v>
      </c>
      <c r="G565" s="192"/>
      <c r="H565" s="192"/>
      <c r="I565" s="195"/>
      <c r="J565" s="206">
        <f>BK565</f>
        <v>0</v>
      </c>
      <c r="K565" s="192"/>
      <c r="L565" s="197"/>
      <c r="M565" s="198"/>
      <c r="N565" s="199"/>
      <c r="O565" s="199"/>
      <c r="P565" s="200">
        <f>SUM(P566:P669)</f>
        <v>0</v>
      </c>
      <c r="Q565" s="199"/>
      <c r="R565" s="200">
        <f>SUM(R566:R669)</f>
        <v>0.63484220999999996</v>
      </c>
      <c r="S565" s="199"/>
      <c r="T565" s="201">
        <f>SUM(T566:T669)</f>
        <v>5.6002026499999991</v>
      </c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R565" s="202" t="s">
        <v>86</v>
      </c>
      <c r="AT565" s="203" t="s">
        <v>75</v>
      </c>
      <c r="AU565" s="203" t="s">
        <v>84</v>
      </c>
      <c r="AY565" s="202" t="s">
        <v>139</v>
      </c>
      <c r="BK565" s="204">
        <f>SUM(BK566:BK669)</f>
        <v>0</v>
      </c>
    </row>
    <row r="566" s="2" customFormat="1" ht="16.5" customHeight="1">
      <c r="A566" s="41"/>
      <c r="B566" s="42"/>
      <c r="C566" s="207" t="s">
        <v>913</v>
      </c>
      <c r="D566" s="238" t="s">
        <v>142</v>
      </c>
      <c r="E566" s="208" t="s">
        <v>914</v>
      </c>
      <c r="F566" s="209" t="s">
        <v>915</v>
      </c>
      <c r="G566" s="210" t="s">
        <v>160</v>
      </c>
      <c r="H566" s="211">
        <v>157.80099999999999</v>
      </c>
      <c r="I566" s="212"/>
      <c r="J566" s="213">
        <f>ROUND(I566*H566,2)</f>
        <v>0</v>
      </c>
      <c r="K566" s="209" t="s">
        <v>146</v>
      </c>
      <c r="L566" s="47"/>
      <c r="M566" s="214" t="s">
        <v>19</v>
      </c>
      <c r="N566" s="215" t="s">
        <v>47</v>
      </c>
      <c r="O566" s="87"/>
      <c r="P566" s="216">
        <f>O566*H566</f>
        <v>0</v>
      </c>
      <c r="Q566" s="216">
        <v>0</v>
      </c>
      <c r="R566" s="216">
        <f>Q566*H566</f>
        <v>0</v>
      </c>
      <c r="S566" s="216">
        <v>0.024649999999999998</v>
      </c>
      <c r="T566" s="217">
        <f>S566*H566</f>
        <v>3.8897946499999994</v>
      </c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R566" s="218" t="s">
        <v>305</v>
      </c>
      <c r="AT566" s="218" t="s">
        <v>142</v>
      </c>
      <c r="AU566" s="218" t="s">
        <v>86</v>
      </c>
      <c r="AY566" s="20" t="s">
        <v>139</v>
      </c>
      <c r="BE566" s="219">
        <f>IF(N566="základní",J566,0)</f>
        <v>0</v>
      </c>
      <c r="BF566" s="219">
        <f>IF(N566="snížená",J566,0)</f>
        <v>0</v>
      </c>
      <c r="BG566" s="219">
        <f>IF(N566="zákl. přenesená",J566,0)</f>
        <v>0</v>
      </c>
      <c r="BH566" s="219">
        <f>IF(N566="sníž. přenesená",J566,0)</f>
        <v>0</v>
      </c>
      <c r="BI566" s="219">
        <f>IF(N566="nulová",J566,0)</f>
        <v>0</v>
      </c>
      <c r="BJ566" s="20" t="s">
        <v>84</v>
      </c>
      <c r="BK566" s="219">
        <f>ROUND(I566*H566,2)</f>
        <v>0</v>
      </c>
      <c r="BL566" s="20" t="s">
        <v>305</v>
      </c>
      <c r="BM566" s="218" t="s">
        <v>916</v>
      </c>
    </row>
    <row r="567" s="2" customFormat="1">
      <c r="A567" s="41"/>
      <c r="B567" s="42"/>
      <c r="C567" s="43"/>
      <c r="D567" s="220" t="s">
        <v>149</v>
      </c>
      <c r="E567" s="43"/>
      <c r="F567" s="221" t="s">
        <v>917</v>
      </c>
      <c r="G567" s="43"/>
      <c r="H567" s="43"/>
      <c r="I567" s="222"/>
      <c r="J567" s="43"/>
      <c r="K567" s="43"/>
      <c r="L567" s="47"/>
      <c r="M567" s="223"/>
      <c r="N567" s="224"/>
      <c r="O567" s="87"/>
      <c r="P567" s="87"/>
      <c r="Q567" s="87"/>
      <c r="R567" s="87"/>
      <c r="S567" s="87"/>
      <c r="T567" s="88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T567" s="20" t="s">
        <v>149</v>
      </c>
      <c r="AU567" s="20" t="s">
        <v>86</v>
      </c>
    </row>
    <row r="568" s="2" customFormat="1">
      <c r="A568" s="41"/>
      <c r="B568" s="42"/>
      <c r="C568" s="43"/>
      <c r="D568" s="225" t="s">
        <v>151</v>
      </c>
      <c r="E568" s="43"/>
      <c r="F568" s="226" t="s">
        <v>918</v>
      </c>
      <c r="G568" s="43"/>
      <c r="H568" s="43"/>
      <c r="I568" s="222"/>
      <c r="J568" s="43"/>
      <c r="K568" s="43"/>
      <c r="L568" s="47"/>
      <c r="M568" s="223"/>
      <c r="N568" s="224"/>
      <c r="O568" s="87"/>
      <c r="P568" s="87"/>
      <c r="Q568" s="87"/>
      <c r="R568" s="87"/>
      <c r="S568" s="87"/>
      <c r="T568" s="88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151</v>
      </c>
      <c r="AU568" s="20" t="s">
        <v>86</v>
      </c>
    </row>
    <row r="569" s="2" customFormat="1">
      <c r="A569" s="41"/>
      <c r="B569" s="42"/>
      <c r="C569" s="43"/>
      <c r="D569" s="220" t="s">
        <v>164</v>
      </c>
      <c r="E569" s="43"/>
      <c r="F569" s="239" t="s">
        <v>919</v>
      </c>
      <c r="G569" s="43"/>
      <c r="H569" s="43"/>
      <c r="I569" s="222"/>
      <c r="J569" s="43"/>
      <c r="K569" s="43"/>
      <c r="L569" s="47"/>
      <c r="M569" s="223"/>
      <c r="N569" s="224"/>
      <c r="O569" s="87"/>
      <c r="P569" s="87"/>
      <c r="Q569" s="87"/>
      <c r="R569" s="87"/>
      <c r="S569" s="87"/>
      <c r="T569" s="88"/>
      <c r="U569" s="41"/>
      <c r="V569" s="41"/>
      <c r="W569" s="41"/>
      <c r="X569" s="41"/>
      <c r="Y569" s="41"/>
      <c r="Z569" s="41"/>
      <c r="AA569" s="41"/>
      <c r="AB569" s="41"/>
      <c r="AC569" s="41"/>
      <c r="AD569" s="41"/>
      <c r="AE569" s="41"/>
      <c r="AT569" s="20" t="s">
        <v>164</v>
      </c>
      <c r="AU569" s="20" t="s">
        <v>86</v>
      </c>
    </row>
    <row r="570" s="13" customFormat="1">
      <c r="A570" s="13"/>
      <c r="B570" s="227"/>
      <c r="C570" s="228"/>
      <c r="D570" s="220" t="s">
        <v>153</v>
      </c>
      <c r="E570" s="229" t="s">
        <v>19</v>
      </c>
      <c r="F570" s="230" t="s">
        <v>920</v>
      </c>
      <c r="G570" s="228"/>
      <c r="H570" s="231">
        <v>198.441</v>
      </c>
      <c r="I570" s="232"/>
      <c r="J570" s="228"/>
      <c r="K570" s="228"/>
      <c r="L570" s="233"/>
      <c r="M570" s="234"/>
      <c r="N570" s="235"/>
      <c r="O570" s="235"/>
      <c r="P570" s="235"/>
      <c r="Q570" s="235"/>
      <c r="R570" s="235"/>
      <c r="S570" s="235"/>
      <c r="T570" s="23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37" t="s">
        <v>153</v>
      </c>
      <c r="AU570" s="237" t="s">
        <v>86</v>
      </c>
      <c r="AV570" s="13" t="s">
        <v>86</v>
      </c>
      <c r="AW570" s="13" t="s">
        <v>35</v>
      </c>
      <c r="AX570" s="13" t="s">
        <v>76</v>
      </c>
      <c r="AY570" s="237" t="s">
        <v>139</v>
      </c>
    </row>
    <row r="571" s="13" customFormat="1">
      <c r="A571" s="13"/>
      <c r="B571" s="227"/>
      <c r="C571" s="228"/>
      <c r="D571" s="220" t="s">
        <v>153</v>
      </c>
      <c r="E571" s="229" t="s">
        <v>19</v>
      </c>
      <c r="F571" s="230" t="s">
        <v>921</v>
      </c>
      <c r="G571" s="228"/>
      <c r="H571" s="231">
        <v>-19.039999999999999</v>
      </c>
      <c r="I571" s="232"/>
      <c r="J571" s="228"/>
      <c r="K571" s="228"/>
      <c r="L571" s="233"/>
      <c r="M571" s="234"/>
      <c r="N571" s="235"/>
      <c r="O571" s="235"/>
      <c r="P571" s="235"/>
      <c r="Q571" s="235"/>
      <c r="R571" s="235"/>
      <c r="S571" s="235"/>
      <c r="T571" s="236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T571" s="237" t="s">
        <v>153</v>
      </c>
      <c r="AU571" s="237" t="s">
        <v>86</v>
      </c>
      <c r="AV571" s="13" t="s">
        <v>86</v>
      </c>
      <c r="AW571" s="13" t="s">
        <v>35</v>
      </c>
      <c r="AX571" s="13" t="s">
        <v>76</v>
      </c>
      <c r="AY571" s="237" t="s">
        <v>139</v>
      </c>
    </row>
    <row r="572" s="13" customFormat="1">
      <c r="A572" s="13"/>
      <c r="B572" s="227"/>
      <c r="C572" s="228"/>
      <c r="D572" s="220" t="s">
        <v>153</v>
      </c>
      <c r="E572" s="229" t="s">
        <v>19</v>
      </c>
      <c r="F572" s="230" t="s">
        <v>922</v>
      </c>
      <c r="G572" s="228"/>
      <c r="H572" s="231">
        <v>-21.600000000000001</v>
      </c>
      <c r="I572" s="232"/>
      <c r="J572" s="228"/>
      <c r="K572" s="228"/>
      <c r="L572" s="233"/>
      <c r="M572" s="234"/>
      <c r="N572" s="235"/>
      <c r="O572" s="235"/>
      <c r="P572" s="235"/>
      <c r="Q572" s="235"/>
      <c r="R572" s="235"/>
      <c r="S572" s="235"/>
      <c r="T572" s="236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37" t="s">
        <v>153</v>
      </c>
      <c r="AU572" s="237" t="s">
        <v>86</v>
      </c>
      <c r="AV572" s="13" t="s">
        <v>86</v>
      </c>
      <c r="AW572" s="13" t="s">
        <v>35</v>
      </c>
      <c r="AX572" s="13" t="s">
        <v>76</v>
      </c>
      <c r="AY572" s="237" t="s">
        <v>139</v>
      </c>
    </row>
    <row r="573" s="14" customFormat="1">
      <c r="A573" s="14"/>
      <c r="B573" s="251"/>
      <c r="C573" s="252"/>
      <c r="D573" s="220" t="s">
        <v>153</v>
      </c>
      <c r="E573" s="253" t="s">
        <v>19</v>
      </c>
      <c r="F573" s="254" t="s">
        <v>213</v>
      </c>
      <c r="G573" s="252"/>
      <c r="H573" s="255">
        <v>157.80100000000002</v>
      </c>
      <c r="I573" s="256"/>
      <c r="J573" s="252"/>
      <c r="K573" s="252"/>
      <c r="L573" s="257"/>
      <c r="M573" s="258"/>
      <c r="N573" s="259"/>
      <c r="O573" s="259"/>
      <c r="P573" s="259"/>
      <c r="Q573" s="259"/>
      <c r="R573" s="259"/>
      <c r="S573" s="259"/>
      <c r="T573" s="260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61" t="s">
        <v>153</v>
      </c>
      <c r="AU573" s="261" t="s">
        <v>86</v>
      </c>
      <c r="AV573" s="14" t="s">
        <v>147</v>
      </c>
      <c r="AW573" s="14" t="s">
        <v>35</v>
      </c>
      <c r="AX573" s="14" t="s">
        <v>84</v>
      </c>
      <c r="AY573" s="261" t="s">
        <v>139</v>
      </c>
    </row>
    <row r="574" s="2" customFormat="1" ht="16.5" customHeight="1">
      <c r="A574" s="41"/>
      <c r="B574" s="42"/>
      <c r="C574" s="207" t="s">
        <v>923</v>
      </c>
      <c r="D574" s="238" t="s">
        <v>142</v>
      </c>
      <c r="E574" s="208" t="s">
        <v>924</v>
      </c>
      <c r="F574" s="209" t="s">
        <v>925</v>
      </c>
      <c r="G574" s="210" t="s">
        <v>160</v>
      </c>
      <c r="H574" s="211">
        <v>157.80099999999999</v>
      </c>
      <c r="I574" s="212"/>
      <c r="J574" s="213">
        <f>ROUND(I574*H574,2)</f>
        <v>0</v>
      </c>
      <c r="K574" s="209" t="s">
        <v>146</v>
      </c>
      <c r="L574" s="47"/>
      <c r="M574" s="214" t="s">
        <v>19</v>
      </c>
      <c r="N574" s="215" t="s">
        <v>47</v>
      </c>
      <c r="O574" s="87"/>
      <c r="P574" s="216">
        <f>O574*H574</f>
        <v>0</v>
      </c>
      <c r="Q574" s="216">
        <v>0</v>
      </c>
      <c r="R574" s="216">
        <f>Q574*H574</f>
        <v>0</v>
      </c>
      <c r="S574" s="216">
        <v>0.0080000000000000002</v>
      </c>
      <c r="T574" s="217">
        <f>S574*H574</f>
        <v>1.262408</v>
      </c>
      <c r="U574" s="41"/>
      <c r="V574" s="41"/>
      <c r="W574" s="41"/>
      <c r="X574" s="41"/>
      <c r="Y574" s="41"/>
      <c r="Z574" s="41"/>
      <c r="AA574" s="41"/>
      <c r="AB574" s="41"/>
      <c r="AC574" s="41"/>
      <c r="AD574" s="41"/>
      <c r="AE574" s="41"/>
      <c r="AR574" s="218" t="s">
        <v>305</v>
      </c>
      <c r="AT574" s="218" t="s">
        <v>142</v>
      </c>
      <c r="AU574" s="218" t="s">
        <v>86</v>
      </c>
      <c r="AY574" s="20" t="s">
        <v>139</v>
      </c>
      <c r="BE574" s="219">
        <f>IF(N574="základní",J574,0)</f>
        <v>0</v>
      </c>
      <c r="BF574" s="219">
        <f>IF(N574="snížená",J574,0)</f>
        <v>0</v>
      </c>
      <c r="BG574" s="219">
        <f>IF(N574="zákl. přenesená",J574,0)</f>
        <v>0</v>
      </c>
      <c r="BH574" s="219">
        <f>IF(N574="sníž. přenesená",J574,0)</f>
        <v>0</v>
      </c>
      <c r="BI574" s="219">
        <f>IF(N574="nulová",J574,0)</f>
        <v>0</v>
      </c>
      <c r="BJ574" s="20" t="s">
        <v>84</v>
      </c>
      <c r="BK574" s="219">
        <f>ROUND(I574*H574,2)</f>
        <v>0</v>
      </c>
      <c r="BL574" s="20" t="s">
        <v>305</v>
      </c>
      <c r="BM574" s="218" t="s">
        <v>926</v>
      </c>
    </row>
    <row r="575" s="2" customFormat="1">
      <c r="A575" s="41"/>
      <c r="B575" s="42"/>
      <c r="C575" s="43"/>
      <c r="D575" s="220" t="s">
        <v>149</v>
      </c>
      <c r="E575" s="43"/>
      <c r="F575" s="221" t="s">
        <v>927</v>
      </c>
      <c r="G575" s="43"/>
      <c r="H575" s="43"/>
      <c r="I575" s="222"/>
      <c r="J575" s="43"/>
      <c r="K575" s="43"/>
      <c r="L575" s="47"/>
      <c r="M575" s="223"/>
      <c r="N575" s="224"/>
      <c r="O575" s="87"/>
      <c r="P575" s="87"/>
      <c r="Q575" s="87"/>
      <c r="R575" s="87"/>
      <c r="S575" s="87"/>
      <c r="T575" s="88"/>
      <c r="U575" s="41"/>
      <c r="V575" s="41"/>
      <c r="W575" s="41"/>
      <c r="X575" s="41"/>
      <c r="Y575" s="41"/>
      <c r="Z575" s="41"/>
      <c r="AA575" s="41"/>
      <c r="AB575" s="41"/>
      <c r="AC575" s="41"/>
      <c r="AD575" s="41"/>
      <c r="AE575" s="41"/>
      <c r="AT575" s="20" t="s">
        <v>149</v>
      </c>
      <c r="AU575" s="20" t="s">
        <v>86</v>
      </c>
    </row>
    <row r="576" s="2" customFormat="1">
      <c r="A576" s="41"/>
      <c r="B576" s="42"/>
      <c r="C576" s="43"/>
      <c r="D576" s="225" t="s">
        <v>151</v>
      </c>
      <c r="E576" s="43"/>
      <c r="F576" s="226" t="s">
        <v>928</v>
      </c>
      <c r="G576" s="43"/>
      <c r="H576" s="43"/>
      <c r="I576" s="222"/>
      <c r="J576" s="43"/>
      <c r="K576" s="43"/>
      <c r="L576" s="47"/>
      <c r="M576" s="223"/>
      <c r="N576" s="224"/>
      <c r="O576" s="87"/>
      <c r="P576" s="87"/>
      <c r="Q576" s="87"/>
      <c r="R576" s="87"/>
      <c r="S576" s="87"/>
      <c r="T576" s="88"/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T576" s="20" t="s">
        <v>151</v>
      </c>
      <c r="AU576" s="20" t="s">
        <v>86</v>
      </c>
    </row>
    <row r="577" s="2" customFormat="1">
      <c r="A577" s="41"/>
      <c r="B577" s="42"/>
      <c r="C577" s="43"/>
      <c r="D577" s="220" t="s">
        <v>164</v>
      </c>
      <c r="E577" s="43"/>
      <c r="F577" s="239" t="s">
        <v>919</v>
      </c>
      <c r="G577" s="43"/>
      <c r="H577" s="43"/>
      <c r="I577" s="222"/>
      <c r="J577" s="43"/>
      <c r="K577" s="43"/>
      <c r="L577" s="47"/>
      <c r="M577" s="223"/>
      <c r="N577" s="224"/>
      <c r="O577" s="87"/>
      <c r="P577" s="87"/>
      <c r="Q577" s="87"/>
      <c r="R577" s="87"/>
      <c r="S577" s="87"/>
      <c r="T577" s="88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T577" s="20" t="s">
        <v>164</v>
      </c>
      <c r="AU577" s="20" t="s">
        <v>86</v>
      </c>
    </row>
    <row r="578" s="13" customFormat="1">
      <c r="A578" s="13"/>
      <c r="B578" s="227"/>
      <c r="C578" s="228"/>
      <c r="D578" s="220" t="s">
        <v>153</v>
      </c>
      <c r="E578" s="229" t="s">
        <v>19</v>
      </c>
      <c r="F578" s="230" t="s">
        <v>920</v>
      </c>
      <c r="G578" s="228"/>
      <c r="H578" s="231">
        <v>198.441</v>
      </c>
      <c r="I578" s="232"/>
      <c r="J578" s="228"/>
      <c r="K578" s="228"/>
      <c r="L578" s="233"/>
      <c r="M578" s="234"/>
      <c r="N578" s="235"/>
      <c r="O578" s="235"/>
      <c r="P578" s="235"/>
      <c r="Q578" s="235"/>
      <c r="R578" s="235"/>
      <c r="S578" s="235"/>
      <c r="T578" s="236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T578" s="237" t="s">
        <v>153</v>
      </c>
      <c r="AU578" s="237" t="s">
        <v>86</v>
      </c>
      <c r="AV578" s="13" t="s">
        <v>86</v>
      </c>
      <c r="AW578" s="13" t="s">
        <v>35</v>
      </c>
      <c r="AX578" s="13" t="s">
        <v>76</v>
      </c>
      <c r="AY578" s="237" t="s">
        <v>139</v>
      </c>
    </row>
    <row r="579" s="13" customFormat="1">
      <c r="A579" s="13"/>
      <c r="B579" s="227"/>
      <c r="C579" s="228"/>
      <c r="D579" s="220" t="s">
        <v>153</v>
      </c>
      <c r="E579" s="229" t="s">
        <v>19</v>
      </c>
      <c r="F579" s="230" t="s">
        <v>921</v>
      </c>
      <c r="G579" s="228"/>
      <c r="H579" s="231">
        <v>-19.039999999999999</v>
      </c>
      <c r="I579" s="232"/>
      <c r="J579" s="228"/>
      <c r="K579" s="228"/>
      <c r="L579" s="233"/>
      <c r="M579" s="234"/>
      <c r="N579" s="235"/>
      <c r="O579" s="235"/>
      <c r="P579" s="235"/>
      <c r="Q579" s="235"/>
      <c r="R579" s="235"/>
      <c r="S579" s="235"/>
      <c r="T579" s="236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T579" s="237" t="s">
        <v>153</v>
      </c>
      <c r="AU579" s="237" t="s">
        <v>86</v>
      </c>
      <c r="AV579" s="13" t="s">
        <v>86</v>
      </c>
      <c r="AW579" s="13" t="s">
        <v>35</v>
      </c>
      <c r="AX579" s="13" t="s">
        <v>76</v>
      </c>
      <c r="AY579" s="237" t="s">
        <v>139</v>
      </c>
    </row>
    <row r="580" s="13" customFormat="1">
      <c r="A580" s="13"/>
      <c r="B580" s="227"/>
      <c r="C580" s="228"/>
      <c r="D580" s="220" t="s">
        <v>153</v>
      </c>
      <c r="E580" s="229" t="s">
        <v>19</v>
      </c>
      <c r="F580" s="230" t="s">
        <v>922</v>
      </c>
      <c r="G580" s="228"/>
      <c r="H580" s="231">
        <v>-21.600000000000001</v>
      </c>
      <c r="I580" s="232"/>
      <c r="J580" s="228"/>
      <c r="K580" s="228"/>
      <c r="L580" s="233"/>
      <c r="M580" s="234"/>
      <c r="N580" s="235"/>
      <c r="O580" s="235"/>
      <c r="P580" s="235"/>
      <c r="Q580" s="235"/>
      <c r="R580" s="235"/>
      <c r="S580" s="235"/>
      <c r="T580" s="23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7" t="s">
        <v>153</v>
      </c>
      <c r="AU580" s="237" t="s">
        <v>86</v>
      </c>
      <c r="AV580" s="13" t="s">
        <v>86</v>
      </c>
      <c r="AW580" s="13" t="s">
        <v>35</v>
      </c>
      <c r="AX580" s="13" t="s">
        <v>76</v>
      </c>
      <c r="AY580" s="237" t="s">
        <v>139</v>
      </c>
    </row>
    <row r="581" s="14" customFormat="1">
      <c r="A581" s="14"/>
      <c r="B581" s="251"/>
      <c r="C581" s="252"/>
      <c r="D581" s="220" t="s">
        <v>153</v>
      </c>
      <c r="E581" s="253" t="s">
        <v>19</v>
      </c>
      <c r="F581" s="254" t="s">
        <v>213</v>
      </c>
      <c r="G581" s="252"/>
      <c r="H581" s="255">
        <v>157.80100000000002</v>
      </c>
      <c r="I581" s="256"/>
      <c r="J581" s="252"/>
      <c r="K581" s="252"/>
      <c r="L581" s="257"/>
      <c r="M581" s="258"/>
      <c r="N581" s="259"/>
      <c r="O581" s="259"/>
      <c r="P581" s="259"/>
      <c r="Q581" s="259"/>
      <c r="R581" s="259"/>
      <c r="S581" s="259"/>
      <c r="T581" s="260"/>
      <c r="U581" s="14"/>
      <c r="V581" s="14"/>
      <c r="W581" s="14"/>
      <c r="X581" s="14"/>
      <c r="Y581" s="14"/>
      <c r="Z581" s="14"/>
      <c r="AA581" s="14"/>
      <c r="AB581" s="14"/>
      <c r="AC581" s="14"/>
      <c r="AD581" s="14"/>
      <c r="AE581" s="14"/>
      <c r="AT581" s="261" t="s">
        <v>153</v>
      </c>
      <c r="AU581" s="261" t="s">
        <v>86</v>
      </c>
      <c r="AV581" s="14" t="s">
        <v>147</v>
      </c>
      <c r="AW581" s="14" t="s">
        <v>35</v>
      </c>
      <c r="AX581" s="14" t="s">
        <v>84</v>
      </c>
      <c r="AY581" s="261" t="s">
        <v>139</v>
      </c>
    </row>
    <row r="582" s="2" customFormat="1" ht="16.5" customHeight="1">
      <c r="A582" s="41"/>
      <c r="B582" s="42"/>
      <c r="C582" s="207" t="s">
        <v>929</v>
      </c>
      <c r="D582" s="238" t="s">
        <v>142</v>
      </c>
      <c r="E582" s="208" t="s">
        <v>930</v>
      </c>
      <c r="F582" s="209" t="s">
        <v>931</v>
      </c>
      <c r="G582" s="210" t="s">
        <v>197</v>
      </c>
      <c r="H582" s="211">
        <v>157.80099999999999</v>
      </c>
      <c r="I582" s="212"/>
      <c r="J582" s="213">
        <f>ROUND(I582*H582,2)</f>
        <v>0</v>
      </c>
      <c r="K582" s="209" t="s">
        <v>146</v>
      </c>
      <c r="L582" s="47"/>
      <c r="M582" s="214" t="s">
        <v>19</v>
      </c>
      <c r="N582" s="215" t="s">
        <v>47</v>
      </c>
      <c r="O582" s="87"/>
      <c r="P582" s="216">
        <f>O582*H582</f>
        <v>0</v>
      </c>
      <c r="Q582" s="216">
        <v>0</v>
      </c>
      <c r="R582" s="216">
        <f>Q582*H582</f>
        <v>0</v>
      </c>
      <c r="S582" s="216">
        <v>0</v>
      </c>
      <c r="T582" s="217">
        <f>S582*H582</f>
        <v>0</v>
      </c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R582" s="218" t="s">
        <v>305</v>
      </c>
      <c r="AT582" s="218" t="s">
        <v>142</v>
      </c>
      <c r="AU582" s="218" t="s">
        <v>86</v>
      </c>
      <c r="AY582" s="20" t="s">
        <v>139</v>
      </c>
      <c r="BE582" s="219">
        <f>IF(N582="základní",J582,0)</f>
        <v>0</v>
      </c>
      <c r="BF582" s="219">
        <f>IF(N582="snížená",J582,0)</f>
        <v>0</v>
      </c>
      <c r="BG582" s="219">
        <f>IF(N582="zákl. přenesená",J582,0)</f>
        <v>0</v>
      </c>
      <c r="BH582" s="219">
        <f>IF(N582="sníž. přenesená",J582,0)</f>
        <v>0</v>
      </c>
      <c r="BI582" s="219">
        <f>IF(N582="nulová",J582,0)</f>
        <v>0</v>
      </c>
      <c r="BJ582" s="20" t="s">
        <v>84</v>
      </c>
      <c r="BK582" s="219">
        <f>ROUND(I582*H582,2)</f>
        <v>0</v>
      </c>
      <c r="BL582" s="20" t="s">
        <v>305</v>
      </c>
      <c r="BM582" s="218" t="s">
        <v>932</v>
      </c>
    </row>
    <row r="583" s="2" customFormat="1">
      <c r="A583" s="41"/>
      <c r="B583" s="42"/>
      <c r="C583" s="43"/>
      <c r="D583" s="220" t="s">
        <v>149</v>
      </c>
      <c r="E583" s="43"/>
      <c r="F583" s="221" t="s">
        <v>933</v>
      </c>
      <c r="G583" s="43"/>
      <c r="H583" s="43"/>
      <c r="I583" s="222"/>
      <c r="J583" s="43"/>
      <c r="K583" s="43"/>
      <c r="L583" s="47"/>
      <c r="M583" s="223"/>
      <c r="N583" s="224"/>
      <c r="O583" s="87"/>
      <c r="P583" s="87"/>
      <c r="Q583" s="87"/>
      <c r="R583" s="87"/>
      <c r="S583" s="87"/>
      <c r="T583" s="88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20" t="s">
        <v>149</v>
      </c>
      <c r="AU583" s="20" t="s">
        <v>86</v>
      </c>
    </row>
    <row r="584" s="2" customFormat="1">
      <c r="A584" s="41"/>
      <c r="B584" s="42"/>
      <c r="C584" s="43"/>
      <c r="D584" s="225" t="s">
        <v>151</v>
      </c>
      <c r="E584" s="43"/>
      <c r="F584" s="226" t="s">
        <v>934</v>
      </c>
      <c r="G584" s="43"/>
      <c r="H584" s="43"/>
      <c r="I584" s="222"/>
      <c r="J584" s="43"/>
      <c r="K584" s="43"/>
      <c r="L584" s="47"/>
      <c r="M584" s="223"/>
      <c r="N584" s="224"/>
      <c r="O584" s="87"/>
      <c r="P584" s="87"/>
      <c r="Q584" s="87"/>
      <c r="R584" s="87"/>
      <c r="S584" s="87"/>
      <c r="T584" s="88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T584" s="20" t="s">
        <v>151</v>
      </c>
      <c r="AU584" s="20" t="s">
        <v>86</v>
      </c>
    </row>
    <row r="585" s="2" customFormat="1">
      <c r="A585" s="41"/>
      <c r="B585" s="42"/>
      <c r="C585" s="43"/>
      <c r="D585" s="220" t="s">
        <v>164</v>
      </c>
      <c r="E585" s="43"/>
      <c r="F585" s="239" t="s">
        <v>919</v>
      </c>
      <c r="G585" s="43"/>
      <c r="H585" s="43"/>
      <c r="I585" s="222"/>
      <c r="J585" s="43"/>
      <c r="K585" s="43"/>
      <c r="L585" s="47"/>
      <c r="M585" s="223"/>
      <c r="N585" s="224"/>
      <c r="O585" s="87"/>
      <c r="P585" s="87"/>
      <c r="Q585" s="87"/>
      <c r="R585" s="87"/>
      <c r="S585" s="87"/>
      <c r="T585" s="88"/>
      <c r="U585" s="41"/>
      <c r="V585" s="41"/>
      <c r="W585" s="41"/>
      <c r="X585" s="41"/>
      <c r="Y585" s="41"/>
      <c r="Z585" s="41"/>
      <c r="AA585" s="41"/>
      <c r="AB585" s="41"/>
      <c r="AC585" s="41"/>
      <c r="AD585" s="41"/>
      <c r="AE585" s="41"/>
      <c r="AT585" s="20" t="s">
        <v>164</v>
      </c>
      <c r="AU585" s="20" t="s">
        <v>86</v>
      </c>
    </row>
    <row r="586" s="13" customFormat="1">
      <c r="A586" s="13"/>
      <c r="B586" s="227"/>
      <c r="C586" s="228"/>
      <c r="D586" s="220" t="s">
        <v>153</v>
      </c>
      <c r="E586" s="229" t="s">
        <v>19</v>
      </c>
      <c r="F586" s="230" t="s">
        <v>920</v>
      </c>
      <c r="G586" s="228"/>
      <c r="H586" s="231">
        <v>198.441</v>
      </c>
      <c r="I586" s="232"/>
      <c r="J586" s="228"/>
      <c r="K586" s="228"/>
      <c r="L586" s="233"/>
      <c r="M586" s="234"/>
      <c r="N586" s="235"/>
      <c r="O586" s="235"/>
      <c r="P586" s="235"/>
      <c r="Q586" s="235"/>
      <c r="R586" s="235"/>
      <c r="S586" s="235"/>
      <c r="T586" s="23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37" t="s">
        <v>153</v>
      </c>
      <c r="AU586" s="237" t="s">
        <v>86</v>
      </c>
      <c r="AV586" s="13" t="s">
        <v>86</v>
      </c>
      <c r="AW586" s="13" t="s">
        <v>35</v>
      </c>
      <c r="AX586" s="13" t="s">
        <v>76</v>
      </c>
      <c r="AY586" s="237" t="s">
        <v>139</v>
      </c>
    </row>
    <row r="587" s="13" customFormat="1">
      <c r="A587" s="13"/>
      <c r="B587" s="227"/>
      <c r="C587" s="228"/>
      <c r="D587" s="220" t="s">
        <v>153</v>
      </c>
      <c r="E587" s="229" t="s">
        <v>19</v>
      </c>
      <c r="F587" s="230" t="s">
        <v>921</v>
      </c>
      <c r="G587" s="228"/>
      <c r="H587" s="231">
        <v>-19.039999999999999</v>
      </c>
      <c r="I587" s="232"/>
      <c r="J587" s="228"/>
      <c r="K587" s="228"/>
      <c r="L587" s="233"/>
      <c r="M587" s="234"/>
      <c r="N587" s="235"/>
      <c r="O587" s="235"/>
      <c r="P587" s="235"/>
      <c r="Q587" s="235"/>
      <c r="R587" s="235"/>
      <c r="S587" s="235"/>
      <c r="T587" s="23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37" t="s">
        <v>153</v>
      </c>
      <c r="AU587" s="237" t="s">
        <v>86</v>
      </c>
      <c r="AV587" s="13" t="s">
        <v>86</v>
      </c>
      <c r="AW587" s="13" t="s">
        <v>35</v>
      </c>
      <c r="AX587" s="13" t="s">
        <v>76</v>
      </c>
      <c r="AY587" s="237" t="s">
        <v>139</v>
      </c>
    </row>
    <row r="588" s="13" customFormat="1">
      <c r="A588" s="13"/>
      <c r="B588" s="227"/>
      <c r="C588" s="228"/>
      <c r="D588" s="220" t="s">
        <v>153</v>
      </c>
      <c r="E588" s="229" t="s">
        <v>19</v>
      </c>
      <c r="F588" s="230" t="s">
        <v>922</v>
      </c>
      <c r="G588" s="228"/>
      <c r="H588" s="231">
        <v>-21.600000000000001</v>
      </c>
      <c r="I588" s="232"/>
      <c r="J588" s="228"/>
      <c r="K588" s="228"/>
      <c r="L588" s="233"/>
      <c r="M588" s="234"/>
      <c r="N588" s="235"/>
      <c r="O588" s="235"/>
      <c r="P588" s="235"/>
      <c r="Q588" s="235"/>
      <c r="R588" s="235"/>
      <c r="S588" s="235"/>
      <c r="T588" s="23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37" t="s">
        <v>153</v>
      </c>
      <c r="AU588" s="237" t="s">
        <v>86</v>
      </c>
      <c r="AV588" s="13" t="s">
        <v>86</v>
      </c>
      <c r="AW588" s="13" t="s">
        <v>35</v>
      </c>
      <c r="AX588" s="13" t="s">
        <v>76</v>
      </c>
      <c r="AY588" s="237" t="s">
        <v>139</v>
      </c>
    </row>
    <row r="589" s="14" customFormat="1">
      <c r="A589" s="14"/>
      <c r="B589" s="251"/>
      <c r="C589" s="252"/>
      <c r="D589" s="220" t="s">
        <v>153</v>
      </c>
      <c r="E589" s="253" t="s">
        <v>19</v>
      </c>
      <c r="F589" s="254" t="s">
        <v>213</v>
      </c>
      <c r="G589" s="252"/>
      <c r="H589" s="255">
        <v>157.80100000000002</v>
      </c>
      <c r="I589" s="256"/>
      <c r="J589" s="252"/>
      <c r="K589" s="252"/>
      <c r="L589" s="257"/>
      <c r="M589" s="258"/>
      <c r="N589" s="259"/>
      <c r="O589" s="259"/>
      <c r="P589" s="259"/>
      <c r="Q589" s="259"/>
      <c r="R589" s="259"/>
      <c r="S589" s="259"/>
      <c r="T589" s="260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61" t="s">
        <v>153</v>
      </c>
      <c r="AU589" s="261" t="s">
        <v>86</v>
      </c>
      <c r="AV589" s="14" t="s">
        <v>147</v>
      </c>
      <c r="AW589" s="14" t="s">
        <v>35</v>
      </c>
      <c r="AX589" s="14" t="s">
        <v>84</v>
      </c>
      <c r="AY589" s="261" t="s">
        <v>139</v>
      </c>
    </row>
    <row r="590" s="2" customFormat="1" ht="16.5" customHeight="1">
      <c r="A590" s="41"/>
      <c r="B590" s="42"/>
      <c r="C590" s="240" t="s">
        <v>935</v>
      </c>
      <c r="D590" s="241" t="s">
        <v>182</v>
      </c>
      <c r="E590" s="242" t="s">
        <v>936</v>
      </c>
      <c r="F590" s="243" t="s">
        <v>937</v>
      </c>
      <c r="G590" s="244" t="s">
        <v>145</v>
      </c>
      <c r="H590" s="245">
        <v>0.41699999999999998</v>
      </c>
      <c r="I590" s="246"/>
      <c r="J590" s="247">
        <f>ROUND(I590*H590,2)</f>
        <v>0</v>
      </c>
      <c r="K590" s="243" t="s">
        <v>146</v>
      </c>
      <c r="L590" s="248"/>
      <c r="M590" s="249" t="s">
        <v>19</v>
      </c>
      <c r="N590" s="250" t="s">
        <v>47</v>
      </c>
      <c r="O590" s="87"/>
      <c r="P590" s="216">
        <f>O590*H590</f>
        <v>0</v>
      </c>
      <c r="Q590" s="216">
        <v>0.55000000000000004</v>
      </c>
      <c r="R590" s="216">
        <f>Q590*H590</f>
        <v>0.22935</v>
      </c>
      <c r="S590" s="216">
        <v>0</v>
      </c>
      <c r="T590" s="217">
        <f>S590*H590</f>
        <v>0</v>
      </c>
      <c r="U590" s="41"/>
      <c r="V590" s="41"/>
      <c r="W590" s="41"/>
      <c r="X590" s="41"/>
      <c r="Y590" s="41"/>
      <c r="Z590" s="41"/>
      <c r="AA590" s="41"/>
      <c r="AB590" s="41"/>
      <c r="AC590" s="41"/>
      <c r="AD590" s="41"/>
      <c r="AE590" s="41"/>
      <c r="AR590" s="218" t="s">
        <v>388</v>
      </c>
      <c r="AT590" s="218" t="s">
        <v>182</v>
      </c>
      <c r="AU590" s="218" t="s">
        <v>86</v>
      </c>
      <c r="AY590" s="20" t="s">
        <v>139</v>
      </c>
      <c r="BE590" s="219">
        <f>IF(N590="základní",J590,0)</f>
        <v>0</v>
      </c>
      <c r="BF590" s="219">
        <f>IF(N590="snížená",J590,0)</f>
        <v>0</v>
      </c>
      <c r="BG590" s="219">
        <f>IF(N590="zákl. přenesená",J590,0)</f>
        <v>0</v>
      </c>
      <c r="BH590" s="219">
        <f>IF(N590="sníž. přenesená",J590,0)</f>
        <v>0</v>
      </c>
      <c r="BI590" s="219">
        <f>IF(N590="nulová",J590,0)</f>
        <v>0</v>
      </c>
      <c r="BJ590" s="20" t="s">
        <v>84</v>
      </c>
      <c r="BK590" s="219">
        <f>ROUND(I590*H590,2)</f>
        <v>0</v>
      </c>
      <c r="BL590" s="20" t="s">
        <v>305</v>
      </c>
      <c r="BM590" s="218" t="s">
        <v>938</v>
      </c>
    </row>
    <row r="591" s="2" customFormat="1">
      <c r="A591" s="41"/>
      <c r="B591" s="42"/>
      <c r="C591" s="43"/>
      <c r="D591" s="220" t="s">
        <v>149</v>
      </c>
      <c r="E591" s="43"/>
      <c r="F591" s="221" t="s">
        <v>937</v>
      </c>
      <c r="G591" s="43"/>
      <c r="H591" s="43"/>
      <c r="I591" s="222"/>
      <c r="J591" s="43"/>
      <c r="K591" s="43"/>
      <c r="L591" s="47"/>
      <c r="M591" s="223"/>
      <c r="N591" s="224"/>
      <c r="O591" s="87"/>
      <c r="P591" s="87"/>
      <c r="Q591" s="87"/>
      <c r="R591" s="87"/>
      <c r="S591" s="87"/>
      <c r="T591" s="88"/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T591" s="20" t="s">
        <v>149</v>
      </c>
      <c r="AU591" s="20" t="s">
        <v>86</v>
      </c>
    </row>
    <row r="592" s="2" customFormat="1">
      <c r="A592" s="41"/>
      <c r="B592" s="42"/>
      <c r="C592" s="43"/>
      <c r="D592" s="220" t="s">
        <v>164</v>
      </c>
      <c r="E592" s="43"/>
      <c r="F592" s="239" t="s">
        <v>919</v>
      </c>
      <c r="G592" s="43"/>
      <c r="H592" s="43"/>
      <c r="I592" s="222"/>
      <c r="J592" s="43"/>
      <c r="K592" s="43"/>
      <c r="L592" s="47"/>
      <c r="M592" s="223"/>
      <c r="N592" s="224"/>
      <c r="O592" s="87"/>
      <c r="P592" s="87"/>
      <c r="Q592" s="87"/>
      <c r="R592" s="87"/>
      <c r="S592" s="87"/>
      <c r="T592" s="88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T592" s="20" t="s">
        <v>164</v>
      </c>
      <c r="AU592" s="20" t="s">
        <v>86</v>
      </c>
    </row>
    <row r="593" s="13" customFormat="1">
      <c r="A593" s="13"/>
      <c r="B593" s="227"/>
      <c r="C593" s="228"/>
      <c r="D593" s="220" t="s">
        <v>153</v>
      </c>
      <c r="E593" s="228"/>
      <c r="F593" s="230" t="s">
        <v>939</v>
      </c>
      <c r="G593" s="228"/>
      <c r="H593" s="231">
        <v>0.41699999999999998</v>
      </c>
      <c r="I593" s="232"/>
      <c r="J593" s="228"/>
      <c r="K593" s="228"/>
      <c r="L593" s="233"/>
      <c r="M593" s="234"/>
      <c r="N593" s="235"/>
      <c r="O593" s="235"/>
      <c r="P593" s="235"/>
      <c r="Q593" s="235"/>
      <c r="R593" s="235"/>
      <c r="S593" s="235"/>
      <c r="T593" s="236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T593" s="237" t="s">
        <v>153</v>
      </c>
      <c r="AU593" s="237" t="s">
        <v>86</v>
      </c>
      <c r="AV593" s="13" t="s">
        <v>86</v>
      </c>
      <c r="AW593" s="13" t="s">
        <v>4</v>
      </c>
      <c r="AX593" s="13" t="s">
        <v>84</v>
      </c>
      <c r="AY593" s="237" t="s">
        <v>139</v>
      </c>
    </row>
    <row r="594" s="2" customFormat="1" ht="16.5" customHeight="1">
      <c r="A594" s="41"/>
      <c r="B594" s="42"/>
      <c r="C594" s="207" t="s">
        <v>940</v>
      </c>
      <c r="D594" s="238" t="s">
        <v>142</v>
      </c>
      <c r="E594" s="208" t="s">
        <v>941</v>
      </c>
      <c r="F594" s="209" t="s">
        <v>942</v>
      </c>
      <c r="G594" s="210" t="s">
        <v>160</v>
      </c>
      <c r="H594" s="211">
        <v>158.821</v>
      </c>
      <c r="I594" s="212"/>
      <c r="J594" s="213">
        <f>ROUND(I594*H594,2)</f>
        <v>0</v>
      </c>
      <c r="K594" s="209" t="s">
        <v>146</v>
      </c>
      <c r="L594" s="47"/>
      <c r="M594" s="214" t="s">
        <v>19</v>
      </c>
      <c r="N594" s="215" t="s">
        <v>47</v>
      </c>
      <c r="O594" s="87"/>
      <c r="P594" s="216">
        <f>O594*H594</f>
        <v>0</v>
      </c>
      <c r="Q594" s="216">
        <v>0</v>
      </c>
      <c r="R594" s="216">
        <f>Q594*H594</f>
        <v>0</v>
      </c>
      <c r="S594" s="216">
        <v>0</v>
      </c>
      <c r="T594" s="217">
        <f>S594*H594</f>
        <v>0</v>
      </c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R594" s="218" t="s">
        <v>305</v>
      </c>
      <c r="AT594" s="218" t="s">
        <v>142</v>
      </c>
      <c r="AU594" s="218" t="s">
        <v>86</v>
      </c>
      <c r="AY594" s="20" t="s">
        <v>139</v>
      </c>
      <c r="BE594" s="219">
        <f>IF(N594="základní",J594,0)</f>
        <v>0</v>
      </c>
      <c r="BF594" s="219">
        <f>IF(N594="snížená",J594,0)</f>
        <v>0</v>
      </c>
      <c r="BG594" s="219">
        <f>IF(N594="zákl. přenesená",J594,0)</f>
        <v>0</v>
      </c>
      <c r="BH594" s="219">
        <f>IF(N594="sníž. přenesená",J594,0)</f>
        <v>0</v>
      </c>
      <c r="BI594" s="219">
        <f>IF(N594="nulová",J594,0)</f>
        <v>0</v>
      </c>
      <c r="BJ594" s="20" t="s">
        <v>84</v>
      </c>
      <c r="BK594" s="219">
        <f>ROUND(I594*H594,2)</f>
        <v>0</v>
      </c>
      <c r="BL594" s="20" t="s">
        <v>305</v>
      </c>
      <c r="BM594" s="218" t="s">
        <v>943</v>
      </c>
    </row>
    <row r="595" s="2" customFormat="1">
      <c r="A595" s="41"/>
      <c r="B595" s="42"/>
      <c r="C595" s="43"/>
      <c r="D595" s="220" t="s">
        <v>149</v>
      </c>
      <c r="E595" s="43"/>
      <c r="F595" s="221" t="s">
        <v>944</v>
      </c>
      <c r="G595" s="43"/>
      <c r="H595" s="43"/>
      <c r="I595" s="222"/>
      <c r="J595" s="43"/>
      <c r="K595" s="43"/>
      <c r="L595" s="47"/>
      <c r="M595" s="223"/>
      <c r="N595" s="224"/>
      <c r="O595" s="87"/>
      <c r="P595" s="87"/>
      <c r="Q595" s="87"/>
      <c r="R595" s="87"/>
      <c r="S595" s="87"/>
      <c r="T595" s="88"/>
      <c r="U595" s="41"/>
      <c r="V595" s="41"/>
      <c r="W595" s="41"/>
      <c r="X595" s="41"/>
      <c r="Y595" s="41"/>
      <c r="Z595" s="41"/>
      <c r="AA595" s="41"/>
      <c r="AB595" s="41"/>
      <c r="AC595" s="41"/>
      <c r="AD595" s="41"/>
      <c r="AE595" s="41"/>
      <c r="AT595" s="20" t="s">
        <v>149</v>
      </c>
      <c r="AU595" s="20" t="s">
        <v>86</v>
      </c>
    </row>
    <row r="596" s="2" customFormat="1">
      <c r="A596" s="41"/>
      <c r="B596" s="42"/>
      <c r="C596" s="43"/>
      <c r="D596" s="225" t="s">
        <v>151</v>
      </c>
      <c r="E596" s="43"/>
      <c r="F596" s="226" t="s">
        <v>945</v>
      </c>
      <c r="G596" s="43"/>
      <c r="H596" s="43"/>
      <c r="I596" s="222"/>
      <c r="J596" s="43"/>
      <c r="K596" s="43"/>
      <c r="L596" s="47"/>
      <c r="M596" s="223"/>
      <c r="N596" s="224"/>
      <c r="O596" s="87"/>
      <c r="P596" s="87"/>
      <c r="Q596" s="87"/>
      <c r="R596" s="87"/>
      <c r="S596" s="87"/>
      <c r="T596" s="88"/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T596" s="20" t="s">
        <v>151</v>
      </c>
      <c r="AU596" s="20" t="s">
        <v>86</v>
      </c>
    </row>
    <row r="597" s="2" customFormat="1">
      <c r="A597" s="41"/>
      <c r="B597" s="42"/>
      <c r="C597" s="43"/>
      <c r="D597" s="220" t="s">
        <v>164</v>
      </c>
      <c r="E597" s="43"/>
      <c r="F597" s="239" t="s">
        <v>919</v>
      </c>
      <c r="G597" s="43"/>
      <c r="H597" s="43"/>
      <c r="I597" s="222"/>
      <c r="J597" s="43"/>
      <c r="K597" s="43"/>
      <c r="L597" s="47"/>
      <c r="M597" s="223"/>
      <c r="N597" s="224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20" t="s">
        <v>164</v>
      </c>
      <c r="AU597" s="20" t="s">
        <v>86</v>
      </c>
    </row>
    <row r="598" s="13" customFormat="1">
      <c r="A598" s="13"/>
      <c r="B598" s="227"/>
      <c r="C598" s="228"/>
      <c r="D598" s="220" t="s">
        <v>153</v>
      </c>
      <c r="E598" s="229" t="s">
        <v>19</v>
      </c>
      <c r="F598" s="230" t="s">
        <v>946</v>
      </c>
      <c r="G598" s="228"/>
      <c r="H598" s="231">
        <v>202.86099999999999</v>
      </c>
      <c r="I598" s="232"/>
      <c r="J598" s="228"/>
      <c r="K598" s="228"/>
      <c r="L598" s="233"/>
      <c r="M598" s="234"/>
      <c r="N598" s="235"/>
      <c r="O598" s="235"/>
      <c r="P598" s="235"/>
      <c r="Q598" s="235"/>
      <c r="R598" s="235"/>
      <c r="S598" s="235"/>
      <c r="T598" s="236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T598" s="237" t="s">
        <v>153</v>
      </c>
      <c r="AU598" s="237" t="s">
        <v>86</v>
      </c>
      <c r="AV598" s="13" t="s">
        <v>86</v>
      </c>
      <c r="AW598" s="13" t="s">
        <v>35</v>
      </c>
      <c r="AX598" s="13" t="s">
        <v>76</v>
      </c>
      <c r="AY598" s="237" t="s">
        <v>139</v>
      </c>
    </row>
    <row r="599" s="13" customFormat="1">
      <c r="A599" s="13"/>
      <c r="B599" s="227"/>
      <c r="C599" s="228"/>
      <c r="D599" s="220" t="s">
        <v>153</v>
      </c>
      <c r="E599" s="229" t="s">
        <v>19</v>
      </c>
      <c r="F599" s="230" t="s">
        <v>947</v>
      </c>
      <c r="G599" s="228"/>
      <c r="H599" s="231">
        <v>-22.440000000000001</v>
      </c>
      <c r="I599" s="232"/>
      <c r="J599" s="228"/>
      <c r="K599" s="228"/>
      <c r="L599" s="233"/>
      <c r="M599" s="234"/>
      <c r="N599" s="235"/>
      <c r="O599" s="235"/>
      <c r="P599" s="235"/>
      <c r="Q599" s="235"/>
      <c r="R599" s="235"/>
      <c r="S599" s="235"/>
      <c r="T599" s="236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37" t="s">
        <v>153</v>
      </c>
      <c r="AU599" s="237" t="s">
        <v>86</v>
      </c>
      <c r="AV599" s="13" t="s">
        <v>86</v>
      </c>
      <c r="AW599" s="13" t="s">
        <v>35</v>
      </c>
      <c r="AX599" s="13" t="s">
        <v>76</v>
      </c>
      <c r="AY599" s="237" t="s">
        <v>139</v>
      </c>
    </row>
    <row r="600" s="13" customFormat="1">
      <c r="A600" s="13"/>
      <c r="B600" s="227"/>
      <c r="C600" s="228"/>
      <c r="D600" s="220" t="s">
        <v>153</v>
      </c>
      <c r="E600" s="229" t="s">
        <v>19</v>
      </c>
      <c r="F600" s="230" t="s">
        <v>922</v>
      </c>
      <c r="G600" s="228"/>
      <c r="H600" s="231">
        <v>-21.600000000000001</v>
      </c>
      <c r="I600" s="232"/>
      <c r="J600" s="228"/>
      <c r="K600" s="228"/>
      <c r="L600" s="233"/>
      <c r="M600" s="234"/>
      <c r="N600" s="235"/>
      <c r="O600" s="235"/>
      <c r="P600" s="235"/>
      <c r="Q600" s="235"/>
      <c r="R600" s="235"/>
      <c r="S600" s="235"/>
      <c r="T600" s="23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7" t="s">
        <v>153</v>
      </c>
      <c r="AU600" s="237" t="s">
        <v>86</v>
      </c>
      <c r="AV600" s="13" t="s">
        <v>86</v>
      </c>
      <c r="AW600" s="13" t="s">
        <v>35</v>
      </c>
      <c r="AX600" s="13" t="s">
        <v>76</v>
      </c>
      <c r="AY600" s="237" t="s">
        <v>139</v>
      </c>
    </row>
    <row r="601" s="14" customFormat="1">
      <c r="A601" s="14"/>
      <c r="B601" s="251"/>
      <c r="C601" s="252"/>
      <c r="D601" s="220" t="s">
        <v>153</v>
      </c>
      <c r="E601" s="253" t="s">
        <v>19</v>
      </c>
      <c r="F601" s="254" t="s">
        <v>213</v>
      </c>
      <c r="G601" s="252"/>
      <c r="H601" s="255">
        <v>158.821</v>
      </c>
      <c r="I601" s="256"/>
      <c r="J601" s="252"/>
      <c r="K601" s="252"/>
      <c r="L601" s="257"/>
      <c r="M601" s="258"/>
      <c r="N601" s="259"/>
      <c r="O601" s="259"/>
      <c r="P601" s="259"/>
      <c r="Q601" s="259"/>
      <c r="R601" s="259"/>
      <c r="S601" s="259"/>
      <c r="T601" s="260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61" t="s">
        <v>153</v>
      </c>
      <c r="AU601" s="261" t="s">
        <v>86</v>
      </c>
      <c r="AV601" s="14" t="s">
        <v>147</v>
      </c>
      <c r="AW601" s="14" t="s">
        <v>35</v>
      </c>
      <c r="AX601" s="14" t="s">
        <v>84</v>
      </c>
      <c r="AY601" s="261" t="s">
        <v>139</v>
      </c>
    </row>
    <row r="602" s="15" customFormat="1">
      <c r="A602" s="15"/>
      <c r="B602" s="262"/>
      <c r="C602" s="263"/>
      <c r="D602" s="220" t="s">
        <v>153</v>
      </c>
      <c r="E602" s="264" t="s">
        <v>19</v>
      </c>
      <c r="F602" s="265" t="s">
        <v>948</v>
      </c>
      <c r="G602" s="263"/>
      <c r="H602" s="264" t="s">
        <v>19</v>
      </c>
      <c r="I602" s="266"/>
      <c r="J602" s="263"/>
      <c r="K602" s="263"/>
      <c r="L602" s="267"/>
      <c r="M602" s="268"/>
      <c r="N602" s="269"/>
      <c r="O602" s="269"/>
      <c r="P602" s="269"/>
      <c r="Q602" s="269"/>
      <c r="R602" s="269"/>
      <c r="S602" s="269"/>
      <c r="T602" s="270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  <c r="AE602" s="15"/>
      <c r="AT602" s="271" t="s">
        <v>153</v>
      </c>
      <c r="AU602" s="271" t="s">
        <v>86</v>
      </c>
      <c r="AV602" s="15" t="s">
        <v>84</v>
      </c>
      <c r="AW602" s="15" t="s">
        <v>35</v>
      </c>
      <c r="AX602" s="15" t="s">
        <v>76</v>
      </c>
      <c r="AY602" s="271" t="s">
        <v>139</v>
      </c>
    </row>
    <row r="603" s="2" customFormat="1" ht="16.5" customHeight="1">
      <c r="A603" s="41"/>
      <c r="B603" s="42"/>
      <c r="C603" s="240" t="s">
        <v>949</v>
      </c>
      <c r="D603" s="241" t="s">
        <v>182</v>
      </c>
      <c r="E603" s="242" t="s">
        <v>950</v>
      </c>
      <c r="F603" s="243" t="s">
        <v>951</v>
      </c>
      <c r="G603" s="244" t="s">
        <v>160</v>
      </c>
      <c r="H603" s="245">
        <v>174.703</v>
      </c>
      <c r="I603" s="246"/>
      <c r="J603" s="247">
        <f>ROUND(I603*H603,2)</f>
        <v>0</v>
      </c>
      <c r="K603" s="243" t="s">
        <v>146</v>
      </c>
      <c r="L603" s="248"/>
      <c r="M603" s="249" t="s">
        <v>19</v>
      </c>
      <c r="N603" s="250" t="s">
        <v>47</v>
      </c>
      <c r="O603" s="87"/>
      <c r="P603" s="216">
        <f>O603*H603</f>
        <v>0</v>
      </c>
      <c r="Q603" s="216">
        <v>0.00107</v>
      </c>
      <c r="R603" s="216">
        <f>Q603*H603</f>
        <v>0.18693220999999999</v>
      </c>
      <c r="S603" s="216">
        <v>0</v>
      </c>
      <c r="T603" s="217">
        <f>S603*H603</f>
        <v>0</v>
      </c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R603" s="218" t="s">
        <v>388</v>
      </c>
      <c r="AT603" s="218" t="s">
        <v>182</v>
      </c>
      <c r="AU603" s="218" t="s">
        <v>86</v>
      </c>
      <c r="AY603" s="20" t="s">
        <v>139</v>
      </c>
      <c r="BE603" s="219">
        <f>IF(N603="základní",J603,0)</f>
        <v>0</v>
      </c>
      <c r="BF603" s="219">
        <f>IF(N603="snížená",J603,0)</f>
        <v>0</v>
      </c>
      <c r="BG603" s="219">
        <f>IF(N603="zákl. přenesená",J603,0)</f>
        <v>0</v>
      </c>
      <c r="BH603" s="219">
        <f>IF(N603="sníž. přenesená",J603,0)</f>
        <v>0</v>
      </c>
      <c r="BI603" s="219">
        <f>IF(N603="nulová",J603,0)</f>
        <v>0</v>
      </c>
      <c r="BJ603" s="20" t="s">
        <v>84</v>
      </c>
      <c r="BK603" s="219">
        <f>ROUND(I603*H603,2)</f>
        <v>0</v>
      </c>
      <c r="BL603" s="20" t="s">
        <v>305</v>
      </c>
      <c r="BM603" s="218" t="s">
        <v>952</v>
      </c>
    </row>
    <row r="604" s="2" customFormat="1">
      <c r="A604" s="41"/>
      <c r="B604" s="42"/>
      <c r="C604" s="43"/>
      <c r="D604" s="220" t="s">
        <v>149</v>
      </c>
      <c r="E604" s="43"/>
      <c r="F604" s="221" t="s">
        <v>951</v>
      </c>
      <c r="G604" s="43"/>
      <c r="H604" s="43"/>
      <c r="I604" s="222"/>
      <c r="J604" s="43"/>
      <c r="K604" s="43"/>
      <c r="L604" s="47"/>
      <c r="M604" s="223"/>
      <c r="N604" s="224"/>
      <c r="O604" s="87"/>
      <c r="P604" s="87"/>
      <c r="Q604" s="87"/>
      <c r="R604" s="87"/>
      <c r="S604" s="87"/>
      <c r="T604" s="88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T604" s="20" t="s">
        <v>149</v>
      </c>
      <c r="AU604" s="20" t="s">
        <v>86</v>
      </c>
    </row>
    <row r="605" s="2" customFormat="1">
      <c r="A605" s="41"/>
      <c r="B605" s="42"/>
      <c r="C605" s="43"/>
      <c r="D605" s="220" t="s">
        <v>164</v>
      </c>
      <c r="E605" s="43"/>
      <c r="F605" s="239" t="s">
        <v>919</v>
      </c>
      <c r="G605" s="43"/>
      <c r="H605" s="43"/>
      <c r="I605" s="222"/>
      <c r="J605" s="43"/>
      <c r="K605" s="43"/>
      <c r="L605" s="47"/>
      <c r="M605" s="223"/>
      <c r="N605" s="224"/>
      <c r="O605" s="87"/>
      <c r="P605" s="87"/>
      <c r="Q605" s="87"/>
      <c r="R605" s="87"/>
      <c r="S605" s="87"/>
      <c r="T605" s="88"/>
      <c r="U605" s="41"/>
      <c r="V605" s="41"/>
      <c r="W605" s="41"/>
      <c r="X605" s="41"/>
      <c r="Y605" s="41"/>
      <c r="Z605" s="41"/>
      <c r="AA605" s="41"/>
      <c r="AB605" s="41"/>
      <c r="AC605" s="41"/>
      <c r="AD605" s="41"/>
      <c r="AE605" s="41"/>
      <c r="AT605" s="20" t="s">
        <v>164</v>
      </c>
      <c r="AU605" s="20" t="s">
        <v>86</v>
      </c>
    </row>
    <row r="606" s="13" customFormat="1">
      <c r="A606" s="13"/>
      <c r="B606" s="227"/>
      <c r="C606" s="228"/>
      <c r="D606" s="220" t="s">
        <v>153</v>
      </c>
      <c r="E606" s="228"/>
      <c r="F606" s="230" t="s">
        <v>953</v>
      </c>
      <c r="G606" s="228"/>
      <c r="H606" s="231">
        <v>174.703</v>
      </c>
      <c r="I606" s="232"/>
      <c r="J606" s="228"/>
      <c r="K606" s="228"/>
      <c r="L606" s="233"/>
      <c r="M606" s="234"/>
      <c r="N606" s="235"/>
      <c r="O606" s="235"/>
      <c r="P606" s="235"/>
      <c r="Q606" s="235"/>
      <c r="R606" s="235"/>
      <c r="S606" s="235"/>
      <c r="T606" s="236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T606" s="237" t="s">
        <v>153</v>
      </c>
      <c r="AU606" s="237" t="s">
        <v>86</v>
      </c>
      <c r="AV606" s="13" t="s">
        <v>86</v>
      </c>
      <c r="AW606" s="13" t="s">
        <v>4</v>
      </c>
      <c r="AX606" s="13" t="s">
        <v>84</v>
      </c>
      <c r="AY606" s="237" t="s">
        <v>139</v>
      </c>
    </row>
    <row r="607" s="2" customFormat="1" ht="16.5" customHeight="1">
      <c r="A607" s="41"/>
      <c r="B607" s="42"/>
      <c r="C607" s="207" t="s">
        <v>954</v>
      </c>
      <c r="D607" s="238" t="s">
        <v>142</v>
      </c>
      <c r="E607" s="208" t="s">
        <v>955</v>
      </c>
      <c r="F607" s="209" t="s">
        <v>956</v>
      </c>
      <c r="G607" s="210" t="s">
        <v>160</v>
      </c>
      <c r="H607" s="211">
        <v>3</v>
      </c>
      <c r="I607" s="212"/>
      <c r="J607" s="213">
        <f>ROUND(I607*H607,2)</f>
        <v>0</v>
      </c>
      <c r="K607" s="209" t="s">
        <v>146</v>
      </c>
      <c r="L607" s="47"/>
      <c r="M607" s="214" t="s">
        <v>19</v>
      </c>
      <c r="N607" s="215" t="s">
        <v>47</v>
      </c>
      <c r="O607" s="87"/>
      <c r="P607" s="216">
        <f>O607*H607</f>
        <v>0</v>
      </c>
      <c r="Q607" s="216">
        <v>0</v>
      </c>
      <c r="R607" s="216">
        <f>Q607*H607</f>
        <v>0</v>
      </c>
      <c r="S607" s="216">
        <v>0</v>
      </c>
      <c r="T607" s="217">
        <f>S607*H607</f>
        <v>0</v>
      </c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R607" s="218" t="s">
        <v>305</v>
      </c>
      <c r="AT607" s="218" t="s">
        <v>142</v>
      </c>
      <c r="AU607" s="218" t="s">
        <v>86</v>
      </c>
      <c r="AY607" s="20" t="s">
        <v>139</v>
      </c>
      <c r="BE607" s="219">
        <f>IF(N607="základní",J607,0)</f>
        <v>0</v>
      </c>
      <c r="BF607" s="219">
        <f>IF(N607="snížená",J607,0)</f>
        <v>0</v>
      </c>
      <c r="BG607" s="219">
        <f>IF(N607="zákl. přenesená",J607,0)</f>
        <v>0</v>
      </c>
      <c r="BH607" s="219">
        <f>IF(N607="sníž. přenesená",J607,0)</f>
        <v>0</v>
      </c>
      <c r="BI607" s="219">
        <f>IF(N607="nulová",J607,0)</f>
        <v>0</v>
      </c>
      <c r="BJ607" s="20" t="s">
        <v>84</v>
      </c>
      <c r="BK607" s="219">
        <f>ROUND(I607*H607,2)</f>
        <v>0</v>
      </c>
      <c r="BL607" s="20" t="s">
        <v>305</v>
      </c>
      <c r="BM607" s="218" t="s">
        <v>957</v>
      </c>
    </row>
    <row r="608" s="2" customFormat="1">
      <c r="A608" s="41"/>
      <c r="B608" s="42"/>
      <c r="C608" s="43"/>
      <c r="D608" s="220" t="s">
        <v>149</v>
      </c>
      <c r="E608" s="43"/>
      <c r="F608" s="221" t="s">
        <v>958</v>
      </c>
      <c r="G608" s="43"/>
      <c r="H608" s="43"/>
      <c r="I608" s="222"/>
      <c r="J608" s="43"/>
      <c r="K608" s="43"/>
      <c r="L608" s="47"/>
      <c r="M608" s="223"/>
      <c r="N608" s="224"/>
      <c r="O608" s="87"/>
      <c r="P608" s="87"/>
      <c r="Q608" s="87"/>
      <c r="R608" s="87"/>
      <c r="S608" s="87"/>
      <c r="T608" s="88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T608" s="20" t="s">
        <v>149</v>
      </c>
      <c r="AU608" s="20" t="s">
        <v>86</v>
      </c>
    </row>
    <row r="609" s="2" customFormat="1">
      <c r="A609" s="41"/>
      <c r="B609" s="42"/>
      <c r="C609" s="43"/>
      <c r="D609" s="225" t="s">
        <v>151</v>
      </c>
      <c r="E609" s="43"/>
      <c r="F609" s="226" t="s">
        <v>959</v>
      </c>
      <c r="G609" s="43"/>
      <c r="H609" s="43"/>
      <c r="I609" s="222"/>
      <c r="J609" s="43"/>
      <c r="K609" s="43"/>
      <c r="L609" s="47"/>
      <c r="M609" s="223"/>
      <c r="N609" s="224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20" t="s">
        <v>151</v>
      </c>
      <c r="AU609" s="20" t="s">
        <v>86</v>
      </c>
    </row>
    <row r="610" s="2" customFormat="1">
      <c r="A610" s="41"/>
      <c r="B610" s="42"/>
      <c r="C610" s="43"/>
      <c r="D610" s="220" t="s">
        <v>164</v>
      </c>
      <c r="E610" s="43"/>
      <c r="F610" s="239" t="s">
        <v>919</v>
      </c>
      <c r="G610" s="43"/>
      <c r="H610" s="43"/>
      <c r="I610" s="222"/>
      <c r="J610" s="43"/>
      <c r="K610" s="43"/>
      <c r="L610" s="47"/>
      <c r="M610" s="223"/>
      <c r="N610" s="224"/>
      <c r="O610" s="87"/>
      <c r="P610" s="87"/>
      <c r="Q610" s="87"/>
      <c r="R610" s="87"/>
      <c r="S610" s="87"/>
      <c r="T610" s="88"/>
      <c r="U610" s="41"/>
      <c r="V610" s="41"/>
      <c r="W610" s="41"/>
      <c r="X610" s="41"/>
      <c r="Y610" s="41"/>
      <c r="Z610" s="41"/>
      <c r="AA610" s="41"/>
      <c r="AB610" s="41"/>
      <c r="AC610" s="41"/>
      <c r="AD610" s="41"/>
      <c r="AE610" s="41"/>
      <c r="AT610" s="20" t="s">
        <v>164</v>
      </c>
      <c r="AU610" s="20" t="s">
        <v>86</v>
      </c>
    </row>
    <row r="611" s="2" customFormat="1" ht="16.5" customHeight="1">
      <c r="A611" s="41"/>
      <c r="B611" s="42"/>
      <c r="C611" s="207" t="s">
        <v>960</v>
      </c>
      <c r="D611" s="238" t="s">
        <v>142</v>
      </c>
      <c r="E611" s="208" t="s">
        <v>961</v>
      </c>
      <c r="F611" s="209" t="s">
        <v>962</v>
      </c>
      <c r="G611" s="210" t="s">
        <v>197</v>
      </c>
      <c r="H611" s="211">
        <v>217.72999999999999</v>
      </c>
      <c r="I611" s="212"/>
      <c r="J611" s="213">
        <f>ROUND(I611*H611,2)</f>
        <v>0</v>
      </c>
      <c r="K611" s="209" t="s">
        <v>146</v>
      </c>
      <c r="L611" s="47"/>
      <c r="M611" s="214" t="s">
        <v>19</v>
      </c>
      <c r="N611" s="215" t="s">
        <v>47</v>
      </c>
      <c r="O611" s="87"/>
      <c r="P611" s="216">
        <f>O611*H611</f>
        <v>0</v>
      </c>
      <c r="Q611" s="216">
        <v>0</v>
      </c>
      <c r="R611" s="216">
        <f>Q611*H611</f>
        <v>0</v>
      </c>
      <c r="S611" s="216">
        <v>0</v>
      </c>
      <c r="T611" s="217">
        <f>S611*H611</f>
        <v>0</v>
      </c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R611" s="218" t="s">
        <v>305</v>
      </c>
      <c r="AT611" s="218" t="s">
        <v>142</v>
      </c>
      <c r="AU611" s="218" t="s">
        <v>86</v>
      </c>
      <c r="AY611" s="20" t="s">
        <v>139</v>
      </c>
      <c r="BE611" s="219">
        <f>IF(N611="základní",J611,0)</f>
        <v>0</v>
      </c>
      <c r="BF611" s="219">
        <f>IF(N611="snížená",J611,0)</f>
        <v>0</v>
      </c>
      <c r="BG611" s="219">
        <f>IF(N611="zákl. přenesená",J611,0)</f>
        <v>0</v>
      </c>
      <c r="BH611" s="219">
        <f>IF(N611="sníž. přenesená",J611,0)</f>
        <v>0</v>
      </c>
      <c r="BI611" s="219">
        <f>IF(N611="nulová",J611,0)</f>
        <v>0</v>
      </c>
      <c r="BJ611" s="20" t="s">
        <v>84</v>
      </c>
      <c r="BK611" s="219">
        <f>ROUND(I611*H611,2)</f>
        <v>0</v>
      </c>
      <c r="BL611" s="20" t="s">
        <v>305</v>
      </c>
      <c r="BM611" s="218" t="s">
        <v>963</v>
      </c>
    </row>
    <row r="612" s="2" customFormat="1">
      <c r="A612" s="41"/>
      <c r="B612" s="42"/>
      <c r="C612" s="43"/>
      <c r="D612" s="220" t="s">
        <v>149</v>
      </c>
      <c r="E612" s="43"/>
      <c r="F612" s="221" t="s">
        <v>964</v>
      </c>
      <c r="G612" s="43"/>
      <c r="H612" s="43"/>
      <c r="I612" s="222"/>
      <c r="J612" s="43"/>
      <c r="K612" s="43"/>
      <c r="L612" s="47"/>
      <c r="M612" s="223"/>
      <c r="N612" s="224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149</v>
      </c>
      <c r="AU612" s="20" t="s">
        <v>86</v>
      </c>
    </row>
    <row r="613" s="2" customFormat="1">
      <c r="A613" s="41"/>
      <c r="B613" s="42"/>
      <c r="C613" s="43"/>
      <c r="D613" s="225" t="s">
        <v>151</v>
      </c>
      <c r="E613" s="43"/>
      <c r="F613" s="226" t="s">
        <v>965</v>
      </c>
      <c r="G613" s="43"/>
      <c r="H613" s="43"/>
      <c r="I613" s="222"/>
      <c r="J613" s="43"/>
      <c r="K613" s="43"/>
      <c r="L613" s="47"/>
      <c r="M613" s="223"/>
      <c r="N613" s="224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20" t="s">
        <v>151</v>
      </c>
      <c r="AU613" s="20" t="s">
        <v>86</v>
      </c>
    </row>
    <row r="614" s="2" customFormat="1">
      <c r="A614" s="41"/>
      <c r="B614" s="42"/>
      <c r="C614" s="43"/>
      <c r="D614" s="220" t="s">
        <v>164</v>
      </c>
      <c r="E614" s="43"/>
      <c r="F614" s="239" t="s">
        <v>919</v>
      </c>
      <c r="G614" s="43"/>
      <c r="H614" s="43"/>
      <c r="I614" s="222"/>
      <c r="J614" s="43"/>
      <c r="K614" s="43"/>
      <c r="L614" s="47"/>
      <c r="M614" s="223"/>
      <c r="N614" s="224"/>
      <c r="O614" s="87"/>
      <c r="P614" s="87"/>
      <c r="Q614" s="87"/>
      <c r="R614" s="87"/>
      <c r="S614" s="87"/>
      <c r="T614" s="88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T614" s="20" t="s">
        <v>164</v>
      </c>
      <c r="AU614" s="20" t="s">
        <v>86</v>
      </c>
    </row>
    <row r="615" s="15" customFormat="1">
      <c r="A615" s="15"/>
      <c r="B615" s="262"/>
      <c r="C615" s="263"/>
      <c r="D615" s="220" t="s">
        <v>153</v>
      </c>
      <c r="E615" s="264" t="s">
        <v>19</v>
      </c>
      <c r="F615" s="265" t="s">
        <v>966</v>
      </c>
      <c r="G615" s="263"/>
      <c r="H615" s="264" t="s">
        <v>19</v>
      </c>
      <c r="I615" s="266"/>
      <c r="J615" s="263"/>
      <c r="K615" s="263"/>
      <c r="L615" s="267"/>
      <c r="M615" s="268"/>
      <c r="N615" s="269"/>
      <c r="O615" s="269"/>
      <c r="P615" s="269"/>
      <c r="Q615" s="269"/>
      <c r="R615" s="269"/>
      <c r="S615" s="269"/>
      <c r="T615" s="270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  <c r="AE615" s="15"/>
      <c r="AT615" s="271" t="s">
        <v>153</v>
      </c>
      <c r="AU615" s="271" t="s">
        <v>86</v>
      </c>
      <c r="AV615" s="15" t="s">
        <v>84</v>
      </c>
      <c r="AW615" s="15" t="s">
        <v>35</v>
      </c>
      <c r="AX615" s="15" t="s">
        <v>76</v>
      </c>
      <c r="AY615" s="271" t="s">
        <v>139</v>
      </c>
    </row>
    <row r="616" s="13" customFormat="1">
      <c r="A616" s="13"/>
      <c r="B616" s="227"/>
      <c r="C616" s="228"/>
      <c r="D616" s="220" t="s">
        <v>153</v>
      </c>
      <c r="E616" s="229" t="s">
        <v>19</v>
      </c>
      <c r="F616" s="230" t="s">
        <v>967</v>
      </c>
      <c r="G616" s="228"/>
      <c r="H616" s="231">
        <v>119.33</v>
      </c>
      <c r="I616" s="232"/>
      <c r="J616" s="228"/>
      <c r="K616" s="228"/>
      <c r="L616" s="233"/>
      <c r="M616" s="234"/>
      <c r="N616" s="235"/>
      <c r="O616" s="235"/>
      <c r="P616" s="235"/>
      <c r="Q616" s="235"/>
      <c r="R616" s="235"/>
      <c r="S616" s="235"/>
      <c r="T616" s="236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T616" s="237" t="s">
        <v>153</v>
      </c>
      <c r="AU616" s="237" t="s">
        <v>86</v>
      </c>
      <c r="AV616" s="13" t="s">
        <v>86</v>
      </c>
      <c r="AW616" s="13" t="s">
        <v>35</v>
      </c>
      <c r="AX616" s="13" t="s">
        <v>76</v>
      </c>
      <c r="AY616" s="237" t="s">
        <v>139</v>
      </c>
    </row>
    <row r="617" s="13" customFormat="1">
      <c r="A617" s="13"/>
      <c r="B617" s="227"/>
      <c r="C617" s="228"/>
      <c r="D617" s="220" t="s">
        <v>153</v>
      </c>
      <c r="E617" s="229" t="s">
        <v>19</v>
      </c>
      <c r="F617" s="230" t="s">
        <v>968</v>
      </c>
      <c r="G617" s="228"/>
      <c r="H617" s="231">
        <v>26.399999999999999</v>
      </c>
      <c r="I617" s="232"/>
      <c r="J617" s="228"/>
      <c r="K617" s="228"/>
      <c r="L617" s="233"/>
      <c r="M617" s="234"/>
      <c r="N617" s="235"/>
      <c r="O617" s="235"/>
      <c r="P617" s="235"/>
      <c r="Q617" s="235"/>
      <c r="R617" s="235"/>
      <c r="S617" s="235"/>
      <c r="T617" s="236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T617" s="237" t="s">
        <v>153</v>
      </c>
      <c r="AU617" s="237" t="s">
        <v>86</v>
      </c>
      <c r="AV617" s="13" t="s">
        <v>86</v>
      </c>
      <c r="AW617" s="13" t="s">
        <v>35</v>
      </c>
      <c r="AX617" s="13" t="s">
        <v>76</v>
      </c>
      <c r="AY617" s="237" t="s">
        <v>139</v>
      </c>
    </row>
    <row r="618" s="13" customFormat="1">
      <c r="A618" s="13"/>
      <c r="B618" s="227"/>
      <c r="C618" s="228"/>
      <c r="D618" s="220" t="s">
        <v>153</v>
      </c>
      <c r="E618" s="229" t="s">
        <v>19</v>
      </c>
      <c r="F618" s="230" t="s">
        <v>969</v>
      </c>
      <c r="G618" s="228"/>
      <c r="H618" s="231">
        <v>72</v>
      </c>
      <c r="I618" s="232"/>
      <c r="J618" s="228"/>
      <c r="K618" s="228"/>
      <c r="L618" s="233"/>
      <c r="M618" s="234"/>
      <c r="N618" s="235"/>
      <c r="O618" s="235"/>
      <c r="P618" s="235"/>
      <c r="Q618" s="235"/>
      <c r="R618" s="235"/>
      <c r="S618" s="235"/>
      <c r="T618" s="236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T618" s="237" t="s">
        <v>153</v>
      </c>
      <c r="AU618" s="237" t="s">
        <v>86</v>
      </c>
      <c r="AV618" s="13" t="s">
        <v>86</v>
      </c>
      <c r="AW618" s="13" t="s">
        <v>35</v>
      </c>
      <c r="AX618" s="13" t="s">
        <v>76</v>
      </c>
      <c r="AY618" s="237" t="s">
        <v>139</v>
      </c>
    </row>
    <row r="619" s="14" customFormat="1">
      <c r="A619" s="14"/>
      <c r="B619" s="251"/>
      <c r="C619" s="252"/>
      <c r="D619" s="220" t="s">
        <v>153</v>
      </c>
      <c r="E619" s="253" t="s">
        <v>19</v>
      </c>
      <c r="F619" s="254" t="s">
        <v>213</v>
      </c>
      <c r="G619" s="252"/>
      <c r="H619" s="255">
        <v>217.72999999999999</v>
      </c>
      <c r="I619" s="256"/>
      <c r="J619" s="252"/>
      <c r="K619" s="252"/>
      <c r="L619" s="257"/>
      <c r="M619" s="258"/>
      <c r="N619" s="259"/>
      <c r="O619" s="259"/>
      <c r="P619" s="259"/>
      <c r="Q619" s="259"/>
      <c r="R619" s="259"/>
      <c r="S619" s="259"/>
      <c r="T619" s="260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1" t="s">
        <v>153</v>
      </c>
      <c r="AU619" s="261" t="s">
        <v>86</v>
      </c>
      <c r="AV619" s="14" t="s">
        <v>147</v>
      </c>
      <c r="AW619" s="14" t="s">
        <v>35</v>
      </c>
      <c r="AX619" s="14" t="s">
        <v>84</v>
      </c>
      <c r="AY619" s="261" t="s">
        <v>139</v>
      </c>
    </row>
    <row r="620" s="2" customFormat="1" ht="16.5" customHeight="1">
      <c r="A620" s="41"/>
      <c r="B620" s="42"/>
      <c r="C620" s="207" t="s">
        <v>970</v>
      </c>
      <c r="D620" s="238" t="s">
        <v>142</v>
      </c>
      <c r="E620" s="208" t="s">
        <v>971</v>
      </c>
      <c r="F620" s="209" t="s">
        <v>972</v>
      </c>
      <c r="G620" s="210" t="s">
        <v>271</v>
      </c>
      <c r="H620" s="211">
        <v>3</v>
      </c>
      <c r="I620" s="212"/>
      <c r="J620" s="213">
        <f>ROUND(I620*H620,2)</f>
        <v>0</v>
      </c>
      <c r="K620" s="209" t="s">
        <v>146</v>
      </c>
      <c r="L620" s="47"/>
      <c r="M620" s="214" t="s">
        <v>19</v>
      </c>
      <c r="N620" s="215" t="s">
        <v>47</v>
      </c>
      <c r="O620" s="87"/>
      <c r="P620" s="216">
        <f>O620*H620</f>
        <v>0</v>
      </c>
      <c r="Q620" s="216">
        <v>0</v>
      </c>
      <c r="R620" s="216">
        <f>Q620*H620</f>
        <v>0</v>
      </c>
      <c r="S620" s="216">
        <v>0</v>
      </c>
      <c r="T620" s="217">
        <f>S620*H620</f>
        <v>0</v>
      </c>
      <c r="U620" s="41"/>
      <c r="V620" s="41"/>
      <c r="W620" s="41"/>
      <c r="X620" s="41"/>
      <c r="Y620" s="41"/>
      <c r="Z620" s="41"/>
      <c r="AA620" s="41"/>
      <c r="AB620" s="41"/>
      <c r="AC620" s="41"/>
      <c r="AD620" s="41"/>
      <c r="AE620" s="41"/>
      <c r="AR620" s="218" t="s">
        <v>305</v>
      </c>
      <c r="AT620" s="218" t="s">
        <v>142</v>
      </c>
      <c r="AU620" s="218" t="s">
        <v>86</v>
      </c>
      <c r="AY620" s="20" t="s">
        <v>139</v>
      </c>
      <c r="BE620" s="219">
        <f>IF(N620="základní",J620,0)</f>
        <v>0</v>
      </c>
      <c r="BF620" s="219">
        <f>IF(N620="snížená",J620,0)</f>
        <v>0</v>
      </c>
      <c r="BG620" s="219">
        <f>IF(N620="zákl. přenesená",J620,0)</f>
        <v>0</v>
      </c>
      <c r="BH620" s="219">
        <f>IF(N620="sníž. přenesená",J620,0)</f>
        <v>0</v>
      </c>
      <c r="BI620" s="219">
        <f>IF(N620="nulová",J620,0)</f>
        <v>0</v>
      </c>
      <c r="BJ620" s="20" t="s">
        <v>84</v>
      </c>
      <c r="BK620" s="219">
        <f>ROUND(I620*H620,2)</f>
        <v>0</v>
      </c>
      <c r="BL620" s="20" t="s">
        <v>305</v>
      </c>
      <c r="BM620" s="218" t="s">
        <v>973</v>
      </c>
    </row>
    <row r="621" s="2" customFormat="1">
      <c r="A621" s="41"/>
      <c r="B621" s="42"/>
      <c r="C621" s="43"/>
      <c r="D621" s="220" t="s">
        <v>149</v>
      </c>
      <c r="E621" s="43"/>
      <c r="F621" s="221" t="s">
        <v>974</v>
      </c>
      <c r="G621" s="43"/>
      <c r="H621" s="43"/>
      <c r="I621" s="222"/>
      <c r="J621" s="43"/>
      <c r="K621" s="43"/>
      <c r="L621" s="47"/>
      <c r="M621" s="223"/>
      <c r="N621" s="224"/>
      <c r="O621" s="87"/>
      <c r="P621" s="87"/>
      <c r="Q621" s="87"/>
      <c r="R621" s="87"/>
      <c r="S621" s="87"/>
      <c r="T621" s="88"/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T621" s="20" t="s">
        <v>149</v>
      </c>
      <c r="AU621" s="20" t="s">
        <v>86</v>
      </c>
    </row>
    <row r="622" s="2" customFormat="1">
      <c r="A622" s="41"/>
      <c r="B622" s="42"/>
      <c r="C622" s="43"/>
      <c r="D622" s="225" t="s">
        <v>151</v>
      </c>
      <c r="E622" s="43"/>
      <c r="F622" s="226" t="s">
        <v>975</v>
      </c>
      <c r="G622" s="43"/>
      <c r="H622" s="43"/>
      <c r="I622" s="222"/>
      <c r="J622" s="43"/>
      <c r="K622" s="43"/>
      <c r="L622" s="47"/>
      <c r="M622" s="223"/>
      <c r="N622" s="224"/>
      <c r="O622" s="87"/>
      <c r="P622" s="87"/>
      <c r="Q622" s="87"/>
      <c r="R622" s="87"/>
      <c r="S622" s="87"/>
      <c r="T622" s="88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T622" s="20" t="s">
        <v>151</v>
      </c>
      <c r="AU622" s="20" t="s">
        <v>86</v>
      </c>
    </row>
    <row r="623" s="13" customFormat="1">
      <c r="A623" s="13"/>
      <c r="B623" s="227"/>
      <c r="C623" s="228"/>
      <c r="D623" s="220" t="s">
        <v>153</v>
      </c>
      <c r="E623" s="229" t="s">
        <v>19</v>
      </c>
      <c r="F623" s="230" t="s">
        <v>155</v>
      </c>
      <c r="G623" s="228"/>
      <c r="H623" s="231">
        <v>3</v>
      </c>
      <c r="I623" s="232"/>
      <c r="J623" s="228"/>
      <c r="K623" s="228"/>
      <c r="L623" s="233"/>
      <c r="M623" s="234"/>
      <c r="N623" s="235"/>
      <c r="O623" s="235"/>
      <c r="P623" s="235"/>
      <c r="Q623" s="235"/>
      <c r="R623" s="235"/>
      <c r="S623" s="235"/>
      <c r="T623" s="236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T623" s="237" t="s">
        <v>153</v>
      </c>
      <c r="AU623" s="237" t="s">
        <v>86</v>
      </c>
      <c r="AV623" s="13" t="s">
        <v>86</v>
      </c>
      <c r="AW623" s="13" t="s">
        <v>35</v>
      </c>
      <c r="AX623" s="13" t="s">
        <v>84</v>
      </c>
      <c r="AY623" s="237" t="s">
        <v>139</v>
      </c>
    </row>
    <row r="624" s="2" customFormat="1" ht="16.5" customHeight="1">
      <c r="A624" s="41"/>
      <c r="B624" s="42"/>
      <c r="C624" s="240" t="s">
        <v>976</v>
      </c>
      <c r="D624" s="241" t="s">
        <v>182</v>
      </c>
      <c r="E624" s="242" t="s">
        <v>977</v>
      </c>
      <c r="F624" s="243" t="s">
        <v>978</v>
      </c>
      <c r="G624" s="244" t="s">
        <v>271</v>
      </c>
      <c r="H624" s="245">
        <v>3</v>
      </c>
      <c r="I624" s="246"/>
      <c r="J624" s="247">
        <f>ROUND(I624*H624,2)</f>
        <v>0</v>
      </c>
      <c r="K624" s="243" t="s">
        <v>146</v>
      </c>
      <c r="L624" s="248"/>
      <c r="M624" s="249" t="s">
        <v>19</v>
      </c>
      <c r="N624" s="250" t="s">
        <v>47</v>
      </c>
      <c r="O624" s="87"/>
      <c r="P624" s="216">
        <f>O624*H624</f>
        <v>0</v>
      </c>
      <c r="Q624" s="216">
        <v>0.00024000000000000001</v>
      </c>
      <c r="R624" s="216">
        <f>Q624*H624</f>
        <v>0.00072000000000000005</v>
      </c>
      <c r="S624" s="216">
        <v>0</v>
      </c>
      <c r="T624" s="217">
        <f>S624*H624</f>
        <v>0</v>
      </c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R624" s="218" t="s">
        <v>388</v>
      </c>
      <c r="AT624" s="218" t="s">
        <v>182</v>
      </c>
      <c r="AU624" s="218" t="s">
        <v>86</v>
      </c>
      <c r="AY624" s="20" t="s">
        <v>139</v>
      </c>
      <c r="BE624" s="219">
        <f>IF(N624="základní",J624,0)</f>
        <v>0</v>
      </c>
      <c r="BF624" s="219">
        <f>IF(N624="snížená",J624,0)</f>
        <v>0</v>
      </c>
      <c r="BG624" s="219">
        <f>IF(N624="zákl. přenesená",J624,0)</f>
        <v>0</v>
      </c>
      <c r="BH624" s="219">
        <f>IF(N624="sníž. přenesená",J624,0)</f>
        <v>0</v>
      </c>
      <c r="BI624" s="219">
        <f>IF(N624="nulová",J624,0)</f>
        <v>0</v>
      </c>
      <c r="BJ624" s="20" t="s">
        <v>84</v>
      </c>
      <c r="BK624" s="219">
        <f>ROUND(I624*H624,2)</f>
        <v>0</v>
      </c>
      <c r="BL624" s="20" t="s">
        <v>305</v>
      </c>
      <c r="BM624" s="218" t="s">
        <v>979</v>
      </c>
    </row>
    <row r="625" s="2" customFormat="1">
      <c r="A625" s="41"/>
      <c r="B625" s="42"/>
      <c r="C625" s="43"/>
      <c r="D625" s="220" t="s">
        <v>149</v>
      </c>
      <c r="E625" s="43"/>
      <c r="F625" s="221" t="s">
        <v>978</v>
      </c>
      <c r="G625" s="43"/>
      <c r="H625" s="43"/>
      <c r="I625" s="222"/>
      <c r="J625" s="43"/>
      <c r="K625" s="43"/>
      <c r="L625" s="47"/>
      <c r="M625" s="223"/>
      <c r="N625" s="224"/>
      <c r="O625" s="87"/>
      <c r="P625" s="87"/>
      <c r="Q625" s="87"/>
      <c r="R625" s="87"/>
      <c r="S625" s="87"/>
      <c r="T625" s="88"/>
      <c r="U625" s="41"/>
      <c r="V625" s="41"/>
      <c r="W625" s="41"/>
      <c r="X625" s="41"/>
      <c r="Y625" s="41"/>
      <c r="Z625" s="41"/>
      <c r="AA625" s="41"/>
      <c r="AB625" s="41"/>
      <c r="AC625" s="41"/>
      <c r="AD625" s="41"/>
      <c r="AE625" s="41"/>
      <c r="AT625" s="20" t="s">
        <v>149</v>
      </c>
      <c r="AU625" s="20" t="s">
        <v>86</v>
      </c>
    </row>
    <row r="626" s="2" customFormat="1" ht="16.5" customHeight="1">
      <c r="A626" s="41"/>
      <c r="B626" s="42"/>
      <c r="C626" s="207" t="s">
        <v>980</v>
      </c>
      <c r="D626" s="238" t="s">
        <v>142</v>
      </c>
      <c r="E626" s="208" t="s">
        <v>981</v>
      </c>
      <c r="F626" s="209" t="s">
        <v>982</v>
      </c>
      <c r="G626" s="210" t="s">
        <v>271</v>
      </c>
      <c r="H626" s="211">
        <v>15</v>
      </c>
      <c r="I626" s="212"/>
      <c r="J626" s="213">
        <f>ROUND(I626*H626,2)</f>
        <v>0</v>
      </c>
      <c r="K626" s="209" t="s">
        <v>146</v>
      </c>
      <c r="L626" s="47"/>
      <c r="M626" s="214" t="s">
        <v>19</v>
      </c>
      <c r="N626" s="215" t="s">
        <v>47</v>
      </c>
      <c r="O626" s="87"/>
      <c r="P626" s="216">
        <f>O626*H626</f>
        <v>0</v>
      </c>
      <c r="Q626" s="216">
        <v>0</v>
      </c>
      <c r="R626" s="216">
        <f>Q626*H626</f>
        <v>0</v>
      </c>
      <c r="S626" s="216">
        <v>0</v>
      </c>
      <c r="T626" s="217">
        <f>S626*H626</f>
        <v>0</v>
      </c>
      <c r="U626" s="41"/>
      <c r="V626" s="41"/>
      <c r="W626" s="41"/>
      <c r="X626" s="41"/>
      <c r="Y626" s="41"/>
      <c r="Z626" s="41"/>
      <c r="AA626" s="41"/>
      <c r="AB626" s="41"/>
      <c r="AC626" s="41"/>
      <c r="AD626" s="41"/>
      <c r="AE626" s="41"/>
      <c r="AR626" s="218" t="s">
        <v>305</v>
      </c>
      <c r="AT626" s="218" t="s">
        <v>142</v>
      </c>
      <c r="AU626" s="218" t="s">
        <v>86</v>
      </c>
      <c r="AY626" s="20" t="s">
        <v>139</v>
      </c>
      <c r="BE626" s="219">
        <f>IF(N626="základní",J626,0)</f>
        <v>0</v>
      </c>
      <c r="BF626" s="219">
        <f>IF(N626="snížená",J626,0)</f>
        <v>0</v>
      </c>
      <c r="BG626" s="219">
        <f>IF(N626="zákl. přenesená",J626,0)</f>
        <v>0</v>
      </c>
      <c r="BH626" s="219">
        <f>IF(N626="sníž. přenesená",J626,0)</f>
        <v>0</v>
      </c>
      <c r="BI626" s="219">
        <f>IF(N626="nulová",J626,0)</f>
        <v>0</v>
      </c>
      <c r="BJ626" s="20" t="s">
        <v>84</v>
      </c>
      <c r="BK626" s="219">
        <f>ROUND(I626*H626,2)</f>
        <v>0</v>
      </c>
      <c r="BL626" s="20" t="s">
        <v>305</v>
      </c>
      <c r="BM626" s="218" t="s">
        <v>983</v>
      </c>
    </row>
    <row r="627" s="2" customFormat="1">
      <c r="A627" s="41"/>
      <c r="B627" s="42"/>
      <c r="C627" s="43"/>
      <c r="D627" s="220" t="s">
        <v>149</v>
      </c>
      <c r="E627" s="43"/>
      <c r="F627" s="221" t="s">
        <v>984</v>
      </c>
      <c r="G627" s="43"/>
      <c r="H627" s="43"/>
      <c r="I627" s="222"/>
      <c r="J627" s="43"/>
      <c r="K627" s="43"/>
      <c r="L627" s="47"/>
      <c r="M627" s="223"/>
      <c r="N627" s="224"/>
      <c r="O627" s="87"/>
      <c r="P627" s="87"/>
      <c r="Q627" s="87"/>
      <c r="R627" s="87"/>
      <c r="S627" s="87"/>
      <c r="T627" s="88"/>
      <c r="U627" s="41"/>
      <c r="V627" s="41"/>
      <c r="W627" s="41"/>
      <c r="X627" s="41"/>
      <c r="Y627" s="41"/>
      <c r="Z627" s="41"/>
      <c r="AA627" s="41"/>
      <c r="AB627" s="41"/>
      <c r="AC627" s="41"/>
      <c r="AD627" s="41"/>
      <c r="AE627" s="41"/>
      <c r="AT627" s="20" t="s">
        <v>149</v>
      </c>
      <c r="AU627" s="20" t="s">
        <v>86</v>
      </c>
    </row>
    <row r="628" s="2" customFormat="1">
      <c r="A628" s="41"/>
      <c r="B628" s="42"/>
      <c r="C628" s="43"/>
      <c r="D628" s="225" t="s">
        <v>151</v>
      </c>
      <c r="E628" s="43"/>
      <c r="F628" s="226" t="s">
        <v>985</v>
      </c>
      <c r="G628" s="43"/>
      <c r="H628" s="43"/>
      <c r="I628" s="222"/>
      <c r="J628" s="43"/>
      <c r="K628" s="43"/>
      <c r="L628" s="47"/>
      <c r="M628" s="223"/>
      <c r="N628" s="224"/>
      <c r="O628" s="87"/>
      <c r="P628" s="87"/>
      <c r="Q628" s="87"/>
      <c r="R628" s="87"/>
      <c r="S628" s="87"/>
      <c r="T628" s="88"/>
      <c r="U628" s="41"/>
      <c r="V628" s="41"/>
      <c r="W628" s="41"/>
      <c r="X628" s="41"/>
      <c r="Y628" s="41"/>
      <c r="Z628" s="41"/>
      <c r="AA628" s="41"/>
      <c r="AB628" s="41"/>
      <c r="AC628" s="41"/>
      <c r="AD628" s="41"/>
      <c r="AE628" s="41"/>
      <c r="AT628" s="20" t="s">
        <v>151</v>
      </c>
      <c r="AU628" s="20" t="s">
        <v>86</v>
      </c>
    </row>
    <row r="629" s="2" customFormat="1" ht="16.5" customHeight="1">
      <c r="A629" s="41"/>
      <c r="B629" s="42"/>
      <c r="C629" s="240" t="s">
        <v>986</v>
      </c>
      <c r="D629" s="241" t="s">
        <v>182</v>
      </c>
      <c r="E629" s="242" t="s">
        <v>987</v>
      </c>
      <c r="F629" s="243" t="s">
        <v>988</v>
      </c>
      <c r="G629" s="244" t="s">
        <v>271</v>
      </c>
      <c r="H629" s="245">
        <v>7</v>
      </c>
      <c r="I629" s="246"/>
      <c r="J629" s="247">
        <f>ROUND(I629*H629,2)</f>
        <v>0</v>
      </c>
      <c r="K629" s="243" t="s">
        <v>146</v>
      </c>
      <c r="L629" s="248"/>
      <c r="M629" s="249" t="s">
        <v>19</v>
      </c>
      <c r="N629" s="250" t="s">
        <v>47</v>
      </c>
      <c r="O629" s="87"/>
      <c r="P629" s="216">
        <f>O629*H629</f>
        <v>0</v>
      </c>
      <c r="Q629" s="216">
        <v>0.0022000000000000001</v>
      </c>
      <c r="R629" s="216">
        <f>Q629*H629</f>
        <v>0.015400000000000001</v>
      </c>
      <c r="S629" s="216">
        <v>0</v>
      </c>
      <c r="T629" s="217">
        <f>S629*H629</f>
        <v>0</v>
      </c>
      <c r="U629" s="41"/>
      <c r="V629" s="41"/>
      <c r="W629" s="41"/>
      <c r="X629" s="41"/>
      <c r="Y629" s="41"/>
      <c r="Z629" s="41"/>
      <c r="AA629" s="41"/>
      <c r="AB629" s="41"/>
      <c r="AC629" s="41"/>
      <c r="AD629" s="41"/>
      <c r="AE629" s="41"/>
      <c r="AR629" s="218" t="s">
        <v>388</v>
      </c>
      <c r="AT629" s="218" t="s">
        <v>182</v>
      </c>
      <c r="AU629" s="218" t="s">
        <v>86</v>
      </c>
      <c r="AY629" s="20" t="s">
        <v>139</v>
      </c>
      <c r="BE629" s="219">
        <f>IF(N629="základní",J629,0)</f>
        <v>0</v>
      </c>
      <c r="BF629" s="219">
        <f>IF(N629="snížená",J629,0)</f>
        <v>0</v>
      </c>
      <c r="BG629" s="219">
        <f>IF(N629="zákl. přenesená",J629,0)</f>
        <v>0</v>
      </c>
      <c r="BH629" s="219">
        <f>IF(N629="sníž. přenesená",J629,0)</f>
        <v>0</v>
      </c>
      <c r="BI629" s="219">
        <f>IF(N629="nulová",J629,0)</f>
        <v>0</v>
      </c>
      <c r="BJ629" s="20" t="s">
        <v>84</v>
      </c>
      <c r="BK629" s="219">
        <f>ROUND(I629*H629,2)</f>
        <v>0</v>
      </c>
      <c r="BL629" s="20" t="s">
        <v>305</v>
      </c>
      <c r="BM629" s="218" t="s">
        <v>989</v>
      </c>
    </row>
    <row r="630" s="2" customFormat="1">
      <c r="A630" s="41"/>
      <c r="B630" s="42"/>
      <c r="C630" s="43"/>
      <c r="D630" s="220" t="s">
        <v>149</v>
      </c>
      <c r="E630" s="43"/>
      <c r="F630" s="221" t="s">
        <v>988</v>
      </c>
      <c r="G630" s="43"/>
      <c r="H630" s="43"/>
      <c r="I630" s="222"/>
      <c r="J630" s="43"/>
      <c r="K630" s="43"/>
      <c r="L630" s="47"/>
      <c r="M630" s="223"/>
      <c r="N630" s="224"/>
      <c r="O630" s="87"/>
      <c r="P630" s="87"/>
      <c r="Q630" s="87"/>
      <c r="R630" s="87"/>
      <c r="S630" s="87"/>
      <c r="T630" s="88"/>
      <c r="U630" s="41"/>
      <c r="V630" s="41"/>
      <c r="W630" s="41"/>
      <c r="X630" s="41"/>
      <c r="Y630" s="41"/>
      <c r="Z630" s="41"/>
      <c r="AA630" s="41"/>
      <c r="AB630" s="41"/>
      <c r="AC630" s="41"/>
      <c r="AD630" s="41"/>
      <c r="AE630" s="41"/>
      <c r="AT630" s="20" t="s">
        <v>149</v>
      </c>
      <c r="AU630" s="20" t="s">
        <v>86</v>
      </c>
    </row>
    <row r="631" s="13" customFormat="1">
      <c r="A631" s="13"/>
      <c r="B631" s="227"/>
      <c r="C631" s="228"/>
      <c r="D631" s="220" t="s">
        <v>153</v>
      </c>
      <c r="E631" s="229" t="s">
        <v>19</v>
      </c>
      <c r="F631" s="230" t="s">
        <v>990</v>
      </c>
      <c r="G631" s="228"/>
      <c r="H631" s="231">
        <v>7</v>
      </c>
      <c r="I631" s="232"/>
      <c r="J631" s="228"/>
      <c r="K631" s="228"/>
      <c r="L631" s="233"/>
      <c r="M631" s="234"/>
      <c r="N631" s="235"/>
      <c r="O631" s="235"/>
      <c r="P631" s="235"/>
      <c r="Q631" s="235"/>
      <c r="R631" s="235"/>
      <c r="S631" s="235"/>
      <c r="T631" s="236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37" t="s">
        <v>153</v>
      </c>
      <c r="AU631" s="237" t="s">
        <v>86</v>
      </c>
      <c r="AV631" s="13" t="s">
        <v>86</v>
      </c>
      <c r="AW631" s="13" t="s">
        <v>35</v>
      </c>
      <c r="AX631" s="13" t="s">
        <v>84</v>
      </c>
      <c r="AY631" s="237" t="s">
        <v>139</v>
      </c>
    </row>
    <row r="632" s="2" customFormat="1" ht="16.5" customHeight="1">
      <c r="A632" s="41"/>
      <c r="B632" s="42"/>
      <c r="C632" s="240" t="s">
        <v>991</v>
      </c>
      <c r="D632" s="241" t="s">
        <v>182</v>
      </c>
      <c r="E632" s="242" t="s">
        <v>992</v>
      </c>
      <c r="F632" s="243" t="s">
        <v>993</v>
      </c>
      <c r="G632" s="244" t="s">
        <v>271</v>
      </c>
      <c r="H632" s="245">
        <v>2</v>
      </c>
      <c r="I632" s="246"/>
      <c r="J632" s="247">
        <f>ROUND(I632*H632,2)</f>
        <v>0</v>
      </c>
      <c r="K632" s="243" t="s">
        <v>146</v>
      </c>
      <c r="L632" s="248"/>
      <c r="M632" s="249" t="s">
        <v>19</v>
      </c>
      <c r="N632" s="250" t="s">
        <v>47</v>
      </c>
      <c r="O632" s="87"/>
      <c r="P632" s="216">
        <f>O632*H632</f>
        <v>0</v>
      </c>
      <c r="Q632" s="216">
        <v>0.0022000000000000001</v>
      </c>
      <c r="R632" s="216">
        <f>Q632*H632</f>
        <v>0.0044000000000000003</v>
      </c>
      <c r="S632" s="216">
        <v>0</v>
      </c>
      <c r="T632" s="217">
        <f>S632*H632</f>
        <v>0</v>
      </c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R632" s="218" t="s">
        <v>388</v>
      </c>
      <c r="AT632" s="218" t="s">
        <v>182</v>
      </c>
      <c r="AU632" s="218" t="s">
        <v>86</v>
      </c>
      <c r="AY632" s="20" t="s">
        <v>139</v>
      </c>
      <c r="BE632" s="219">
        <f>IF(N632="základní",J632,0)</f>
        <v>0</v>
      </c>
      <c r="BF632" s="219">
        <f>IF(N632="snížená",J632,0)</f>
        <v>0</v>
      </c>
      <c r="BG632" s="219">
        <f>IF(N632="zákl. přenesená",J632,0)</f>
        <v>0</v>
      </c>
      <c r="BH632" s="219">
        <f>IF(N632="sníž. přenesená",J632,0)</f>
        <v>0</v>
      </c>
      <c r="BI632" s="219">
        <f>IF(N632="nulová",J632,0)</f>
        <v>0</v>
      </c>
      <c r="BJ632" s="20" t="s">
        <v>84</v>
      </c>
      <c r="BK632" s="219">
        <f>ROUND(I632*H632,2)</f>
        <v>0</v>
      </c>
      <c r="BL632" s="20" t="s">
        <v>305</v>
      </c>
      <c r="BM632" s="218" t="s">
        <v>994</v>
      </c>
    </row>
    <row r="633" s="2" customFormat="1">
      <c r="A633" s="41"/>
      <c r="B633" s="42"/>
      <c r="C633" s="43"/>
      <c r="D633" s="220" t="s">
        <v>149</v>
      </c>
      <c r="E633" s="43"/>
      <c r="F633" s="221" t="s">
        <v>993</v>
      </c>
      <c r="G633" s="43"/>
      <c r="H633" s="43"/>
      <c r="I633" s="222"/>
      <c r="J633" s="43"/>
      <c r="K633" s="43"/>
      <c r="L633" s="47"/>
      <c r="M633" s="223"/>
      <c r="N633" s="224"/>
      <c r="O633" s="87"/>
      <c r="P633" s="87"/>
      <c r="Q633" s="87"/>
      <c r="R633" s="87"/>
      <c r="S633" s="87"/>
      <c r="T633" s="88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T633" s="20" t="s">
        <v>149</v>
      </c>
      <c r="AU633" s="20" t="s">
        <v>86</v>
      </c>
    </row>
    <row r="634" s="13" customFormat="1">
      <c r="A634" s="13"/>
      <c r="B634" s="227"/>
      <c r="C634" s="228"/>
      <c r="D634" s="220" t="s">
        <v>153</v>
      </c>
      <c r="E634" s="229" t="s">
        <v>19</v>
      </c>
      <c r="F634" s="230" t="s">
        <v>995</v>
      </c>
      <c r="G634" s="228"/>
      <c r="H634" s="231">
        <v>2</v>
      </c>
      <c r="I634" s="232"/>
      <c r="J634" s="228"/>
      <c r="K634" s="228"/>
      <c r="L634" s="233"/>
      <c r="M634" s="234"/>
      <c r="N634" s="235"/>
      <c r="O634" s="235"/>
      <c r="P634" s="235"/>
      <c r="Q634" s="235"/>
      <c r="R634" s="235"/>
      <c r="S634" s="235"/>
      <c r="T634" s="236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T634" s="237" t="s">
        <v>153</v>
      </c>
      <c r="AU634" s="237" t="s">
        <v>86</v>
      </c>
      <c r="AV634" s="13" t="s">
        <v>86</v>
      </c>
      <c r="AW634" s="13" t="s">
        <v>35</v>
      </c>
      <c r="AX634" s="13" t="s">
        <v>84</v>
      </c>
      <c r="AY634" s="237" t="s">
        <v>139</v>
      </c>
    </row>
    <row r="635" s="2" customFormat="1" ht="16.5" customHeight="1">
      <c r="A635" s="41"/>
      <c r="B635" s="42"/>
      <c r="C635" s="240" t="s">
        <v>996</v>
      </c>
      <c r="D635" s="241" t="s">
        <v>182</v>
      </c>
      <c r="E635" s="242" t="s">
        <v>997</v>
      </c>
      <c r="F635" s="243" t="s">
        <v>998</v>
      </c>
      <c r="G635" s="244" t="s">
        <v>271</v>
      </c>
      <c r="H635" s="245">
        <v>4</v>
      </c>
      <c r="I635" s="246"/>
      <c r="J635" s="247">
        <f>ROUND(I635*H635,2)</f>
        <v>0</v>
      </c>
      <c r="K635" s="243" t="s">
        <v>146</v>
      </c>
      <c r="L635" s="248"/>
      <c r="M635" s="249" t="s">
        <v>19</v>
      </c>
      <c r="N635" s="250" t="s">
        <v>47</v>
      </c>
      <c r="O635" s="87"/>
      <c r="P635" s="216">
        <f>O635*H635</f>
        <v>0</v>
      </c>
      <c r="Q635" s="216">
        <v>0.0022000000000000001</v>
      </c>
      <c r="R635" s="216">
        <f>Q635*H635</f>
        <v>0.0088000000000000005</v>
      </c>
      <c r="S635" s="216">
        <v>0</v>
      </c>
      <c r="T635" s="217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18" t="s">
        <v>388</v>
      </c>
      <c r="AT635" s="218" t="s">
        <v>182</v>
      </c>
      <c r="AU635" s="218" t="s">
        <v>86</v>
      </c>
      <c r="AY635" s="20" t="s">
        <v>139</v>
      </c>
      <c r="BE635" s="219">
        <f>IF(N635="základní",J635,0)</f>
        <v>0</v>
      </c>
      <c r="BF635" s="219">
        <f>IF(N635="snížená",J635,0)</f>
        <v>0</v>
      </c>
      <c r="BG635" s="219">
        <f>IF(N635="zákl. přenesená",J635,0)</f>
        <v>0</v>
      </c>
      <c r="BH635" s="219">
        <f>IF(N635="sníž. přenesená",J635,0)</f>
        <v>0</v>
      </c>
      <c r="BI635" s="219">
        <f>IF(N635="nulová",J635,0)</f>
        <v>0</v>
      </c>
      <c r="BJ635" s="20" t="s">
        <v>84</v>
      </c>
      <c r="BK635" s="219">
        <f>ROUND(I635*H635,2)</f>
        <v>0</v>
      </c>
      <c r="BL635" s="20" t="s">
        <v>305</v>
      </c>
      <c r="BM635" s="218" t="s">
        <v>999</v>
      </c>
    </row>
    <row r="636" s="2" customFormat="1">
      <c r="A636" s="41"/>
      <c r="B636" s="42"/>
      <c r="C636" s="43"/>
      <c r="D636" s="220" t="s">
        <v>149</v>
      </c>
      <c r="E636" s="43"/>
      <c r="F636" s="221" t="s">
        <v>998</v>
      </c>
      <c r="G636" s="43"/>
      <c r="H636" s="43"/>
      <c r="I636" s="222"/>
      <c r="J636" s="43"/>
      <c r="K636" s="43"/>
      <c r="L636" s="47"/>
      <c r="M636" s="223"/>
      <c r="N636" s="224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20" t="s">
        <v>149</v>
      </c>
      <c r="AU636" s="20" t="s">
        <v>86</v>
      </c>
    </row>
    <row r="637" s="13" customFormat="1">
      <c r="A637" s="13"/>
      <c r="B637" s="227"/>
      <c r="C637" s="228"/>
      <c r="D637" s="220" t="s">
        <v>153</v>
      </c>
      <c r="E637" s="229" t="s">
        <v>19</v>
      </c>
      <c r="F637" s="230" t="s">
        <v>1000</v>
      </c>
      <c r="G637" s="228"/>
      <c r="H637" s="231">
        <v>4</v>
      </c>
      <c r="I637" s="232"/>
      <c r="J637" s="228"/>
      <c r="K637" s="228"/>
      <c r="L637" s="233"/>
      <c r="M637" s="234"/>
      <c r="N637" s="235"/>
      <c r="O637" s="235"/>
      <c r="P637" s="235"/>
      <c r="Q637" s="235"/>
      <c r="R637" s="235"/>
      <c r="S637" s="235"/>
      <c r="T637" s="236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37" t="s">
        <v>153</v>
      </c>
      <c r="AU637" s="237" t="s">
        <v>86</v>
      </c>
      <c r="AV637" s="13" t="s">
        <v>86</v>
      </c>
      <c r="AW637" s="13" t="s">
        <v>35</v>
      </c>
      <c r="AX637" s="13" t="s">
        <v>84</v>
      </c>
      <c r="AY637" s="237" t="s">
        <v>139</v>
      </c>
    </row>
    <row r="638" s="2" customFormat="1" ht="16.5" customHeight="1">
      <c r="A638" s="41"/>
      <c r="B638" s="42"/>
      <c r="C638" s="207" t="s">
        <v>1001</v>
      </c>
      <c r="D638" s="238" t="s">
        <v>142</v>
      </c>
      <c r="E638" s="208" t="s">
        <v>1002</v>
      </c>
      <c r="F638" s="209" t="s">
        <v>1003</v>
      </c>
      <c r="G638" s="210" t="s">
        <v>271</v>
      </c>
      <c r="H638" s="211">
        <v>8</v>
      </c>
      <c r="I638" s="212"/>
      <c r="J638" s="213">
        <f>ROUND(I638*H638,2)</f>
        <v>0</v>
      </c>
      <c r="K638" s="209" t="s">
        <v>146</v>
      </c>
      <c r="L638" s="47"/>
      <c r="M638" s="214" t="s">
        <v>19</v>
      </c>
      <c r="N638" s="215" t="s">
        <v>47</v>
      </c>
      <c r="O638" s="87"/>
      <c r="P638" s="216">
        <f>O638*H638</f>
        <v>0</v>
      </c>
      <c r="Q638" s="216">
        <v>0</v>
      </c>
      <c r="R638" s="216">
        <f>Q638*H638</f>
        <v>0</v>
      </c>
      <c r="S638" s="216">
        <v>0</v>
      </c>
      <c r="T638" s="217">
        <f>S638*H638</f>
        <v>0</v>
      </c>
      <c r="U638" s="41"/>
      <c r="V638" s="41"/>
      <c r="W638" s="41"/>
      <c r="X638" s="41"/>
      <c r="Y638" s="41"/>
      <c r="Z638" s="41"/>
      <c r="AA638" s="41"/>
      <c r="AB638" s="41"/>
      <c r="AC638" s="41"/>
      <c r="AD638" s="41"/>
      <c r="AE638" s="41"/>
      <c r="AR638" s="218" t="s">
        <v>305</v>
      </c>
      <c r="AT638" s="218" t="s">
        <v>142</v>
      </c>
      <c r="AU638" s="218" t="s">
        <v>86</v>
      </c>
      <c r="AY638" s="20" t="s">
        <v>139</v>
      </c>
      <c r="BE638" s="219">
        <f>IF(N638="základní",J638,0)</f>
        <v>0</v>
      </c>
      <c r="BF638" s="219">
        <f>IF(N638="snížená",J638,0)</f>
        <v>0</v>
      </c>
      <c r="BG638" s="219">
        <f>IF(N638="zákl. přenesená",J638,0)</f>
        <v>0</v>
      </c>
      <c r="BH638" s="219">
        <f>IF(N638="sníž. přenesená",J638,0)</f>
        <v>0</v>
      </c>
      <c r="BI638" s="219">
        <f>IF(N638="nulová",J638,0)</f>
        <v>0</v>
      </c>
      <c r="BJ638" s="20" t="s">
        <v>84</v>
      </c>
      <c r="BK638" s="219">
        <f>ROUND(I638*H638,2)</f>
        <v>0</v>
      </c>
      <c r="BL638" s="20" t="s">
        <v>305</v>
      </c>
      <c r="BM638" s="218" t="s">
        <v>1004</v>
      </c>
    </row>
    <row r="639" s="2" customFormat="1">
      <c r="A639" s="41"/>
      <c r="B639" s="42"/>
      <c r="C639" s="43"/>
      <c r="D639" s="220" t="s">
        <v>149</v>
      </c>
      <c r="E639" s="43"/>
      <c r="F639" s="221" t="s">
        <v>1005</v>
      </c>
      <c r="G639" s="43"/>
      <c r="H639" s="43"/>
      <c r="I639" s="222"/>
      <c r="J639" s="43"/>
      <c r="K639" s="43"/>
      <c r="L639" s="47"/>
      <c r="M639" s="223"/>
      <c r="N639" s="224"/>
      <c r="O639" s="87"/>
      <c r="P639" s="87"/>
      <c r="Q639" s="87"/>
      <c r="R639" s="87"/>
      <c r="S639" s="87"/>
      <c r="T639" s="88"/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T639" s="20" t="s">
        <v>149</v>
      </c>
      <c r="AU639" s="20" t="s">
        <v>86</v>
      </c>
    </row>
    <row r="640" s="2" customFormat="1">
      <c r="A640" s="41"/>
      <c r="B640" s="42"/>
      <c r="C640" s="43"/>
      <c r="D640" s="225" t="s">
        <v>151</v>
      </c>
      <c r="E640" s="43"/>
      <c r="F640" s="226" t="s">
        <v>1006</v>
      </c>
      <c r="G640" s="43"/>
      <c r="H640" s="43"/>
      <c r="I640" s="222"/>
      <c r="J640" s="43"/>
      <c r="K640" s="43"/>
      <c r="L640" s="47"/>
      <c r="M640" s="223"/>
      <c r="N640" s="224"/>
      <c r="O640" s="87"/>
      <c r="P640" s="87"/>
      <c r="Q640" s="87"/>
      <c r="R640" s="87"/>
      <c r="S640" s="87"/>
      <c r="T640" s="88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T640" s="20" t="s">
        <v>151</v>
      </c>
      <c r="AU640" s="20" t="s">
        <v>86</v>
      </c>
    </row>
    <row r="641" s="2" customFormat="1" ht="16.5" customHeight="1">
      <c r="A641" s="41"/>
      <c r="B641" s="42"/>
      <c r="C641" s="240" t="s">
        <v>1007</v>
      </c>
      <c r="D641" s="241" t="s">
        <v>182</v>
      </c>
      <c r="E641" s="242" t="s">
        <v>1008</v>
      </c>
      <c r="F641" s="243" t="s">
        <v>1009</v>
      </c>
      <c r="G641" s="244" t="s">
        <v>271</v>
      </c>
      <c r="H641" s="245">
        <v>8</v>
      </c>
      <c r="I641" s="246"/>
      <c r="J641" s="247">
        <f>ROUND(I641*H641,2)</f>
        <v>0</v>
      </c>
      <c r="K641" s="243" t="s">
        <v>146</v>
      </c>
      <c r="L641" s="248"/>
      <c r="M641" s="249" t="s">
        <v>19</v>
      </c>
      <c r="N641" s="250" t="s">
        <v>47</v>
      </c>
      <c r="O641" s="87"/>
      <c r="P641" s="216">
        <f>O641*H641</f>
        <v>0</v>
      </c>
      <c r="Q641" s="216">
        <v>0.00014999999999999999</v>
      </c>
      <c r="R641" s="216">
        <f>Q641*H641</f>
        <v>0.0011999999999999999</v>
      </c>
      <c r="S641" s="216">
        <v>0</v>
      </c>
      <c r="T641" s="217">
        <f>S641*H641</f>
        <v>0</v>
      </c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R641" s="218" t="s">
        <v>388</v>
      </c>
      <c r="AT641" s="218" t="s">
        <v>182</v>
      </c>
      <c r="AU641" s="218" t="s">
        <v>86</v>
      </c>
      <c r="AY641" s="20" t="s">
        <v>139</v>
      </c>
      <c r="BE641" s="219">
        <f>IF(N641="základní",J641,0)</f>
        <v>0</v>
      </c>
      <c r="BF641" s="219">
        <f>IF(N641="snížená",J641,0)</f>
        <v>0</v>
      </c>
      <c r="BG641" s="219">
        <f>IF(N641="zákl. přenesená",J641,0)</f>
        <v>0</v>
      </c>
      <c r="BH641" s="219">
        <f>IF(N641="sníž. přenesená",J641,0)</f>
        <v>0</v>
      </c>
      <c r="BI641" s="219">
        <f>IF(N641="nulová",J641,0)</f>
        <v>0</v>
      </c>
      <c r="BJ641" s="20" t="s">
        <v>84</v>
      </c>
      <c r="BK641" s="219">
        <f>ROUND(I641*H641,2)</f>
        <v>0</v>
      </c>
      <c r="BL641" s="20" t="s">
        <v>305</v>
      </c>
      <c r="BM641" s="218" t="s">
        <v>1010</v>
      </c>
    </row>
    <row r="642" s="2" customFormat="1">
      <c r="A642" s="41"/>
      <c r="B642" s="42"/>
      <c r="C642" s="43"/>
      <c r="D642" s="220" t="s">
        <v>149</v>
      </c>
      <c r="E642" s="43"/>
      <c r="F642" s="221" t="s">
        <v>1009</v>
      </c>
      <c r="G642" s="43"/>
      <c r="H642" s="43"/>
      <c r="I642" s="222"/>
      <c r="J642" s="43"/>
      <c r="K642" s="43"/>
      <c r="L642" s="47"/>
      <c r="M642" s="223"/>
      <c r="N642" s="224"/>
      <c r="O642" s="87"/>
      <c r="P642" s="87"/>
      <c r="Q642" s="87"/>
      <c r="R642" s="87"/>
      <c r="S642" s="87"/>
      <c r="T642" s="88"/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T642" s="20" t="s">
        <v>149</v>
      </c>
      <c r="AU642" s="20" t="s">
        <v>86</v>
      </c>
    </row>
    <row r="643" s="13" customFormat="1">
      <c r="A643" s="13"/>
      <c r="B643" s="227"/>
      <c r="C643" s="228"/>
      <c r="D643" s="220" t="s">
        <v>153</v>
      </c>
      <c r="E643" s="229" t="s">
        <v>19</v>
      </c>
      <c r="F643" s="230" t="s">
        <v>185</v>
      </c>
      <c r="G643" s="228"/>
      <c r="H643" s="231">
        <v>8</v>
      </c>
      <c r="I643" s="232"/>
      <c r="J643" s="228"/>
      <c r="K643" s="228"/>
      <c r="L643" s="233"/>
      <c r="M643" s="234"/>
      <c r="N643" s="235"/>
      <c r="O643" s="235"/>
      <c r="P643" s="235"/>
      <c r="Q643" s="235"/>
      <c r="R643" s="235"/>
      <c r="S643" s="235"/>
      <c r="T643" s="236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T643" s="237" t="s">
        <v>153</v>
      </c>
      <c r="AU643" s="237" t="s">
        <v>86</v>
      </c>
      <c r="AV643" s="13" t="s">
        <v>86</v>
      </c>
      <c r="AW643" s="13" t="s">
        <v>35</v>
      </c>
      <c r="AX643" s="13" t="s">
        <v>84</v>
      </c>
      <c r="AY643" s="237" t="s">
        <v>139</v>
      </c>
    </row>
    <row r="644" s="2" customFormat="1" ht="16.5" customHeight="1">
      <c r="A644" s="41"/>
      <c r="B644" s="42"/>
      <c r="C644" s="207" t="s">
        <v>1011</v>
      </c>
      <c r="D644" s="238" t="s">
        <v>142</v>
      </c>
      <c r="E644" s="208" t="s">
        <v>1012</v>
      </c>
      <c r="F644" s="209" t="s">
        <v>1013</v>
      </c>
      <c r="G644" s="210" t="s">
        <v>271</v>
      </c>
      <c r="H644" s="211">
        <v>4</v>
      </c>
      <c r="I644" s="212"/>
      <c r="J644" s="213">
        <f>ROUND(I644*H644,2)</f>
        <v>0</v>
      </c>
      <c r="K644" s="209" t="s">
        <v>146</v>
      </c>
      <c r="L644" s="47"/>
      <c r="M644" s="214" t="s">
        <v>19</v>
      </c>
      <c r="N644" s="215" t="s">
        <v>47</v>
      </c>
      <c r="O644" s="87"/>
      <c r="P644" s="216">
        <f>O644*H644</f>
        <v>0</v>
      </c>
      <c r="Q644" s="216">
        <v>0</v>
      </c>
      <c r="R644" s="216">
        <f>Q644*H644</f>
        <v>0</v>
      </c>
      <c r="S644" s="216">
        <v>0.032000000000000001</v>
      </c>
      <c r="T644" s="217">
        <f>S644*H644</f>
        <v>0.128</v>
      </c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R644" s="218" t="s">
        <v>305</v>
      </c>
      <c r="AT644" s="218" t="s">
        <v>142</v>
      </c>
      <c r="AU644" s="218" t="s">
        <v>86</v>
      </c>
      <c r="AY644" s="20" t="s">
        <v>139</v>
      </c>
      <c r="BE644" s="219">
        <f>IF(N644="základní",J644,0)</f>
        <v>0</v>
      </c>
      <c r="BF644" s="219">
        <f>IF(N644="snížená",J644,0)</f>
        <v>0</v>
      </c>
      <c r="BG644" s="219">
        <f>IF(N644="zákl. přenesená",J644,0)</f>
        <v>0</v>
      </c>
      <c r="BH644" s="219">
        <f>IF(N644="sníž. přenesená",J644,0)</f>
        <v>0</v>
      </c>
      <c r="BI644" s="219">
        <f>IF(N644="nulová",J644,0)</f>
        <v>0</v>
      </c>
      <c r="BJ644" s="20" t="s">
        <v>84</v>
      </c>
      <c r="BK644" s="219">
        <f>ROUND(I644*H644,2)</f>
        <v>0</v>
      </c>
      <c r="BL644" s="20" t="s">
        <v>305</v>
      </c>
      <c r="BM644" s="218" t="s">
        <v>1014</v>
      </c>
    </row>
    <row r="645" s="2" customFormat="1">
      <c r="A645" s="41"/>
      <c r="B645" s="42"/>
      <c r="C645" s="43"/>
      <c r="D645" s="220" t="s">
        <v>149</v>
      </c>
      <c r="E645" s="43"/>
      <c r="F645" s="221" t="s">
        <v>1015</v>
      </c>
      <c r="G645" s="43"/>
      <c r="H645" s="43"/>
      <c r="I645" s="222"/>
      <c r="J645" s="43"/>
      <c r="K645" s="43"/>
      <c r="L645" s="47"/>
      <c r="M645" s="223"/>
      <c r="N645" s="224"/>
      <c r="O645" s="87"/>
      <c r="P645" s="87"/>
      <c r="Q645" s="87"/>
      <c r="R645" s="87"/>
      <c r="S645" s="87"/>
      <c r="T645" s="88"/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T645" s="20" t="s">
        <v>149</v>
      </c>
      <c r="AU645" s="20" t="s">
        <v>86</v>
      </c>
    </row>
    <row r="646" s="2" customFormat="1">
      <c r="A646" s="41"/>
      <c r="B646" s="42"/>
      <c r="C646" s="43"/>
      <c r="D646" s="225" t="s">
        <v>151</v>
      </c>
      <c r="E646" s="43"/>
      <c r="F646" s="226" t="s">
        <v>1016</v>
      </c>
      <c r="G646" s="43"/>
      <c r="H646" s="43"/>
      <c r="I646" s="222"/>
      <c r="J646" s="43"/>
      <c r="K646" s="43"/>
      <c r="L646" s="47"/>
      <c r="M646" s="223"/>
      <c r="N646" s="224"/>
      <c r="O646" s="87"/>
      <c r="P646" s="87"/>
      <c r="Q646" s="87"/>
      <c r="R646" s="87"/>
      <c r="S646" s="87"/>
      <c r="T646" s="88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T646" s="20" t="s">
        <v>151</v>
      </c>
      <c r="AU646" s="20" t="s">
        <v>86</v>
      </c>
    </row>
    <row r="647" s="2" customFormat="1" ht="16.5" customHeight="1">
      <c r="A647" s="41"/>
      <c r="B647" s="42"/>
      <c r="C647" s="240" t="s">
        <v>1017</v>
      </c>
      <c r="D647" s="241" t="s">
        <v>182</v>
      </c>
      <c r="E647" s="242" t="s">
        <v>1018</v>
      </c>
      <c r="F647" s="243" t="s">
        <v>1019</v>
      </c>
      <c r="G647" s="244" t="s">
        <v>271</v>
      </c>
      <c r="H647" s="245">
        <v>2</v>
      </c>
      <c r="I647" s="246"/>
      <c r="J647" s="247">
        <f>ROUND(I647*H647,2)</f>
        <v>0</v>
      </c>
      <c r="K647" s="243" t="s">
        <v>146</v>
      </c>
      <c r="L647" s="248"/>
      <c r="M647" s="249" t="s">
        <v>19</v>
      </c>
      <c r="N647" s="250" t="s">
        <v>47</v>
      </c>
      <c r="O647" s="87"/>
      <c r="P647" s="216">
        <f>O647*H647</f>
        <v>0</v>
      </c>
      <c r="Q647" s="216">
        <v>0.014500000000000001</v>
      </c>
      <c r="R647" s="216">
        <f>Q647*H647</f>
        <v>0.029000000000000001</v>
      </c>
      <c r="S647" s="216">
        <v>0</v>
      </c>
      <c r="T647" s="217">
        <f>S647*H647</f>
        <v>0</v>
      </c>
      <c r="U647" s="41"/>
      <c r="V647" s="41"/>
      <c r="W647" s="41"/>
      <c r="X647" s="41"/>
      <c r="Y647" s="41"/>
      <c r="Z647" s="41"/>
      <c r="AA647" s="41"/>
      <c r="AB647" s="41"/>
      <c r="AC647" s="41"/>
      <c r="AD647" s="41"/>
      <c r="AE647" s="41"/>
      <c r="AR647" s="218" t="s">
        <v>388</v>
      </c>
      <c r="AT647" s="218" t="s">
        <v>182</v>
      </c>
      <c r="AU647" s="218" t="s">
        <v>86</v>
      </c>
      <c r="AY647" s="20" t="s">
        <v>139</v>
      </c>
      <c r="BE647" s="219">
        <f>IF(N647="základní",J647,0)</f>
        <v>0</v>
      </c>
      <c r="BF647" s="219">
        <f>IF(N647="snížená",J647,0)</f>
        <v>0</v>
      </c>
      <c r="BG647" s="219">
        <f>IF(N647="zákl. přenesená",J647,0)</f>
        <v>0</v>
      </c>
      <c r="BH647" s="219">
        <f>IF(N647="sníž. přenesená",J647,0)</f>
        <v>0</v>
      </c>
      <c r="BI647" s="219">
        <f>IF(N647="nulová",J647,0)</f>
        <v>0</v>
      </c>
      <c r="BJ647" s="20" t="s">
        <v>84</v>
      </c>
      <c r="BK647" s="219">
        <f>ROUND(I647*H647,2)</f>
        <v>0</v>
      </c>
      <c r="BL647" s="20" t="s">
        <v>305</v>
      </c>
      <c r="BM647" s="218" t="s">
        <v>1020</v>
      </c>
    </row>
    <row r="648" s="2" customFormat="1">
      <c r="A648" s="41"/>
      <c r="B648" s="42"/>
      <c r="C648" s="43"/>
      <c r="D648" s="220" t="s">
        <v>149</v>
      </c>
      <c r="E648" s="43"/>
      <c r="F648" s="221" t="s">
        <v>1019</v>
      </c>
      <c r="G648" s="43"/>
      <c r="H648" s="43"/>
      <c r="I648" s="222"/>
      <c r="J648" s="43"/>
      <c r="K648" s="43"/>
      <c r="L648" s="47"/>
      <c r="M648" s="223"/>
      <c r="N648" s="224"/>
      <c r="O648" s="87"/>
      <c r="P648" s="87"/>
      <c r="Q648" s="87"/>
      <c r="R648" s="87"/>
      <c r="S648" s="87"/>
      <c r="T648" s="88"/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T648" s="20" t="s">
        <v>149</v>
      </c>
      <c r="AU648" s="20" t="s">
        <v>86</v>
      </c>
    </row>
    <row r="649" s="2" customFormat="1" ht="16.5" customHeight="1">
      <c r="A649" s="41"/>
      <c r="B649" s="42"/>
      <c r="C649" s="240" t="s">
        <v>1021</v>
      </c>
      <c r="D649" s="241" t="s">
        <v>182</v>
      </c>
      <c r="E649" s="242" t="s">
        <v>1022</v>
      </c>
      <c r="F649" s="243" t="s">
        <v>1023</v>
      </c>
      <c r="G649" s="244" t="s">
        <v>271</v>
      </c>
      <c r="H649" s="245">
        <v>2</v>
      </c>
      <c r="I649" s="246"/>
      <c r="J649" s="247">
        <f>ROUND(I649*H649,2)</f>
        <v>0</v>
      </c>
      <c r="K649" s="243" t="s">
        <v>146</v>
      </c>
      <c r="L649" s="248"/>
      <c r="M649" s="249" t="s">
        <v>19</v>
      </c>
      <c r="N649" s="250" t="s">
        <v>47</v>
      </c>
      <c r="O649" s="87"/>
      <c r="P649" s="216">
        <f>O649*H649</f>
        <v>0</v>
      </c>
      <c r="Q649" s="216">
        <v>0.016</v>
      </c>
      <c r="R649" s="216">
        <f>Q649*H649</f>
        <v>0.032000000000000001</v>
      </c>
      <c r="S649" s="216">
        <v>0</v>
      </c>
      <c r="T649" s="217">
        <f>S649*H649</f>
        <v>0</v>
      </c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R649" s="218" t="s">
        <v>388</v>
      </c>
      <c r="AT649" s="218" t="s">
        <v>182</v>
      </c>
      <c r="AU649" s="218" t="s">
        <v>86</v>
      </c>
      <c r="AY649" s="20" t="s">
        <v>139</v>
      </c>
      <c r="BE649" s="219">
        <f>IF(N649="základní",J649,0)</f>
        <v>0</v>
      </c>
      <c r="BF649" s="219">
        <f>IF(N649="snížená",J649,0)</f>
        <v>0</v>
      </c>
      <c r="BG649" s="219">
        <f>IF(N649="zákl. přenesená",J649,0)</f>
        <v>0</v>
      </c>
      <c r="BH649" s="219">
        <f>IF(N649="sníž. přenesená",J649,0)</f>
        <v>0</v>
      </c>
      <c r="BI649" s="219">
        <f>IF(N649="nulová",J649,0)</f>
        <v>0</v>
      </c>
      <c r="BJ649" s="20" t="s">
        <v>84</v>
      </c>
      <c r="BK649" s="219">
        <f>ROUND(I649*H649,2)</f>
        <v>0</v>
      </c>
      <c r="BL649" s="20" t="s">
        <v>305</v>
      </c>
      <c r="BM649" s="218" t="s">
        <v>1024</v>
      </c>
    </row>
    <row r="650" s="2" customFormat="1">
      <c r="A650" s="41"/>
      <c r="B650" s="42"/>
      <c r="C650" s="43"/>
      <c r="D650" s="220" t="s">
        <v>149</v>
      </c>
      <c r="E650" s="43"/>
      <c r="F650" s="221" t="s">
        <v>1023</v>
      </c>
      <c r="G650" s="43"/>
      <c r="H650" s="43"/>
      <c r="I650" s="222"/>
      <c r="J650" s="43"/>
      <c r="K650" s="43"/>
      <c r="L650" s="47"/>
      <c r="M650" s="223"/>
      <c r="N650" s="224"/>
      <c r="O650" s="87"/>
      <c r="P650" s="87"/>
      <c r="Q650" s="87"/>
      <c r="R650" s="87"/>
      <c r="S650" s="87"/>
      <c r="T650" s="88"/>
      <c r="U650" s="41"/>
      <c r="V650" s="41"/>
      <c r="W650" s="41"/>
      <c r="X650" s="41"/>
      <c r="Y650" s="41"/>
      <c r="Z650" s="41"/>
      <c r="AA650" s="41"/>
      <c r="AB650" s="41"/>
      <c r="AC650" s="41"/>
      <c r="AD650" s="41"/>
      <c r="AE650" s="41"/>
      <c r="AT650" s="20" t="s">
        <v>149</v>
      </c>
      <c r="AU650" s="20" t="s">
        <v>86</v>
      </c>
    </row>
    <row r="651" s="13" customFormat="1">
      <c r="A651" s="13"/>
      <c r="B651" s="227"/>
      <c r="C651" s="228"/>
      <c r="D651" s="220" t="s">
        <v>153</v>
      </c>
      <c r="E651" s="229" t="s">
        <v>19</v>
      </c>
      <c r="F651" s="230" t="s">
        <v>1025</v>
      </c>
      <c r="G651" s="228"/>
      <c r="H651" s="231">
        <v>2</v>
      </c>
      <c r="I651" s="232"/>
      <c r="J651" s="228"/>
      <c r="K651" s="228"/>
      <c r="L651" s="233"/>
      <c r="M651" s="234"/>
      <c r="N651" s="235"/>
      <c r="O651" s="235"/>
      <c r="P651" s="235"/>
      <c r="Q651" s="235"/>
      <c r="R651" s="235"/>
      <c r="S651" s="235"/>
      <c r="T651" s="236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37" t="s">
        <v>153</v>
      </c>
      <c r="AU651" s="237" t="s">
        <v>86</v>
      </c>
      <c r="AV651" s="13" t="s">
        <v>86</v>
      </c>
      <c r="AW651" s="13" t="s">
        <v>35</v>
      </c>
      <c r="AX651" s="13" t="s">
        <v>84</v>
      </c>
      <c r="AY651" s="237" t="s">
        <v>139</v>
      </c>
    </row>
    <row r="652" s="2" customFormat="1" ht="16.5" customHeight="1">
      <c r="A652" s="41"/>
      <c r="B652" s="42"/>
      <c r="C652" s="207" t="s">
        <v>1026</v>
      </c>
      <c r="D652" s="238" t="s">
        <v>142</v>
      </c>
      <c r="E652" s="208" t="s">
        <v>1027</v>
      </c>
      <c r="F652" s="209" t="s">
        <v>1028</v>
      </c>
      <c r="G652" s="210" t="s">
        <v>271</v>
      </c>
      <c r="H652" s="211">
        <v>4</v>
      </c>
      <c r="I652" s="212"/>
      <c r="J652" s="213">
        <f>ROUND(I652*H652,2)</f>
        <v>0</v>
      </c>
      <c r="K652" s="209" t="s">
        <v>146</v>
      </c>
      <c r="L652" s="47"/>
      <c r="M652" s="214" t="s">
        <v>19</v>
      </c>
      <c r="N652" s="215" t="s">
        <v>47</v>
      </c>
      <c r="O652" s="87"/>
      <c r="P652" s="216">
        <f>O652*H652</f>
        <v>0</v>
      </c>
      <c r="Q652" s="216">
        <v>0</v>
      </c>
      <c r="R652" s="216">
        <f>Q652*H652</f>
        <v>0</v>
      </c>
      <c r="S652" s="216">
        <v>0.042000000000000003</v>
      </c>
      <c r="T652" s="217">
        <f>S652*H652</f>
        <v>0.16800000000000001</v>
      </c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R652" s="218" t="s">
        <v>305</v>
      </c>
      <c r="AT652" s="218" t="s">
        <v>142</v>
      </c>
      <c r="AU652" s="218" t="s">
        <v>86</v>
      </c>
      <c r="AY652" s="20" t="s">
        <v>139</v>
      </c>
      <c r="BE652" s="219">
        <f>IF(N652="základní",J652,0)</f>
        <v>0</v>
      </c>
      <c r="BF652" s="219">
        <f>IF(N652="snížená",J652,0)</f>
        <v>0</v>
      </c>
      <c r="BG652" s="219">
        <f>IF(N652="zákl. přenesená",J652,0)</f>
        <v>0</v>
      </c>
      <c r="BH652" s="219">
        <f>IF(N652="sníž. přenesená",J652,0)</f>
        <v>0</v>
      </c>
      <c r="BI652" s="219">
        <f>IF(N652="nulová",J652,0)</f>
        <v>0</v>
      </c>
      <c r="BJ652" s="20" t="s">
        <v>84</v>
      </c>
      <c r="BK652" s="219">
        <f>ROUND(I652*H652,2)</f>
        <v>0</v>
      </c>
      <c r="BL652" s="20" t="s">
        <v>305</v>
      </c>
      <c r="BM652" s="218" t="s">
        <v>1029</v>
      </c>
    </row>
    <row r="653" s="2" customFormat="1">
      <c r="A653" s="41"/>
      <c r="B653" s="42"/>
      <c r="C653" s="43"/>
      <c r="D653" s="220" t="s">
        <v>149</v>
      </c>
      <c r="E653" s="43"/>
      <c r="F653" s="221" t="s">
        <v>1030</v>
      </c>
      <c r="G653" s="43"/>
      <c r="H653" s="43"/>
      <c r="I653" s="222"/>
      <c r="J653" s="43"/>
      <c r="K653" s="43"/>
      <c r="L653" s="47"/>
      <c r="M653" s="223"/>
      <c r="N653" s="224"/>
      <c r="O653" s="87"/>
      <c r="P653" s="87"/>
      <c r="Q653" s="87"/>
      <c r="R653" s="87"/>
      <c r="S653" s="87"/>
      <c r="T653" s="88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T653" s="20" t="s">
        <v>149</v>
      </c>
      <c r="AU653" s="20" t="s">
        <v>86</v>
      </c>
    </row>
    <row r="654" s="2" customFormat="1">
      <c r="A654" s="41"/>
      <c r="B654" s="42"/>
      <c r="C654" s="43"/>
      <c r="D654" s="225" t="s">
        <v>151</v>
      </c>
      <c r="E654" s="43"/>
      <c r="F654" s="226" t="s">
        <v>1031</v>
      </c>
      <c r="G654" s="43"/>
      <c r="H654" s="43"/>
      <c r="I654" s="222"/>
      <c r="J654" s="43"/>
      <c r="K654" s="43"/>
      <c r="L654" s="47"/>
      <c r="M654" s="223"/>
      <c r="N654" s="224"/>
      <c r="O654" s="87"/>
      <c r="P654" s="87"/>
      <c r="Q654" s="87"/>
      <c r="R654" s="87"/>
      <c r="S654" s="87"/>
      <c r="T654" s="88"/>
      <c r="U654" s="41"/>
      <c r="V654" s="41"/>
      <c r="W654" s="41"/>
      <c r="X654" s="41"/>
      <c r="Y654" s="41"/>
      <c r="Z654" s="41"/>
      <c r="AA654" s="41"/>
      <c r="AB654" s="41"/>
      <c r="AC654" s="41"/>
      <c r="AD654" s="41"/>
      <c r="AE654" s="41"/>
      <c r="AT654" s="20" t="s">
        <v>151</v>
      </c>
      <c r="AU654" s="20" t="s">
        <v>86</v>
      </c>
    </row>
    <row r="655" s="13" customFormat="1">
      <c r="A655" s="13"/>
      <c r="B655" s="227"/>
      <c r="C655" s="228"/>
      <c r="D655" s="220" t="s">
        <v>153</v>
      </c>
      <c r="E655" s="229" t="s">
        <v>19</v>
      </c>
      <c r="F655" s="230" t="s">
        <v>1032</v>
      </c>
      <c r="G655" s="228"/>
      <c r="H655" s="231">
        <v>4</v>
      </c>
      <c r="I655" s="232"/>
      <c r="J655" s="228"/>
      <c r="K655" s="228"/>
      <c r="L655" s="233"/>
      <c r="M655" s="234"/>
      <c r="N655" s="235"/>
      <c r="O655" s="235"/>
      <c r="P655" s="235"/>
      <c r="Q655" s="235"/>
      <c r="R655" s="235"/>
      <c r="S655" s="235"/>
      <c r="T655" s="23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37" t="s">
        <v>153</v>
      </c>
      <c r="AU655" s="237" t="s">
        <v>86</v>
      </c>
      <c r="AV655" s="13" t="s">
        <v>86</v>
      </c>
      <c r="AW655" s="13" t="s">
        <v>35</v>
      </c>
      <c r="AX655" s="13" t="s">
        <v>84</v>
      </c>
      <c r="AY655" s="237" t="s">
        <v>139</v>
      </c>
    </row>
    <row r="656" s="2" customFormat="1" ht="16.5" customHeight="1">
      <c r="A656" s="41"/>
      <c r="B656" s="42"/>
      <c r="C656" s="240" t="s">
        <v>1033</v>
      </c>
      <c r="D656" s="241" t="s">
        <v>182</v>
      </c>
      <c r="E656" s="242" t="s">
        <v>1034</v>
      </c>
      <c r="F656" s="243" t="s">
        <v>1035</v>
      </c>
      <c r="G656" s="244" t="s">
        <v>271</v>
      </c>
      <c r="H656" s="245">
        <v>4</v>
      </c>
      <c r="I656" s="246"/>
      <c r="J656" s="247">
        <f>ROUND(I656*H656,2)</f>
        <v>0</v>
      </c>
      <c r="K656" s="243" t="s">
        <v>146</v>
      </c>
      <c r="L656" s="248"/>
      <c r="M656" s="249" t="s">
        <v>19</v>
      </c>
      <c r="N656" s="250" t="s">
        <v>47</v>
      </c>
      <c r="O656" s="87"/>
      <c r="P656" s="216">
        <f>O656*H656</f>
        <v>0</v>
      </c>
      <c r="Q656" s="216">
        <v>0.017000000000000001</v>
      </c>
      <c r="R656" s="216">
        <f>Q656*H656</f>
        <v>0.068000000000000005</v>
      </c>
      <c r="S656" s="216">
        <v>0</v>
      </c>
      <c r="T656" s="217">
        <f>S656*H656</f>
        <v>0</v>
      </c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R656" s="218" t="s">
        <v>388</v>
      </c>
      <c r="AT656" s="218" t="s">
        <v>182</v>
      </c>
      <c r="AU656" s="218" t="s">
        <v>86</v>
      </c>
      <c r="AY656" s="20" t="s">
        <v>139</v>
      </c>
      <c r="BE656" s="219">
        <f>IF(N656="základní",J656,0)</f>
        <v>0</v>
      </c>
      <c r="BF656" s="219">
        <f>IF(N656="snížená",J656,0)</f>
        <v>0</v>
      </c>
      <c r="BG656" s="219">
        <f>IF(N656="zákl. přenesená",J656,0)</f>
        <v>0</v>
      </c>
      <c r="BH656" s="219">
        <f>IF(N656="sníž. přenesená",J656,0)</f>
        <v>0</v>
      </c>
      <c r="BI656" s="219">
        <f>IF(N656="nulová",J656,0)</f>
        <v>0</v>
      </c>
      <c r="BJ656" s="20" t="s">
        <v>84</v>
      </c>
      <c r="BK656" s="219">
        <f>ROUND(I656*H656,2)</f>
        <v>0</v>
      </c>
      <c r="BL656" s="20" t="s">
        <v>305</v>
      </c>
      <c r="BM656" s="218" t="s">
        <v>1036</v>
      </c>
    </row>
    <row r="657" s="2" customFormat="1">
      <c r="A657" s="41"/>
      <c r="B657" s="42"/>
      <c r="C657" s="43"/>
      <c r="D657" s="220" t="s">
        <v>149</v>
      </c>
      <c r="E657" s="43"/>
      <c r="F657" s="221" t="s">
        <v>1035</v>
      </c>
      <c r="G657" s="43"/>
      <c r="H657" s="43"/>
      <c r="I657" s="222"/>
      <c r="J657" s="43"/>
      <c r="K657" s="43"/>
      <c r="L657" s="47"/>
      <c r="M657" s="223"/>
      <c r="N657" s="224"/>
      <c r="O657" s="87"/>
      <c r="P657" s="87"/>
      <c r="Q657" s="87"/>
      <c r="R657" s="87"/>
      <c r="S657" s="87"/>
      <c r="T657" s="88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T657" s="20" t="s">
        <v>149</v>
      </c>
      <c r="AU657" s="20" t="s">
        <v>86</v>
      </c>
    </row>
    <row r="658" s="2" customFormat="1" ht="16.5" customHeight="1">
      <c r="A658" s="41"/>
      <c r="B658" s="42"/>
      <c r="C658" s="207" t="s">
        <v>1037</v>
      </c>
      <c r="D658" s="272" t="s">
        <v>142</v>
      </c>
      <c r="E658" s="208" t="s">
        <v>1038</v>
      </c>
      <c r="F658" s="209" t="s">
        <v>1039</v>
      </c>
      <c r="G658" s="210" t="s">
        <v>271</v>
      </c>
      <c r="H658" s="211">
        <v>1</v>
      </c>
      <c r="I658" s="212"/>
      <c r="J658" s="213">
        <f>ROUND(I658*H658,2)</f>
        <v>0</v>
      </c>
      <c r="K658" s="209" t="s">
        <v>146</v>
      </c>
      <c r="L658" s="47"/>
      <c r="M658" s="214" t="s">
        <v>19</v>
      </c>
      <c r="N658" s="215" t="s">
        <v>47</v>
      </c>
      <c r="O658" s="87"/>
      <c r="P658" s="216">
        <f>O658*H658</f>
        <v>0</v>
      </c>
      <c r="Q658" s="216">
        <v>0</v>
      </c>
      <c r="R658" s="216">
        <f>Q658*H658</f>
        <v>0</v>
      </c>
      <c r="S658" s="216">
        <v>0.152</v>
      </c>
      <c r="T658" s="217">
        <f>S658*H658</f>
        <v>0.152</v>
      </c>
      <c r="U658" s="41"/>
      <c r="V658" s="41"/>
      <c r="W658" s="41"/>
      <c r="X658" s="41"/>
      <c r="Y658" s="41"/>
      <c r="Z658" s="41"/>
      <c r="AA658" s="41"/>
      <c r="AB658" s="41"/>
      <c r="AC658" s="41"/>
      <c r="AD658" s="41"/>
      <c r="AE658" s="41"/>
      <c r="AR658" s="218" t="s">
        <v>305</v>
      </c>
      <c r="AT658" s="218" t="s">
        <v>142</v>
      </c>
      <c r="AU658" s="218" t="s">
        <v>86</v>
      </c>
      <c r="AY658" s="20" t="s">
        <v>139</v>
      </c>
      <c r="BE658" s="219">
        <f>IF(N658="základní",J658,0)</f>
        <v>0</v>
      </c>
      <c r="BF658" s="219">
        <f>IF(N658="snížená",J658,0)</f>
        <v>0</v>
      </c>
      <c r="BG658" s="219">
        <f>IF(N658="zákl. přenesená",J658,0)</f>
        <v>0</v>
      </c>
      <c r="BH658" s="219">
        <f>IF(N658="sníž. přenesená",J658,0)</f>
        <v>0</v>
      </c>
      <c r="BI658" s="219">
        <f>IF(N658="nulová",J658,0)</f>
        <v>0</v>
      </c>
      <c r="BJ658" s="20" t="s">
        <v>84</v>
      </c>
      <c r="BK658" s="219">
        <f>ROUND(I658*H658,2)</f>
        <v>0</v>
      </c>
      <c r="BL658" s="20" t="s">
        <v>305</v>
      </c>
      <c r="BM658" s="218" t="s">
        <v>1040</v>
      </c>
    </row>
    <row r="659" s="2" customFormat="1">
      <c r="A659" s="41"/>
      <c r="B659" s="42"/>
      <c r="C659" s="43"/>
      <c r="D659" s="220" t="s">
        <v>149</v>
      </c>
      <c r="E659" s="43"/>
      <c r="F659" s="221" t="s">
        <v>1041</v>
      </c>
      <c r="G659" s="43"/>
      <c r="H659" s="43"/>
      <c r="I659" s="222"/>
      <c r="J659" s="43"/>
      <c r="K659" s="43"/>
      <c r="L659" s="47"/>
      <c r="M659" s="223"/>
      <c r="N659" s="224"/>
      <c r="O659" s="87"/>
      <c r="P659" s="87"/>
      <c r="Q659" s="87"/>
      <c r="R659" s="87"/>
      <c r="S659" s="87"/>
      <c r="T659" s="88"/>
      <c r="U659" s="41"/>
      <c r="V659" s="41"/>
      <c r="W659" s="41"/>
      <c r="X659" s="41"/>
      <c r="Y659" s="41"/>
      <c r="Z659" s="41"/>
      <c r="AA659" s="41"/>
      <c r="AB659" s="41"/>
      <c r="AC659" s="41"/>
      <c r="AD659" s="41"/>
      <c r="AE659" s="41"/>
      <c r="AT659" s="20" t="s">
        <v>149</v>
      </c>
      <c r="AU659" s="20" t="s">
        <v>86</v>
      </c>
    </row>
    <row r="660" s="2" customFormat="1">
      <c r="A660" s="41"/>
      <c r="B660" s="42"/>
      <c r="C660" s="43"/>
      <c r="D660" s="225" t="s">
        <v>151</v>
      </c>
      <c r="E660" s="43"/>
      <c r="F660" s="226" t="s">
        <v>1042</v>
      </c>
      <c r="G660" s="43"/>
      <c r="H660" s="43"/>
      <c r="I660" s="222"/>
      <c r="J660" s="43"/>
      <c r="K660" s="43"/>
      <c r="L660" s="47"/>
      <c r="M660" s="223"/>
      <c r="N660" s="224"/>
      <c r="O660" s="87"/>
      <c r="P660" s="87"/>
      <c r="Q660" s="87"/>
      <c r="R660" s="87"/>
      <c r="S660" s="87"/>
      <c r="T660" s="88"/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T660" s="20" t="s">
        <v>151</v>
      </c>
      <c r="AU660" s="20" t="s">
        <v>86</v>
      </c>
    </row>
    <row r="661" s="13" customFormat="1">
      <c r="A661" s="13"/>
      <c r="B661" s="227"/>
      <c r="C661" s="228"/>
      <c r="D661" s="220" t="s">
        <v>153</v>
      </c>
      <c r="E661" s="229" t="s">
        <v>19</v>
      </c>
      <c r="F661" s="230" t="s">
        <v>84</v>
      </c>
      <c r="G661" s="228"/>
      <c r="H661" s="231">
        <v>1</v>
      </c>
      <c r="I661" s="232"/>
      <c r="J661" s="228"/>
      <c r="K661" s="228"/>
      <c r="L661" s="233"/>
      <c r="M661" s="234"/>
      <c r="N661" s="235"/>
      <c r="O661" s="235"/>
      <c r="P661" s="235"/>
      <c r="Q661" s="235"/>
      <c r="R661" s="235"/>
      <c r="S661" s="235"/>
      <c r="T661" s="236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T661" s="237" t="s">
        <v>153</v>
      </c>
      <c r="AU661" s="237" t="s">
        <v>86</v>
      </c>
      <c r="AV661" s="13" t="s">
        <v>86</v>
      </c>
      <c r="AW661" s="13" t="s">
        <v>35</v>
      </c>
      <c r="AX661" s="13" t="s">
        <v>84</v>
      </c>
      <c r="AY661" s="237" t="s">
        <v>139</v>
      </c>
    </row>
    <row r="662" s="2" customFormat="1" ht="21.75" customHeight="1">
      <c r="A662" s="41"/>
      <c r="B662" s="42"/>
      <c r="C662" s="240" t="s">
        <v>1043</v>
      </c>
      <c r="D662" s="273" t="s">
        <v>182</v>
      </c>
      <c r="E662" s="242" t="s">
        <v>1044</v>
      </c>
      <c r="F662" s="243" t="s">
        <v>1045</v>
      </c>
      <c r="G662" s="244" t="s">
        <v>271</v>
      </c>
      <c r="H662" s="245">
        <v>1</v>
      </c>
      <c r="I662" s="246"/>
      <c r="J662" s="247">
        <f>ROUND(I662*H662,2)</f>
        <v>0</v>
      </c>
      <c r="K662" s="243" t="s">
        <v>19</v>
      </c>
      <c r="L662" s="248"/>
      <c r="M662" s="249" t="s">
        <v>19</v>
      </c>
      <c r="N662" s="250" t="s">
        <v>47</v>
      </c>
      <c r="O662" s="87"/>
      <c r="P662" s="216">
        <f>O662*H662</f>
        <v>0</v>
      </c>
      <c r="Q662" s="216">
        <v>0.059040000000000002</v>
      </c>
      <c r="R662" s="216">
        <f>Q662*H662</f>
        <v>0.059040000000000002</v>
      </c>
      <c r="S662" s="216">
        <v>0</v>
      </c>
      <c r="T662" s="217">
        <f>S662*H662</f>
        <v>0</v>
      </c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R662" s="218" t="s">
        <v>388</v>
      </c>
      <c r="AT662" s="218" t="s">
        <v>182</v>
      </c>
      <c r="AU662" s="218" t="s">
        <v>86</v>
      </c>
      <c r="AY662" s="20" t="s">
        <v>139</v>
      </c>
      <c r="BE662" s="219">
        <f>IF(N662="základní",J662,0)</f>
        <v>0</v>
      </c>
      <c r="BF662" s="219">
        <f>IF(N662="snížená",J662,0)</f>
        <v>0</v>
      </c>
      <c r="BG662" s="219">
        <f>IF(N662="zákl. přenesená",J662,0)</f>
        <v>0</v>
      </c>
      <c r="BH662" s="219">
        <f>IF(N662="sníž. přenesená",J662,0)</f>
        <v>0</v>
      </c>
      <c r="BI662" s="219">
        <f>IF(N662="nulová",J662,0)</f>
        <v>0</v>
      </c>
      <c r="BJ662" s="20" t="s">
        <v>84</v>
      </c>
      <c r="BK662" s="219">
        <f>ROUND(I662*H662,2)</f>
        <v>0</v>
      </c>
      <c r="BL662" s="20" t="s">
        <v>305</v>
      </c>
      <c r="BM662" s="218" t="s">
        <v>1046</v>
      </c>
    </row>
    <row r="663" s="2" customFormat="1">
      <c r="A663" s="41"/>
      <c r="B663" s="42"/>
      <c r="C663" s="43"/>
      <c r="D663" s="220" t="s">
        <v>149</v>
      </c>
      <c r="E663" s="43"/>
      <c r="F663" s="221" t="s">
        <v>1045</v>
      </c>
      <c r="G663" s="43"/>
      <c r="H663" s="43"/>
      <c r="I663" s="222"/>
      <c r="J663" s="43"/>
      <c r="K663" s="43"/>
      <c r="L663" s="47"/>
      <c r="M663" s="223"/>
      <c r="N663" s="224"/>
      <c r="O663" s="87"/>
      <c r="P663" s="87"/>
      <c r="Q663" s="87"/>
      <c r="R663" s="87"/>
      <c r="S663" s="87"/>
      <c r="T663" s="88"/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T663" s="20" t="s">
        <v>149</v>
      </c>
      <c r="AU663" s="20" t="s">
        <v>86</v>
      </c>
    </row>
    <row r="664" s="13" customFormat="1">
      <c r="A664" s="13"/>
      <c r="B664" s="227"/>
      <c r="C664" s="228"/>
      <c r="D664" s="220" t="s">
        <v>153</v>
      </c>
      <c r="E664" s="229" t="s">
        <v>19</v>
      </c>
      <c r="F664" s="230" t="s">
        <v>1047</v>
      </c>
      <c r="G664" s="228"/>
      <c r="H664" s="231">
        <v>1</v>
      </c>
      <c r="I664" s="232"/>
      <c r="J664" s="228"/>
      <c r="K664" s="228"/>
      <c r="L664" s="233"/>
      <c r="M664" s="234"/>
      <c r="N664" s="235"/>
      <c r="O664" s="235"/>
      <c r="P664" s="235"/>
      <c r="Q664" s="235"/>
      <c r="R664" s="235"/>
      <c r="S664" s="235"/>
      <c r="T664" s="23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37" t="s">
        <v>153</v>
      </c>
      <c r="AU664" s="237" t="s">
        <v>86</v>
      </c>
      <c r="AV664" s="13" t="s">
        <v>86</v>
      </c>
      <c r="AW664" s="13" t="s">
        <v>35</v>
      </c>
      <c r="AX664" s="13" t="s">
        <v>84</v>
      </c>
      <c r="AY664" s="237" t="s">
        <v>139</v>
      </c>
    </row>
    <row r="665" s="2" customFormat="1" ht="16.5" customHeight="1">
      <c r="A665" s="41"/>
      <c r="B665" s="42"/>
      <c r="C665" s="207" t="s">
        <v>1048</v>
      </c>
      <c r="D665" s="238" t="s">
        <v>142</v>
      </c>
      <c r="E665" s="208" t="s">
        <v>1049</v>
      </c>
      <c r="F665" s="209" t="s">
        <v>19</v>
      </c>
      <c r="G665" s="210" t="s">
        <v>271</v>
      </c>
      <c r="H665" s="211">
        <v>3</v>
      </c>
      <c r="I665" s="212"/>
      <c r="J665" s="213">
        <f>ROUND(I665*H665,2)</f>
        <v>0</v>
      </c>
      <c r="K665" s="209" t="s">
        <v>19</v>
      </c>
      <c r="L665" s="47"/>
      <c r="M665" s="214" t="s">
        <v>19</v>
      </c>
      <c r="N665" s="215" t="s">
        <v>47</v>
      </c>
      <c r="O665" s="87"/>
      <c r="P665" s="216">
        <f>O665*H665</f>
        <v>0</v>
      </c>
      <c r="Q665" s="216">
        <v>0</v>
      </c>
      <c r="R665" s="216">
        <f>Q665*H665</f>
        <v>0</v>
      </c>
      <c r="S665" s="216">
        <v>0</v>
      </c>
      <c r="T665" s="217">
        <f>S665*H665</f>
        <v>0</v>
      </c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R665" s="218" t="s">
        <v>305</v>
      </c>
      <c r="AT665" s="218" t="s">
        <v>142</v>
      </c>
      <c r="AU665" s="218" t="s">
        <v>86</v>
      </c>
      <c r="AY665" s="20" t="s">
        <v>139</v>
      </c>
      <c r="BE665" s="219">
        <f>IF(N665="základní",J665,0)</f>
        <v>0</v>
      </c>
      <c r="BF665" s="219">
        <f>IF(N665="snížená",J665,0)</f>
        <v>0</v>
      </c>
      <c r="BG665" s="219">
        <f>IF(N665="zákl. přenesená",J665,0)</f>
        <v>0</v>
      </c>
      <c r="BH665" s="219">
        <f>IF(N665="sníž. přenesená",J665,0)</f>
        <v>0</v>
      </c>
      <c r="BI665" s="219">
        <f>IF(N665="nulová",J665,0)</f>
        <v>0</v>
      </c>
      <c r="BJ665" s="20" t="s">
        <v>84</v>
      </c>
      <c r="BK665" s="219">
        <f>ROUND(I665*H665,2)</f>
        <v>0</v>
      </c>
      <c r="BL665" s="20" t="s">
        <v>305</v>
      </c>
      <c r="BM665" s="218" t="s">
        <v>1050</v>
      </c>
    </row>
    <row r="666" s="2" customFormat="1">
      <c r="A666" s="41"/>
      <c r="B666" s="42"/>
      <c r="C666" s="43"/>
      <c r="D666" s="220" t="s">
        <v>149</v>
      </c>
      <c r="E666" s="43"/>
      <c r="F666" s="221" t="s">
        <v>1051</v>
      </c>
      <c r="G666" s="43"/>
      <c r="H666" s="43"/>
      <c r="I666" s="222"/>
      <c r="J666" s="43"/>
      <c r="K666" s="43"/>
      <c r="L666" s="47"/>
      <c r="M666" s="223"/>
      <c r="N666" s="224"/>
      <c r="O666" s="87"/>
      <c r="P666" s="87"/>
      <c r="Q666" s="87"/>
      <c r="R666" s="87"/>
      <c r="S666" s="87"/>
      <c r="T666" s="88"/>
      <c r="U666" s="41"/>
      <c r="V666" s="41"/>
      <c r="W666" s="41"/>
      <c r="X666" s="41"/>
      <c r="Y666" s="41"/>
      <c r="Z666" s="41"/>
      <c r="AA666" s="41"/>
      <c r="AB666" s="41"/>
      <c r="AC666" s="41"/>
      <c r="AD666" s="41"/>
      <c r="AE666" s="41"/>
      <c r="AT666" s="20" t="s">
        <v>149</v>
      </c>
      <c r="AU666" s="20" t="s">
        <v>86</v>
      </c>
    </row>
    <row r="667" s="2" customFormat="1" ht="16.5" customHeight="1">
      <c r="A667" s="41"/>
      <c r="B667" s="42"/>
      <c r="C667" s="207" t="s">
        <v>1052</v>
      </c>
      <c r="D667" s="238" t="s">
        <v>142</v>
      </c>
      <c r="E667" s="208" t="s">
        <v>1053</v>
      </c>
      <c r="F667" s="209" t="s">
        <v>1054</v>
      </c>
      <c r="G667" s="210" t="s">
        <v>176</v>
      </c>
      <c r="H667" s="211">
        <v>0.63500000000000001</v>
      </c>
      <c r="I667" s="212"/>
      <c r="J667" s="213">
        <f>ROUND(I667*H667,2)</f>
        <v>0</v>
      </c>
      <c r="K667" s="209" t="s">
        <v>146</v>
      </c>
      <c r="L667" s="47"/>
      <c r="M667" s="214" t="s">
        <v>19</v>
      </c>
      <c r="N667" s="215" t="s">
        <v>47</v>
      </c>
      <c r="O667" s="87"/>
      <c r="P667" s="216">
        <f>O667*H667</f>
        <v>0</v>
      </c>
      <c r="Q667" s="216">
        <v>0</v>
      </c>
      <c r="R667" s="216">
        <f>Q667*H667</f>
        <v>0</v>
      </c>
      <c r="S667" s="216">
        <v>0</v>
      </c>
      <c r="T667" s="217">
        <f>S667*H667</f>
        <v>0</v>
      </c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R667" s="218" t="s">
        <v>305</v>
      </c>
      <c r="AT667" s="218" t="s">
        <v>142</v>
      </c>
      <c r="AU667" s="218" t="s">
        <v>86</v>
      </c>
      <c r="AY667" s="20" t="s">
        <v>139</v>
      </c>
      <c r="BE667" s="219">
        <f>IF(N667="základní",J667,0)</f>
        <v>0</v>
      </c>
      <c r="BF667" s="219">
        <f>IF(N667="snížená",J667,0)</f>
        <v>0</v>
      </c>
      <c r="BG667" s="219">
        <f>IF(N667="zákl. přenesená",J667,0)</f>
        <v>0</v>
      </c>
      <c r="BH667" s="219">
        <f>IF(N667="sníž. přenesená",J667,0)</f>
        <v>0</v>
      </c>
      <c r="BI667" s="219">
        <f>IF(N667="nulová",J667,0)</f>
        <v>0</v>
      </c>
      <c r="BJ667" s="20" t="s">
        <v>84</v>
      </c>
      <c r="BK667" s="219">
        <f>ROUND(I667*H667,2)</f>
        <v>0</v>
      </c>
      <c r="BL667" s="20" t="s">
        <v>305</v>
      </c>
      <c r="BM667" s="218" t="s">
        <v>1055</v>
      </c>
    </row>
    <row r="668" s="2" customFormat="1">
      <c r="A668" s="41"/>
      <c r="B668" s="42"/>
      <c r="C668" s="43"/>
      <c r="D668" s="220" t="s">
        <v>149</v>
      </c>
      <c r="E668" s="43"/>
      <c r="F668" s="221" t="s">
        <v>1056</v>
      </c>
      <c r="G668" s="43"/>
      <c r="H668" s="43"/>
      <c r="I668" s="222"/>
      <c r="J668" s="43"/>
      <c r="K668" s="43"/>
      <c r="L668" s="47"/>
      <c r="M668" s="223"/>
      <c r="N668" s="224"/>
      <c r="O668" s="87"/>
      <c r="P668" s="87"/>
      <c r="Q668" s="87"/>
      <c r="R668" s="87"/>
      <c r="S668" s="87"/>
      <c r="T668" s="88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T668" s="20" t="s">
        <v>149</v>
      </c>
      <c r="AU668" s="20" t="s">
        <v>86</v>
      </c>
    </row>
    <row r="669" s="2" customFormat="1">
      <c r="A669" s="41"/>
      <c r="B669" s="42"/>
      <c r="C669" s="43"/>
      <c r="D669" s="225" t="s">
        <v>151</v>
      </c>
      <c r="E669" s="43"/>
      <c r="F669" s="226" t="s">
        <v>1057</v>
      </c>
      <c r="G669" s="43"/>
      <c r="H669" s="43"/>
      <c r="I669" s="222"/>
      <c r="J669" s="43"/>
      <c r="K669" s="43"/>
      <c r="L669" s="47"/>
      <c r="M669" s="223"/>
      <c r="N669" s="224"/>
      <c r="O669" s="87"/>
      <c r="P669" s="87"/>
      <c r="Q669" s="87"/>
      <c r="R669" s="87"/>
      <c r="S669" s="87"/>
      <c r="T669" s="88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T669" s="20" t="s">
        <v>151</v>
      </c>
      <c r="AU669" s="20" t="s">
        <v>86</v>
      </c>
    </row>
    <row r="670" s="12" customFormat="1" ht="22.8" customHeight="1">
      <c r="A670" s="12"/>
      <c r="B670" s="191"/>
      <c r="C670" s="192"/>
      <c r="D670" s="193" t="s">
        <v>75</v>
      </c>
      <c r="E670" s="205" t="s">
        <v>1058</v>
      </c>
      <c r="F670" s="205" t="s">
        <v>1059</v>
      </c>
      <c r="G670" s="192"/>
      <c r="H670" s="192"/>
      <c r="I670" s="195"/>
      <c r="J670" s="206">
        <f>BK670</f>
        <v>0</v>
      </c>
      <c r="K670" s="192"/>
      <c r="L670" s="197"/>
      <c r="M670" s="198"/>
      <c r="N670" s="199"/>
      <c r="O670" s="199"/>
      <c r="P670" s="200">
        <f>SUM(P671:P692)</f>
        <v>0</v>
      </c>
      <c r="Q670" s="199"/>
      <c r="R670" s="200">
        <f>SUM(R671:R692)</f>
        <v>0.43237320000000001</v>
      </c>
      <c r="S670" s="199"/>
      <c r="T670" s="201">
        <f>SUM(T671:T692)</f>
        <v>0</v>
      </c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R670" s="202" t="s">
        <v>86</v>
      </c>
      <c r="AT670" s="203" t="s">
        <v>75</v>
      </c>
      <c r="AU670" s="203" t="s">
        <v>84</v>
      </c>
      <c r="AY670" s="202" t="s">
        <v>139</v>
      </c>
      <c r="BK670" s="204">
        <f>SUM(BK671:BK692)</f>
        <v>0</v>
      </c>
    </row>
    <row r="671" s="2" customFormat="1" ht="16.5" customHeight="1">
      <c r="A671" s="41"/>
      <c r="B671" s="42"/>
      <c r="C671" s="207" t="s">
        <v>1060</v>
      </c>
      <c r="D671" s="207" t="s">
        <v>142</v>
      </c>
      <c r="E671" s="208" t="s">
        <v>1061</v>
      </c>
      <c r="F671" s="209" t="s">
        <v>1062</v>
      </c>
      <c r="G671" s="210" t="s">
        <v>160</v>
      </c>
      <c r="H671" s="211">
        <v>5.7599999999999998</v>
      </c>
      <c r="I671" s="212"/>
      <c r="J671" s="213">
        <f>ROUND(I671*H671,2)</f>
        <v>0</v>
      </c>
      <c r="K671" s="209" t="s">
        <v>146</v>
      </c>
      <c r="L671" s="47"/>
      <c r="M671" s="214" t="s">
        <v>19</v>
      </c>
      <c r="N671" s="215" t="s">
        <v>47</v>
      </c>
      <c r="O671" s="87"/>
      <c r="P671" s="216">
        <f>O671*H671</f>
        <v>0</v>
      </c>
      <c r="Q671" s="216">
        <v>0.00027999999999999998</v>
      </c>
      <c r="R671" s="216">
        <f>Q671*H671</f>
        <v>0.0016127999999999997</v>
      </c>
      <c r="S671" s="216">
        <v>0</v>
      </c>
      <c r="T671" s="217">
        <f>S671*H671</f>
        <v>0</v>
      </c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R671" s="218" t="s">
        <v>305</v>
      </c>
      <c r="AT671" s="218" t="s">
        <v>142</v>
      </c>
      <c r="AU671" s="218" t="s">
        <v>86</v>
      </c>
      <c r="AY671" s="20" t="s">
        <v>139</v>
      </c>
      <c r="BE671" s="219">
        <f>IF(N671="základní",J671,0)</f>
        <v>0</v>
      </c>
      <c r="BF671" s="219">
        <f>IF(N671="snížená",J671,0)</f>
        <v>0</v>
      </c>
      <c r="BG671" s="219">
        <f>IF(N671="zákl. přenesená",J671,0)</f>
        <v>0</v>
      </c>
      <c r="BH671" s="219">
        <f>IF(N671="sníž. přenesená",J671,0)</f>
        <v>0</v>
      </c>
      <c r="BI671" s="219">
        <f>IF(N671="nulová",J671,0)</f>
        <v>0</v>
      </c>
      <c r="BJ671" s="20" t="s">
        <v>84</v>
      </c>
      <c r="BK671" s="219">
        <f>ROUND(I671*H671,2)</f>
        <v>0</v>
      </c>
      <c r="BL671" s="20" t="s">
        <v>305</v>
      </c>
      <c r="BM671" s="218" t="s">
        <v>1063</v>
      </c>
    </row>
    <row r="672" s="2" customFormat="1">
      <c r="A672" s="41"/>
      <c r="B672" s="42"/>
      <c r="C672" s="43"/>
      <c r="D672" s="220" t="s">
        <v>149</v>
      </c>
      <c r="E672" s="43"/>
      <c r="F672" s="221" t="s">
        <v>1064</v>
      </c>
      <c r="G672" s="43"/>
      <c r="H672" s="43"/>
      <c r="I672" s="222"/>
      <c r="J672" s="43"/>
      <c r="K672" s="43"/>
      <c r="L672" s="47"/>
      <c r="M672" s="223"/>
      <c r="N672" s="224"/>
      <c r="O672" s="87"/>
      <c r="P672" s="87"/>
      <c r="Q672" s="87"/>
      <c r="R672" s="87"/>
      <c r="S672" s="87"/>
      <c r="T672" s="88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T672" s="20" t="s">
        <v>149</v>
      </c>
      <c r="AU672" s="20" t="s">
        <v>86</v>
      </c>
    </row>
    <row r="673" s="2" customFormat="1">
      <c r="A673" s="41"/>
      <c r="B673" s="42"/>
      <c r="C673" s="43"/>
      <c r="D673" s="225" t="s">
        <v>151</v>
      </c>
      <c r="E673" s="43"/>
      <c r="F673" s="226" t="s">
        <v>1065</v>
      </c>
      <c r="G673" s="43"/>
      <c r="H673" s="43"/>
      <c r="I673" s="222"/>
      <c r="J673" s="43"/>
      <c r="K673" s="43"/>
      <c r="L673" s="47"/>
      <c r="M673" s="223"/>
      <c r="N673" s="224"/>
      <c r="O673" s="87"/>
      <c r="P673" s="87"/>
      <c r="Q673" s="87"/>
      <c r="R673" s="87"/>
      <c r="S673" s="87"/>
      <c r="T673" s="88"/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T673" s="20" t="s">
        <v>151</v>
      </c>
      <c r="AU673" s="20" t="s">
        <v>86</v>
      </c>
    </row>
    <row r="674" s="15" customFormat="1">
      <c r="A674" s="15"/>
      <c r="B674" s="262"/>
      <c r="C674" s="263"/>
      <c r="D674" s="220" t="s">
        <v>153</v>
      </c>
      <c r="E674" s="264" t="s">
        <v>19</v>
      </c>
      <c r="F674" s="265" t="s">
        <v>1066</v>
      </c>
      <c r="G674" s="263"/>
      <c r="H674" s="264" t="s">
        <v>19</v>
      </c>
      <c r="I674" s="266"/>
      <c r="J674" s="263"/>
      <c r="K674" s="263"/>
      <c r="L674" s="267"/>
      <c r="M674" s="268"/>
      <c r="N674" s="269"/>
      <c r="O674" s="269"/>
      <c r="P674" s="269"/>
      <c r="Q674" s="269"/>
      <c r="R674" s="269"/>
      <c r="S674" s="269"/>
      <c r="T674" s="270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  <c r="AE674" s="15"/>
      <c r="AT674" s="271" t="s">
        <v>153</v>
      </c>
      <c r="AU674" s="271" t="s">
        <v>86</v>
      </c>
      <c r="AV674" s="15" t="s">
        <v>84</v>
      </c>
      <c r="AW674" s="15" t="s">
        <v>35</v>
      </c>
      <c r="AX674" s="15" t="s">
        <v>76</v>
      </c>
      <c r="AY674" s="271" t="s">
        <v>139</v>
      </c>
    </row>
    <row r="675" s="13" customFormat="1">
      <c r="A675" s="13"/>
      <c r="B675" s="227"/>
      <c r="C675" s="228"/>
      <c r="D675" s="220" t="s">
        <v>153</v>
      </c>
      <c r="E675" s="229" t="s">
        <v>19</v>
      </c>
      <c r="F675" s="230" t="s">
        <v>1067</v>
      </c>
      <c r="G675" s="228"/>
      <c r="H675" s="231">
        <v>5.7599999999999998</v>
      </c>
      <c r="I675" s="232"/>
      <c r="J675" s="228"/>
      <c r="K675" s="228"/>
      <c r="L675" s="233"/>
      <c r="M675" s="234"/>
      <c r="N675" s="235"/>
      <c r="O675" s="235"/>
      <c r="P675" s="235"/>
      <c r="Q675" s="235"/>
      <c r="R675" s="235"/>
      <c r="S675" s="235"/>
      <c r="T675" s="236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37" t="s">
        <v>153</v>
      </c>
      <c r="AU675" s="237" t="s">
        <v>86</v>
      </c>
      <c r="AV675" s="13" t="s">
        <v>86</v>
      </c>
      <c r="AW675" s="13" t="s">
        <v>35</v>
      </c>
      <c r="AX675" s="13" t="s">
        <v>84</v>
      </c>
      <c r="AY675" s="237" t="s">
        <v>139</v>
      </c>
    </row>
    <row r="676" s="2" customFormat="1" ht="16.5" customHeight="1">
      <c r="A676" s="41"/>
      <c r="B676" s="42"/>
      <c r="C676" s="240" t="s">
        <v>1068</v>
      </c>
      <c r="D676" s="240" t="s">
        <v>182</v>
      </c>
      <c r="E676" s="242" t="s">
        <v>1069</v>
      </c>
      <c r="F676" s="243" t="s">
        <v>1070</v>
      </c>
      <c r="G676" s="244" t="s">
        <v>160</v>
      </c>
      <c r="H676" s="245">
        <v>5.7599999999999998</v>
      </c>
      <c r="I676" s="246"/>
      <c r="J676" s="247">
        <f>ROUND(I676*H676,2)</f>
        <v>0</v>
      </c>
      <c r="K676" s="243" t="s">
        <v>146</v>
      </c>
      <c r="L676" s="248"/>
      <c r="M676" s="249" t="s">
        <v>19</v>
      </c>
      <c r="N676" s="250" t="s">
        <v>47</v>
      </c>
      <c r="O676" s="87"/>
      <c r="P676" s="216">
        <f>O676*H676</f>
        <v>0</v>
      </c>
      <c r="Q676" s="216">
        <v>0.038289999999999998</v>
      </c>
      <c r="R676" s="216">
        <f>Q676*H676</f>
        <v>0.22055039999999998</v>
      </c>
      <c r="S676" s="216">
        <v>0</v>
      </c>
      <c r="T676" s="217">
        <f>S676*H676</f>
        <v>0</v>
      </c>
      <c r="U676" s="41"/>
      <c r="V676" s="41"/>
      <c r="W676" s="41"/>
      <c r="X676" s="41"/>
      <c r="Y676" s="41"/>
      <c r="Z676" s="41"/>
      <c r="AA676" s="41"/>
      <c r="AB676" s="41"/>
      <c r="AC676" s="41"/>
      <c r="AD676" s="41"/>
      <c r="AE676" s="41"/>
      <c r="AR676" s="218" t="s">
        <v>388</v>
      </c>
      <c r="AT676" s="218" t="s">
        <v>182</v>
      </c>
      <c r="AU676" s="218" t="s">
        <v>86</v>
      </c>
      <c r="AY676" s="20" t="s">
        <v>139</v>
      </c>
      <c r="BE676" s="219">
        <f>IF(N676="základní",J676,0)</f>
        <v>0</v>
      </c>
      <c r="BF676" s="219">
        <f>IF(N676="snížená",J676,0)</f>
        <v>0</v>
      </c>
      <c r="BG676" s="219">
        <f>IF(N676="zákl. přenesená",J676,0)</f>
        <v>0</v>
      </c>
      <c r="BH676" s="219">
        <f>IF(N676="sníž. přenesená",J676,0)</f>
        <v>0</v>
      </c>
      <c r="BI676" s="219">
        <f>IF(N676="nulová",J676,0)</f>
        <v>0</v>
      </c>
      <c r="BJ676" s="20" t="s">
        <v>84</v>
      </c>
      <c r="BK676" s="219">
        <f>ROUND(I676*H676,2)</f>
        <v>0</v>
      </c>
      <c r="BL676" s="20" t="s">
        <v>305</v>
      </c>
      <c r="BM676" s="218" t="s">
        <v>1071</v>
      </c>
    </row>
    <row r="677" s="2" customFormat="1">
      <c r="A677" s="41"/>
      <c r="B677" s="42"/>
      <c r="C677" s="43"/>
      <c r="D677" s="220" t="s">
        <v>149</v>
      </c>
      <c r="E677" s="43"/>
      <c r="F677" s="221" t="s">
        <v>1070</v>
      </c>
      <c r="G677" s="43"/>
      <c r="H677" s="43"/>
      <c r="I677" s="222"/>
      <c r="J677" s="43"/>
      <c r="K677" s="43"/>
      <c r="L677" s="47"/>
      <c r="M677" s="223"/>
      <c r="N677" s="224"/>
      <c r="O677" s="87"/>
      <c r="P677" s="87"/>
      <c r="Q677" s="87"/>
      <c r="R677" s="87"/>
      <c r="S677" s="87"/>
      <c r="T677" s="88"/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T677" s="20" t="s">
        <v>149</v>
      </c>
      <c r="AU677" s="20" t="s">
        <v>86</v>
      </c>
    </row>
    <row r="678" s="2" customFormat="1" ht="16.5" customHeight="1">
      <c r="A678" s="41"/>
      <c r="B678" s="42"/>
      <c r="C678" s="207" t="s">
        <v>1072</v>
      </c>
      <c r="D678" s="207" t="s">
        <v>142</v>
      </c>
      <c r="E678" s="208" t="s">
        <v>1073</v>
      </c>
      <c r="F678" s="209" t="s">
        <v>1074</v>
      </c>
      <c r="G678" s="210" t="s">
        <v>271</v>
      </c>
      <c r="H678" s="211">
        <v>1</v>
      </c>
      <c r="I678" s="212"/>
      <c r="J678" s="213">
        <f>ROUND(I678*H678,2)</f>
        <v>0</v>
      </c>
      <c r="K678" s="209" t="s">
        <v>146</v>
      </c>
      <c r="L678" s="47"/>
      <c r="M678" s="214" t="s">
        <v>19</v>
      </c>
      <c r="N678" s="215" t="s">
        <v>47</v>
      </c>
      <c r="O678" s="87"/>
      <c r="P678" s="216">
        <f>O678*H678</f>
        <v>0</v>
      </c>
      <c r="Q678" s="216">
        <v>0.00060999999999999997</v>
      </c>
      <c r="R678" s="216">
        <f>Q678*H678</f>
        <v>0.00060999999999999997</v>
      </c>
      <c r="S678" s="216">
        <v>0</v>
      </c>
      <c r="T678" s="217">
        <f>S678*H678</f>
        <v>0</v>
      </c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R678" s="218" t="s">
        <v>305</v>
      </c>
      <c r="AT678" s="218" t="s">
        <v>142</v>
      </c>
      <c r="AU678" s="218" t="s">
        <v>86</v>
      </c>
      <c r="AY678" s="20" t="s">
        <v>139</v>
      </c>
      <c r="BE678" s="219">
        <f>IF(N678="základní",J678,0)</f>
        <v>0</v>
      </c>
      <c r="BF678" s="219">
        <f>IF(N678="snížená",J678,0)</f>
        <v>0</v>
      </c>
      <c r="BG678" s="219">
        <f>IF(N678="zákl. přenesená",J678,0)</f>
        <v>0</v>
      </c>
      <c r="BH678" s="219">
        <f>IF(N678="sníž. přenesená",J678,0)</f>
        <v>0</v>
      </c>
      <c r="BI678" s="219">
        <f>IF(N678="nulová",J678,0)</f>
        <v>0</v>
      </c>
      <c r="BJ678" s="20" t="s">
        <v>84</v>
      </c>
      <c r="BK678" s="219">
        <f>ROUND(I678*H678,2)</f>
        <v>0</v>
      </c>
      <c r="BL678" s="20" t="s">
        <v>305</v>
      </c>
      <c r="BM678" s="218" t="s">
        <v>1075</v>
      </c>
    </row>
    <row r="679" s="2" customFormat="1">
      <c r="A679" s="41"/>
      <c r="B679" s="42"/>
      <c r="C679" s="43"/>
      <c r="D679" s="220" t="s">
        <v>149</v>
      </c>
      <c r="E679" s="43"/>
      <c r="F679" s="221" t="s">
        <v>1076</v>
      </c>
      <c r="G679" s="43"/>
      <c r="H679" s="43"/>
      <c r="I679" s="222"/>
      <c r="J679" s="43"/>
      <c r="K679" s="43"/>
      <c r="L679" s="47"/>
      <c r="M679" s="223"/>
      <c r="N679" s="224"/>
      <c r="O679" s="87"/>
      <c r="P679" s="87"/>
      <c r="Q679" s="87"/>
      <c r="R679" s="87"/>
      <c r="S679" s="87"/>
      <c r="T679" s="88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T679" s="20" t="s">
        <v>149</v>
      </c>
      <c r="AU679" s="20" t="s">
        <v>86</v>
      </c>
    </row>
    <row r="680" s="2" customFormat="1">
      <c r="A680" s="41"/>
      <c r="B680" s="42"/>
      <c r="C680" s="43"/>
      <c r="D680" s="225" t="s">
        <v>151</v>
      </c>
      <c r="E680" s="43"/>
      <c r="F680" s="226" t="s">
        <v>1077</v>
      </c>
      <c r="G680" s="43"/>
      <c r="H680" s="43"/>
      <c r="I680" s="222"/>
      <c r="J680" s="43"/>
      <c r="K680" s="43"/>
      <c r="L680" s="47"/>
      <c r="M680" s="223"/>
      <c r="N680" s="224"/>
      <c r="O680" s="87"/>
      <c r="P680" s="87"/>
      <c r="Q680" s="87"/>
      <c r="R680" s="87"/>
      <c r="S680" s="87"/>
      <c r="T680" s="88"/>
      <c r="U680" s="41"/>
      <c r="V680" s="41"/>
      <c r="W680" s="41"/>
      <c r="X680" s="41"/>
      <c r="Y680" s="41"/>
      <c r="Z680" s="41"/>
      <c r="AA680" s="41"/>
      <c r="AB680" s="41"/>
      <c r="AC680" s="41"/>
      <c r="AD680" s="41"/>
      <c r="AE680" s="41"/>
      <c r="AT680" s="20" t="s">
        <v>151</v>
      </c>
      <c r="AU680" s="20" t="s">
        <v>86</v>
      </c>
    </row>
    <row r="681" s="13" customFormat="1">
      <c r="A681" s="13"/>
      <c r="B681" s="227"/>
      <c r="C681" s="228"/>
      <c r="D681" s="220" t="s">
        <v>153</v>
      </c>
      <c r="E681" s="229" t="s">
        <v>19</v>
      </c>
      <c r="F681" s="230" t="s">
        <v>1078</v>
      </c>
      <c r="G681" s="228"/>
      <c r="H681" s="231">
        <v>1</v>
      </c>
      <c r="I681" s="232"/>
      <c r="J681" s="228"/>
      <c r="K681" s="228"/>
      <c r="L681" s="233"/>
      <c r="M681" s="234"/>
      <c r="N681" s="235"/>
      <c r="O681" s="235"/>
      <c r="P681" s="235"/>
      <c r="Q681" s="235"/>
      <c r="R681" s="235"/>
      <c r="S681" s="235"/>
      <c r="T681" s="23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37" t="s">
        <v>153</v>
      </c>
      <c r="AU681" s="237" t="s">
        <v>86</v>
      </c>
      <c r="AV681" s="13" t="s">
        <v>86</v>
      </c>
      <c r="AW681" s="13" t="s">
        <v>35</v>
      </c>
      <c r="AX681" s="13" t="s">
        <v>84</v>
      </c>
      <c r="AY681" s="237" t="s">
        <v>139</v>
      </c>
    </row>
    <row r="682" s="2" customFormat="1" ht="21.75" customHeight="1">
      <c r="A682" s="41"/>
      <c r="B682" s="42"/>
      <c r="C682" s="240" t="s">
        <v>1079</v>
      </c>
      <c r="D682" s="240" t="s">
        <v>182</v>
      </c>
      <c r="E682" s="242" t="s">
        <v>1080</v>
      </c>
      <c r="F682" s="243" t="s">
        <v>1081</v>
      </c>
      <c r="G682" s="244" t="s">
        <v>271</v>
      </c>
      <c r="H682" s="245">
        <v>1</v>
      </c>
      <c r="I682" s="246"/>
      <c r="J682" s="247">
        <f>ROUND(I682*H682,2)</f>
        <v>0</v>
      </c>
      <c r="K682" s="243" t="s">
        <v>19</v>
      </c>
      <c r="L682" s="248"/>
      <c r="M682" s="249" t="s">
        <v>19</v>
      </c>
      <c r="N682" s="250" t="s">
        <v>47</v>
      </c>
      <c r="O682" s="87"/>
      <c r="P682" s="216">
        <f>O682*H682</f>
        <v>0</v>
      </c>
      <c r="Q682" s="216">
        <v>0.20000000000000001</v>
      </c>
      <c r="R682" s="216">
        <f>Q682*H682</f>
        <v>0.20000000000000001</v>
      </c>
      <c r="S682" s="216">
        <v>0</v>
      </c>
      <c r="T682" s="217">
        <f>S682*H682</f>
        <v>0</v>
      </c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R682" s="218" t="s">
        <v>388</v>
      </c>
      <c r="AT682" s="218" t="s">
        <v>182</v>
      </c>
      <c r="AU682" s="218" t="s">
        <v>86</v>
      </c>
      <c r="AY682" s="20" t="s">
        <v>139</v>
      </c>
      <c r="BE682" s="219">
        <f>IF(N682="základní",J682,0)</f>
        <v>0</v>
      </c>
      <c r="BF682" s="219">
        <f>IF(N682="snížená",J682,0)</f>
        <v>0</v>
      </c>
      <c r="BG682" s="219">
        <f>IF(N682="zákl. přenesená",J682,0)</f>
        <v>0</v>
      </c>
      <c r="BH682" s="219">
        <f>IF(N682="sníž. přenesená",J682,0)</f>
        <v>0</v>
      </c>
      <c r="BI682" s="219">
        <f>IF(N682="nulová",J682,0)</f>
        <v>0</v>
      </c>
      <c r="BJ682" s="20" t="s">
        <v>84</v>
      </c>
      <c r="BK682" s="219">
        <f>ROUND(I682*H682,2)</f>
        <v>0</v>
      </c>
      <c r="BL682" s="20" t="s">
        <v>305</v>
      </c>
      <c r="BM682" s="218" t="s">
        <v>1082</v>
      </c>
    </row>
    <row r="683" s="2" customFormat="1">
      <c r="A683" s="41"/>
      <c r="B683" s="42"/>
      <c r="C683" s="43"/>
      <c r="D683" s="220" t="s">
        <v>149</v>
      </c>
      <c r="E683" s="43"/>
      <c r="F683" s="221" t="s">
        <v>1081</v>
      </c>
      <c r="G683" s="43"/>
      <c r="H683" s="43"/>
      <c r="I683" s="222"/>
      <c r="J683" s="43"/>
      <c r="K683" s="43"/>
      <c r="L683" s="47"/>
      <c r="M683" s="223"/>
      <c r="N683" s="224"/>
      <c r="O683" s="87"/>
      <c r="P683" s="87"/>
      <c r="Q683" s="87"/>
      <c r="R683" s="87"/>
      <c r="S683" s="87"/>
      <c r="T683" s="88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T683" s="20" t="s">
        <v>149</v>
      </c>
      <c r="AU683" s="20" t="s">
        <v>86</v>
      </c>
    </row>
    <row r="684" s="2" customFormat="1" ht="16.5" customHeight="1">
      <c r="A684" s="41"/>
      <c r="B684" s="42"/>
      <c r="C684" s="207" t="s">
        <v>1083</v>
      </c>
      <c r="D684" s="207" t="s">
        <v>142</v>
      </c>
      <c r="E684" s="208" t="s">
        <v>1084</v>
      </c>
      <c r="F684" s="209" t="s">
        <v>1085</v>
      </c>
      <c r="G684" s="210" t="s">
        <v>271</v>
      </c>
      <c r="H684" s="211">
        <v>4</v>
      </c>
      <c r="I684" s="212"/>
      <c r="J684" s="213">
        <f>ROUND(I684*H684,2)</f>
        <v>0</v>
      </c>
      <c r="K684" s="209" t="s">
        <v>146</v>
      </c>
      <c r="L684" s="47"/>
      <c r="M684" s="214" t="s">
        <v>19</v>
      </c>
      <c r="N684" s="215" t="s">
        <v>47</v>
      </c>
      <c r="O684" s="87"/>
      <c r="P684" s="216">
        <f>O684*H684</f>
        <v>0</v>
      </c>
      <c r="Q684" s="216">
        <v>0</v>
      </c>
      <c r="R684" s="216">
        <f>Q684*H684</f>
        <v>0</v>
      </c>
      <c r="S684" s="216">
        <v>0</v>
      </c>
      <c r="T684" s="217">
        <f>S684*H684</f>
        <v>0</v>
      </c>
      <c r="U684" s="41"/>
      <c r="V684" s="41"/>
      <c r="W684" s="41"/>
      <c r="X684" s="41"/>
      <c r="Y684" s="41"/>
      <c r="Z684" s="41"/>
      <c r="AA684" s="41"/>
      <c r="AB684" s="41"/>
      <c r="AC684" s="41"/>
      <c r="AD684" s="41"/>
      <c r="AE684" s="41"/>
      <c r="AR684" s="218" t="s">
        <v>147</v>
      </c>
      <c r="AT684" s="218" t="s">
        <v>142</v>
      </c>
      <c r="AU684" s="218" t="s">
        <v>86</v>
      </c>
      <c r="AY684" s="20" t="s">
        <v>139</v>
      </c>
      <c r="BE684" s="219">
        <f>IF(N684="základní",J684,0)</f>
        <v>0</v>
      </c>
      <c r="BF684" s="219">
        <f>IF(N684="snížená",J684,0)</f>
        <v>0</v>
      </c>
      <c r="BG684" s="219">
        <f>IF(N684="zákl. přenesená",J684,0)</f>
        <v>0</v>
      </c>
      <c r="BH684" s="219">
        <f>IF(N684="sníž. přenesená",J684,0)</f>
        <v>0</v>
      </c>
      <c r="BI684" s="219">
        <f>IF(N684="nulová",J684,0)</f>
        <v>0</v>
      </c>
      <c r="BJ684" s="20" t="s">
        <v>84</v>
      </c>
      <c r="BK684" s="219">
        <f>ROUND(I684*H684,2)</f>
        <v>0</v>
      </c>
      <c r="BL684" s="20" t="s">
        <v>147</v>
      </c>
      <c r="BM684" s="218" t="s">
        <v>1086</v>
      </c>
    </row>
    <row r="685" s="2" customFormat="1">
      <c r="A685" s="41"/>
      <c r="B685" s="42"/>
      <c r="C685" s="43"/>
      <c r="D685" s="220" t="s">
        <v>149</v>
      </c>
      <c r="E685" s="43"/>
      <c r="F685" s="221" t="s">
        <v>1087</v>
      </c>
      <c r="G685" s="43"/>
      <c r="H685" s="43"/>
      <c r="I685" s="222"/>
      <c r="J685" s="43"/>
      <c r="K685" s="43"/>
      <c r="L685" s="47"/>
      <c r="M685" s="223"/>
      <c r="N685" s="224"/>
      <c r="O685" s="87"/>
      <c r="P685" s="87"/>
      <c r="Q685" s="87"/>
      <c r="R685" s="87"/>
      <c r="S685" s="87"/>
      <c r="T685" s="88"/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T685" s="20" t="s">
        <v>149</v>
      </c>
      <c r="AU685" s="20" t="s">
        <v>86</v>
      </c>
    </row>
    <row r="686" s="2" customFormat="1">
      <c r="A686" s="41"/>
      <c r="B686" s="42"/>
      <c r="C686" s="43"/>
      <c r="D686" s="225" t="s">
        <v>151</v>
      </c>
      <c r="E686" s="43"/>
      <c r="F686" s="226" t="s">
        <v>1088</v>
      </c>
      <c r="G686" s="43"/>
      <c r="H686" s="43"/>
      <c r="I686" s="222"/>
      <c r="J686" s="43"/>
      <c r="K686" s="43"/>
      <c r="L686" s="47"/>
      <c r="M686" s="223"/>
      <c r="N686" s="224"/>
      <c r="O686" s="87"/>
      <c r="P686" s="87"/>
      <c r="Q686" s="87"/>
      <c r="R686" s="87"/>
      <c r="S686" s="87"/>
      <c r="T686" s="88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T686" s="20" t="s">
        <v>151</v>
      </c>
      <c r="AU686" s="20" t="s">
        <v>86</v>
      </c>
    </row>
    <row r="687" s="13" customFormat="1">
      <c r="A687" s="13"/>
      <c r="B687" s="227"/>
      <c r="C687" s="228"/>
      <c r="D687" s="220" t="s">
        <v>153</v>
      </c>
      <c r="E687" s="229" t="s">
        <v>19</v>
      </c>
      <c r="F687" s="230" t="s">
        <v>1089</v>
      </c>
      <c r="G687" s="228"/>
      <c r="H687" s="231">
        <v>4</v>
      </c>
      <c r="I687" s="232"/>
      <c r="J687" s="228"/>
      <c r="K687" s="228"/>
      <c r="L687" s="233"/>
      <c r="M687" s="234"/>
      <c r="N687" s="235"/>
      <c r="O687" s="235"/>
      <c r="P687" s="235"/>
      <c r="Q687" s="235"/>
      <c r="R687" s="235"/>
      <c r="S687" s="235"/>
      <c r="T687" s="236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T687" s="237" t="s">
        <v>153</v>
      </c>
      <c r="AU687" s="237" t="s">
        <v>86</v>
      </c>
      <c r="AV687" s="13" t="s">
        <v>86</v>
      </c>
      <c r="AW687" s="13" t="s">
        <v>35</v>
      </c>
      <c r="AX687" s="13" t="s">
        <v>84</v>
      </c>
      <c r="AY687" s="237" t="s">
        <v>139</v>
      </c>
    </row>
    <row r="688" s="2" customFormat="1" ht="16.5" customHeight="1">
      <c r="A688" s="41"/>
      <c r="B688" s="42"/>
      <c r="C688" s="240" t="s">
        <v>1090</v>
      </c>
      <c r="D688" s="240" t="s">
        <v>182</v>
      </c>
      <c r="E688" s="242" t="s">
        <v>1091</v>
      </c>
      <c r="F688" s="243" t="s">
        <v>1092</v>
      </c>
      <c r="G688" s="244" t="s">
        <v>271</v>
      </c>
      <c r="H688" s="245">
        <v>4</v>
      </c>
      <c r="I688" s="246"/>
      <c r="J688" s="247">
        <f>ROUND(I688*H688,2)</f>
        <v>0</v>
      </c>
      <c r="K688" s="243" t="s">
        <v>146</v>
      </c>
      <c r="L688" s="248"/>
      <c r="M688" s="249" t="s">
        <v>19</v>
      </c>
      <c r="N688" s="250" t="s">
        <v>47</v>
      </c>
      <c r="O688" s="87"/>
      <c r="P688" s="216">
        <f>O688*H688</f>
        <v>0</v>
      </c>
      <c r="Q688" s="216">
        <v>0.0023999999999999998</v>
      </c>
      <c r="R688" s="216">
        <f>Q688*H688</f>
        <v>0.0095999999999999992</v>
      </c>
      <c r="S688" s="216">
        <v>0</v>
      </c>
      <c r="T688" s="217">
        <f>S688*H688</f>
        <v>0</v>
      </c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R688" s="218" t="s">
        <v>185</v>
      </c>
      <c r="AT688" s="218" t="s">
        <v>182</v>
      </c>
      <c r="AU688" s="218" t="s">
        <v>86</v>
      </c>
      <c r="AY688" s="20" t="s">
        <v>139</v>
      </c>
      <c r="BE688" s="219">
        <f>IF(N688="základní",J688,0)</f>
        <v>0</v>
      </c>
      <c r="BF688" s="219">
        <f>IF(N688="snížená",J688,0)</f>
        <v>0</v>
      </c>
      <c r="BG688" s="219">
        <f>IF(N688="zákl. přenesená",J688,0)</f>
        <v>0</v>
      </c>
      <c r="BH688" s="219">
        <f>IF(N688="sníž. přenesená",J688,0)</f>
        <v>0</v>
      </c>
      <c r="BI688" s="219">
        <f>IF(N688="nulová",J688,0)</f>
        <v>0</v>
      </c>
      <c r="BJ688" s="20" t="s">
        <v>84</v>
      </c>
      <c r="BK688" s="219">
        <f>ROUND(I688*H688,2)</f>
        <v>0</v>
      </c>
      <c r="BL688" s="20" t="s">
        <v>147</v>
      </c>
      <c r="BM688" s="218" t="s">
        <v>1093</v>
      </c>
    </row>
    <row r="689" s="2" customFormat="1">
      <c r="A689" s="41"/>
      <c r="B689" s="42"/>
      <c r="C689" s="43"/>
      <c r="D689" s="220" t="s">
        <v>149</v>
      </c>
      <c r="E689" s="43"/>
      <c r="F689" s="221" t="s">
        <v>1092</v>
      </c>
      <c r="G689" s="43"/>
      <c r="H689" s="43"/>
      <c r="I689" s="222"/>
      <c r="J689" s="43"/>
      <c r="K689" s="43"/>
      <c r="L689" s="47"/>
      <c r="M689" s="223"/>
      <c r="N689" s="224"/>
      <c r="O689" s="87"/>
      <c r="P689" s="87"/>
      <c r="Q689" s="87"/>
      <c r="R689" s="87"/>
      <c r="S689" s="87"/>
      <c r="T689" s="88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T689" s="20" t="s">
        <v>149</v>
      </c>
      <c r="AU689" s="20" t="s">
        <v>86</v>
      </c>
    </row>
    <row r="690" s="2" customFormat="1" ht="21.75" customHeight="1">
      <c r="A690" s="41"/>
      <c r="B690" s="42"/>
      <c r="C690" s="207" t="s">
        <v>1094</v>
      </c>
      <c r="D690" s="207" t="s">
        <v>142</v>
      </c>
      <c r="E690" s="208" t="s">
        <v>1095</v>
      </c>
      <c r="F690" s="209" t="s">
        <v>1096</v>
      </c>
      <c r="G690" s="210" t="s">
        <v>176</v>
      </c>
      <c r="H690" s="211">
        <v>0.42299999999999999</v>
      </c>
      <c r="I690" s="212"/>
      <c r="J690" s="213">
        <f>ROUND(I690*H690,2)</f>
        <v>0</v>
      </c>
      <c r="K690" s="209" t="s">
        <v>146</v>
      </c>
      <c r="L690" s="47"/>
      <c r="M690" s="214" t="s">
        <v>19</v>
      </c>
      <c r="N690" s="215" t="s">
        <v>47</v>
      </c>
      <c r="O690" s="87"/>
      <c r="P690" s="216">
        <f>O690*H690</f>
        <v>0</v>
      </c>
      <c r="Q690" s="216">
        <v>0</v>
      </c>
      <c r="R690" s="216">
        <f>Q690*H690</f>
        <v>0</v>
      </c>
      <c r="S690" s="216">
        <v>0</v>
      </c>
      <c r="T690" s="217">
        <f>S690*H690</f>
        <v>0</v>
      </c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R690" s="218" t="s">
        <v>305</v>
      </c>
      <c r="AT690" s="218" t="s">
        <v>142</v>
      </c>
      <c r="AU690" s="218" t="s">
        <v>86</v>
      </c>
      <c r="AY690" s="20" t="s">
        <v>139</v>
      </c>
      <c r="BE690" s="219">
        <f>IF(N690="základní",J690,0)</f>
        <v>0</v>
      </c>
      <c r="BF690" s="219">
        <f>IF(N690="snížená",J690,0)</f>
        <v>0</v>
      </c>
      <c r="BG690" s="219">
        <f>IF(N690="zákl. přenesená",J690,0)</f>
        <v>0</v>
      </c>
      <c r="BH690" s="219">
        <f>IF(N690="sníž. přenesená",J690,0)</f>
        <v>0</v>
      </c>
      <c r="BI690" s="219">
        <f>IF(N690="nulová",J690,0)</f>
        <v>0</v>
      </c>
      <c r="BJ690" s="20" t="s">
        <v>84</v>
      </c>
      <c r="BK690" s="219">
        <f>ROUND(I690*H690,2)</f>
        <v>0</v>
      </c>
      <c r="BL690" s="20" t="s">
        <v>305</v>
      </c>
      <c r="BM690" s="218" t="s">
        <v>1097</v>
      </c>
    </row>
    <row r="691" s="2" customFormat="1">
      <c r="A691" s="41"/>
      <c r="B691" s="42"/>
      <c r="C691" s="43"/>
      <c r="D691" s="220" t="s">
        <v>149</v>
      </c>
      <c r="E691" s="43"/>
      <c r="F691" s="221" t="s">
        <v>1098</v>
      </c>
      <c r="G691" s="43"/>
      <c r="H691" s="43"/>
      <c r="I691" s="222"/>
      <c r="J691" s="43"/>
      <c r="K691" s="43"/>
      <c r="L691" s="47"/>
      <c r="M691" s="223"/>
      <c r="N691" s="224"/>
      <c r="O691" s="87"/>
      <c r="P691" s="87"/>
      <c r="Q691" s="87"/>
      <c r="R691" s="87"/>
      <c r="S691" s="87"/>
      <c r="T691" s="88"/>
      <c r="U691" s="41"/>
      <c r="V691" s="41"/>
      <c r="W691" s="41"/>
      <c r="X691" s="41"/>
      <c r="Y691" s="41"/>
      <c r="Z691" s="41"/>
      <c r="AA691" s="41"/>
      <c r="AB691" s="41"/>
      <c r="AC691" s="41"/>
      <c r="AD691" s="41"/>
      <c r="AE691" s="41"/>
      <c r="AT691" s="20" t="s">
        <v>149</v>
      </c>
      <c r="AU691" s="20" t="s">
        <v>86</v>
      </c>
    </row>
    <row r="692" s="2" customFormat="1">
      <c r="A692" s="41"/>
      <c r="B692" s="42"/>
      <c r="C692" s="43"/>
      <c r="D692" s="225" t="s">
        <v>151</v>
      </c>
      <c r="E692" s="43"/>
      <c r="F692" s="226" t="s">
        <v>1099</v>
      </c>
      <c r="G692" s="43"/>
      <c r="H692" s="43"/>
      <c r="I692" s="222"/>
      <c r="J692" s="43"/>
      <c r="K692" s="43"/>
      <c r="L692" s="47"/>
      <c r="M692" s="223"/>
      <c r="N692" s="224"/>
      <c r="O692" s="87"/>
      <c r="P692" s="87"/>
      <c r="Q692" s="87"/>
      <c r="R692" s="87"/>
      <c r="S692" s="87"/>
      <c r="T692" s="88"/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T692" s="20" t="s">
        <v>151</v>
      </c>
      <c r="AU692" s="20" t="s">
        <v>86</v>
      </c>
    </row>
    <row r="693" s="12" customFormat="1" ht="22.8" customHeight="1">
      <c r="A693" s="12"/>
      <c r="B693" s="191"/>
      <c r="C693" s="192"/>
      <c r="D693" s="193" t="s">
        <v>75</v>
      </c>
      <c r="E693" s="205" t="s">
        <v>1100</v>
      </c>
      <c r="F693" s="205" t="s">
        <v>1101</v>
      </c>
      <c r="G693" s="192"/>
      <c r="H693" s="192"/>
      <c r="I693" s="195"/>
      <c r="J693" s="206">
        <f>BK693</f>
        <v>0</v>
      </c>
      <c r="K693" s="192"/>
      <c r="L693" s="197"/>
      <c r="M693" s="198"/>
      <c r="N693" s="199"/>
      <c r="O693" s="199"/>
      <c r="P693" s="200">
        <f>SUM(P694:P804)</f>
        <v>0</v>
      </c>
      <c r="Q693" s="199"/>
      <c r="R693" s="200">
        <f>SUM(R694:R804)</f>
        <v>1.6437290816799999</v>
      </c>
      <c r="S693" s="199"/>
      <c r="T693" s="201">
        <f>SUM(T694:T804)</f>
        <v>0</v>
      </c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R693" s="202" t="s">
        <v>86</v>
      </c>
      <c r="AT693" s="203" t="s">
        <v>75</v>
      </c>
      <c r="AU693" s="203" t="s">
        <v>84</v>
      </c>
      <c r="AY693" s="202" t="s">
        <v>139</v>
      </c>
      <c r="BK693" s="204">
        <f>SUM(BK694:BK804)</f>
        <v>0</v>
      </c>
    </row>
    <row r="694" s="2" customFormat="1" ht="16.5" customHeight="1">
      <c r="A694" s="41"/>
      <c r="B694" s="42"/>
      <c r="C694" s="207" t="s">
        <v>1102</v>
      </c>
      <c r="D694" s="238" t="s">
        <v>142</v>
      </c>
      <c r="E694" s="208" t="s">
        <v>1103</v>
      </c>
      <c r="F694" s="209" t="s">
        <v>1104</v>
      </c>
      <c r="G694" s="210" t="s">
        <v>160</v>
      </c>
      <c r="H694" s="211">
        <v>39.259999999999998</v>
      </c>
      <c r="I694" s="212"/>
      <c r="J694" s="213">
        <f>ROUND(I694*H694,2)</f>
        <v>0</v>
      </c>
      <c r="K694" s="209" t="s">
        <v>146</v>
      </c>
      <c r="L694" s="47"/>
      <c r="M694" s="214" t="s">
        <v>19</v>
      </c>
      <c r="N694" s="215" t="s">
        <v>47</v>
      </c>
      <c r="O694" s="87"/>
      <c r="P694" s="216">
        <f>O694*H694</f>
        <v>0</v>
      </c>
      <c r="Q694" s="216">
        <v>0</v>
      </c>
      <c r="R694" s="216">
        <f>Q694*H694</f>
        <v>0</v>
      </c>
      <c r="S694" s="216">
        <v>0</v>
      </c>
      <c r="T694" s="217">
        <f>S694*H694</f>
        <v>0</v>
      </c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R694" s="218" t="s">
        <v>305</v>
      </c>
      <c r="AT694" s="218" t="s">
        <v>142</v>
      </c>
      <c r="AU694" s="218" t="s">
        <v>86</v>
      </c>
      <c r="AY694" s="20" t="s">
        <v>139</v>
      </c>
      <c r="BE694" s="219">
        <f>IF(N694="základní",J694,0)</f>
        <v>0</v>
      </c>
      <c r="BF694" s="219">
        <f>IF(N694="snížená",J694,0)</f>
        <v>0</v>
      </c>
      <c r="BG694" s="219">
        <f>IF(N694="zákl. přenesená",J694,0)</f>
        <v>0</v>
      </c>
      <c r="BH694" s="219">
        <f>IF(N694="sníž. přenesená",J694,0)</f>
        <v>0</v>
      </c>
      <c r="BI694" s="219">
        <f>IF(N694="nulová",J694,0)</f>
        <v>0</v>
      </c>
      <c r="BJ694" s="20" t="s">
        <v>84</v>
      </c>
      <c r="BK694" s="219">
        <f>ROUND(I694*H694,2)</f>
        <v>0</v>
      </c>
      <c r="BL694" s="20" t="s">
        <v>305</v>
      </c>
      <c r="BM694" s="218" t="s">
        <v>1105</v>
      </c>
    </row>
    <row r="695" s="2" customFormat="1">
      <c r="A695" s="41"/>
      <c r="B695" s="42"/>
      <c r="C695" s="43"/>
      <c r="D695" s="220" t="s">
        <v>149</v>
      </c>
      <c r="E695" s="43"/>
      <c r="F695" s="221" t="s">
        <v>1106</v>
      </c>
      <c r="G695" s="43"/>
      <c r="H695" s="43"/>
      <c r="I695" s="222"/>
      <c r="J695" s="43"/>
      <c r="K695" s="43"/>
      <c r="L695" s="47"/>
      <c r="M695" s="223"/>
      <c r="N695" s="224"/>
      <c r="O695" s="87"/>
      <c r="P695" s="87"/>
      <c r="Q695" s="87"/>
      <c r="R695" s="87"/>
      <c r="S695" s="87"/>
      <c r="T695" s="88"/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T695" s="20" t="s">
        <v>149</v>
      </c>
      <c r="AU695" s="20" t="s">
        <v>86</v>
      </c>
    </row>
    <row r="696" s="2" customFormat="1">
      <c r="A696" s="41"/>
      <c r="B696" s="42"/>
      <c r="C696" s="43"/>
      <c r="D696" s="225" t="s">
        <v>151</v>
      </c>
      <c r="E696" s="43"/>
      <c r="F696" s="226" t="s">
        <v>1107</v>
      </c>
      <c r="G696" s="43"/>
      <c r="H696" s="43"/>
      <c r="I696" s="222"/>
      <c r="J696" s="43"/>
      <c r="K696" s="43"/>
      <c r="L696" s="47"/>
      <c r="M696" s="223"/>
      <c r="N696" s="224"/>
      <c r="O696" s="87"/>
      <c r="P696" s="87"/>
      <c r="Q696" s="87"/>
      <c r="R696" s="87"/>
      <c r="S696" s="87"/>
      <c r="T696" s="88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T696" s="20" t="s">
        <v>151</v>
      </c>
      <c r="AU696" s="20" t="s">
        <v>86</v>
      </c>
    </row>
    <row r="697" s="2" customFormat="1">
      <c r="A697" s="41"/>
      <c r="B697" s="42"/>
      <c r="C697" s="43"/>
      <c r="D697" s="220" t="s">
        <v>164</v>
      </c>
      <c r="E697" s="43"/>
      <c r="F697" s="239" t="s">
        <v>1108</v>
      </c>
      <c r="G697" s="43"/>
      <c r="H697" s="43"/>
      <c r="I697" s="222"/>
      <c r="J697" s="43"/>
      <c r="K697" s="43"/>
      <c r="L697" s="47"/>
      <c r="M697" s="223"/>
      <c r="N697" s="224"/>
      <c r="O697" s="87"/>
      <c r="P697" s="87"/>
      <c r="Q697" s="87"/>
      <c r="R697" s="87"/>
      <c r="S697" s="87"/>
      <c r="T697" s="88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T697" s="20" t="s">
        <v>164</v>
      </c>
      <c r="AU697" s="20" t="s">
        <v>86</v>
      </c>
    </row>
    <row r="698" s="13" customFormat="1">
      <c r="A698" s="13"/>
      <c r="B698" s="227"/>
      <c r="C698" s="228"/>
      <c r="D698" s="220" t="s">
        <v>153</v>
      </c>
      <c r="E698" s="229" t="s">
        <v>19</v>
      </c>
      <c r="F698" s="230" t="s">
        <v>325</v>
      </c>
      <c r="G698" s="228"/>
      <c r="H698" s="231">
        <v>2.7999999999999998</v>
      </c>
      <c r="I698" s="232"/>
      <c r="J698" s="228"/>
      <c r="K698" s="228"/>
      <c r="L698" s="233"/>
      <c r="M698" s="234"/>
      <c r="N698" s="235"/>
      <c r="O698" s="235"/>
      <c r="P698" s="235"/>
      <c r="Q698" s="235"/>
      <c r="R698" s="235"/>
      <c r="S698" s="235"/>
      <c r="T698" s="236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T698" s="237" t="s">
        <v>153</v>
      </c>
      <c r="AU698" s="237" t="s">
        <v>86</v>
      </c>
      <c r="AV698" s="13" t="s">
        <v>86</v>
      </c>
      <c r="AW698" s="13" t="s">
        <v>35</v>
      </c>
      <c r="AX698" s="13" t="s">
        <v>76</v>
      </c>
      <c r="AY698" s="237" t="s">
        <v>139</v>
      </c>
    </row>
    <row r="699" s="13" customFormat="1">
      <c r="A699" s="13"/>
      <c r="B699" s="227"/>
      <c r="C699" s="228"/>
      <c r="D699" s="220" t="s">
        <v>153</v>
      </c>
      <c r="E699" s="229" t="s">
        <v>19</v>
      </c>
      <c r="F699" s="230" t="s">
        <v>326</v>
      </c>
      <c r="G699" s="228"/>
      <c r="H699" s="231">
        <v>1.8600000000000001</v>
      </c>
      <c r="I699" s="232"/>
      <c r="J699" s="228"/>
      <c r="K699" s="228"/>
      <c r="L699" s="233"/>
      <c r="M699" s="234"/>
      <c r="N699" s="235"/>
      <c r="O699" s="235"/>
      <c r="P699" s="235"/>
      <c r="Q699" s="235"/>
      <c r="R699" s="235"/>
      <c r="S699" s="235"/>
      <c r="T699" s="236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37" t="s">
        <v>153</v>
      </c>
      <c r="AU699" s="237" t="s">
        <v>86</v>
      </c>
      <c r="AV699" s="13" t="s">
        <v>86</v>
      </c>
      <c r="AW699" s="13" t="s">
        <v>35</v>
      </c>
      <c r="AX699" s="13" t="s">
        <v>76</v>
      </c>
      <c r="AY699" s="237" t="s">
        <v>139</v>
      </c>
    </row>
    <row r="700" s="13" customFormat="1">
      <c r="A700" s="13"/>
      <c r="B700" s="227"/>
      <c r="C700" s="228"/>
      <c r="D700" s="220" t="s">
        <v>153</v>
      </c>
      <c r="E700" s="229" t="s">
        <v>19</v>
      </c>
      <c r="F700" s="230" t="s">
        <v>327</v>
      </c>
      <c r="G700" s="228"/>
      <c r="H700" s="231">
        <v>20.800000000000001</v>
      </c>
      <c r="I700" s="232"/>
      <c r="J700" s="228"/>
      <c r="K700" s="228"/>
      <c r="L700" s="233"/>
      <c r="M700" s="234"/>
      <c r="N700" s="235"/>
      <c r="O700" s="235"/>
      <c r="P700" s="235"/>
      <c r="Q700" s="235"/>
      <c r="R700" s="235"/>
      <c r="S700" s="235"/>
      <c r="T700" s="236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37" t="s">
        <v>153</v>
      </c>
      <c r="AU700" s="237" t="s">
        <v>86</v>
      </c>
      <c r="AV700" s="13" t="s">
        <v>86</v>
      </c>
      <c r="AW700" s="13" t="s">
        <v>35</v>
      </c>
      <c r="AX700" s="13" t="s">
        <v>76</v>
      </c>
      <c r="AY700" s="237" t="s">
        <v>139</v>
      </c>
    </row>
    <row r="701" s="13" customFormat="1">
      <c r="A701" s="13"/>
      <c r="B701" s="227"/>
      <c r="C701" s="228"/>
      <c r="D701" s="220" t="s">
        <v>153</v>
      </c>
      <c r="E701" s="229" t="s">
        <v>19</v>
      </c>
      <c r="F701" s="230" t="s">
        <v>328</v>
      </c>
      <c r="G701" s="228"/>
      <c r="H701" s="231">
        <v>13.800000000000001</v>
      </c>
      <c r="I701" s="232"/>
      <c r="J701" s="228"/>
      <c r="K701" s="228"/>
      <c r="L701" s="233"/>
      <c r="M701" s="234"/>
      <c r="N701" s="235"/>
      <c r="O701" s="235"/>
      <c r="P701" s="235"/>
      <c r="Q701" s="235"/>
      <c r="R701" s="235"/>
      <c r="S701" s="235"/>
      <c r="T701" s="23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7" t="s">
        <v>153</v>
      </c>
      <c r="AU701" s="237" t="s">
        <v>86</v>
      </c>
      <c r="AV701" s="13" t="s">
        <v>86</v>
      </c>
      <c r="AW701" s="13" t="s">
        <v>35</v>
      </c>
      <c r="AX701" s="13" t="s">
        <v>76</v>
      </c>
      <c r="AY701" s="237" t="s">
        <v>139</v>
      </c>
    </row>
    <row r="702" s="14" customFormat="1">
      <c r="A702" s="14"/>
      <c r="B702" s="251"/>
      <c r="C702" s="252"/>
      <c r="D702" s="220" t="s">
        <v>153</v>
      </c>
      <c r="E702" s="253" t="s">
        <v>19</v>
      </c>
      <c r="F702" s="254" t="s">
        <v>213</v>
      </c>
      <c r="G702" s="252"/>
      <c r="H702" s="255">
        <v>39.260000000000005</v>
      </c>
      <c r="I702" s="256"/>
      <c r="J702" s="252"/>
      <c r="K702" s="252"/>
      <c r="L702" s="257"/>
      <c r="M702" s="258"/>
      <c r="N702" s="259"/>
      <c r="O702" s="259"/>
      <c r="P702" s="259"/>
      <c r="Q702" s="259"/>
      <c r="R702" s="259"/>
      <c r="S702" s="259"/>
      <c r="T702" s="260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61" t="s">
        <v>153</v>
      </c>
      <c r="AU702" s="261" t="s">
        <v>86</v>
      </c>
      <c r="AV702" s="14" t="s">
        <v>147</v>
      </c>
      <c r="AW702" s="14" t="s">
        <v>35</v>
      </c>
      <c r="AX702" s="14" t="s">
        <v>84</v>
      </c>
      <c r="AY702" s="261" t="s">
        <v>139</v>
      </c>
    </row>
    <row r="703" s="2" customFormat="1" ht="16.5" customHeight="1">
      <c r="A703" s="41"/>
      <c r="B703" s="42"/>
      <c r="C703" s="207" t="s">
        <v>1109</v>
      </c>
      <c r="D703" s="238" t="s">
        <v>142</v>
      </c>
      <c r="E703" s="208" t="s">
        <v>1110</v>
      </c>
      <c r="F703" s="209" t="s">
        <v>1111</v>
      </c>
      <c r="G703" s="210" t="s">
        <v>160</v>
      </c>
      <c r="H703" s="211">
        <v>39.259999999999998</v>
      </c>
      <c r="I703" s="212"/>
      <c r="J703" s="213">
        <f>ROUND(I703*H703,2)</f>
        <v>0</v>
      </c>
      <c r="K703" s="209" t="s">
        <v>146</v>
      </c>
      <c r="L703" s="47"/>
      <c r="M703" s="214" t="s">
        <v>19</v>
      </c>
      <c r="N703" s="215" t="s">
        <v>47</v>
      </c>
      <c r="O703" s="87"/>
      <c r="P703" s="216">
        <f>O703*H703</f>
        <v>0</v>
      </c>
      <c r="Q703" s="216">
        <v>7.6799999999999999E-07</v>
      </c>
      <c r="R703" s="216">
        <f>Q703*H703</f>
        <v>3.015168E-05</v>
      </c>
      <c r="S703" s="216">
        <v>0</v>
      </c>
      <c r="T703" s="217">
        <f>S703*H703</f>
        <v>0</v>
      </c>
      <c r="U703" s="41"/>
      <c r="V703" s="41"/>
      <c r="W703" s="41"/>
      <c r="X703" s="41"/>
      <c r="Y703" s="41"/>
      <c r="Z703" s="41"/>
      <c r="AA703" s="41"/>
      <c r="AB703" s="41"/>
      <c r="AC703" s="41"/>
      <c r="AD703" s="41"/>
      <c r="AE703" s="41"/>
      <c r="AR703" s="218" t="s">
        <v>305</v>
      </c>
      <c r="AT703" s="218" t="s">
        <v>142</v>
      </c>
      <c r="AU703" s="218" t="s">
        <v>86</v>
      </c>
      <c r="AY703" s="20" t="s">
        <v>139</v>
      </c>
      <c r="BE703" s="219">
        <f>IF(N703="základní",J703,0)</f>
        <v>0</v>
      </c>
      <c r="BF703" s="219">
        <f>IF(N703="snížená",J703,0)</f>
        <v>0</v>
      </c>
      <c r="BG703" s="219">
        <f>IF(N703="zákl. přenesená",J703,0)</f>
        <v>0</v>
      </c>
      <c r="BH703" s="219">
        <f>IF(N703="sníž. přenesená",J703,0)</f>
        <v>0</v>
      </c>
      <c r="BI703" s="219">
        <f>IF(N703="nulová",J703,0)</f>
        <v>0</v>
      </c>
      <c r="BJ703" s="20" t="s">
        <v>84</v>
      </c>
      <c r="BK703" s="219">
        <f>ROUND(I703*H703,2)</f>
        <v>0</v>
      </c>
      <c r="BL703" s="20" t="s">
        <v>305</v>
      </c>
      <c r="BM703" s="218" t="s">
        <v>1112</v>
      </c>
    </row>
    <row r="704" s="2" customFormat="1">
      <c r="A704" s="41"/>
      <c r="B704" s="42"/>
      <c r="C704" s="43"/>
      <c r="D704" s="220" t="s">
        <v>149</v>
      </c>
      <c r="E704" s="43"/>
      <c r="F704" s="221" t="s">
        <v>1113</v>
      </c>
      <c r="G704" s="43"/>
      <c r="H704" s="43"/>
      <c r="I704" s="222"/>
      <c r="J704" s="43"/>
      <c r="K704" s="43"/>
      <c r="L704" s="47"/>
      <c r="M704" s="223"/>
      <c r="N704" s="224"/>
      <c r="O704" s="87"/>
      <c r="P704" s="87"/>
      <c r="Q704" s="87"/>
      <c r="R704" s="87"/>
      <c r="S704" s="87"/>
      <c r="T704" s="88"/>
      <c r="U704" s="41"/>
      <c r="V704" s="41"/>
      <c r="W704" s="41"/>
      <c r="X704" s="41"/>
      <c r="Y704" s="41"/>
      <c r="Z704" s="41"/>
      <c r="AA704" s="41"/>
      <c r="AB704" s="41"/>
      <c r="AC704" s="41"/>
      <c r="AD704" s="41"/>
      <c r="AE704" s="41"/>
      <c r="AT704" s="20" t="s">
        <v>149</v>
      </c>
      <c r="AU704" s="20" t="s">
        <v>86</v>
      </c>
    </row>
    <row r="705" s="2" customFormat="1">
      <c r="A705" s="41"/>
      <c r="B705" s="42"/>
      <c r="C705" s="43"/>
      <c r="D705" s="225" t="s">
        <v>151</v>
      </c>
      <c r="E705" s="43"/>
      <c r="F705" s="226" t="s">
        <v>1114</v>
      </c>
      <c r="G705" s="43"/>
      <c r="H705" s="43"/>
      <c r="I705" s="222"/>
      <c r="J705" s="43"/>
      <c r="K705" s="43"/>
      <c r="L705" s="47"/>
      <c r="M705" s="223"/>
      <c r="N705" s="224"/>
      <c r="O705" s="87"/>
      <c r="P705" s="87"/>
      <c r="Q705" s="87"/>
      <c r="R705" s="87"/>
      <c r="S705" s="87"/>
      <c r="T705" s="88"/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T705" s="20" t="s">
        <v>151</v>
      </c>
      <c r="AU705" s="20" t="s">
        <v>86</v>
      </c>
    </row>
    <row r="706" s="2" customFormat="1">
      <c r="A706" s="41"/>
      <c r="B706" s="42"/>
      <c r="C706" s="43"/>
      <c r="D706" s="220" t="s">
        <v>164</v>
      </c>
      <c r="E706" s="43"/>
      <c r="F706" s="239" t="s">
        <v>1108</v>
      </c>
      <c r="G706" s="43"/>
      <c r="H706" s="43"/>
      <c r="I706" s="222"/>
      <c r="J706" s="43"/>
      <c r="K706" s="43"/>
      <c r="L706" s="47"/>
      <c r="M706" s="223"/>
      <c r="N706" s="224"/>
      <c r="O706" s="87"/>
      <c r="P706" s="87"/>
      <c r="Q706" s="87"/>
      <c r="R706" s="87"/>
      <c r="S706" s="87"/>
      <c r="T706" s="88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T706" s="20" t="s">
        <v>164</v>
      </c>
      <c r="AU706" s="20" t="s">
        <v>86</v>
      </c>
    </row>
    <row r="707" s="13" customFormat="1">
      <c r="A707" s="13"/>
      <c r="B707" s="227"/>
      <c r="C707" s="228"/>
      <c r="D707" s="220" t="s">
        <v>153</v>
      </c>
      <c r="E707" s="229" t="s">
        <v>19</v>
      </c>
      <c r="F707" s="230" t="s">
        <v>325</v>
      </c>
      <c r="G707" s="228"/>
      <c r="H707" s="231">
        <v>2.7999999999999998</v>
      </c>
      <c r="I707" s="232"/>
      <c r="J707" s="228"/>
      <c r="K707" s="228"/>
      <c r="L707" s="233"/>
      <c r="M707" s="234"/>
      <c r="N707" s="235"/>
      <c r="O707" s="235"/>
      <c r="P707" s="235"/>
      <c r="Q707" s="235"/>
      <c r="R707" s="235"/>
      <c r="S707" s="235"/>
      <c r="T707" s="23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37" t="s">
        <v>153</v>
      </c>
      <c r="AU707" s="237" t="s">
        <v>86</v>
      </c>
      <c r="AV707" s="13" t="s">
        <v>86</v>
      </c>
      <c r="AW707" s="13" t="s">
        <v>35</v>
      </c>
      <c r="AX707" s="13" t="s">
        <v>76</v>
      </c>
      <c r="AY707" s="237" t="s">
        <v>139</v>
      </c>
    </row>
    <row r="708" s="13" customFormat="1">
      <c r="A708" s="13"/>
      <c r="B708" s="227"/>
      <c r="C708" s="228"/>
      <c r="D708" s="220" t="s">
        <v>153</v>
      </c>
      <c r="E708" s="229" t="s">
        <v>19</v>
      </c>
      <c r="F708" s="230" t="s">
        <v>326</v>
      </c>
      <c r="G708" s="228"/>
      <c r="H708" s="231">
        <v>1.8600000000000001</v>
      </c>
      <c r="I708" s="232"/>
      <c r="J708" s="228"/>
      <c r="K708" s="228"/>
      <c r="L708" s="233"/>
      <c r="M708" s="234"/>
      <c r="N708" s="235"/>
      <c r="O708" s="235"/>
      <c r="P708" s="235"/>
      <c r="Q708" s="235"/>
      <c r="R708" s="235"/>
      <c r="S708" s="235"/>
      <c r="T708" s="236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37" t="s">
        <v>153</v>
      </c>
      <c r="AU708" s="237" t="s">
        <v>86</v>
      </c>
      <c r="AV708" s="13" t="s">
        <v>86</v>
      </c>
      <c r="AW708" s="13" t="s">
        <v>35</v>
      </c>
      <c r="AX708" s="13" t="s">
        <v>76</v>
      </c>
      <c r="AY708" s="237" t="s">
        <v>139</v>
      </c>
    </row>
    <row r="709" s="13" customFormat="1">
      <c r="A709" s="13"/>
      <c r="B709" s="227"/>
      <c r="C709" s="228"/>
      <c r="D709" s="220" t="s">
        <v>153</v>
      </c>
      <c r="E709" s="229" t="s">
        <v>19</v>
      </c>
      <c r="F709" s="230" t="s">
        <v>327</v>
      </c>
      <c r="G709" s="228"/>
      <c r="H709" s="231">
        <v>20.800000000000001</v>
      </c>
      <c r="I709" s="232"/>
      <c r="J709" s="228"/>
      <c r="K709" s="228"/>
      <c r="L709" s="233"/>
      <c r="M709" s="234"/>
      <c r="N709" s="235"/>
      <c r="O709" s="235"/>
      <c r="P709" s="235"/>
      <c r="Q709" s="235"/>
      <c r="R709" s="235"/>
      <c r="S709" s="235"/>
      <c r="T709" s="23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7" t="s">
        <v>153</v>
      </c>
      <c r="AU709" s="237" t="s">
        <v>86</v>
      </c>
      <c r="AV709" s="13" t="s">
        <v>86</v>
      </c>
      <c r="AW709" s="13" t="s">
        <v>35</v>
      </c>
      <c r="AX709" s="13" t="s">
        <v>76</v>
      </c>
      <c r="AY709" s="237" t="s">
        <v>139</v>
      </c>
    </row>
    <row r="710" s="13" customFormat="1">
      <c r="A710" s="13"/>
      <c r="B710" s="227"/>
      <c r="C710" s="228"/>
      <c r="D710" s="220" t="s">
        <v>153</v>
      </c>
      <c r="E710" s="229" t="s">
        <v>19</v>
      </c>
      <c r="F710" s="230" t="s">
        <v>328</v>
      </c>
      <c r="G710" s="228"/>
      <c r="H710" s="231">
        <v>13.800000000000001</v>
      </c>
      <c r="I710" s="232"/>
      <c r="J710" s="228"/>
      <c r="K710" s="228"/>
      <c r="L710" s="233"/>
      <c r="M710" s="234"/>
      <c r="N710" s="235"/>
      <c r="O710" s="235"/>
      <c r="P710" s="235"/>
      <c r="Q710" s="235"/>
      <c r="R710" s="235"/>
      <c r="S710" s="235"/>
      <c r="T710" s="236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T710" s="237" t="s">
        <v>153</v>
      </c>
      <c r="AU710" s="237" t="s">
        <v>86</v>
      </c>
      <c r="AV710" s="13" t="s">
        <v>86</v>
      </c>
      <c r="AW710" s="13" t="s">
        <v>35</v>
      </c>
      <c r="AX710" s="13" t="s">
        <v>76</v>
      </c>
      <c r="AY710" s="237" t="s">
        <v>139</v>
      </c>
    </row>
    <row r="711" s="14" customFormat="1">
      <c r="A711" s="14"/>
      <c r="B711" s="251"/>
      <c r="C711" s="252"/>
      <c r="D711" s="220" t="s">
        <v>153</v>
      </c>
      <c r="E711" s="253" t="s">
        <v>19</v>
      </c>
      <c r="F711" s="254" t="s">
        <v>213</v>
      </c>
      <c r="G711" s="252"/>
      <c r="H711" s="255">
        <v>39.260000000000005</v>
      </c>
      <c r="I711" s="256"/>
      <c r="J711" s="252"/>
      <c r="K711" s="252"/>
      <c r="L711" s="257"/>
      <c r="M711" s="258"/>
      <c r="N711" s="259"/>
      <c r="O711" s="259"/>
      <c r="P711" s="259"/>
      <c r="Q711" s="259"/>
      <c r="R711" s="259"/>
      <c r="S711" s="259"/>
      <c r="T711" s="260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1" t="s">
        <v>153</v>
      </c>
      <c r="AU711" s="261" t="s">
        <v>86</v>
      </c>
      <c r="AV711" s="14" t="s">
        <v>147</v>
      </c>
      <c r="AW711" s="14" t="s">
        <v>35</v>
      </c>
      <c r="AX711" s="14" t="s">
        <v>84</v>
      </c>
      <c r="AY711" s="261" t="s">
        <v>139</v>
      </c>
    </row>
    <row r="712" s="2" customFormat="1" ht="16.5" customHeight="1">
      <c r="A712" s="41"/>
      <c r="B712" s="42"/>
      <c r="C712" s="207" t="s">
        <v>1115</v>
      </c>
      <c r="D712" s="238" t="s">
        <v>142</v>
      </c>
      <c r="E712" s="208" t="s">
        <v>1116</v>
      </c>
      <c r="F712" s="209" t="s">
        <v>1117</v>
      </c>
      <c r="G712" s="210" t="s">
        <v>160</v>
      </c>
      <c r="H712" s="211">
        <v>39.259999999999998</v>
      </c>
      <c r="I712" s="212"/>
      <c r="J712" s="213">
        <f>ROUND(I712*H712,2)</f>
        <v>0</v>
      </c>
      <c r="K712" s="209" t="s">
        <v>146</v>
      </c>
      <c r="L712" s="47"/>
      <c r="M712" s="214" t="s">
        <v>19</v>
      </c>
      <c r="N712" s="215" t="s">
        <v>47</v>
      </c>
      <c r="O712" s="87"/>
      <c r="P712" s="216">
        <f>O712*H712</f>
        <v>0</v>
      </c>
      <c r="Q712" s="216">
        <v>0.0075820000000000002</v>
      </c>
      <c r="R712" s="216">
        <f>Q712*H712</f>
        <v>0.29766932000000002</v>
      </c>
      <c r="S712" s="216">
        <v>0</v>
      </c>
      <c r="T712" s="217">
        <f>S712*H712</f>
        <v>0</v>
      </c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R712" s="218" t="s">
        <v>305</v>
      </c>
      <c r="AT712" s="218" t="s">
        <v>142</v>
      </c>
      <c r="AU712" s="218" t="s">
        <v>86</v>
      </c>
      <c r="AY712" s="20" t="s">
        <v>139</v>
      </c>
      <c r="BE712" s="219">
        <f>IF(N712="základní",J712,0)</f>
        <v>0</v>
      </c>
      <c r="BF712" s="219">
        <f>IF(N712="snížená",J712,0)</f>
        <v>0</v>
      </c>
      <c r="BG712" s="219">
        <f>IF(N712="zákl. přenesená",J712,0)</f>
        <v>0</v>
      </c>
      <c r="BH712" s="219">
        <f>IF(N712="sníž. přenesená",J712,0)</f>
        <v>0</v>
      </c>
      <c r="BI712" s="219">
        <f>IF(N712="nulová",J712,0)</f>
        <v>0</v>
      </c>
      <c r="BJ712" s="20" t="s">
        <v>84</v>
      </c>
      <c r="BK712" s="219">
        <f>ROUND(I712*H712,2)</f>
        <v>0</v>
      </c>
      <c r="BL712" s="20" t="s">
        <v>305</v>
      </c>
      <c r="BM712" s="218" t="s">
        <v>1118</v>
      </c>
    </row>
    <row r="713" s="2" customFormat="1">
      <c r="A713" s="41"/>
      <c r="B713" s="42"/>
      <c r="C713" s="43"/>
      <c r="D713" s="220" t="s">
        <v>149</v>
      </c>
      <c r="E713" s="43"/>
      <c r="F713" s="221" t="s">
        <v>1119</v>
      </c>
      <c r="G713" s="43"/>
      <c r="H713" s="43"/>
      <c r="I713" s="222"/>
      <c r="J713" s="43"/>
      <c r="K713" s="43"/>
      <c r="L713" s="47"/>
      <c r="M713" s="223"/>
      <c r="N713" s="224"/>
      <c r="O713" s="87"/>
      <c r="P713" s="87"/>
      <c r="Q713" s="87"/>
      <c r="R713" s="87"/>
      <c r="S713" s="87"/>
      <c r="T713" s="88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T713" s="20" t="s">
        <v>149</v>
      </c>
      <c r="AU713" s="20" t="s">
        <v>86</v>
      </c>
    </row>
    <row r="714" s="2" customFormat="1">
      <c r="A714" s="41"/>
      <c r="B714" s="42"/>
      <c r="C714" s="43"/>
      <c r="D714" s="225" t="s">
        <v>151</v>
      </c>
      <c r="E714" s="43"/>
      <c r="F714" s="226" t="s">
        <v>1120</v>
      </c>
      <c r="G714" s="43"/>
      <c r="H714" s="43"/>
      <c r="I714" s="222"/>
      <c r="J714" s="43"/>
      <c r="K714" s="43"/>
      <c r="L714" s="47"/>
      <c r="M714" s="223"/>
      <c r="N714" s="224"/>
      <c r="O714" s="87"/>
      <c r="P714" s="87"/>
      <c r="Q714" s="87"/>
      <c r="R714" s="87"/>
      <c r="S714" s="87"/>
      <c r="T714" s="88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T714" s="20" t="s">
        <v>151</v>
      </c>
      <c r="AU714" s="20" t="s">
        <v>86</v>
      </c>
    </row>
    <row r="715" s="2" customFormat="1">
      <c r="A715" s="41"/>
      <c r="B715" s="42"/>
      <c r="C715" s="43"/>
      <c r="D715" s="220" t="s">
        <v>164</v>
      </c>
      <c r="E715" s="43"/>
      <c r="F715" s="239" t="s">
        <v>1108</v>
      </c>
      <c r="G715" s="43"/>
      <c r="H715" s="43"/>
      <c r="I715" s="222"/>
      <c r="J715" s="43"/>
      <c r="K715" s="43"/>
      <c r="L715" s="47"/>
      <c r="M715" s="223"/>
      <c r="N715" s="224"/>
      <c r="O715" s="87"/>
      <c r="P715" s="87"/>
      <c r="Q715" s="87"/>
      <c r="R715" s="87"/>
      <c r="S715" s="87"/>
      <c r="T715" s="88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T715" s="20" t="s">
        <v>164</v>
      </c>
      <c r="AU715" s="20" t="s">
        <v>86</v>
      </c>
    </row>
    <row r="716" s="13" customFormat="1">
      <c r="A716" s="13"/>
      <c r="B716" s="227"/>
      <c r="C716" s="228"/>
      <c r="D716" s="220" t="s">
        <v>153</v>
      </c>
      <c r="E716" s="229" t="s">
        <v>19</v>
      </c>
      <c r="F716" s="230" t="s">
        <v>325</v>
      </c>
      <c r="G716" s="228"/>
      <c r="H716" s="231">
        <v>2.7999999999999998</v>
      </c>
      <c r="I716" s="232"/>
      <c r="J716" s="228"/>
      <c r="K716" s="228"/>
      <c r="L716" s="233"/>
      <c r="M716" s="234"/>
      <c r="N716" s="235"/>
      <c r="O716" s="235"/>
      <c r="P716" s="235"/>
      <c r="Q716" s="235"/>
      <c r="R716" s="235"/>
      <c r="S716" s="235"/>
      <c r="T716" s="23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7" t="s">
        <v>153</v>
      </c>
      <c r="AU716" s="237" t="s">
        <v>86</v>
      </c>
      <c r="AV716" s="13" t="s">
        <v>86</v>
      </c>
      <c r="AW716" s="13" t="s">
        <v>35</v>
      </c>
      <c r="AX716" s="13" t="s">
        <v>76</v>
      </c>
      <c r="AY716" s="237" t="s">
        <v>139</v>
      </c>
    </row>
    <row r="717" s="13" customFormat="1">
      <c r="A717" s="13"/>
      <c r="B717" s="227"/>
      <c r="C717" s="228"/>
      <c r="D717" s="220" t="s">
        <v>153</v>
      </c>
      <c r="E717" s="229" t="s">
        <v>19</v>
      </c>
      <c r="F717" s="230" t="s">
        <v>326</v>
      </c>
      <c r="G717" s="228"/>
      <c r="H717" s="231">
        <v>1.8600000000000001</v>
      </c>
      <c r="I717" s="232"/>
      <c r="J717" s="228"/>
      <c r="K717" s="228"/>
      <c r="L717" s="233"/>
      <c r="M717" s="234"/>
      <c r="N717" s="235"/>
      <c r="O717" s="235"/>
      <c r="P717" s="235"/>
      <c r="Q717" s="235"/>
      <c r="R717" s="235"/>
      <c r="S717" s="235"/>
      <c r="T717" s="236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T717" s="237" t="s">
        <v>153</v>
      </c>
      <c r="AU717" s="237" t="s">
        <v>86</v>
      </c>
      <c r="AV717" s="13" t="s">
        <v>86</v>
      </c>
      <c r="AW717" s="13" t="s">
        <v>35</v>
      </c>
      <c r="AX717" s="13" t="s">
        <v>76</v>
      </c>
      <c r="AY717" s="237" t="s">
        <v>139</v>
      </c>
    </row>
    <row r="718" s="13" customFormat="1">
      <c r="A718" s="13"/>
      <c r="B718" s="227"/>
      <c r="C718" s="228"/>
      <c r="D718" s="220" t="s">
        <v>153</v>
      </c>
      <c r="E718" s="229" t="s">
        <v>19</v>
      </c>
      <c r="F718" s="230" t="s">
        <v>327</v>
      </c>
      <c r="G718" s="228"/>
      <c r="H718" s="231">
        <v>20.800000000000001</v>
      </c>
      <c r="I718" s="232"/>
      <c r="J718" s="228"/>
      <c r="K718" s="228"/>
      <c r="L718" s="233"/>
      <c r="M718" s="234"/>
      <c r="N718" s="235"/>
      <c r="O718" s="235"/>
      <c r="P718" s="235"/>
      <c r="Q718" s="235"/>
      <c r="R718" s="235"/>
      <c r="S718" s="235"/>
      <c r="T718" s="236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37" t="s">
        <v>153</v>
      </c>
      <c r="AU718" s="237" t="s">
        <v>86</v>
      </c>
      <c r="AV718" s="13" t="s">
        <v>86</v>
      </c>
      <c r="AW718" s="13" t="s">
        <v>35</v>
      </c>
      <c r="AX718" s="13" t="s">
        <v>76</v>
      </c>
      <c r="AY718" s="237" t="s">
        <v>139</v>
      </c>
    </row>
    <row r="719" s="13" customFormat="1">
      <c r="A719" s="13"/>
      <c r="B719" s="227"/>
      <c r="C719" s="228"/>
      <c r="D719" s="220" t="s">
        <v>153</v>
      </c>
      <c r="E719" s="229" t="s">
        <v>19</v>
      </c>
      <c r="F719" s="230" t="s">
        <v>328</v>
      </c>
      <c r="G719" s="228"/>
      <c r="H719" s="231">
        <v>13.800000000000001</v>
      </c>
      <c r="I719" s="232"/>
      <c r="J719" s="228"/>
      <c r="K719" s="228"/>
      <c r="L719" s="233"/>
      <c r="M719" s="234"/>
      <c r="N719" s="235"/>
      <c r="O719" s="235"/>
      <c r="P719" s="235"/>
      <c r="Q719" s="235"/>
      <c r="R719" s="235"/>
      <c r="S719" s="235"/>
      <c r="T719" s="236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37" t="s">
        <v>153</v>
      </c>
      <c r="AU719" s="237" t="s">
        <v>86</v>
      </c>
      <c r="AV719" s="13" t="s">
        <v>86</v>
      </c>
      <c r="AW719" s="13" t="s">
        <v>35</v>
      </c>
      <c r="AX719" s="13" t="s">
        <v>76</v>
      </c>
      <c r="AY719" s="237" t="s">
        <v>139</v>
      </c>
    </row>
    <row r="720" s="14" customFormat="1">
      <c r="A720" s="14"/>
      <c r="B720" s="251"/>
      <c r="C720" s="252"/>
      <c r="D720" s="220" t="s">
        <v>153</v>
      </c>
      <c r="E720" s="253" t="s">
        <v>19</v>
      </c>
      <c r="F720" s="254" t="s">
        <v>213</v>
      </c>
      <c r="G720" s="252"/>
      <c r="H720" s="255">
        <v>39.260000000000005</v>
      </c>
      <c r="I720" s="256"/>
      <c r="J720" s="252"/>
      <c r="K720" s="252"/>
      <c r="L720" s="257"/>
      <c r="M720" s="258"/>
      <c r="N720" s="259"/>
      <c r="O720" s="259"/>
      <c r="P720" s="259"/>
      <c r="Q720" s="259"/>
      <c r="R720" s="259"/>
      <c r="S720" s="259"/>
      <c r="T720" s="260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61" t="s">
        <v>153</v>
      </c>
      <c r="AU720" s="261" t="s">
        <v>86</v>
      </c>
      <c r="AV720" s="14" t="s">
        <v>147</v>
      </c>
      <c r="AW720" s="14" t="s">
        <v>35</v>
      </c>
      <c r="AX720" s="14" t="s">
        <v>84</v>
      </c>
      <c r="AY720" s="261" t="s">
        <v>139</v>
      </c>
    </row>
    <row r="721" s="2" customFormat="1" ht="16.5" customHeight="1">
      <c r="A721" s="41"/>
      <c r="B721" s="42"/>
      <c r="C721" s="207" t="s">
        <v>1121</v>
      </c>
      <c r="D721" s="238" t="s">
        <v>142</v>
      </c>
      <c r="E721" s="208" t="s">
        <v>1122</v>
      </c>
      <c r="F721" s="209" t="s">
        <v>1123</v>
      </c>
      <c r="G721" s="210" t="s">
        <v>160</v>
      </c>
      <c r="H721" s="211">
        <v>39.259999999999998</v>
      </c>
      <c r="I721" s="212"/>
      <c r="J721" s="213">
        <f>ROUND(I721*H721,2)</f>
        <v>0</v>
      </c>
      <c r="K721" s="209" t="s">
        <v>146</v>
      </c>
      <c r="L721" s="47"/>
      <c r="M721" s="214" t="s">
        <v>19</v>
      </c>
      <c r="N721" s="215" t="s">
        <v>47</v>
      </c>
      <c r="O721" s="87"/>
      <c r="P721" s="216">
        <f>O721*H721</f>
        <v>0</v>
      </c>
      <c r="Q721" s="216">
        <v>0.00029999999999999997</v>
      </c>
      <c r="R721" s="216">
        <f>Q721*H721</f>
        <v>0.011777999999999999</v>
      </c>
      <c r="S721" s="216">
        <v>0</v>
      </c>
      <c r="T721" s="217">
        <f>S721*H721</f>
        <v>0</v>
      </c>
      <c r="U721" s="41"/>
      <c r="V721" s="41"/>
      <c r="W721" s="41"/>
      <c r="X721" s="41"/>
      <c r="Y721" s="41"/>
      <c r="Z721" s="41"/>
      <c r="AA721" s="41"/>
      <c r="AB721" s="41"/>
      <c r="AC721" s="41"/>
      <c r="AD721" s="41"/>
      <c r="AE721" s="41"/>
      <c r="AR721" s="218" t="s">
        <v>305</v>
      </c>
      <c r="AT721" s="218" t="s">
        <v>142</v>
      </c>
      <c r="AU721" s="218" t="s">
        <v>86</v>
      </c>
      <c r="AY721" s="20" t="s">
        <v>139</v>
      </c>
      <c r="BE721" s="219">
        <f>IF(N721="základní",J721,0)</f>
        <v>0</v>
      </c>
      <c r="BF721" s="219">
        <f>IF(N721="snížená",J721,0)</f>
        <v>0</v>
      </c>
      <c r="BG721" s="219">
        <f>IF(N721="zákl. přenesená",J721,0)</f>
        <v>0</v>
      </c>
      <c r="BH721" s="219">
        <f>IF(N721="sníž. přenesená",J721,0)</f>
        <v>0</v>
      </c>
      <c r="BI721" s="219">
        <f>IF(N721="nulová",J721,0)</f>
        <v>0</v>
      </c>
      <c r="BJ721" s="20" t="s">
        <v>84</v>
      </c>
      <c r="BK721" s="219">
        <f>ROUND(I721*H721,2)</f>
        <v>0</v>
      </c>
      <c r="BL721" s="20" t="s">
        <v>305</v>
      </c>
      <c r="BM721" s="218" t="s">
        <v>1124</v>
      </c>
    </row>
    <row r="722" s="2" customFormat="1">
      <c r="A722" s="41"/>
      <c r="B722" s="42"/>
      <c r="C722" s="43"/>
      <c r="D722" s="220" t="s">
        <v>149</v>
      </c>
      <c r="E722" s="43"/>
      <c r="F722" s="221" t="s">
        <v>1125</v>
      </c>
      <c r="G722" s="43"/>
      <c r="H722" s="43"/>
      <c r="I722" s="222"/>
      <c r="J722" s="43"/>
      <c r="K722" s="43"/>
      <c r="L722" s="47"/>
      <c r="M722" s="223"/>
      <c r="N722" s="224"/>
      <c r="O722" s="87"/>
      <c r="P722" s="87"/>
      <c r="Q722" s="87"/>
      <c r="R722" s="87"/>
      <c r="S722" s="87"/>
      <c r="T722" s="88"/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T722" s="20" t="s">
        <v>149</v>
      </c>
      <c r="AU722" s="20" t="s">
        <v>86</v>
      </c>
    </row>
    <row r="723" s="2" customFormat="1">
      <c r="A723" s="41"/>
      <c r="B723" s="42"/>
      <c r="C723" s="43"/>
      <c r="D723" s="225" t="s">
        <v>151</v>
      </c>
      <c r="E723" s="43"/>
      <c r="F723" s="226" t="s">
        <v>1126</v>
      </c>
      <c r="G723" s="43"/>
      <c r="H723" s="43"/>
      <c r="I723" s="222"/>
      <c r="J723" s="43"/>
      <c r="K723" s="43"/>
      <c r="L723" s="47"/>
      <c r="M723" s="223"/>
      <c r="N723" s="224"/>
      <c r="O723" s="87"/>
      <c r="P723" s="87"/>
      <c r="Q723" s="87"/>
      <c r="R723" s="87"/>
      <c r="S723" s="87"/>
      <c r="T723" s="88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T723" s="20" t="s">
        <v>151</v>
      </c>
      <c r="AU723" s="20" t="s">
        <v>86</v>
      </c>
    </row>
    <row r="724" s="2" customFormat="1">
      <c r="A724" s="41"/>
      <c r="B724" s="42"/>
      <c r="C724" s="43"/>
      <c r="D724" s="220" t="s">
        <v>164</v>
      </c>
      <c r="E724" s="43"/>
      <c r="F724" s="239" t="s">
        <v>1108</v>
      </c>
      <c r="G724" s="43"/>
      <c r="H724" s="43"/>
      <c r="I724" s="222"/>
      <c r="J724" s="43"/>
      <c r="K724" s="43"/>
      <c r="L724" s="47"/>
      <c r="M724" s="223"/>
      <c r="N724" s="224"/>
      <c r="O724" s="87"/>
      <c r="P724" s="87"/>
      <c r="Q724" s="87"/>
      <c r="R724" s="87"/>
      <c r="S724" s="87"/>
      <c r="T724" s="88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T724" s="20" t="s">
        <v>164</v>
      </c>
      <c r="AU724" s="20" t="s">
        <v>86</v>
      </c>
    </row>
    <row r="725" s="13" customFormat="1">
      <c r="A725" s="13"/>
      <c r="B725" s="227"/>
      <c r="C725" s="228"/>
      <c r="D725" s="220" t="s">
        <v>153</v>
      </c>
      <c r="E725" s="229" t="s">
        <v>19</v>
      </c>
      <c r="F725" s="230" t="s">
        <v>325</v>
      </c>
      <c r="G725" s="228"/>
      <c r="H725" s="231">
        <v>2.7999999999999998</v>
      </c>
      <c r="I725" s="232"/>
      <c r="J725" s="228"/>
      <c r="K725" s="228"/>
      <c r="L725" s="233"/>
      <c r="M725" s="234"/>
      <c r="N725" s="235"/>
      <c r="O725" s="235"/>
      <c r="P725" s="235"/>
      <c r="Q725" s="235"/>
      <c r="R725" s="235"/>
      <c r="S725" s="235"/>
      <c r="T725" s="236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T725" s="237" t="s">
        <v>153</v>
      </c>
      <c r="AU725" s="237" t="s">
        <v>86</v>
      </c>
      <c r="AV725" s="13" t="s">
        <v>86</v>
      </c>
      <c r="AW725" s="13" t="s">
        <v>35</v>
      </c>
      <c r="AX725" s="13" t="s">
        <v>76</v>
      </c>
      <c r="AY725" s="237" t="s">
        <v>139</v>
      </c>
    </row>
    <row r="726" s="13" customFormat="1">
      <c r="A726" s="13"/>
      <c r="B726" s="227"/>
      <c r="C726" s="228"/>
      <c r="D726" s="220" t="s">
        <v>153</v>
      </c>
      <c r="E726" s="229" t="s">
        <v>19</v>
      </c>
      <c r="F726" s="230" t="s">
        <v>326</v>
      </c>
      <c r="G726" s="228"/>
      <c r="H726" s="231">
        <v>1.8600000000000001</v>
      </c>
      <c r="I726" s="232"/>
      <c r="J726" s="228"/>
      <c r="K726" s="228"/>
      <c r="L726" s="233"/>
      <c r="M726" s="234"/>
      <c r="N726" s="235"/>
      <c r="O726" s="235"/>
      <c r="P726" s="235"/>
      <c r="Q726" s="235"/>
      <c r="R726" s="235"/>
      <c r="S726" s="235"/>
      <c r="T726" s="23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7" t="s">
        <v>153</v>
      </c>
      <c r="AU726" s="237" t="s">
        <v>86</v>
      </c>
      <c r="AV726" s="13" t="s">
        <v>86</v>
      </c>
      <c r="AW726" s="13" t="s">
        <v>35</v>
      </c>
      <c r="AX726" s="13" t="s">
        <v>76</v>
      </c>
      <c r="AY726" s="237" t="s">
        <v>139</v>
      </c>
    </row>
    <row r="727" s="13" customFormat="1">
      <c r="A727" s="13"/>
      <c r="B727" s="227"/>
      <c r="C727" s="228"/>
      <c r="D727" s="220" t="s">
        <v>153</v>
      </c>
      <c r="E727" s="229" t="s">
        <v>19</v>
      </c>
      <c r="F727" s="230" t="s">
        <v>327</v>
      </c>
      <c r="G727" s="228"/>
      <c r="H727" s="231">
        <v>20.800000000000001</v>
      </c>
      <c r="I727" s="232"/>
      <c r="J727" s="228"/>
      <c r="K727" s="228"/>
      <c r="L727" s="233"/>
      <c r="M727" s="234"/>
      <c r="N727" s="235"/>
      <c r="O727" s="235"/>
      <c r="P727" s="235"/>
      <c r="Q727" s="235"/>
      <c r="R727" s="235"/>
      <c r="S727" s="235"/>
      <c r="T727" s="236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T727" s="237" t="s">
        <v>153</v>
      </c>
      <c r="AU727" s="237" t="s">
        <v>86</v>
      </c>
      <c r="AV727" s="13" t="s">
        <v>86</v>
      </c>
      <c r="AW727" s="13" t="s">
        <v>35</v>
      </c>
      <c r="AX727" s="13" t="s">
        <v>76</v>
      </c>
      <c r="AY727" s="237" t="s">
        <v>139</v>
      </c>
    </row>
    <row r="728" s="13" customFormat="1">
      <c r="A728" s="13"/>
      <c r="B728" s="227"/>
      <c r="C728" s="228"/>
      <c r="D728" s="220" t="s">
        <v>153</v>
      </c>
      <c r="E728" s="229" t="s">
        <v>19</v>
      </c>
      <c r="F728" s="230" t="s">
        <v>328</v>
      </c>
      <c r="G728" s="228"/>
      <c r="H728" s="231">
        <v>13.800000000000001</v>
      </c>
      <c r="I728" s="232"/>
      <c r="J728" s="228"/>
      <c r="K728" s="228"/>
      <c r="L728" s="233"/>
      <c r="M728" s="234"/>
      <c r="N728" s="235"/>
      <c r="O728" s="235"/>
      <c r="P728" s="235"/>
      <c r="Q728" s="235"/>
      <c r="R728" s="235"/>
      <c r="S728" s="235"/>
      <c r="T728" s="236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37" t="s">
        <v>153</v>
      </c>
      <c r="AU728" s="237" t="s">
        <v>86</v>
      </c>
      <c r="AV728" s="13" t="s">
        <v>86</v>
      </c>
      <c r="AW728" s="13" t="s">
        <v>35</v>
      </c>
      <c r="AX728" s="13" t="s">
        <v>76</v>
      </c>
      <c r="AY728" s="237" t="s">
        <v>139</v>
      </c>
    </row>
    <row r="729" s="14" customFormat="1">
      <c r="A729" s="14"/>
      <c r="B729" s="251"/>
      <c r="C729" s="252"/>
      <c r="D729" s="220" t="s">
        <v>153</v>
      </c>
      <c r="E729" s="253" t="s">
        <v>19</v>
      </c>
      <c r="F729" s="254" t="s">
        <v>213</v>
      </c>
      <c r="G729" s="252"/>
      <c r="H729" s="255">
        <v>39.260000000000005</v>
      </c>
      <c r="I729" s="256"/>
      <c r="J729" s="252"/>
      <c r="K729" s="252"/>
      <c r="L729" s="257"/>
      <c r="M729" s="258"/>
      <c r="N729" s="259"/>
      <c r="O729" s="259"/>
      <c r="P729" s="259"/>
      <c r="Q729" s="259"/>
      <c r="R729" s="259"/>
      <c r="S729" s="259"/>
      <c r="T729" s="260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61" t="s">
        <v>153</v>
      </c>
      <c r="AU729" s="261" t="s">
        <v>86</v>
      </c>
      <c r="AV729" s="14" t="s">
        <v>147</v>
      </c>
      <c r="AW729" s="14" t="s">
        <v>35</v>
      </c>
      <c r="AX729" s="14" t="s">
        <v>84</v>
      </c>
      <c r="AY729" s="261" t="s">
        <v>139</v>
      </c>
    </row>
    <row r="730" s="2" customFormat="1" ht="16.5" customHeight="1">
      <c r="A730" s="41"/>
      <c r="B730" s="42"/>
      <c r="C730" s="207" t="s">
        <v>1127</v>
      </c>
      <c r="D730" s="238" t="s">
        <v>142</v>
      </c>
      <c r="E730" s="208" t="s">
        <v>1128</v>
      </c>
      <c r="F730" s="209" t="s">
        <v>1129</v>
      </c>
      <c r="G730" s="210" t="s">
        <v>197</v>
      </c>
      <c r="H730" s="211">
        <v>6.25</v>
      </c>
      <c r="I730" s="212"/>
      <c r="J730" s="213">
        <f>ROUND(I730*H730,2)</f>
        <v>0</v>
      </c>
      <c r="K730" s="209" t="s">
        <v>146</v>
      </c>
      <c r="L730" s="47"/>
      <c r="M730" s="214" t="s">
        <v>19</v>
      </c>
      <c r="N730" s="215" t="s">
        <v>47</v>
      </c>
      <c r="O730" s="87"/>
      <c r="P730" s="216">
        <f>O730*H730</f>
        <v>0</v>
      </c>
      <c r="Q730" s="216">
        <v>0.00020000000000000001</v>
      </c>
      <c r="R730" s="216">
        <f>Q730*H730</f>
        <v>0.00125</v>
      </c>
      <c r="S730" s="216">
        <v>0</v>
      </c>
      <c r="T730" s="217">
        <f>S730*H730</f>
        <v>0</v>
      </c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R730" s="218" t="s">
        <v>305</v>
      </c>
      <c r="AT730" s="218" t="s">
        <v>142</v>
      </c>
      <c r="AU730" s="218" t="s">
        <v>86</v>
      </c>
      <c r="AY730" s="20" t="s">
        <v>139</v>
      </c>
      <c r="BE730" s="219">
        <f>IF(N730="základní",J730,0)</f>
        <v>0</v>
      </c>
      <c r="BF730" s="219">
        <f>IF(N730="snížená",J730,0)</f>
        <v>0</v>
      </c>
      <c r="BG730" s="219">
        <f>IF(N730="zákl. přenesená",J730,0)</f>
        <v>0</v>
      </c>
      <c r="BH730" s="219">
        <f>IF(N730="sníž. přenesená",J730,0)</f>
        <v>0</v>
      </c>
      <c r="BI730" s="219">
        <f>IF(N730="nulová",J730,0)</f>
        <v>0</v>
      </c>
      <c r="BJ730" s="20" t="s">
        <v>84</v>
      </c>
      <c r="BK730" s="219">
        <f>ROUND(I730*H730,2)</f>
        <v>0</v>
      </c>
      <c r="BL730" s="20" t="s">
        <v>305</v>
      </c>
      <c r="BM730" s="218" t="s">
        <v>1130</v>
      </c>
    </row>
    <row r="731" s="2" customFormat="1">
      <c r="A731" s="41"/>
      <c r="B731" s="42"/>
      <c r="C731" s="43"/>
      <c r="D731" s="220" t="s">
        <v>149</v>
      </c>
      <c r="E731" s="43"/>
      <c r="F731" s="221" t="s">
        <v>1131</v>
      </c>
      <c r="G731" s="43"/>
      <c r="H731" s="43"/>
      <c r="I731" s="222"/>
      <c r="J731" s="43"/>
      <c r="K731" s="43"/>
      <c r="L731" s="47"/>
      <c r="M731" s="223"/>
      <c r="N731" s="224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20" t="s">
        <v>149</v>
      </c>
      <c r="AU731" s="20" t="s">
        <v>86</v>
      </c>
    </row>
    <row r="732" s="2" customFormat="1">
      <c r="A732" s="41"/>
      <c r="B732" s="42"/>
      <c r="C732" s="43"/>
      <c r="D732" s="225" t="s">
        <v>151</v>
      </c>
      <c r="E732" s="43"/>
      <c r="F732" s="226" t="s">
        <v>1132</v>
      </c>
      <c r="G732" s="43"/>
      <c r="H732" s="43"/>
      <c r="I732" s="222"/>
      <c r="J732" s="43"/>
      <c r="K732" s="43"/>
      <c r="L732" s="47"/>
      <c r="M732" s="223"/>
      <c r="N732" s="224"/>
      <c r="O732" s="87"/>
      <c r="P732" s="87"/>
      <c r="Q732" s="87"/>
      <c r="R732" s="87"/>
      <c r="S732" s="87"/>
      <c r="T732" s="88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T732" s="20" t="s">
        <v>151</v>
      </c>
      <c r="AU732" s="20" t="s">
        <v>86</v>
      </c>
    </row>
    <row r="733" s="2" customFormat="1">
      <c r="A733" s="41"/>
      <c r="B733" s="42"/>
      <c r="C733" s="43"/>
      <c r="D733" s="220" t="s">
        <v>164</v>
      </c>
      <c r="E733" s="43"/>
      <c r="F733" s="239" t="s">
        <v>1108</v>
      </c>
      <c r="G733" s="43"/>
      <c r="H733" s="43"/>
      <c r="I733" s="222"/>
      <c r="J733" s="43"/>
      <c r="K733" s="43"/>
      <c r="L733" s="47"/>
      <c r="M733" s="223"/>
      <c r="N733" s="224"/>
      <c r="O733" s="87"/>
      <c r="P733" s="87"/>
      <c r="Q733" s="87"/>
      <c r="R733" s="87"/>
      <c r="S733" s="87"/>
      <c r="T733" s="88"/>
      <c r="U733" s="41"/>
      <c r="V733" s="41"/>
      <c r="W733" s="41"/>
      <c r="X733" s="41"/>
      <c r="Y733" s="41"/>
      <c r="Z733" s="41"/>
      <c r="AA733" s="41"/>
      <c r="AB733" s="41"/>
      <c r="AC733" s="41"/>
      <c r="AD733" s="41"/>
      <c r="AE733" s="41"/>
      <c r="AT733" s="20" t="s">
        <v>164</v>
      </c>
      <c r="AU733" s="20" t="s">
        <v>86</v>
      </c>
    </row>
    <row r="734" s="2" customFormat="1" ht="16.5" customHeight="1">
      <c r="A734" s="41"/>
      <c r="B734" s="42"/>
      <c r="C734" s="240" t="s">
        <v>1133</v>
      </c>
      <c r="D734" s="241" t="s">
        <v>182</v>
      </c>
      <c r="E734" s="242" t="s">
        <v>1134</v>
      </c>
      <c r="F734" s="243" t="s">
        <v>1135</v>
      </c>
      <c r="G734" s="244" t="s">
        <v>197</v>
      </c>
      <c r="H734" s="245">
        <v>6.875</v>
      </c>
      <c r="I734" s="246"/>
      <c r="J734" s="247">
        <f>ROUND(I734*H734,2)</f>
        <v>0</v>
      </c>
      <c r="K734" s="243" t="s">
        <v>146</v>
      </c>
      <c r="L734" s="248"/>
      <c r="M734" s="249" t="s">
        <v>19</v>
      </c>
      <c r="N734" s="250" t="s">
        <v>47</v>
      </c>
      <c r="O734" s="87"/>
      <c r="P734" s="216">
        <f>O734*H734</f>
        <v>0</v>
      </c>
      <c r="Q734" s="216">
        <v>0.00040000000000000002</v>
      </c>
      <c r="R734" s="216">
        <f>Q734*H734</f>
        <v>0.0027500000000000003</v>
      </c>
      <c r="S734" s="216">
        <v>0</v>
      </c>
      <c r="T734" s="217">
        <f>S734*H734</f>
        <v>0</v>
      </c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R734" s="218" t="s">
        <v>388</v>
      </c>
      <c r="AT734" s="218" t="s">
        <v>182</v>
      </c>
      <c r="AU734" s="218" t="s">
        <v>86</v>
      </c>
      <c r="AY734" s="20" t="s">
        <v>139</v>
      </c>
      <c r="BE734" s="219">
        <f>IF(N734="základní",J734,0)</f>
        <v>0</v>
      </c>
      <c r="BF734" s="219">
        <f>IF(N734="snížená",J734,0)</f>
        <v>0</v>
      </c>
      <c r="BG734" s="219">
        <f>IF(N734="zákl. přenesená",J734,0)</f>
        <v>0</v>
      </c>
      <c r="BH734" s="219">
        <f>IF(N734="sníž. přenesená",J734,0)</f>
        <v>0</v>
      </c>
      <c r="BI734" s="219">
        <f>IF(N734="nulová",J734,0)</f>
        <v>0</v>
      </c>
      <c r="BJ734" s="20" t="s">
        <v>84</v>
      </c>
      <c r="BK734" s="219">
        <f>ROUND(I734*H734,2)</f>
        <v>0</v>
      </c>
      <c r="BL734" s="20" t="s">
        <v>305</v>
      </c>
      <c r="BM734" s="218" t="s">
        <v>1136</v>
      </c>
    </row>
    <row r="735" s="2" customFormat="1">
      <c r="A735" s="41"/>
      <c r="B735" s="42"/>
      <c r="C735" s="43"/>
      <c r="D735" s="220" t="s">
        <v>149</v>
      </c>
      <c r="E735" s="43"/>
      <c r="F735" s="221" t="s">
        <v>1135</v>
      </c>
      <c r="G735" s="43"/>
      <c r="H735" s="43"/>
      <c r="I735" s="222"/>
      <c r="J735" s="43"/>
      <c r="K735" s="43"/>
      <c r="L735" s="47"/>
      <c r="M735" s="223"/>
      <c r="N735" s="224"/>
      <c r="O735" s="87"/>
      <c r="P735" s="87"/>
      <c r="Q735" s="87"/>
      <c r="R735" s="87"/>
      <c r="S735" s="87"/>
      <c r="T735" s="88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T735" s="20" t="s">
        <v>149</v>
      </c>
      <c r="AU735" s="20" t="s">
        <v>86</v>
      </c>
    </row>
    <row r="736" s="2" customFormat="1">
      <c r="A736" s="41"/>
      <c r="B736" s="42"/>
      <c r="C736" s="43"/>
      <c r="D736" s="220" t="s">
        <v>164</v>
      </c>
      <c r="E736" s="43"/>
      <c r="F736" s="239" t="s">
        <v>1108</v>
      </c>
      <c r="G736" s="43"/>
      <c r="H736" s="43"/>
      <c r="I736" s="222"/>
      <c r="J736" s="43"/>
      <c r="K736" s="43"/>
      <c r="L736" s="47"/>
      <c r="M736" s="223"/>
      <c r="N736" s="224"/>
      <c r="O736" s="87"/>
      <c r="P736" s="87"/>
      <c r="Q736" s="87"/>
      <c r="R736" s="87"/>
      <c r="S736" s="87"/>
      <c r="T736" s="88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T736" s="20" t="s">
        <v>164</v>
      </c>
      <c r="AU736" s="20" t="s">
        <v>86</v>
      </c>
    </row>
    <row r="737" s="13" customFormat="1">
      <c r="A737" s="13"/>
      <c r="B737" s="227"/>
      <c r="C737" s="228"/>
      <c r="D737" s="220" t="s">
        <v>153</v>
      </c>
      <c r="E737" s="229" t="s">
        <v>19</v>
      </c>
      <c r="F737" s="230" t="s">
        <v>1137</v>
      </c>
      <c r="G737" s="228"/>
      <c r="H737" s="231">
        <v>6.25</v>
      </c>
      <c r="I737" s="232"/>
      <c r="J737" s="228"/>
      <c r="K737" s="228"/>
      <c r="L737" s="233"/>
      <c r="M737" s="234"/>
      <c r="N737" s="235"/>
      <c r="O737" s="235"/>
      <c r="P737" s="235"/>
      <c r="Q737" s="235"/>
      <c r="R737" s="235"/>
      <c r="S737" s="235"/>
      <c r="T737" s="23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7" t="s">
        <v>153</v>
      </c>
      <c r="AU737" s="237" t="s">
        <v>86</v>
      </c>
      <c r="AV737" s="13" t="s">
        <v>86</v>
      </c>
      <c r="AW737" s="13" t="s">
        <v>35</v>
      </c>
      <c r="AX737" s="13" t="s">
        <v>84</v>
      </c>
      <c r="AY737" s="237" t="s">
        <v>139</v>
      </c>
    </row>
    <row r="738" s="13" customFormat="1">
      <c r="A738" s="13"/>
      <c r="B738" s="227"/>
      <c r="C738" s="228"/>
      <c r="D738" s="220" t="s">
        <v>153</v>
      </c>
      <c r="E738" s="228"/>
      <c r="F738" s="230" t="s">
        <v>1138</v>
      </c>
      <c r="G738" s="228"/>
      <c r="H738" s="231">
        <v>6.875</v>
      </c>
      <c r="I738" s="232"/>
      <c r="J738" s="228"/>
      <c r="K738" s="228"/>
      <c r="L738" s="233"/>
      <c r="M738" s="234"/>
      <c r="N738" s="235"/>
      <c r="O738" s="235"/>
      <c r="P738" s="235"/>
      <c r="Q738" s="235"/>
      <c r="R738" s="235"/>
      <c r="S738" s="235"/>
      <c r="T738" s="236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7" t="s">
        <v>153</v>
      </c>
      <c r="AU738" s="237" t="s">
        <v>86</v>
      </c>
      <c r="AV738" s="13" t="s">
        <v>86</v>
      </c>
      <c r="AW738" s="13" t="s">
        <v>4</v>
      </c>
      <c r="AX738" s="13" t="s">
        <v>84</v>
      </c>
      <c r="AY738" s="237" t="s">
        <v>139</v>
      </c>
    </row>
    <row r="739" s="2" customFormat="1" ht="21.75" customHeight="1">
      <c r="A739" s="41"/>
      <c r="B739" s="42"/>
      <c r="C739" s="207" t="s">
        <v>1139</v>
      </c>
      <c r="D739" s="238" t="s">
        <v>142</v>
      </c>
      <c r="E739" s="208" t="s">
        <v>1140</v>
      </c>
      <c r="F739" s="209" t="s">
        <v>1141</v>
      </c>
      <c r="G739" s="210" t="s">
        <v>160</v>
      </c>
      <c r="H739" s="211">
        <v>39.259999999999998</v>
      </c>
      <c r="I739" s="212"/>
      <c r="J739" s="213">
        <f>ROUND(I739*H739,2)</f>
        <v>0</v>
      </c>
      <c r="K739" s="209" t="s">
        <v>146</v>
      </c>
      <c r="L739" s="47"/>
      <c r="M739" s="214" t="s">
        <v>19</v>
      </c>
      <c r="N739" s="215" t="s">
        <v>47</v>
      </c>
      <c r="O739" s="87"/>
      <c r="P739" s="216">
        <f>O739*H739</f>
        <v>0</v>
      </c>
      <c r="Q739" s="216">
        <v>0.0059959999999999996</v>
      </c>
      <c r="R739" s="216">
        <f>Q739*H739</f>
        <v>0.23540295999999997</v>
      </c>
      <c r="S739" s="216">
        <v>0</v>
      </c>
      <c r="T739" s="217">
        <f>S739*H739</f>
        <v>0</v>
      </c>
      <c r="U739" s="41"/>
      <c r="V739" s="41"/>
      <c r="W739" s="41"/>
      <c r="X739" s="41"/>
      <c r="Y739" s="41"/>
      <c r="Z739" s="41"/>
      <c r="AA739" s="41"/>
      <c r="AB739" s="41"/>
      <c r="AC739" s="41"/>
      <c r="AD739" s="41"/>
      <c r="AE739" s="41"/>
      <c r="AR739" s="218" t="s">
        <v>305</v>
      </c>
      <c r="AT739" s="218" t="s">
        <v>142</v>
      </c>
      <c r="AU739" s="218" t="s">
        <v>86</v>
      </c>
      <c r="AY739" s="20" t="s">
        <v>139</v>
      </c>
      <c r="BE739" s="219">
        <f>IF(N739="základní",J739,0)</f>
        <v>0</v>
      </c>
      <c r="BF739" s="219">
        <f>IF(N739="snížená",J739,0)</f>
        <v>0</v>
      </c>
      <c r="BG739" s="219">
        <f>IF(N739="zákl. přenesená",J739,0)</f>
        <v>0</v>
      </c>
      <c r="BH739" s="219">
        <f>IF(N739="sníž. přenesená",J739,0)</f>
        <v>0</v>
      </c>
      <c r="BI739" s="219">
        <f>IF(N739="nulová",J739,0)</f>
        <v>0</v>
      </c>
      <c r="BJ739" s="20" t="s">
        <v>84</v>
      </c>
      <c r="BK739" s="219">
        <f>ROUND(I739*H739,2)</f>
        <v>0</v>
      </c>
      <c r="BL739" s="20" t="s">
        <v>305</v>
      </c>
      <c r="BM739" s="218" t="s">
        <v>1142</v>
      </c>
    </row>
    <row r="740" s="2" customFormat="1">
      <c r="A740" s="41"/>
      <c r="B740" s="42"/>
      <c r="C740" s="43"/>
      <c r="D740" s="220" t="s">
        <v>149</v>
      </c>
      <c r="E740" s="43"/>
      <c r="F740" s="221" t="s">
        <v>1143</v>
      </c>
      <c r="G740" s="43"/>
      <c r="H740" s="43"/>
      <c r="I740" s="222"/>
      <c r="J740" s="43"/>
      <c r="K740" s="43"/>
      <c r="L740" s="47"/>
      <c r="M740" s="223"/>
      <c r="N740" s="224"/>
      <c r="O740" s="87"/>
      <c r="P740" s="87"/>
      <c r="Q740" s="87"/>
      <c r="R740" s="87"/>
      <c r="S740" s="87"/>
      <c r="T740" s="88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T740" s="20" t="s">
        <v>149</v>
      </c>
      <c r="AU740" s="20" t="s">
        <v>86</v>
      </c>
    </row>
    <row r="741" s="2" customFormat="1">
      <c r="A741" s="41"/>
      <c r="B741" s="42"/>
      <c r="C741" s="43"/>
      <c r="D741" s="225" t="s">
        <v>151</v>
      </c>
      <c r="E741" s="43"/>
      <c r="F741" s="226" t="s">
        <v>1144</v>
      </c>
      <c r="G741" s="43"/>
      <c r="H741" s="43"/>
      <c r="I741" s="222"/>
      <c r="J741" s="43"/>
      <c r="K741" s="43"/>
      <c r="L741" s="47"/>
      <c r="M741" s="223"/>
      <c r="N741" s="224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T741" s="20" t="s">
        <v>151</v>
      </c>
      <c r="AU741" s="20" t="s">
        <v>86</v>
      </c>
    </row>
    <row r="742" s="2" customFormat="1">
      <c r="A742" s="41"/>
      <c r="B742" s="42"/>
      <c r="C742" s="43"/>
      <c r="D742" s="220" t="s">
        <v>164</v>
      </c>
      <c r="E742" s="43"/>
      <c r="F742" s="239" t="s">
        <v>1108</v>
      </c>
      <c r="G742" s="43"/>
      <c r="H742" s="43"/>
      <c r="I742" s="222"/>
      <c r="J742" s="43"/>
      <c r="K742" s="43"/>
      <c r="L742" s="47"/>
      <c r="M742" s="223"/>
      <c r="N742" s="224"/>
      <c r="O742" s="87"/>
      <c r="P742" s="87"/>
      <c r="Q742" s="87"/>
      <c r="R742" s="87"/>
      <c r="S742" s="87"/>
      <c r="T742" s="88"/>
      <c r="U742" s="41"/>
      <c r="V742" s="41"/>
      <c r="W742" s="41"/>
      <c r="X742" s="41"/>
      <c r="Y742" s="41"/>
      <c r="Z742" s="41"/>
      <c r="AA742" s="41"/>
      <c r="AB742" s="41"/>
      <c r="AC742" s="41"/>
      <c r="AD742" s="41"/>
      <c r="AE742" s="41"/>
      <c r="AT742" s="20" t="s">
        <v>164</v>
      </c>
      <c r="AU742" s="20" t="s">
        <v>86</v>
      </c>
    </row>
    <row r="743" s="2" customFormat="1" ht="21.75" customHeight="1">
      <c r="A743" s="41"/>
      <c r="B743" s="42"/>
      <c r="C743" s="240" t="s">
        <v>1145</v>
      </c>
      <c r="D743" s="241" t="s">
        <v>182</v>
      </c>
      <c r="E743" s="242" t="s">
        <v>1146</v>
      </c>
      <c r="F743" s="243" t="s">
        <v>1147</v>
      </c>
      <c r="G743" s="244" t="s">
        <v>160</v>
      </c>
      <c r="H743" s="245">
        <v>43.186</v>
      </c>
      <c r="I743" s="246"/>
      <c r="J743" s="247">
        <f>ROUND(I743*H743,2)</f>
        <v>0</v>
      </c>
      <c r="K743" s="243" t="s">
        <v>146</v>
      </c>
      <c r="L743" s="248"/>
      <c r="M743" s="249" t="s">
        <v>19</v>
      </c>
      <c r="N743" s="250" t="s">
        <v>47</v>
      </c>
      <c r="O743" s="87"/>
      <c r="P743" s="216">
        <f>O743*H743</f>
        <v>0</v>
      </c>
      <c r="Q743" s="216">
        <v>0.021999999999999999</v>
      </c>
      <c r="R743" s="216">
        <f>Q743*H743</f>
        <v>0.95009199999999994</v>
      </c>
      <c r="S743" s="216">
        <v>0</v>
      </c>
      <c r="T743" s="217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18" t="s">
        <v>388</v>
      </c>
      <c r="AT743" s="218" t="s">
        <v>182</v>
      </c>
      <c r="AU743" s="218" t="s">
        <v>86</v>
      </c>
      <c r="AY743" s="20" t="s">
        <v>139</v>
      </c>
      <c r="BE743" s="219">
        <f>IF(N743="základní",J743,0)</f>
        <v>0</v>
      </c>
      <c r="BF743" s="219">
        <f>IF(N743="snížená",J743,0)</f>
        <v>0</v>
      </c>
      <c r="BG743" s="219">
        <f>IF(N743="zákl. přenesená",J743,0)</f>
        <v>0</v>
      </c>
      <c r="BH743" s="219">
        <f>IF(N743="sníž. přenesená",J743,0)</f>
        <v>0</v>
      </c>
      <c r="BI743" s="219">
        <f>IF(N743="nulová",J743,0)</f>
        <v>0</v>
      </c>
      <c r="BJ743" s="20" t="s">
        <v>84</v>
      </c>
      <c r="BK743" s="219">
        <f>ROUND(I743*H743,2)</f>
        <v>0</v>
      </c>
      <c r="BL743" s="20" t="s">
        <v>305</v>
      </c>
      <c r="BM743" s="218" t="s">
        <v>1148</v>
      </c>
    </row>
    <row r="744" s="2" customFormat="1">
      <c r="A744" s="41"/>
      <c r="B744" s="42"/>
      <c r="C744" s="43"/>
      <c r="D744" s="220" t="s">
        <v>149</v>
      </c>
      <c r="E744" s="43"/>
      <c r="F744" s="221" t="s">
        <v>1147</v>
      </c>
      <c r="G744" s="43"/>
      <c r="H744" s="43"/>
      <c r="I744" s="222"/>
      <c r="J744" s="43"/>
      <c r="K744" s="43"/>
      <c r="L744" s="47"/>
      <c r="M744" s="223"/>
      <c r="N744" s="224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20" t="s">
        <v>149</v>
      </c>
      <c r="AU744" s="20" t="s">
        <v>86</v>
      </c>
    </row>
    <row r="745" s="2" customFormat="1">
      <c r="A745" s="41"/>
      <c r="B745" s="42"/>
      <c r="C745" s="43"/>
      <c r="D745" s="220" t="s">
        <v>164</v>
      </c>
      <c r="E745" s="43"/>
      <c r="F745" s="239" t="s">
        <v>1108</v>
      </c>
      <c r="G745" s="43"/>
      <c r="H745" s="43"/>
      <c r="I745" s="222"/>
      <c r="J745" s="43"/>
      <c r="K745" s="43"/>
      <c r="L745" s="47"/>
      <c r="M745" s="223"/>
      <c r="N745" s="224"/>
      <c r="O745" s="87"/>
      <c r="P745" s="87"/>
      <c r="Q745" s="87"/>
      <c r="R745" s="87"/>
      <c r="S745" s="87"/>
      <c r="T745" s="88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T745" s="20" t="s">
        <v>164</v>
      </c>
      <c r="AU745" s="20" t="s">
        <v>86</v>
      </c>
    </row>
    <row r="746" s="13" customFormat="1">
      <c r="A746" s="13"/>
      <c r="B746" s="227"/>
      <c r="C746" s="228"/>
      <c r="D746" s="220" t="s">
        <v>153</v>
      </c>
      <c r="E746" s="229" t="s">
        <v>19</v>
      </c>
      <c r="F746" s="230" t="s">
        <v>325</v>
      </c>
      <c r="G746" s="228"/>
      <c r="H746" s="231">
        <v>2.7999999999999998</v>
      </c>
      <c r="I746" s="232"/>
      <c r="J746" s="228"/>
      <c r="K746" s="228"/>
      <c r="L746" s="233"/>
      <c r="M746" s="234"/>
      <c r="N746" s="235"/>
      <c r="O746" s="235"/>
      <c r="P746" s="235"/>
      <c r="Q746" s="235"/>
      <c r="R746" s="235"/>
      <c r="S746" s="235"/>
      <c r="T746" s="236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37" t="s">
        <v>153</v>
      </c>
      <c r="AU746" s="237" t="s">
        <v>86</v>
      </c>
      <c r="AV746" s="13" t="s">
        <v>86</v>
      </c>
      <c r="AW746" s="13" t="s">
        <v>35</v>
      </c>
      <c r="AX746" s="13" t="s">
        <v>76</v>
      </c>
      <c r="AY746" s="237" t="s">
        <v>139</v>
      </c>
    </row>
    <row r="747" s="13" customFormat="1">
      <c r="A747" s="13"/>
      <c r="B747" s="227"/>
      <c r="C747" s="228"/>
      <c r="D747" s="220" t="s">
        <v>153</v>
      </c>
      <c r="E747" s="229" t="s">
        <v>19</v>
      </c>
      <c r="F747" s="230" t="s">
        <v>326</v>
      </c>
      <c r="G747" s="228"/>
      <c r="H747" s="231">
        <v>1.8600000000000001</v>
      </c>
      <c r="I747" s="232"/>
      <c r="J747" s="228"/>
      <c r="K747" s="228"/>
      <c r="L747" s="233"/>
      <c r="M747" s="234"/>
      <c r="N747" s="235"/>
      <c r="O747" s="235"/>
      <c r="P747" s="235"/>
      <c r="Q747" s="235"/>
      <c r="R747" s="235"/>
      <c r="S747" s="235"/>
      <c r="T747" s="23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7" t="s">
        <v>153</v>
      </c>
      <c r="AU747" s="237" t="s">
        <v>86</v>
      </c>
      <c r="AV747" s="13" t="s">
        <v>86</v>
      </c>
      <c r="AW747" s="13" t="s">
        <v>35</v>
      </c>
      <c r="AX747" s="13" t="s">
        <v>76</v>
      </c>
      <c r="AY747" s="237" t="s">
        <v>139</v>
      </c>
    </row>
    <row r="748" s="13" customFormat="1">
      <c r="A748" s="13"/>
      <c r="B748" s="227"/>
      <c r="C748" s="228"/>
      <c r="D748" s="220" t="s">
        <v>153</v>
      </c>
      <c r="E748" s="229" t="s">
        <v>19</v>
      </c>
      <c r="F748" s="230" t="s">
        <v>327</v>
      </c>
      <c r="G748" s="228"/>
      <c r="H748" s="231">
        <v>20.800000000000001</v>
      </c>
      <c r="I748" s="232"/>
      <c r="J748" s="228"/>
      <c r="K748" s="228"/>
      <c r="L748" s="233"/>
      <c r="M748" s="234"/>
      <c r="N748" s="235"/>
      <c r="O748" s="235"/>
      <c r="P748" s="235"/>
      <c r="Q748" s="235"/>
      <c r="R748" s="235"/>
      <c r="S748" s="235"/>
      <c r="T748" s="236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T748" s="237" t="s">
        <v>153</v>
      </c>
      <c r="AU748" s="237" t="s">
        <v>86</v>
      </c>
      <c r="AV748" s="13" t="s">
        <v>86</v>
      </c>
      <c r="AW748" s="13" t="s">
        <v>35</v>
      </c>
      <c r="AX748" s="13" t="s">
        <v>76</v>
      </c>
      <c r="AY748" s="237" t="s">
        <v>139</v>
      </c>
    </row>
    <row r="749" s="13" customFormat="1">
      <c r="A749" s="13"/>
      <c r="B749" s="227"/>
      <c r="C749" s="228"/>
      <c r="D749" s="220" t="s">
        <v>153</v>
      </c>
      <c r="E749" s="229" t="s">
        <v>19</v>
      </c>
      <c r="F749" s="230" t="s">
        <v>1149</v>
      </c>
      <c r="G749" s="228"/>
      <c r="H749" s="231">
        <v>13.800000000000001</v>
      </c>
      <c r="I749" s="232"/>
      <c r="J749" s="228"/>
      <c r="K749" s="228"/>
      <c r="L749" s="233"/>
      <c r="M749" s="234"/>
      <c r="N749" s="235"/>
      <c r="O749" s="235"/>
      <c r="P749" s="235"/>
      <c r="Q749" s="235"/>
      <c r="R749" s="235"/>
      <c r="S749" s="235"/>
      <c r="T749" s="236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T749" s="237" t="s">
        <v>153</v>
      </c>
      <c r="AU749" s="237" t="s">
        <v>86</v>
      </c>
      <c r="AV749" s="13" t="s">
        <v>86</v>
      </c>
      <c r="AW749" s="13" t="s">
        <v>35</v>
      </c>
      <c r="AX749" s="13" t="s">
        <v>76</v>
      </c>
      <c r="AY749" s="237" t="s">
        <v>139</v>
      </c>
    </row>
    <row r="750" s="14" customFormat="1">
      <c r="A750" s="14"/>
      <c r="B750" s="251"/>
      <c r="C750" s="252"/>
      <c r="D750" s="220" t="s">
        <v>153</v>
      </c>
      <c r="E750" s="253" t="s">
        <v>19</v>
      </c>
      <c r="F750" s="254" t="s">
        <v>213</v>
      </c>
      <c r="G750" s="252"/>
      <c r="H750" s="255">
        <v>39.260000000000005</v>
      </c>
      <c r="I750" s="256"/>
      <c r="J750" s="252"/>
      <c r="K750" s="252"/>
      <c r="L750" s="257"/>
      <c r="M750" s="258"/>
      <c r="N750" s="259"/>
      <c r="O750" s="259"/>
      <c r="P750" s="259"/>
      <c r="Q750" s="259"/>
      <c r="R750" s="259"/>
      <c r="S750" s="259"/>
      <c r="T750" s="260"/>
      <c r="U750" s="14"/>
      <c r="V750" s="14"/>
      <c r="W750" s="14"/>
      <c r="X750" s="14"/>
      <c r="Y750" s="14"/>
      <c r="Z750" s="14"/>
      <c r="AA750" s="14"/>
      <c r="AB750" s="14"/>
      <c r="AC750" s="14"/>
      <c r="AD750" s="14"/>
      <c r="AE750" s="14"/>
      <c r="AT750" s="261" t="s">
        <v>153</v>
      </c>
      <c r="AU750" s="261" t="s">
        <v>86</v>
      </c>
      <c r="AV750" s="14" t="s">
        <v>147</v>
      </c>
      <c r="AW750" s="14" t="s">
        <v>35</v>
      </c>
      <c r="AX750" s="14" t="s">
        <v>84</v>
      </c>
      <c r="AY750" s="261" t="s">
        <v>139</v>
      </c>
    </row>
    <row r="751" s="13" customFormat="1">
      <c r="A751" s="13"/>
      <c r="B751" s="227"/>
      <c r="C751" s="228"/>
      <c r="D751" s="220" t="s">
        <v>153</v>
      </c>
      <c r="E751" s="228"/>
      <c r="F751" s="230" t="s">
        <v>1150</v>
      </c>
      <c r="G751" s="228"/>
      <c r="H751" s="231">
        <v>43.186</v>
      </c>
      <c r="I751" s="232"/>
      <c r="J751" s="228"/>
      <c r="K751" s="228"/>
      <c r="L751" s="233"/>
      <c r="M751" s="234"/>
      <c r="N751" s="235"/>
      <c r="O751" s="235"/>
      <c r="P751" s="235"/>
      <c r="Q751" s="235"/>
      <c r="R751" s="235"/>
      <c r="S751" s="235"/>
      <c r="T751" s="236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7" t="s">
        <v>153</v>
      </c>
      <c r="AU751" s="237" t="s">
        <v>86</v>
      </c>
      <c r="AV751" s="13" t="s">
        <v>86</v>
      </c>
      <c r="AW751" s="13" t="s">
        <v>4</v>
      </c>
      <c r="AX751" s="13" t="s">
        <v>84</v>
      </c>
      <c r="AY751" s="237" t="s">
        <v>139</v>
      </c>
    </row>
    <row r="752" s="2" customFormat="1" ht="16.5" customHeight="1">
      <c r="A752" s="41"/>
      <c r="B752" s="42"/>
      <c r="C752" s="207" t="s">
        <v>1151</v>
      </c>
      <c r="D752" s="238" t="s">
        <v>142</v>
      </c>
      <c r="E752" s="208" t="s">
        <v>1152</v>
      </c>
      <c r="F752" s="209" t="s">
        <v>1153</v>
      </c>
      <c r="G752" s="210" t="s">
        <v>160</v>
      </c>
      <c r="H752" s="211">
        <v>39.259999999999998</v>
      </c>
      <c r="I752" s="212"/>
      <c r="J752" s="213">
        <f>ROUND(I752*H752,2)</f>
        <v>0</v>
      </c>
      <c r="K752" s="209" t="s">
        <v>146</v>
      </c>
      <c r="L752" s="47"/>
      <c r="M752" s="214" t="s">
        <v>19</v>
      </c>
      <c r="N752" s="215" t="s">
        <v>47</v>
      </c>
      <c r="O752" s="87"/>
      <c r="P752" s="216">
        <f>O752*H752</f>
        <v>0</v>
      </c>
      <c r="Q752" s="216">
        <v>0.0015</v>
      </c>
      <c r="R752" s="216">
        <f>Q752*H752</f>
        <v>0.058889999999999998</v>
      </c>
      <c r="S752" s="216">
        <v>0</v>
      </c>
      <c r="T752" s="217">
        <f>S752*H752</f>
        <v>0</v>
      </c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R752" s="218" t="s">
        <v>305</v>
      </c>
      <c r="AT752" s="218" t="s">
        <v>142</v>
      </c>
      <c r="AU752" s="218" t="s">
        <v>86</v>
      </c>
      <c r="AY752" s="20" t="s">
        <v>139</v>
      </c>
      <c r="BE752" s="219">
        <f>IF(N752="základní",J752,0)</f>
        <v>0</v>
      </c>
      <c r="BF752" s="219">
        <f>IF(N752="snížená",J752,0)</f>
        <v>0</v>
      </c>
      <c r="BG752" s="219">
        <f>IF(N752="zákl. přenesená",J752,0)</f>
        <v>0</v>
      </c>
      <c r="BH752" s="219">
        <f>IF(N752="sníž. přenesená",J752,0)</f>
        <v>0</v>
      </c>
      <c r="BI752" s="219">
        <f>IF(N752="nulová",J752,0)</f>
        <v>0</v>
      </c>
      <c r="BJ752" s="20" t="s">
        <v>84</v>
      </c>
      <c r="BK752" s="219">
        <f>ROUND(I752*H752,2)</f>
        <v>0</v>
      </c>
      <c r="BL752" s="20" t="s">
        <v>305</v>
      </c>
      <c r="BM752" s="218" t="s">
        <v>1154</v>
      </c>
    </row>
    <row r="753" s="2" customFormat="1">
      <c r="A753" s="41"/>
      <c r="B753" s="42"/>
      <c r="C753" s="43"/>
      <c r="D753" s="220" t="s">
        <v>149</v>
      </c>
      <c r="E753" s="43"/>
      <c r="F753" s="221" t="s">
        <v>1155</v>
      </c>
      <c r="G753" s="43"/>
      <c r="H753" s="43"/>
      <c r="I753" s="222"/>
      <c r="J753" s="43"/>
      <c r="K753" s="43"/>
      <c r="L753" s="47"/>
      <c r="M753" s="223"/>
      <c r="N753" s="224"/>
      <c r="O753" s="87"/>
      <c r="P753" s="87"/>
      <c r="Q753" s="87"/>
      <c r="R753" s="87"/>
      <c r="S753" s="87"/>
      <c r="T753" s="88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T753" s="20" t="s">
        <v>149</v>
      </c>
      <c r="AU753" s="20" t="s">
        <v>86</v>
      </c>
    </row>
    <row r="754" s="2" customFormat="1">
      <c r="A754" s="41"/>
      <c r="B754" s="42"/>
      <c r="C754" s="43"/>
      <c r="D754" s="225" t="s">
        <v>151</v>
      </c>
      <c r="E754" s="43"/>
      <c r="F754" s="226" t="s">
        <v>1156</v>
      </c>
      <c r="G754" s="43"/>
      <c r="H754" s="43"/>
      <c r="I754" s="222"/>
      <c r="J754" s="43"/>
      <c r="K754" s="43"/>
      <c r="L754" s="47"/>
      <c r="M754" s="223"/>
      <c r="N754" s="224"/>
      <c r="O754" s="87"/>
      <c r="P754" s="87"/>
      <c r="Q754" s="87"/>
      <c r="R754" s="87"/>
      <c r="S754" s="87"/>
      <c r="T754" s="88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T754" s="20" t="s">
        <v>151</v>
      </c>
      <c r="AU754" s="20" t="s">
        <v>86</v>
      </c>
    </row>
    <row r="755" s="2" customFormat="1">
      <c r="A755" s="41"/>
      <c r="B755" s="42"/>
      <c r="C755" s="43"/>
      <c r="D755" s="220" t="s">
        <v>164</v>
      </c>
      <c r="E755" s="43"/>
      <c r="F755" s="239" t="s">
        <v>1108</v>
      </c>
      <c r="G755" s="43"/>
      <c r="H755" s="43"/>
      <c r="I755" s="222"/>
      <c r="J755" s="43"/>
      <c r="K755" s="43"/>
      <c r="L755" s="47"/>
      <c r="M755" s="223"/>
      <c r="N755" s="224"/>
      <c r="O755" s="87"/>
      <c r="P755" s="87"/>
      <c r="Q755" s="87"/>
      <c r="R755" s="87"/>
      <c r="S755" s="87"/>
      <c r="T755" s="88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T755" s="20" t="s">
        <v>164</v>
      </c>
      <c r="AU755" s="20" t="s">
        <v>86</v>
      </c>
    </row>
    <row r="756" s="13" customFormat="1">
      <c r="A756" s="13"/>
      <c r="B756" s="227"/>
      <c r="C756" s="228"/>
      <c r="D756" s="220" t="s">
        <v>153</v>
      </c>
      <c r="E756" s="229" t="s">
        <v>19</v>
      </c>
      <c r="F756" s="230" t="s">
        <v>325</v>
      </c>
      <c r="G756" s="228"/>
      <c r="H756" s="231">
        <v>2.7999999999999998</v>
      </c>
      <c r="I756" s="232"/>
      <c r="J756" s="228"/>
      <c r="K756" s="228"/>
      <c r="L756" s="233"/>
      <c r="M756" s="234"/>
      <c r="N756" s="235"/>
      <c r="O756" s="235"/>
      <c r="P756" s="235"/>
      <c r="Q756" s="235"/>
      <c r="R756" s="235"/>
      <c r="S756" s="235"/>
      <c r="T756" s="236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7" t="s">
        <v>153</v>
      </c>
      <c r="AU756" s="237" t="s">
        <v>86</v>
      </c>
      <c r="AV756" s="13" t="s">
        <v>86</v>
      </c>
      <c r="AW756" s="13" t="s">
        <v>35</v>
      </c>
      <c r="AX756" s="13" t="s">
        <v>76</v>
      </c>
      <c r="AY756" s="237" t="s">
        <v>139</v>
      </c>
    </row>
    <row r="757" s="13" customFormat="1">
      <c r="A757" s="13"/>
      <c r="B757" s="227"/>
      <c r="C757" s="228"/>
      <c r="D757" s="220" t="s">
        <v>153</v>
      </c>
      <c r="E757" s="229" t="s">
        <v>19</v>
      </c>
      <c r="F757" s="230" t="s">
        <v>326</v>
      </c>
      <c r="G757" s="228"/>
      <c r="H757" s="231">
        <v>1.8600000000000001</v>
      </c>
      <c r="I757" s="232"/>
      <c r="J757" s="228"/>
      <c r="K757" s="228"/>
      <c r="L757" s="233"/>
      <c r="M757" s="234"/>
      <c r="N757" s="235"/>
      <c r="O757" s="235"/>
      <c r="P757" s="235"/>
      <c r="Q757" s="235"/>
      <c r="R757" s="235"/>
      <c r="S757" s="235"/>
      <c r="T757" s="236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T757" s="237" t="s">
        <v>153</v>
      </c>
      <c r="AU757" s="237" t="s">
        <v>86</v>
      </c>
      <c r="AV757" s="13" t="s">
        <v>86</v>
      </c>
      <c r="AW757" s="13" t="s">
        <v>35</v>
      </c>
      <c r="AX757" s="13" t="s">
        <v>76</v>
      </c>
      <c r="AY757" s="237" t="s">
        <v>139</v>
      </c>
    </row>
    <row r="758" s="13" customFormat="1">
      <c r="A758" s="13"/>
      <c r="B758" s="227"/>
      <c r="C758" s="228"/>
      <c r="D758" s="220" t="s">
        <v>153</v>
      </c>
      <c r="E758" s="229" t="s">
        <v>19</v>
      </c>
      <c r="F758" s="230" t="s">
        <v>327</v>
      </c>
      <c r="G758" s="228"/>
      <c r="H758" s="231">
        <v>20.800000000000001</v>
      </c>
      <c r="I758" s="232"/>
      <c r="J758" s="228"/>
      <c r="K758" s="228"/>
      <c r="L758" s="233"/>
      <c r="M758" s="234"/>
      <c r="N758" s="235"/>
      <c r="O758" s="235"/>
      <c r="P758" s="235"/>
      <c r="Q758" s="235"/>
      <c r="R758" s="235"/>
      <c r="S758" s="235"/>
      <c r="T758" s="236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37" t="s">
        <v>153</v>
      </c>
      <c r="AU758" s="237" t="s">
        <v>86</v>
      </c>
      <c r="AV758" s="13" t="s">
        <v>86</v>
      </c>
      <c r="AW758" s="13" t="s">
        <v>35</v>
      </c>
      <c r="AX758" s="13" t="s">
        <v>76</v>
      </c>
      <c r="AY758" s="237" t="s">
        <v>139</v>
      </c>
    </row>
    <row r="759" s="13" customFormat="1">
      <c r="A759" s="13"/>
      <c r="B759" s="227"/>
      <c r="C759" s="228"/>
      <c r="D759" s="220" t="s">
        <v>153</v>
      </c>
      <c r="E759" s="229" t="s">
        <v>19</v>
      </c>
      <c r="F759" s="230" t="s">
        <v>1149</v>
      </c>
      <c r="G759" s="228"/>
      <c r="H759" s="231">
        <v>13.800000000000001</v>
      </c>
      <c r="I759" s="232"/>
      <c r="J759" s="228"/>
      <c r="K759" s="228"/>
      <c r="L759" s="233"/>
      <c r="M759" s="234"/>
      <c r="N759" s="235"/>
      <c r="O759" s="235"/>
      <c r="P759" s="235"/>
      <c r="Q759" s="235"/>
      <c r="R759" s="235"/>
      <c r="S759" s="235"/>
      <c r="T759" s="236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37" t="s">
        <v>153</v>
      </c>
      <c r="AU759" s="237" t="s">
        <v>86</v>
      </c>
      <c r="AV759" s="13" t="s">
        <v>86</v>
      </c>
      <c r="AW759" s="13" t="s">
        <v>35</v>
      </c>
      <c r="AX759" s="13" t="s">
        <v>76</v>
      </c>
      <c r="AY759" s="237" t="s">
        <v>139</v>
      </c>
    </row>
    <row r="760" s="14" customFormat="1">
      <c r="A760" s="14"/>
      <c r="B760" s="251"/>
      <c r="C760" s="252"/>
      <c r="D760" s="220" t="s">
        <v>153</v>
      </c>
      <c r="E760" s="253" t="s">
        <v>19</v>
      </c>
      <c r="F760" s="254" t="s">
        <v>213</v>
      </c>
      <c r="G760" s="252"/>
      <c r="H760" s="255">
        <v>39.260000000000005</v>
      </c>
      <c r="I760" s="256"/>
      <c r="J760" s="252"/>
      <c r="K760" s="252"/>
      <c r="L760" s="257"/>
      <c r="M760" s="258"/>
      <c r="N760" s="259"/>
      <c r="O760" s="259"/>
      <c r="P760" s="259"/>
      <c r="Q760" s="259"/>
      <c r="R760" s="259"/>
      <c r="S760" s="259"/>
      <c r="T760" s="260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1" t="s">
        <v>153</v>
      </c>
      <c r="AU760" s="261" t="s">
        <v>86</v>
      </c>
      <c r="AV760" s="14" t="s">
        <v>147</v>
      </c>
      <c r="AW760" s="14" t="s">
        <v>35</v>
      </c>
      <c r="AX760" s="14" t="s">
        <v>84</v>
      </c>
      <c r="AY760" s="261" t="s">
        <v>139</v>
      </c>
    </row>
    <row r="761" s="2" customFormat="1" ht="16.5" customHeight="1">
      <c r="A761" s="41"/>
      <c r="B761" s="42"/>
      <c r="C761" s="207" t="s">
        <v>1157</v>
      </c>
      <c r="D761" s="238" t="s">
        <v>142</v>
      </c>
      <c r="E761" s="208" t="s">
        <v>1158</v>
      </c>
      <c r="F761" s="209" t="s">
        <v>1159</v>
      </c>
      <c r="G761" s="210" t="s">
        <v>197</v>
      </c>
      <c r="H761" s="211">
        <v>53.100000000000001</v>
      </c>
      <c r="I761" s="212"/>
      <c r="J761" s="213">
        <f>ROUND(I761*H761,2)</f>
        <v>0</v>
      </c>
      <c r="K761" s="209" t="s">
        <v>146</v>
      </c>
      <c r="L761" s="47"/>
      <c r="M761" s="214" t="s">
        <v>19</v>
      </c>
      <c r="N761" s="215" t="s">
        <v>47</v>
      </c>
      <c r="O761" s="87"/>
      <c r="P761" s="216">
        <f>O761*H761</f>
        <v>0</v>
      </c>
      <c r="Q761" s="216">
        <v>9.0000000000000006E-05</v>
      </c>
      <c r="R761" s="216">
        <f>Q761*H761</f>
        <v>0.0047790000000000003</v>
      </c>
      <c r="S761" s="216">
        <v>0</v>
      </c>
      <c r="T761" s="217">
        <f>S761*H761</f>
        <v>0</v>
      </c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R761" s="218" t="s">
        <v>305</v>
      </c>
      <c r="AT761" s="218" t="s">
        <v>142</v>
      </c>
      <c r="AU761" s="218" t="s">
        <v>86</v>
      </c>
      <c r="AY761" s="20" t="s">
        <v>139</v>
      </c>
      <c r="BE761" s="219">
        <f>IF(N761="základní",J761,0)</f>
        <v>0</v>
      </c>
      <c r="BF761" s="219">
        <f>IF(N761="snížená",J761,0)</f>
        <v>0</v>
      </c>
      <c r="BG761" s="219">
        <f>IF(N761="zákl. přenesená",J761,0)</f>
        <v>0</v>
      </c>
      <c r="BH761" s="219">
        <f>IF(N761="sníž. přenesená",J761,0)</f>
        <v>0</v>
      </c>
      <c r="BI761" s="219">
        <f>IF(N761="nulová",J761,0)</f>
        <v>0</v>
      </c>
      <c r="BJ761" s="20" t="s">
        <v>84</v>
      </c>
      <c r="BK761" s="219">
        <f>ROUND(I761*H761,2)</f>
        <v>0</v>
      </c>
      <c r="BL761" s="20" t="s">
        <v>305</v>
      </c>
      <c r="BM761" s="218" t="s">
        <v>1160</v>
      </c>
    </row>
    <row r="762" s="2" customFormat="1">
      <c r="A762" s="41"/>
      <c r="B762" s="42"/>
      <c r="C762" s="43"/>
      <c r="D762" s="220" t="s">
        <v>149</v>
      </c>
      <c r="E762" s="43"/>
      <c r="F762" s="221" t="s">
        <v>1161</v>
      </c>
      <c r="G762" s="43"/>
      <c r="H762" s="43"/>
      <c r="I762" s="222"/>
      <c r="J762" s="43"/>
      <c r="K762" s="43"/>
      <c r="L762" s="47"/>
      <c r="M762" s="223"/>
      <c r="N762" s="224"/>
      <c r="O762" s="87"/>
      <c r="P762" s="87"/>
      <c r="Q762" s="87"/>
      <c r="R762" s="87"/>
      <c r="S762" s="87"/>
      <c r="T762" s="88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T762" s="20" t="s">
        <v>149</v>
      </c>
      <c r="AU762" s="20" t="s">
        <v>86</v>
      </c>
    </row>
    <row r="763" s="2" customFormat="1">
      <c r="A763" s="41"/>
      <c r="B763" s="42"/>
      <c r="C763" s="43"/>
      <c r="D763" s="225" t="s">
        <v>151</v>
      </c>
      <c r="E763" s="43"/>
      <c r="F763" s="226" t="s">
        <v>1162</v>
      </c>
      <c r="G763" s="43"/>
      <c r="H763" s="43"/>
      <c r="I763" s="222"/>
      <c r="J763" s="43"/>
      <c r="K763" s="43"/>
      <c r="L763" s="47"/>
      <c r="M763" s="223"/>
      <c r="N763" s="224"/>
      <c r="O763" s="87"/>
      <c r="P763" s="87"/>
      <c r="Q763" s="87"/>
      <c r="R763" s="87"/>
      <c r="S763" s="87"/>
      <c r="T763" s="88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T763" s="20" t="s">
        <v>151</v>
      </c>
      <c r="AU763" s="20" t="s">
        <v>86</v>
      </c>
    </row>
    <row r="764" s="2" customFormat="1">
      <c r="A764" s="41"/>
      <c r="B764" s="42"/>
      <c r="C764" s="43"/>
      <c r="D764" s="220" t="s">
        <v>164</v>
      </c>
      <c r="E764" s="43"/>
      <c r="F764" s="239" t="s">
        <v>1108</v>
      </c>
      <c r="G764" s="43"/>
      <c r="H764" s="43"/>
      <c r="I764" s="222"/>
      <c r="J764" s="43"/>
      <c r="K764" s="43"/>
      <c r="L764" s="47"/>
      <c r="M764" s="223"/>
      <c r="N764" s="224"/>
      <c r="O764" s="87"/>
      <c r="P764" s="87"/>
      <c r="Q764" s="87"/>
      <c r="R764" s="87"/>
      <c r="S764" s="87"/>
      <c r="T764" s="88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T764" s="20" t="s">
        <v>164</v>
      </c>
      <c r="AU764" s="20" t="s">
        <v>86</v>
      </c>
    </row>
    <row r="765" s="13" customFormat="1">
      <c r="A765" s="13"/>
      <c r="B765" s="227"/>
      <c r="C765" s="228"/>
      <c r="D765" s="220" t="s">
        <v>153</v>
      </c>
      <c r="E765" s="229" t="s">
        <v>19</v>
      </c>
      <c r="F765" s="230" t="s">
        <v>1163</v>
      </c>
      <c r="G765" s="228"/>
      <c r="H765" s="231">
        <v>6.7000000000000002</v>
      </c>
      <c r="I765" s="232"/>
      <c r="J765" s="228"/>
      <c r="K765" s="228"/>
      <c r="L765" s="233"/>
      <c r="M765" s="234"/>
      <c r="N765" s="235"/>
      <c r="O765" s="235"/>
      <c r="P765" s="235"/>
      <c r="Q765" s="235"/>
      <c r="R765" s="235"/>
      <c r="S765" s="235"/>
      <c r="T765" s="236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7" t="s">
        <v>153</v>
      </c>
      <c r="AU765" s="237" t="s">
        <v>86</v>
      </c>
      <c r="AV765" s="13" t="s">
        <v>86</v>
      </c>
      <c r="AW765" s="13" t="s">
        <v>35</v>
      </c>
      <c r="AX765" s="13" t="s">
        <v>76</v>
      </c>
      <c r="AY765" s="237" t="s">
        <v>139</v>
      </c>
    </row>
    <row r="766" s="13" customFormat="1">
      <c r="A766" s="13"/>
      <c r="B766" s="227"/>
      <c r="C766" s="228"/>
      <c r="D766" s="220" t="s">
        <v>153</v>
      </c>
      <c r="E766" s="229" t="s">
        <v>19</v>
      </c>
      <c r="F766" s="230" t="s">
        <v>1164</v>
      </c>
      <c r="G766" s="228"/>
      <c r="H766" s="231">
        <v>5.5999999999999996</v>
      </c>
      <c r="I766" s="232"/>
      <c r="J766" s="228"/>
      <c r="K766" s="228"/>
      <c r="L766" s="233"/>
      <c r="M766" s="234"/>
      <c r="N766" s="235"/>
      <c r="O766" s="235"/>
      <c r="P766" s="235"/>
      <c r="Q766" s="235"/>
      <c r="R766" s="235"/>
      <c r="S766" s="235"/>
      <c r="T766" s="236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T766" s="237" t="s">
        <v>153</v>
      </c>
      <c r="AU766" s="237" t="s">
        <v>86</v>
      </c>
      <c r="AV766" s="13" t="s">
        <v>86</v>
      </c>
      <c r="AW766" s="13" t="s">
        <v>35</v>
      </c>
      <c r="AX766" s="13" t="s">
        <v>76</v>
      </c>
      <c r="AY766" s="237" t="s">
        <v>139</v>
      </c>
    </row>
    <row r="767" s="13" customFormat="1">
      <c r="A767" s="13"/>
      <c r="B767" s="227"/>
      <c r="C767" s="228"/>
      <c r="D767" s="220" t="s">
        <v>153</v>
      </c>
      <c r="E767" s="229" t="s">
        <v>19</v>
      </c>
      <c r="F767" s="230" t="s">
        <v>1165</v>
      </c>
      <c r="G767" s="228"/>
      <c r="H767" s="231">
        <v>19.699999999999999</v>
      </c>
      <c r="I767" s="232"/>
      <c r="J767" s="228"/>
      <c r="K767" s="228"/>
      <c r="L767" s="233"/>
      <c r="M767" s="234"/>
      <c r="N767" s="235"/>
      <c r="O767" s="235"/>
      <c r="P767" s="235"/>
      <c r="Q767" s="235"/>
      <c r="R767" s="235"/>
      <c r="S767" s="235"/>
      <c r="T767" s="236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37" t="s">
        <v>153</v>
      </c>
      <c r="AU767" s="237" t="s">
        <v>86</v>
      </c>
      <c r="AV767" s="13" t="s">
        <v>86</v>
      </c>
      <c r="AW767" s="13" t="s">
        <v>35</v>
      </c>
      <c r="AX767" s="13" t="s">
        <v>76</v>
      </c>
      <c r="AY767" s="237" t="s">
        <v>139</v>
      </c>
    </row>
    <row r="768" s="13" customFormat="1">
      <c r="A768" s="13"/>
      <c r="B768" s="227"/>
      <c r="C768" s="228"/>
      <c r="D768" s="220" t="s">
        <v>153</v>
      </c>
      <c r="E768" s="229" t="s">
        <v>19</v>
      </c>
      <c r="F768" s="230" t="s">
        <v>1166</v>
      </c>
      <c r="G768" s="228"/>
      <c r="H768" s="231">
        <v>21.100000000000001</v>
      </c>
      <c r="I768" s="232"/>
      <c r="J768" s="228"/>
      <c r="K768" s="228"/>
      <c r="L768" s="233"/>
      <c r="M768" s="234"/>
      <c r="N768" s="235"/>
      <c r="O768" s="235"/>
      <c r="P768" s="235"/>
      <c r="Q768" s="235"/>
      <c r="R768" s="235"/>
      <c r="S768" s="235"/>
      <c r="T768" s="236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37" t="s">
        <v>153</v>
      </c>
      <c r="AU768" s="237" t="s">
        <v>86</v>
      </c>
      <c r="AV768" s="13" t="s">
        <v>86</v>
      </c>
      <c r="AW768" s="13" t="s">
        <v>35</v>
      </c>
      <c r="AX768" s="13" t="s">
        <v>76</v>
      </c>
      <c r="AY768" s="237" t="s">
        <v>139</v>
      </c>
    </row>
    <row r="769" s="14" customFormat="1">
      <c r="A769" s="14"/>
      <c r="B769" s="251"/>
      <c r="C769" s="252"/>
      <c r="D769" s="220" t="s">
        <v>153</v>
      </c>
      <c r="E769" s="253" t="s">
        <v>19</v>
      </c>
      <c r="F769" s="254" t="s">
        <v>213</v>
      </c>
      <c r="G769" s="252"/>
      <c r="H769" s="255">
        <v>53.100000000000001</v>
      </c>
      <c r="I769" s="256"/>
      <c r="J769" s="252"/>
      <c r="K769" s="252"/>
      <c r="L769" s="257"/>
      <c r="M769" s="258"/>
      <c r="N769" s="259"/>
      <c r="O769" s="259"/>
      <c r="P769" s="259"/>
      <c r="Q769" s="259"/>
      <c r="R769" s="259"/>
      <c r="S769" s="259"/>
      <c r="T769" s="260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61" t="s">
        <v>153</v>
      </c>
      <c r="AU769" s="261" t="s">
        <v>86</v>
      </c>
      <c r="AV769" s="14" t="s">
        <v>147</v>
      </c>
      <c r="AW769" s="14" t="s">
        <v>35</v>
      </c>
      <c r="AX769" s="14" t="s">
        <v>84</v>
      </c>
      <c r="AY769" s="261" t="s">
        <v>139</v>
      </c>
    </row>
    <row r="770" s="2" customFormat="1" ht="16.5" customHeight="1">
      <c r="A770" s="41"/>
      <c r="B770" s="42"/>
      <c r="C770" s="207" t="s">
        <v>1167</v>
      </c>
      <c r="D770" s="238" t="s">
        <v>142</v>
      </c>
      <c r="E770" s="208" t="s">
        <v>1168</v>
      </c>
      <c r="F770" s="209" t="s">
        <v>1169</v>
      </c>
      <c r="G770" s="210" t="s">
        <v>271</v>
      </c>
      <c r="H770" s="211">
        <v>12</v>
      </c>
      <c r="I770" s="212"/>
      <c r="J770" s="213">
        <f>ROUND(I770*H770,2)</f>
        <v>0</v>
      </c>
      <c r="K770" s="209" t="s">
        <v>146</v>
      </c>
      <c r="L770" s="47"/>
      <c r="M770" s="214" t="s">
        <v>19</v>
      </c>
      <c r="N770" s="215" t="s">
        <v>47</v>
      </c>
      <c r="O770" s="87"/>
      <c r="P770" s="216">
        <f>O770*H770</f>
        <v>0</v>
      </c>
      <c r="Q770" s="216">
        <v>0.00021000000000000001</v>
      </c>
      <c r="R770" s="216">
        <f>Q770*H770</f>
        <v>0.0025200000000000001</v>
      </c>
      <c r="S770" s="216">
        <v>0</v>
      </c>
      <c r="T770" s="217">
        <f>S770*H770</f>
        <v>0</v>
      </c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R770" s="218" t="s">
        <v>305</v>
      </c>
      <c r="AT770" s="218" t="s">
        <v>142</v>
      </c>
      <c r="AU770" s="218" t="s">
        <v>86</v>
      </c>
      <c r="AY770" s="20" t="s">
        <v>139</v>
      </c>
      <c r="BE770" s="219">
        <f>IF(N770="základní",J770,0)</f>
        <v>0</v>
      </c>
      <c r="BF770" s="219">
        <f>IF(N770="snížená",J770,0)</f>
        <v>0</v>
      </c>
      <c r="BG770" s="219">
        <f>IF(N770="zákl. přenesená",J770,0)</f>
        <v>0</v>
      </c>
      <c r="BH770" s="219">
        <f>IF(N770="sníž. přenesená",J770,0)</f>
        <v>0</v>
      </c>
      <c r="BI770" s="219">
        <f>IF(N770="nulová",J770,0)</f>
        <v>0</v>
      </c>
      <c r="BJ770" s="20" t="s">
        <v>84</v>
      </c>
      <c r="BK770" s="219">
        <f>ROUND(I770*H770,2)</f>
        <v>0</v>
      </c>
      <c r="BL770" s="20" t="s">
        <v>305</v>
      </c>
      <c r="BM770" s="218" t="s">
        <v>1170</v>
      </c>
    </row>
    <row r="771" s="2" customFormat="1">
      <c r="A771" s="41"/>
      <c r="B771" s="42"/>
      <c r="C771" s="43"/>
      <c r="D771" s="220" t="s">
        <v>149</v>
      </c>
      <c r="E771" s="43"/>
      <c r="F771" s="221" t="s">
        <v>1171</v>
      </c>
      <c r="G771" s="43"/>
      <c r="H771" s="43"/>
      <c r="I771" s="222"/>
      <c r="J771" s="43"/>
      <c r="K771" s="43"/>
      <c r="L771" s="47"/>
      <c r="M771" s="223"/>
      <c r="N771" s="224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20" t="s">
        <v>149</v>
      </c>
      <c r="AU771" s="20" t="s">
        <v>86</v>
      </c>
    </row>
    <row r="772" s="2" customFormat="1">
      <c r="A772" s="41"/>
      <c r="B772" s="42"/>
      <c r="C772" s="43"/>
      <c r="D772" s="225" t="s">
        <v>151</v>
      </c>
      <c r="E772" s="43"/>
      <c r="F772" s="226" t="s">
        <v>1172</v>
      </c>
      <c r="G772" s="43"/>
      <c r="H772" s="43"/>
      <c r="I772" s="222"/>
      <c r="J772" s="43"/>
      <c r="K772" s="43"/>
      <c r="L772" s="47"/>
      <c r="M772" s="223"/>
      <c r="N772" s="224"/>
      <c r="O772" s="87"/>
      <c r="P772" s="87"/>
      <c r="Q772" s="87"/>
      <c r="R772" s="87"/>
      <c r="S772" s="87"/>
      <c r="T772" s="88"/>
      <c r="U772" s="41"/>
      <c r="V772" s="41"/>
      <c r="W772" s="41"/>
      <c r="X772" s="41"/>
      <c r="Y772" s="41"/>
      <c r="Z772" s="41"/>
      <c r="AA772" s="41"/>
      <c r="AB772" s="41"/>
      <c r="AC772" s="41"/>
      <c r="AD772" s="41"/>
      <c r="AE772" s="41"/>
      <c r="AT772" s="20" t="s">
        <v>151</v>
      </c>
      <c r="AU772" s="20" t="s">
        <v>86</v>
      </c>
    </row>
    <row r="773" s="2" customFormat="1">
      <c r="A773" s="41"/>
      <c r="B773" s="42"/>
      <c r="C773" s="43"/>
      <c r="D773" s="220" t="s">
        <v>164</v>
      </c>
      <c r="E773" s="43"/>
      <c r="F773" s="239" t="s">
        <v>1108</v>
      </c>
      <c r="G773" s="43"/>
      <c r="H773" s="43"/>
      <c r="I773" s="222"/>
      <c r="J773" s="43"/>
      <c r="K773" s="43"/>
      <c r="L773" s="47"/>
      <c r="M773" s="223"/>
      <c r="N773" s="224"/>
      <c r="O773" s="87"/>
      <c r="P773" s="87"/>
      <c r="Q773" s="87"/>
      <c r="R773" s="87"/>
      <c r="S773" s="87"/>
      <c r="T773" s="88"/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T773" s="20" t="s">
        <v>164</v>
      </c>
      <c r="AU773" s="20" t="s">
        <v>86</v>
      </c>
    </row>
    <row r="774" s="13" customFormat="1">
      <c r="A774" s="13"/>
      <c r="B774" s="227"/>
      <c r="C774" s="228"/>
      <c r="D774" s="220" t="s">
        <v>153</v>
      </c>
      <c r="E774" s="229" t="s">
        <v>19</v>
      </c>
      <c r="F774" s="230" t="s">
        <v>8</v>
      </c>
      <c r="G774" s="228"/>
      <c r="H774" s="231">
        <v>12</v>
      </c>
      <c r="I774" s="232"/>
      <c r="J774" s="228"/>
      <c r="K774" s="228"/>
      <c r="L774" s="233"/>
      <c r="M774" s="234"/>
      <c r="N774" s="235"/>
      <c r="O774" s="235"/>
      <c r="P774" s="235"/>
      <c r="Q774" s="235"/>
      <c r="R774" s="235"/>
      <c r="S774" s="235"/>
      <c r="T774" s="236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37" t="s">
        <v>153</v>
      </c>
      <c r="AU774" s="237" t="s">
        <v>86</v>
      </c>
      <c r="AV774" s="13" t="s">
        <v>86</v>
      </c>
      <c r="AW774" s="13" t="s">
        <v>35</v>
      </c>
      <c r="AX774" s="13" t="s">
        <v>84</v>
      </c>
      <c r="AY774" s="237" t="s">
        <v>139</v>
      </c>
    </row>
    <row r="775" s="2" customFormat="1" ht="16.5" customHeight="1">
      <c r="A775" s="41"/>
      <c r="B775" s="42"/>
      <c r="C775" s="207" t="s">
        <v>1173</v>
      </c>
      <c r="D775" s="238" t="s">
        <v>142</v>
      </c>
      <c r="E775" s="208" t="s">
        <v>1174</v>
      </c>
      <c r="F775" s="209" t="s">
        <v>1175</v>
      </c>
      <c r="G775" s="210" t="s">
        <v>271</v>
      </c>
      <c r="H775" s="211">
        <v>4</v>
      </c>
      <c r="I775" s="212"/>
      <c r="J775" s="213">
        <f>ROUND(I775*H775,2)</f>
        <v>0</v>
      </c>
      <c r="K775" s="209" t="s">
        <v>146</v>
      </c>
      <c r="L775" s="47"/>
      <c r="M775" s="214" t="s">
        <v>19</v>
      </c>
      <c r="N775" s="215" t="s">
        <v>47</v>
      </c>
      <c r="O775" s="87"/>
      <c r="P775" s="216">
        <f>O775*H775</f>
        <v>0</v>
      </c>
      <c r="Q775" s="216">
        <v>0.00020000000000000001</v>
      </c>
      <c r="R775" s="216">
        <f>Q775*H775</f>
        <v>0.00080000000000000004</v>
      </c>
      <c r="S775" s="216">
        <v>0</v>
      </c>
      <c r="T775" s="217">
        <f>S775*H775</f>
        <v>0</v>
      </c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R775" s="218" t="s">
        <v>305</v>
      </c>
      <c r="AT775" s="218" t="s">
        <v>142</v>
      </c>
      <c r="AU775" s="218" t="s">
        <v>86</v>
      </c>
      <c r="AY775" s="20" t="s">
        <v>139</v>
      </c>
      <c r="BE775" s="219">
        <f>IF(N775="základní",J775,0)</f>
        <v>0</v>
      </c>
      <c r="BF775" s="219">
        <f>IF(N775="snížená",J775,0)</f>
        <v>0</v>
      </c>
      <c r="BG775" s="219">
        <f>IF(N775="zákl. přenesená",J775,0)</f>
        <v>0</v>
      </c>
      <c r="BH775" s="219">
        <f>IF(N775="sníž. přenesená",J775,0)</f>
        <v>0</v>
      </c>
      <c r="BI775" s="219">
        <f>IF(N775="nulová",J775,0)</f>
        <v>0</v>
      </c>
      <c r="BJ775" s="20" t="s">
        <v>84</v>
      </c>
      <c r="BK775" s="219">
        <f>ROUND(I775*H775,2)</f>
        <v>0</v>
      </c>
      <c r="BL775" s="20" t="s">
        <v>305</v>
      </c>
      <c r="BM775" s="218" t="s">
        <v>1176</v>
      </c>
    </row>
    <row r="776" s="2" customFormat="1">
      <c r="A776" s="41"/>
      <c r="B776" s="42"/>
      <c r="C776" s="43"/>
      <c r="D776" s="220" t="s">
        <v>149</v>
      </c>
      <c r="E776" s="43"/>
      <c r="F776" s="221" t="s">
        <v>1177</v>
      </c>
      <c r="G776" s="43"/>
      <c r="H776" s="43"/>
      <c r="I776" s="222"/>
      <c r="J776" s="43"/>
      <c r="K776" s="43"/>
      <c r="L776" s="47"/>
      <c r="M776" s="223"/>
      <c r="N776" s="224"/>
      <c r="O776" s="87"/>
      <c r="P776" s="87"/>
      <c r="Q776" s="87"/>
      <c r="R776" s="87"/>
      <c r="S776" s="87"/>
      <c r="T776" s="88"/>
      <c r="U776" s="41"/>
      <c r="V776" s="41"/>
      <c r="W776" s="41"/>
      <c r="X776" s="41"/>
      <c r="Y776" s="41"/>
      <c r="Z776" s="41"/>
      <c r="AA776" s="41"/>
      <c r="AB776" s="41"/>
      <c r="AC776" s="41"/>
      <c r="AD776" s="41"/>
      <c r="AE776" s="41"/>
      <c r="AT776" s="20" t="s">
        <v>149</v>
      </c>
      <c r="AU776" s="20" t="s">
        <v>86</v>
      </c>
    </row>
    <row r="777" s="2" customFormat="1">
      <c r="A777" s="41"/>
      <c r="B777" s="42"/>
      <c r="C777" s="43"/>
      <c r="D777" s="225" t="s">
        <v>151</v>
      </c>
      <c r="E777" s="43"/>
      <c r="F777" s="226" t="s">
        <v>1178</v>
      </c>
      <c r="G777" s="43"/>
      <c r="H777" s="43"/>
      <c r="I777" s="222"/>
      <c r="J777" s="43"/>
      <c r="K777" s="43"/>
      <c r="L777" s="47"/>
      <c r="M777" s="223"/>
      <c r="N777" s="224"/>
      <c r="O777" s="87"/>
      <c r="P777" s="87"/>
      <c r="Q777" s="87"/>
      <c r="R777" s="87"/>
      <c r="S777" s="87"/>
      <c r="T777" s="88"/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T777" s="20" t="s">
        <v>151</v>
      </c>
      <c r="AU777" s="20" t="s">
        <v>86</v>
      </c>
    </row>
    <row r="778" s="2" customFormat="1">
      <c r="A778" s="41"/>
      <c r="B778" s="42"/>
      <c r="C778" s="43"/>
      <c r="D778" s="220" t="s">
        <v>164</v>
      </c>
      <c r="E778" s="43"/>
      <c r="F778" s="239" t="s">
        <v>1108</v>
      </c>
      <c r="G778" s="43"/>
      <c r="H778" s="43"/>
      <c r="I778" s="222"/>
      <c r="J778" s="43"/>
      <c r="K778" s="43"/>
      <c r="L778" s="47"/>
      <c r="M778" s="223"/>
      <c r="N778" s="224"/>
      <c r="O778" s="87"/>
      <c r="P778" s="87"/>
      <c r="Q778" s="87"/>
      <c r="R778" s="87"/>
      <c r="S778" s="87"/>
      <c r="T778" s="88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T778" s="20" t="s">
        <v>164</v>
      </c>
      <c r="AU778" s="20" t="s">
        <v>86</v>
      </c>
    </row>
    <row r="779" s="2" customFormat="1" ht="16.5" customHeight="1">
      <c r="A779" s="41"/>
      <c r="B779" s="42"/>
      <c r="C779" s="207" t="s">
        <v>1179</v>
      </c>
      <c r="D779" s="238" t="s">
        <v>142</v>
      </c>
      <c r="E779" s="208" t="s">
        <v>1180</v>
      </c>
      <c r="F779" s="209" t="s">
        <v>1181</v>
      </c>
      <c r="G779" s="210" t="s">
        <v>271</v>
      </c>
      <c r="H779" s="211">
        <v>2</v>
      </c>
      <c r="I779" s="212"/>
      <c r="J779" s="213">
        <f>ROUND(I779*H779,2)</f>
        <v>0</v>
      </c>
      <c r="K779" s="209" t="s">
        <v>146</v>
      </c>
      <c r="L779" s="47"/>
      <c r="M779" s="214" t="s">
        <v>19</v>
      </c>
      <c r="N779" s="215" t="s">
        <v>47</v>
      </c>
      <c r="O779" s="87"/>
      <c r="P779" s="216">
        <f>O779*H779</f>
        <v>0</v>
      </c>
      <c r="Q779" s="216">
        <v>0.00018000000000000001</v>
      </c>
      <c r="R779" s="216">
        <f>Q779*H779</f>
        <v>0.00036000000000000002</v>
      </c>
      <c r="S779" s="216">
        <v>0</v>
      </c>
      <c r="T779" s="217">
        <f>S779*H779</f>
        <v>0</v>
      </c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R779" s="218" t="s">
        <v>305</v>
      </c>
      <c r="AT779" s="218" t="s">
        <v>142</v>
      </c>
      <c r="AU779" s="218" t="s">
        <v>86</v>
      </c>
      <c r="AY779" s="20" t="s">
        <v>139</v>
      </c>
      <c r="BE779" s="219">
        <f>IF(N779="základní",J779,0)</f>
        <v>0</v>
      </c>
      <c r="BF779" s="219">
        <f>IF(N779="snížená",J779,0)</f>
        <v>0</v>
      </c>
      <c r="BG779" s="219">
        <f>IF(N779="zákl. přenesená",J779,0)</f>
        <v>0</v>
      </c>
      <c r="BH779" s="219">
        <f>IF(N779="sníž. přenesená",J779,0)</f>
        <v>0</v>
      </c>
      <c r="BI779" s="219">
        <f>IF(N779="nulová",J779,0)</f>
        <v>0</v>
      </c>
      <c r="BJ779" s="20" t="s">
        <v>84</v>
      </c>
      <c r="BK779" s="219">
        <f>ROUND(I779*H779,2)</f>
        <v>0</v>
      </c>
      <c r="BL779" s="20" t="s">
        <v>305</v>
      </c>
      <c r="BM779" s="218" t="s">
        <v>1182</v>
      </c>
    </row>
    <row r="780" s="2" customFormat="1">
      <c r="A780" s="41"/>
      <c r="B780" s="42"/>
      <c r="C780" s="43"/>
      <c r="D780" s="220" t="s">
        <v>149</v>
      </c>
      <c r="E780" s="43"/>
      <c r="F780" s="221" t="s">
        <v>1183</v>
      </c>
      <c r="G780" s="43"/>
      <c r="H780" s="43"/>
      <c r="I780" s="222"/>
      <c r="J780" s="43"/>
      <c r="K780" s="43"/>
      <c r="L780" s="47"/>
      <c r="M780" s="223"/>
      <c r="N780" s="224"/>
      <c r="O780" s="87"/>
      <c r="P780" s="87"/>
      <c r="Q780" s="87"/>
      <c r="R780" s="87"/>
      <c r="S780" s="87"/>
      <c r="T780" s="88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T780" s="20" t="s">
        <v>149</v>
      </c>
      <c r="AU780" s="20" t="s">
        <v>86</v>
      </c>
    </row>
    <row r="781" s="2" customFormat="1">
      <c r="A781" s="41"/>
      <c r="B781" s="42"/>
      <c r="C781" s="43"/>
      <c r="D781" s="225" t="s">
        <v>151</v>
      </c>
      <c r="E781" s="43"/>
      <c r="F781" s="226" t="s">
        <v>1184</v>
      </c>
      <c r="G781" s="43"/>
      <c r="H781" s="43"/>
      <c r="I781" s="222"/>
      <c r="J781" s="43"/>
      <c r="K781" s="43"/>
      <c r="L781" s="47"/>
      <c r="M781" s="223"/>
      <c r="N781" s="224"/>
      <c r="O781" s="87"/>
      <c r="P781" s="87"/>
      <c r="Q781" s="87"/>
      <c r="R781" s="87"/>
      <c r="S781" s="87"/>
      <c r="T781" s="88"/>
      <c r="U781" s="41"/>
      <c r="V781" s="41"/>
      <c r="W781" s="41"/>
      <c r="X781" s="41"/>
      <c r="Y781" s="41"/>
      <c r="Z781" s="41"/>
      <c r="AA781" s="41"/>
      <c r="AB781" s="41"/>
      <c r="AC781" s="41"/>
      <c r="AD781" s="41"/>
      <c r="AE781" s="41"/>
      <c r="AT781" s="20" t="s">
        <v>151</v>
      </c>
      <c r="AU781" s="20" t="s">
        <v>86</v>
      </c>
    </row>
    <row r="782" s="2" customFormat="1">
      <c r="A782" s="41"/>
      <c r="B782" s="42"/>
      <c r="C782" s="43"/>
      <c r="D782" s="220" t="s">
        <v>164</v>
      </c>
      <c r="E782" s="43"/>
      <c r="F782" s="239" t="s">
        <v>1108</v>
      </c>
      <c r="G782" s="43"/>
      <c r="H782" s="43"/>
      <c r="I782" s="222"/>
      <c r="J782" s="43"/>
      <c r="K782" s="43"/>
      <c r="L782" s="47"/>
      <c r="M782" s="223"/>
      <c r="N782" s="224"/>
      <c r="O782" s="87"/>
      <c r="P782" s="87"/>
      <c r="Q782" s="87"/>
      <c r="R782" s="87"/>
      <c r="S782" s="87"/>
      <c r="T782" s="88"/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T782" s="20" t="s">
        <v>164</v>
      </c>
      <c r="AU782" s="20" t="s">
        <v>86</v>
      </c>
    </row>
    <row r="783" s="13" customFormat="1">
      <c r="A783" s="13"/>
      <c r="B783" s="227"/>
      <c r="C783" s="228"/>
      <c r="D783" s="220" t="s">
        <v>153</v>
      </c>
      <c r="E783" s="229" t="s">
        <v>19</v>
      </c>
      <c r="F783" s="230" t="s">
        <v>1185</v>
      </c>
      <c r="G783" s="228"/>
      <c r="H783" s="231">
        <v>2</v>
      </c>
      <c r="I783" s="232"/>
      <c r="J783" s="228"/>
      <c r="K783" s="228"/>
      <c r="L783" s="233"/>
      <c r="M783" s="234"/>
      <c r="N783" s="235"/>
      <c r="O783" s="235"/>
      <c r="P783" s="235"/>
      <c r="Q783" s="235"/>
      <c r="R783" s="235"/>
      <c r="S783" s="235"/>
      <c r="T783" s="236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37" t="s">
        <v>153</v>
      </c>
      <c r="AU783" s="237" t="s">
        <v>86</v>
      </c>
      <c r="AV783" s="13" t="s">
        <v>86</v>
      </c>
      <c r="AW783" s="13" t="s">
        <v>35</v>
      </c>
      <c r="AX783" s="13" t="s">
        <v>84</v>
      </c>
      <c r="AY783" s="237" t="s">
        <v>139</v>
      </c>
    </row>
    <row r="784" s="2" customFormat="1" ht="16.5" customHeight="1">
      <c r="A784" s="41"/>
      <c r="B784" s="42"/>
      <c r="C784" s="207" t="s">
        <v>1186</v>
      </c>
      <c r="D784" s="238" t="s">
        <v>142</v>
      </c>
      <c r="E784" s="208" t="s">
        <v>1187</v>
      </c>
      <c r="F784" s="209" t="s">
        <v>1188</v>
      </c>
      <c r="G784" s="210" t="s">
        <v>197</v>
      </c>
      <c r="H784" s="211">
        <v>53.100000000000001</v>
      </c>
      <c r="I784" s="212"/>
      <c r="J784" s="213">
        <f>ROUND(I784*H784,2)</f>
        <v>0</v>
      </c>
      <c r="K784" s="209" t="s">
        <v>146</v>
      </c>
      <c r="L784" s="47"/>
      <c r="M784" s="214" t="s">
        <v>19</v>
      </c>
      <c r="N784" s="215" t="s">
        <v>47</v>
      </c>
      <c r="O784" s="87"/>
      <c r="P784" s="216">
        <f>O784*H784</f>
        <v>0</v>
      </c>
      <c r="Q784" s="216">
        <v>0.0014245</v>
      </c>
      <c r="R784" s="216">
        <f>Q784*H784</f>
        <v>0.075640949999999998</v>
      </c>
      <c r="S784" s="216">
        <v>0</v>
      </c>
      <c r="T784" s="217">
        <f>S784*H784</f>
        <v>0</v>
      </c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R784" s="218" t="s">
        <v>305</v>
      </c>
      <c r="AT784" s="218" t="s">
        <v>142</v>
      </c>
      <c r="AU784" s="218" t="s">
        <v>86</v>
      </c>
      <c r="AY784" s="20" t="s">
        <v>139</v>
      </c>
      <c r="BE784" s="219">
        <f>IF(N784="základní",J784,0)</f>
        <v>0</v>
      </c>
      <c r="BF784" s="219">
        <f>IF(N784="snížená",J784,0)</f>
        <v>0</v>
      </c>
      <c r="BG784" s="219">
        <f>IF(N784="zákl. přenesená",J784,0)</f>
        <v>0</v>
      </c>
      <c r="BH784" s="219">
        <f>IF(N784="sníž. přenesená",J784,0)</f>
        <v>0</v>
      </c>
      <c r="BI784" s="219">
        <f>IF(N784="nulová",J784,0)</f>
        <v>0</v>
      </c>
      <c r="BJ784" s="20" t="s">
        <v>84</v>
      </c>
      <c r="BK784" s="219">
        <f>ROUND(I784*H784,2)</f>
        <v>0</v>
      </c>
      <c r="BL784" s="20" t="s">
        <v>305</v>
      </c>
      <c r="BM784" s="218" t="s">
        <v>1189</v>
      </c>
    </row>
    <row r="785" s="2" customFormat="1">
      <c r="A785" s="41"/>
      <c r="B785" s="42"/>
      <c r="C785" s="43"/>
      <c r="D785" s="220" t="s">
        <v>149</v>
      </c>
      <c r="E785" s="43"/>
      <c r="F785" s="221" t="s">
        <v>1190</v>
      </c>
      <c r="G785" s="43"/>
      <c r="H785" s="43"/>
      <c r="I785" s="222"/>
      <c r="J785" s="43"/>
      <c r="K785" s="43"/>
      <c r="L785" s="47"/>
      <c r="M785" s="223"/>
      <c r="N785" s="224"/>
      <c r="O785" s="87"/>
      <c r="P785" s="87"/>
      <c r="Q785" s="87"/>
      <c r="R785" s="87"/>
      <c r="S785" s="87"/>
      <c r="T785" s="88"/>
      <c r="U785" s="41"/>
      <c r="V785" s="41"/>
      <c r="W785" s="41"/>
      <c r="X785" s="41"/>
      <c r="Y785" s="41"/>
      <c r="Z785" s="41"/>
      <c r="AA785" s="41"/>
      <c r="AB785" s="41"/>
      <c r="AC785" s="41"/>
      <c r="AD785" s="41"/>
      <c r="AE785" s="41"/>
      <c r="AT785" s="20" t="s">
        <v>149</v>
      </c>
      <c r="AU785" s="20" t="s">
        <v>86</v>
      </c>
    </row>
    <row r="786" s="2" customFormat="1">
      <c r="A786" s="41"/>
      <c r="B786" s="42"/>
      <c r="C786" s="43"/>
      <c r="D786" s="225" t="s">
        <v>151</v>
      </c>
      <c r="E786" s="43"/>
      <c r="F786" s="226" t="s">
        <v>1191</v>
      </c>
      <c r="G786" s="43"/>
      <c r="H786" s="43"/>
      <c r="I786" s="222"/>
      <c r="J786" s="43"/>
      <c r="K786" s="43"/>
      <c r="L786" s="47"/>
      <c r="M786" s="223"/>
      <c r="N786" s="224"/>
      <c r="O786" s="87"/>
      <c r="P786" s="87"/>
      <c r="Q786" s="87"/>
      <c r="R786" s="87"/>
      <c r="S786" s="87"/>
      <c r="T786" s="88"/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T786" s="20" t="s">
        <v>151</v>
      </c>
      <c r="AU786" s="20" t="s">
        <v>86</v>
      </c>
    </row>
    <row r="787" s="2" customFormat="1">
      <c r="A787" s="41"/>
      <c r="B787" s="42"/>
      <c r="C787" s="43"/>
      <c r="D787" s="220" t="s">
        <v>164</v>
      </c>
      <c r="E787" s="43"/>
      <c r="F787" s="239" t="s">
        <v>1108</v>
      </c>
      <c r="G787" s="43"/>
      <c r="H787" s="43"/>
      <c r="I787" s="222"/>
      <c r="J787" s="43"/>
      <c r="K787" s="43"/>
      <c r="L787" s="47"/>
      <c r="M787" s="223"/>
      <c r="N787" s="224"/>
      <c r="O787" s="87"/>
      <c r="P787" s="87"/>
      <c r="Q787" s="87"/>
      <c r="R787" s="87"/>
      <c r="S787" s="87"/>
      <c r="T787" s="88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T787" s="20" t="s">
        <v>164</v>
      </c>
      <c r="AU787" s="20" t="s">
        <v>86</v>
      </c>
    </row>
    <row r="788" s="13" customFormat="1">
      <c r="A788" s="13"/>
      <c r="B788" s="227"/>
      <c r="C788" s="228"/>
      <c r="D788" s="220" t="s">
        <v>153</v>
      </c>
      <c r="E788" s="229" t="s">
        <v>19</v>
      </c>
      <c r="F788" s="230" t="s">
        <v>1163</v>
      </c>
      <c r="G788" s="228"/>
      <c r="H788" s="231">
        <v>6.7000000000000002</v>
      </c>
      <c r="I788" s="232"/>
      <c r="J788" s="228"/>
      <c r="K788" s="228"/>
      <c r="L788" s="233"/>
      <c r="M788" s="234"/>
      <c r="N788" s="235"/>
      <c r="O788" s="235"/>
      <c r="P788" s="235"/>
      <c r="Q788" s="235"/>
      <c r="R788" s="235"/>
      <c r="S788" s="235"/>
      <c r="T788" s="236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37" t="s">
        <v>153</v>
      </c>
      <c r="AU788" s="237" t="s">
        <v>86</v>
      </c>
      <c r="AV788" s="13" t="s">
        <v>86</v>
      </c>
      <c r="AW788" s="13" t="s">
        <v>35</v>
      </c>
      <c r="AX788" s="13" t="s">
        <v>76</v>
      </c>
      <c r="AY788" s="237" t="s">
        <v>139</v>
      </c>
    </row>
    <row r="789" s="13" customFormat="1">
      <c r="A789" s="13"/>
      <c r="B789" s="227"/>
      <c r="C789" s="228"/>
      <c r="D789" s="220" t="s">
        <v>153</v>
      </c>
      <c r="E789" s="229" t="s">
        <v>19</v>
      </c>
      <c r="F789" s="230" t="s">
        <v>1164</v>
      </c>
      <c r="G789" s="228"/>
      <c r="H789" s="231">
        <v>5.5999999999999996</v>
      </c>
      <c r="I789" s="232"/>
      <c r="J789" s="228"/>
      <c r="K789" s="228"/>
      <c r="L789" s="233"/>
      <c r="M789" s="234"/>
      <c r="N789" s="235"/>
      <c r="O789" s="235"/>
      <c r="P789" s="235"/>
      <c r="Q789" s="235"/>
      <c r="R789" s="235"/>
      <c r="S789" s="235"/>
      <c r="T789" s="236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37" t="s">
        <v>153</v>
      </c>
      <c r="AU789" s="237" t="s">
        <v>86</v>
      </c>
      <c r="AV789" s="13" t="s">
        <v>86</v>
      </c>
      <c r="AW789" s="13" t="s">
        <v>35</v>
      </c>
      <c r="AX789" s="13" t="s">
        <v>76</v>
      </c>
      <c r="AY789" s="237" t="s">
        <v>139</v>
      </c>
    </row>
    <row r="790" s="13" customFormat="1">
      <c r="A790" s="13"/>
      <c r="B790" s="227"/>
      <c r="C790" s="228"/>
      <c r="D790" s="220" t="s">
        <v>153</v>
      </c>
      <c r="E790" s="229" t="s">
        <v>19</v>
      </c>
      <c r="F790" s="230" t="s">
        <v>1165</v>
      </c>
      <c r="G790" s="228"/>
      <c r="H790" s="231">
        <v>19.699999999999999</v>
      </c>
      <c r="I790" s="232"/>
      <c r="J790" s="228"/>
      <c r="K790" s="228"/>
      <c r="L790" s="233"/>
      <c r="M790" s="234"/>
      <c r="N790" s="235"/>
      <c r="O790" s="235"/>
      <c r="P790" s="235"/>
      <c r="Q790" s="235"/>
      <c r="R790" s="235"/>
      <c r="S790" s="235"/>
      <c r="T790" s="236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37" t="s">
        <v>153</v>
      </c>
      <c r="AU790" s="237" t="s">
        <v>86</v>
      </c>
      <c r="AV790" s="13" t="s">
        <v>86</v>
      </c>
      <c r="AW790" s="13" t="s">
        <v>35</v>
      </c>
      <c r="AX790" s="13" t="s">
        <v>76</v>
      </c>
      <c r="AY790" s="237" t="s">
        <v>139</v>
      </c>
    </row>
    <row r="791" s="13" customFormat="1">
      <c r="A791" s="13"/>
      <c r="B791" s="227"/>
      <c r="C791" s="228"/>
      <c r="D791" s="220" t="s">
        <v>153</v>
      </c>
      <c r="E791" s="229" t="s">
        <v>19</v>
      </c>
      <c r="F791" s="230" t="s">
        <v>1166</v>
      </c>
      <c r="G791" s="228"/>
      <c r="H791" s="231">
        <v>21.100000000000001</v>
      </c>
      <c r="I791" s="232"/>
      <c r="J791" s="228"/>
      <c r="K791" s="228"/>
      <c r="L791" s="233"/>
      <c r="M791" s="234"/>
      <c r="N791" s="235"/>
      <c r="O791" s="235"/>
      <c r="P791" s="235"/>
      <c r="Q791" s="235"/>
      <c r="R791" s="235"/>
      <c r="S791" s="235"/>
      <c r="T791" s="236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T791" s="237" t="s">
        <v>153</v>
      </c>
      <c r="AU791" s="237" t="s">
        <v>86</v>
      </c>
      <c r="AV791" s="13" t="s">
        <v>86</v>
      </c>
      <c r="AW791" s="13" t="s">
        <v>35</v>
      </c>
      <c r="AX791" s="13" t="s">
        <v>76</v>
      </c>
      <c r="AY791" s="237" t="s">
        <v>139</v>
      </c>
    </row>
    <row r="792" s="14" customFormat="1">
      <c r="A792" s="14"/>
      <c r="B792" s="251"/>
      <c r="C792" s="252"/>
      <c r="D792" s="220" t="s">
        <v>153</v>
      </c>
      <c r="E792" s="253" t="s">
        <v>19</v>
      </c>
      <c r="F792" s="254" t="s">
        <v>213</v>
      </c>
      <c r="G792" s="252"/>
      <c r="H792" s="255">
        <v>53.100000000000001</v>
      </c>
      <c r="I792" s="256"/>
      <c r="J792" s="252"/>
      <c r="K792" s="252"/>
      <c r="L792" s="257"/>
      <c r="M792" s="258"/>
      <c r="N792" s="259"/>
      <c r="O792" s="259"/>
      <c r="P792" s="259"/>
      <c r="Q792" s="259"/>
      <c r="R792" s="259"/>
      <c r="S792" s="259"/>
      <c r="T792" s="260"/>
      <c r="U792" s="14"/>
      <c r="V792" s="14"/>
      <c r="W792" s="14"/>
      <c r="X792" s="14"/>
      <c r="Y792" s="14"/>
      <c r="Z792" s="14"/>
      <c r="AA792" s="14"/>
      <c r="AB792" s="14"/>
      <c r="AC792" s="14"/>
      <c r="AD792" s="14"/>
      <c r="AE792" s="14"/>
      <c r="AT792" s="261" t="s">
        <v>153</v>
      </c>
      <c r="AU792" s="261" t="s">
        <v>86</v>
      </c>
      <c r="AV792" s="14" t="s">
        <v>147</v>
      </c>
      <c r="AW792" s="14" t="s">
        <v>35</v>
      </c>
      <c r="AX792" s="14" t="s">
        <v>84</v>
      </c>
      <c r="AY792" s="261" t="s">
        <v>139</v>
      </c>
    </row>
    <row r="793" s="2" customFormat="1" ht="16.5" customHeight="1">
      <c r="A793" s="41"/>
      <c r="B793" s="42"/>
      <c r="C793" s="207" t="s">
        <v>1192</v>
      </c>
      <c r="D793" s="238" t="s">
        <v>142</v>
      </c>
      <c r="E793" s="208" t="s">
        <v>1193</v>
      </c>
      <c r="F793" s="209" t="s">
        <v>1194</v>
      </c>
      <c r="G793" s="210" t="s">
        <v>160</v>
      </c>
      <c r="H793" s="211">
        <v>39.259999999999998</v>
      </c>
      <c r="I793" s="212"/>
      <c r="J793" s="213">
        <f>ROUND(I793*H793,2)</f>
        <v>0</v>
      </c>
      <c r="K793" s="209" t="s">
        <v>146</v>
      </c>
      <c r="L793" s="47"/>
      <c r="M793" s="214" t="s">
        <v>19</v>
      </c>
      <c r="N793" s="215" t="s">
        <v>47</v>
      </c>
      <c r="O793" s="87"/>
      <c r="P793" s="216">
        <f>O793*H793</f>
        <v>0</v>
      </c>
      <c r="Q793" s="216">
        <v>4.5000000000000003E-05</v>
      </c>
      <c r="R793" s="216">
        <f>Q793*H793</f>
        <v>0.0017667</v>
      </c>
      <c r="S793" s="216">
        <v>0</v>
      </c>
      <c r="T793" s="217">
        <f>S793*H793</f>
        <v>0</v>
      </c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R793" s="218" t="s">
        <v>305</v>
      </c>
      <c r="AT793" s="218" t="s">
        <v>142</v>
      </c>
      <c r="AU793" s="218" t="s">
        <v>86</v>
      </c>
      <c r="AY793" s="20" t="s">
        <v>139</v>
      </c>
      <c r="BE793" s="219">
        <f>IF(N793="základní",J793,0)</f>
        <v>0</v>
      </c>
      <c r="BF793" s="219">
        <f>IF(N793="snížená",J793,0)</f>
        <v>0</v>
      </c>
      <c r="BG793" s="219">
        <f>IF(N793="zákl. přenesená",J793,0)</f>
        <v>0</v>
      </c>
      <c r="BH793" s="219">
        <f>IF(N793="sníž. přenesená",J793,0)</f>
        <v>0</v>
      </c>
      <c r="BI793" s="219">
        <f>IF(N793="nulová",J793,0)</f>
        <v>0</v>
      </c>
      <c r="BJ793" s="20" t="s">
        <v>84</v>
      </c>
      <c r="BK793" s="219">
        <f>ROUND(I793*H793,2)</f>
        <v>0</v>
      </c>
      <c r="BL793" s="20" t="s">
        <v>305</v>
      </c>
      <c r="BM793" s="218" t="s">
        <v>1195</v>
      </c>
    </row>
    <row r="794" s="2" customFormat="1">
      <c r="A794" s="41"/>
      <c r="B794" s="42"/>
      <c r="C794" s="43"/>
      <c r="D794" s="220" t="s">
        <v>149</v>
      </c>
      <c r="E794" s="43"/>
      <c r="F794" s="221" t="s">
        <v>1196</v>
      </c>
      <c r="G794" s="43"/>
      <c r="H794" s="43"/>
      <c r="I794" s="222"/>
      <c r="J794" s="43"/>
      <c r="K794" s="43"/>
      <c r="L794" s="47"/>
      <c r="M794" s="223"/>
      <c r="N794" s="224"/>
      <c r="O794" s="87"/>
      <c r="P794" s="87"/>
      <c r="Q794" s="87"/>
      <c r="R794" s="87"/>
      <c r="S794" s="87"/>
      <c r="T794" s="88"/>
      <c r="U794" s="41"/>
      <c r="V794" s="41"/>
      <c r="W794" s="41"/>
      <c r="X794" s="41"/>
      <c r="Y794" s="41"/>
      <c r="Z794" s="41"/>
      <c r="AA794" s="41"/>
      <c r="AB794" s="41"/>
      <c r="AC794" s="41"/>
      <c r="AD794" s="41"/>
      <c r="AE794" s="41"/>
      <c r="AT794" s="20" t="s">
        <v>149</v>
      </c>
      <c r="AU794" s="20" t="s">
        <v>86</v>
      </c>
    </row>
    <row r="795" s="2" customFormat="1">
      <c r="A795" s="41"/>
      <c r="B795" s="42"/>
      <c r="C795" s="43"/>
      <c r="D795" s="225" t="s">
        <v>151</v>
      </c>
      <c r="E795" s="43"/>
      <c r="F795" s="226" t="s">
        <v>1197</v>
      </c>
      <c r="G795" s="43"/>
      <c r="H795" s="43"/>
      <c r="I795" s="222"/>
      <c r="J795" s="43"/>
      <c r="K795" s="43"/>
      <c r="L795" s="47"/>
      <c r="M795" s="223"/>
      <c r="N795" s="224"/>
      <c r="O795" s="87"/>
      <c r="P795" s="87"/>
      <c r="Q795" s="87"/>
      <c r="R795" s="87"/>
      <c r="S795" s="87"/>
      <c r="T795" s="88"/>
      <c r="U795" s="41"/>
      <c r="V795" s="41"/>
      <c r="W795" s="41"/>
      <c r="X795" s="41"/>
      <c r="Y795" s="41"/>
      <c r="Z795" s="41"/>
      <c r="AA795" s="41"/>
      <c r="AB795" s="41"/>
      <c r="AC795" s="41"/>
      <c r="AD795" s="41"/>
      <c r="AE795" s="41"/>
      <c r="AT795" s="20" t="s">
        <v>151</v>
      </c>
      <c r="AU795" s="20" t="s">
        <v>86</v>
      </c>
    </row>
    <row r="796" s="2" customFormat="1">
      <c r="A796" s="41"/>
      <c r="B796" s="42"/>
      <c r="C796" s="43"/>
      <c r="D796" s="220" t="s">
        <v>164</v>
      </c>
      <c r="E796" s="43"/>
      <c r="F796" s="239" t="s">
        <v>1108</v>
      </c>
      <c r="G796" s="43"/>
      <c r="H796" s="43"/>
      <c r="I796" s="222"/>
      <c r="J796" s="43"/>
      <c r="K796" s="43"/>
      <c r="L796" s="47"/>
      <c r="M796" s="223"/>
      <c r="N796" s="224"/>
      <c r="O796" s="87"/>
      <c r="P796" s="87"/>
      <c r="Q796" s="87"/>
      <c r="R796" s="87"/>
      <c r="S796" s="87"/>
      <c r="T796" s="88"/>
      <c r="U796" s="41"/>
      <c r="V796" s="41"/>
      <c r="W796" s="41"/>
      <c r="X796" s="41"/>
      <c r="Y796" s="41"/>
      <c r="Z796" s="41"/>
      <c r="AA796" s="41"/>
      <c r="AB796" s="41"/>
      <c r="AC796" s="41"/>
      <c r="AD796" s="41"/>
      <c r="AE796" s="41"/>
      <c r="AT796" s="20" t="s">
        <v>164</v>
      </c>
      <c r="AU796" s="20" t="s">
        <v>86</v>
      </c>
    </row>
    <row r="797" s="13" customFormat="1">
      <c r="A797" s="13"/>
      <c r="B797" s="227"/>
      <c r="C797" s="228"/>
      <c r="D797" s="220" t="s">
        <v>153</v>
      </c>
      <c r="E797" s="229" t="s">
        <v>19</v>
      </c>
      <c r="F797" s="230" t="s">
        <v>325</v>
      </c>
      <c r="G797" s="228"/>
      <c r="H797" s="231">
        <v>2.7999999999999998</v>
      </c>
      <c r="I797" s="232"/>
      <c r="J797" s="228"/>
      <c r="K797" s="228"/>
      <c r="L797" s="233"/>
      <c r="M797" s="234"/>
      <c r="N797" s="235"/>
      <c r="O797" s="235"/>
      <c r="P797" s="235"/>
      <c r="Q797" s="235"/>
      <c r="R797" s="235"/>
      <c r="S797" s="235"/>
      <c r="T797" s="23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7" t="s">
        <v>153</v>
      </c>
      <c r="AU797" s="237" t="s">
        <v>86</v>
      </c>
      <c r="AV797" s="13" t="s">
        <v>86</v>
      </c>
      <c r="AW797" s="13" t="s">
        <v>35</v>
      </c>
      <c r="AX797" s="13" t="s">
        <v>76</v>
      </c>
      <c r="AY797" s="237" t="s">
        <v>139</v>
      </c>
    </row>
    <row r="798" s="13" customFormat="1">
      <c r="A798" s="13"/>
      <c r="B798" s="227"/>
      <c r="C798" s="228"/>
      <c r="D798" s="220" t="s">
        <v>153</v>
      </c>
      <c r="E798" s="229" t="s">
        <v>19</v>
      </c>
      <c r="F798" s="230" t="s">
        <v>326</v>
      </c>
      <c r="G798" s="228"/>
      <c r="H798" s="231">
        <v>1.8600000000000001</v>
      </c>
      <c r="I798" s="232"/>
      <c r="J798" s="228"/>
      <c r="K798" s="228"/>
      <c r="L798" s="233"/>
      <c r="M798" s="234"/>
      <c r="N798" s="235"/>
      <c r="O798" s="235"/>
      <c r="P798" s="235"/>
      <c r="Q798" s="235"/>
      <c r="R798" s="235"/>
      <c r="S798" s="235"/>
      <c r="T798" s="236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37" t="s">
        <v>153</v>
      </c>
      <c r="AU798" s="237" t="s">
        <v>86</v>
      </c>
      <c r="AV798" s="13" t="s">
        <v>86</v>
      </c>
      <c r="AW798" s="13" t="s">
        <v>35</v>
      </c>
      <c r="AX798" s="13" t="s">
        <v>76</v>
      </c>
      <c r="AY798" s="237" t="s">
        <v>139</v>
      </c>
    </row>
    <row r="799" s="13" customFormat="1">
      <c r="A799" s="13"/>
      <c r="B799" s="227"/>
      <c r="C799" s="228"/>
      <c r="D799" s="220" t="s">
        <v>153</v>
      </c>
      <c r="E799" s="229" t="s">
        <v>19</v>
      </c>
      <c r="F799" s="230" t="s">
        <v>327</v>
      </c>
      <c r="G799" s="228"/>
      <c r="H799" s="231">
        <v>20.800000000000001</v>
      </c>
      <c r="I799" s="232"/>
      <c r="J799" s="228"/>
      <c r="K799" s="228"/>
      <c r="L799" s="233"/>
      <c r="M799" s="234"/>
      <c r="N799" s="235"/>
      <c r="O799" s="235"/>
      <c r="P799" s="235"/>
      <c r="Q799" s="235"/>
      <c r="R799" s="235"/>
      <c r="S799" s="235"/>
      <c r="T799" s="236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T799" s="237" t="s">
        <v>153</v>
      </c>
      <c r="AU799" s="237" t="s">
        <v>86</v>
      </c>
      <c r="AV799" s="13" t="s">
        <v>86</v>
      </c>
      <c r="AW799" s="13" t="s">
        <v>35</v>
      </c>
      <c r="AX799" s="13" t="s">
        <v>76</v>
      </c>
      <c r="AY799" s="237" t="s">
        <v>139</v>
      </c>
    </row>
    <row r="800" s="13" customFormat="1">
      <c r="A800" s="13"/>
      <c r="B800" s="227"/>
      <c r="C800" s="228"/>
      <c r="D800" s="220" t="s">
        <v>153</v>
      </c>
      <c r="E800" s="229" t="s">
        <v>19</v>
      </c>
      <c r="F800" s="230" t="s">
        <v>1149</v>
      </c>
      <c r="G800" s="228"/>
      <c r="H800" s="231">
        <v>13.800000000000001</v>
      </c>
      <c r="I800" s="232"/>
      <c r="J800" s="228"/>
      <c r="K800" s="228"/>
      <c r="L800" s="233"/>
      <c r="M800" s="234"/>
      <c r="N800" s="235"/>
      <c r="O800" s="235"/>
      <c r="P800" s="235"/>
      <c r="Q800" s="235"/>
      <c r="R800" s="235"/>
      <c r="S800" s="235"/>
      <c r="T800" s="236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37" t="s">
        <v>153</v>
      </c>
      <c r="AU800" s="237" t="s">
        <v>86</v>
      </c>
      <c r="AV800" s="13" t="s">
        <v>86</v>
      </c>
      <c r="AW800" s="13" t="s">
        <v>35</v>
      </c>
      <c r="AX800" s="13" t="s">
        <v>76</v>
      </c>
      <c r="AY800" s="237" t="s">
        <v>139</v>
      </c>
    </row>
    <row r="801" s="14" customFormat="1">
      <c r="A801" s="14"/>
      <c r="B801" s="251"/>
      <c r="C801" s="252"/>
      <c r="D801" s="220" t="s">
        <v>153</v>
      </c>
      <c r="E801" s="253" t="s">
        <v>19</v>
      </c>
      <c r="F801" s="254" t="s">
        <v>213</v>
      </c>
      <c r="G801" s="252"/>
      <c r="H801" s="255">
        <v>39.260000000000005</v>
      </c>
      <c r="I801" s="256"/>
      <c r="J801" s="252"/>
      <c r="K801" s="252"/>
      <c r="L801" s="257"/>
      <c r="M801" s="258"/>
      <c r="N801" s="259"/>
      <c r="O801" s="259"/>
      <c r="P801" s="259"/>
      <c r="Q801" s="259"/>
      <c r="R801" s="259"/>
      <c r="S801" s="259"/>
      <c r="T801" s="260"/>
      <c r="U801" s="14"/>
      <c r="V801" s="14"/>
      <c r="W801" s="14"/>
      <c r="X801" s="14"/>
      <c r="Y801" s="14"/>
      <c r="Z801" s="14"/>
      <c r="AA801" s="14"/>
      <c r="AB801" s="14"/>
      <c r="AC801" s="14"/>
      <c r="AD801" s="14"/>
      <c r="AE801" s="14"/>
      <c r="AT801" s="261" t="s">
        <v>153</v>
      </c>
      <c r="AU801" s="261" t="s">
        <v>86</v>
      </c>
      <c r="AV801" s="14" t="s">
        <v>147</v>
      </c>
      <c r="AW801" s="14" t="s">
        <v>35</v>
      </c>
      <c r="AX801" s="14" t="s">
        <v>84</v>
      </c>
      <c r="AY801" s="261" t="s">
        <v>139</v>
      </c>
    </row>
    <row r="802" s="2" customFormat="1" ht="16.5" customHeight="1">
      <c r="A802" s="41"/>
      <c r="B802" s="42"/>
      <c r="C802" s="207" t="s">
        <v>1198</v>
      </c>
      <c r="D802" s="238" t="s">
        <v>142</v>
      </c>
      <c r="E802" s="208" t="s">
        <v>1199</v>
      </c>
      <c r="F802" s="209" t="s">
        <v>1200</v>
      </c>
      <c r="G802" s="210" t="s">
        <v>176</v>
      </c>
      <c r="H802" s="211">
        <v>1.6439999999999999</v>
      </c>
      <c r="I802" s="212"/>
      <c r="J802" s="213">
        <f>ROUND(I802*H802,2)</f>
        <v>0</v>
      </c>
      <c r="K802" s="209" t="s">
        <v>146</v>
      </c>
      <c r="L802" s="47"/>
      <c r="M802" s="214" t="s">
        <v>19</v>
      </c>
      <c r="N802" s="215" t="s">
        <v>47</v>
      </c>
      <c r="O802" s="87"/>
      <c r="P802" s="216">
        <f>O802*H802</f>
        <v>0</v>
      </c>
      <c r="Q802" s="216">
        <v>0</v>
      </c>
      <c r="R802" s="216">
        <f>Q802*H802</f>
        <v>0</v>
      </c>
      <c r="S802" s="216">
        <v>0</v>
      </c>
      <c r="T802" s="217">
        <f>S802*H802</f>
        <v>0</v>
      </c>
      <c r="U802" s="41"/>
      <c r="V802" s="41"/>
      <c r="W802" s="41"/>
      <c r="X802" s="41"/>
      <c r="Y802" s="41"/>
      <c r="Z802" s="41"/>
      <c r="AA802" s="41"/>
      <c r="AB802" s="41"/>
      <c r="AC802" s="41"/>
      <c r="AD802" s="41"/>
      <c r="AE802" s="41"/>
      <c r="AR802" s="218" t="s">
        <v>305</v>
      </c>
      <c r="AT802" s="218" t="s">
        <v>142</v>
      </c>
      <c r="AU802" s="218" t="s">
        <v>86</v>
      </c>
      <c r="AY802" s="20" t="s">
        <v>139</v>
      </c>
      <c r="BE802" s="219">
        <f>IF(N802="základní",J802,0)</f>
        <v>0</v>
      </c>
      <c r="BF802" s="219">
        <f>IF(N802="snížená",J802,0)</f>
        <v>0</v>
      </c>
      <c r="BG802" s="219">
        <f>IF(N802="zákl. přenesená",J802,0)</f>
        <v>0</v>
      </c>
      <c r="BH802" s="219">
        <f>IF(N802="sníž. přenesená",J802,0)</f>
        <v>0</v>
      </c>
      <c r="BI802" s="219">
        <f>IF(N802="nulová",J802,0)</f>
        <v>0</v>
      </c>
      <c r="BJ802" s="20" t="s">
        <v>84</v>
      </c>
      <c r="BK802" s="219">
        <f>ROUND(I802*H802,2)</f>
        <v>0</v>
      </c>
      <c r="BL802" s="20" t="s">
        <v>305</v>
      </c>
      <c r="BM802" s="218" t="s">
        <v>1201</v>
      </c>
    </row>
    <row r="803" s="2" customFormat="1">
      <c r="A803" s="41"/>
      <c r="B803" s="42"/>
      <c r="C803" s="43"/>
      <c r="D803" s="220" t="s">
        <v>149</v>
      </c>
      <c r="E803" s="43"/>
      <c r="F803" s="221" t="s">
        <v>1202</v>
      </c>
      <c r="G803" s="43"/>
      <c r="H803" s="43"/>
      <c r="I803" s="222"/>
      <c r="J803" s="43"/>
      <c r="K803" s="43"/>
      <c r="L803" s="47"/>
      <c r="M803" s="223"/>
      <c r="N803" s="224"/>
      <c r="O803" s="87"/>
      <c r="P803" s="87"/>
      <c r="Q803" s="87"/>
      <c r="R803" s="87"/>
      <c r="S803" s="87"/>
      <c r="T803" s="88"/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T803" s="20" t="s">
        <v>149</v>
      </c>
      <c r="AU803" s="20" t="s">
        <v>86</v>
      </c>
    </row>
    <row r="804" s="2" customFormat="1">
      <c r="A804" s="41"/>
      <c r="B804" s="42"/>
      <c r="C804" s="43"/>
      <c r="D804" s="225" t="s">
        <v>151</v>
      </c>
      <c r="E804" s="43"/>
      <c r="F804" s="226" t="s">
        <v>1203</v>
      </c>
      <c r="G804" s="43"/>
      <c r="H804" s="43"/>
      <c r="I804" s="222"/>
      <c r="J804" s="43"/>
      <c r="K804" s="43"/>
      <c r="L804" s="47"/>
      <c r="M804" s="223"/>
      <c r="N804" s="224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151</v>
      </c>
      <c r="AU804" s="20" t="s">
        <v>86</v>
      </c>
    </row>
    <row r="805" s="12" customFormat="1" ht="22.8" customHeight="1">
      <c r="A805" s="12"/>
      <c r="B805" s="191"/>
      <c r="C805" s="192"/>
      <c r="D805" s="193" t="s">
        <v>75</v>
      </c>
      <c r="E805" s="205" t="s">
        <v>1204</v>
      </c>
      <c r="F805" s="205" t="s">
        <v>1205</v>
      </c>
      <c r="G805" s="192"/>
      <c r="H805" s="192"/>
      <c r="I805" s="195"/>
      <c r="J805" s="206">
        <f>BK805</f>
        <v>0</v>
      </c>
      <c r="K805" s="192"/>
      <c r="L805" s="197"/>
      <c r="M805" s="198"/>
      <c r="N805" s="199"/>
      <c r="O805" s="199"/>
      <c r="P805" s="200">
        <f>SUM(P806:P905)</f>
        <v>0</v>
      </c>
      <c r="Q805" s="199"/>
      <c r="R805" s="200">
        <f>SUM(R806:R905)</f>
        <v>2.7425981599999996</v>
      </c>
      <c r="S805" s="199"/>
      <c r="T805" s="201">
        <f>SUM(T806:T905)</f>
        <v>0</v>
      </c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R805" s="202" t="s">
        <v>86</v>
      </c>
      <c r="AT805" s="203" t="s">
        <v>75</v>
      </c>
      <c r="AU805" s="203" t="s">
        <v>84</v>
      </c>
      <c r="AY805" s="202" t="s">
        <v>139</v>
      </c>
      <c r="BK805" s="204">
        <f>SUM(BK806:BK905)</f>
        <v>0</v>
      </c>
    </row>
    <row r="806" s="2" customFormat="1" ht="16.5" customHeight="1">
      <c r="A806" s="41"/>
      <c r="B806" s="42"/>
      <c r="C806" s="207" t="s">
        <v>1206</v>
      </c>
      <c r="D806" s="238" t="s">
        <v>142</v>
      </c>
      <c r="E806" s="208" t="s">
        <v>1207</v>
      </c>
      <c r="F806" s="209" t="s">
        <v>1208</v>
      </c>
      <c r="G806" s="210" t="s">
        <v>160</v>
      </c>
      <c r="H806" s="211">
        <v>93.969999999999999</v>
      </c>
      <c r="I806" s="212"/>
      <c r="J806" s="213">
        <f>ROUND(I806*H806,2)</f>
        <v>0</v>
      </c>
      <c r="K806" s="209" t="s">
        <v>146</v>
      </c>
      <c r="L806" s="47"/>
      <c r="M806" s="214" t="s">
        <v>19</v>
      </c>
      <c r="N806" s="215" t="s">
        <v>47</v>
      </c>
      <c r="O806" s="87"/>
      <c r="P806" s="216">
        <f>O806*H806</f>
        <v>0</v>
      </c>
      <c r="Q806" s="216">
        <v>0</v>
      </c>
      <c r="R806" s="216">
        <f>Q806*H806</f>
        <v>0</v>
      </c>
      <c r="S806" s="216">
        <v>0</v>
      </c>
      <c r="T806" s="217">
        <f>S806*H806</f>
        <v>0</v>
      </c>
      <c r="U806" s="41"/>
      <c r="V806" s="41"/>
      <c r="W806" s="41"/>
      <c r="X806" s="41"/>
      <c r="Y806" s="41"/>
      <c r="Z806" s="41"/>
      <c r="AA806" s="41"/>
      <c r="AB806" s="41"/>
      <c r="AC806" s="41"/>
      <c r="AD806" s="41"/>
      <c r="AE806" s="41"/>
      <c r="AR806" s="218" t="s">
        <v>305</v>
      </c>
      <c r="AT806" s="218" t="s">
        <v>142</v>
      </c>
      <c r="AU806" s="218" t="s">
        <v>86</v>
      </c>
      <c r="AY806" s="20" t="s">
        <v>139</v>
      </c>
      <c r="BE806" s="219">
        <f>IF(N806="základní",J806,0)</f>
        <v>0</v>
      </c>
      <c r="BF806" s="219">
        <f>IF(N806="snížená",J806,0)</f>
        <v>0</v>
      </c>
      <c r="BG806" s="219">
        <f>IF(N806="zákl. přenesená",J806,0)</f>
        <v>0</v>
      </c>
      <c r="BH806" s="219">
        <f>IF(N806="sníž. přenesená",J806,0)</f>
        <v>0</v>
      </c>
      <c r="BI806" s="219">
        <f>IF(N806="nulová",J806,0)</f>
        <v>0</v>
      </c>
      <c r="BJ806" s="20" t="s">
        <v>84</v>
      </c>
      <c r="BK806" s="219">
        <f>ROUND(I806*H806,2)</f>
        <v>0</v>
      </c>
      <c r="BL806" s="20" t="s">
        <v>305</v>
      </c>
      <c r="BM806" s="218" t="s">
        <v>1209</v>
      </c>
    </row>
    <row r="807" s="2" customFormat="1">
      <c r="A807" s="41"/>
      <c r="B807" s="42"/>
      <c r="C807" s="43"/>
      <c r="D807" s="220" t="s">
        <v>149</v>
      </c>
      <c r="E807" s="43"/>
      <c r="F807" s="221" t="s">
        <v>1210</v>
      </c>
      <c r="G807" s="43"/>
      <c r="H807" s="43"/>
      <c r="I807" s="222"/>
      <c r="J807" s="43"/>
      <c r="K807" s="43"/>
      <c r="L807" s="47"/>
      <c r="M807" s="223"/>
      <c r="N807" s="224"/>
      <c r="O807" s="87"/>
      <c r="P807" s="87"/>
      <c r="Q807" s="87"/>
      <c r="R807" s="87"/>
      <c r="S807" s="87"/>
      <c r="T807" s="88"/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T807" s="20" t="s">
        <v>149</v>
      </c>
      <c r="AU807" s="20" t="s">
        <v>86</v>
      </c>
    </row>
    <row r="808" s="2" customFormat="1">
      <c r="A808" s="41"/>
      <c r="B808" s="42"/>
      <c r="C808" s="43"/>
      <c r="D808" s="225" t="s">
        <v>151</v>
      </c>
      <c r="E808" s="43"/>
      <c r="F808" s="226" t="s">
        <v>1211</v>
      </c>
      <c r="G808" s="43"/>
      <c r="H808" s="43"/>
      <c r="I808" s="222"/>
      <c r="J808" s="43"/>
      <c r="K808" s="43"/>
      <c r="L808" s="47"/>
      <c r="M808" s="223"/>
      <c r="N808" s="224"/>
      <c r="O808" s="87"/>
      <c r="P808" s="87"/>
      <c r="Q808" s="87"/>
      <c r="R808" s="87"/>
      <c r="S808" s="87"/>
      <c r="T808" s="88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T808" s="20" t="s">
        <v>151</v>
      </c>
      <c r="AU808" s="20" t="s">
        <v>86</v>
      </c>
    </row>
    <row r="809" s="2" customFormat="1">
      <c r="A809" s="41"/>
      <c r="B809" s="42"/>
      <c r="C809" s="43"/>
      <c r="D809" s="220" t="s">
        <v>164</v>
      </c>
      <c r="E809" s="43"/>
      <c r="F809" s="239" t="s">
        <v>1212</v>
      </c>
      <c r="G809" s="43"/>
      <c r="H809" s="43"/>
      <c r="I809" s="222"/>
      <c r="J809" s="43"/>
      <c r="K809" s="43"/>
      <c r="L809" s="47"/>
      <c r="M809" s="223"/>
      <c r="N809" s="224"/>
      <c r="O809" s="87"/>
      <c r="P809" s="87"/>
      <c r="Q809" s="87"/>
      <c r="R809" s="87"/>
      <c r="S809" s="87"/>
      <c r="T809" s="88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T809" s="20" t="s">
        <v>164</v>
      </c>
      <c r="AU809" s="20" t="s">
        <v>86</v>
      </c>
    </row>
    <row r="810" s="13" customFormat="1">
      <c r="A810" s="13"/>
      <c r="B810" s="227"/>
      <c r="C810" s="228"/>
      <c r="D810" s="220" t="s">
        <v>153</v>
      </c>
      <c r="E810" s="229" t="s">
        <v>19</v>
      </c>
      <c r="F810" s="230" t="s">
        <v>1213</v>
      </c>
      <c r="G810" s="228"/>
      <c r="H810" s="231">
        <v>11.390000000000001</v>
      </c>
      <c r="I810" s="232"/>
      <c r="J810" s="228"/>
      <c r="K810" s="228"/>
      <c r="L810" s="233"/>
      <c r="M810" s="234"/>
      <c r="N810" s="235"/>
      <c r="O810" s="235"/>
      <c r="P810" s="235"/>
      <c r="Q810" s="235"/>
      <c r="R810" s="235"/>
      <c r="S810" s="235"/>
      <c r="T810" s="236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T810" s="237" t="s">
        <v>153</v>
      </c>
      <c r="AU810" s="237" t="s">
        <v>86</v>
      </c>
      <c r="AV810" s="13" t="s">
        <v>86</v>
      </c>
      <c r="AW810" s="13" t="s">
        <v>35</v>
      </c>
      <c r="AX810" s="13" t="s">
        <v>76</v>
      </c>
      <c r="AY810" s="237" t="s">
        <v>139</v>
      </c>
    </row>
    <row r="811" s="13" customFormat="1">
      <c r="A811" s="13"/>
      <c r="B811" s="227"/>
      <c r="C811" s="228"/>
      <c r="D811" s="220" t="s">
        <v>153</v>
      </c>
      <c r="E811" s="229" t="s">
        <v>19</v>
      </c>
      <c r="F811" s="230" t="s">
        <v>351</v>
      </c>
      <c r="G811" s="228"/>
      <c r="H811" s="231">
        <v>9.5199999999999996</v>
      </c>
      <c r="I811" s="232"/>
      <c r="J811" s="228"/>
      <c r="K811" s="228"/>
      <c r="L811" s="233"/>
      <c r="M811" s="234"/>
      <c r="N811" s="235"/>
      <c r="O811" s="235"/>
      <c r="P811" s="235"/>
      <c r="Q811" s="235"/>
      <c r="R811" s="235"/>
      <c r="S811" s="235"/>
      <c r="T811" s="236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7" t="s">
        <v>153</v>
      </c>
      <c r="AU811" s="237" t="s">
        <v>86</v>
      </c>
      <c r="AV811" s="13" t="s">
        <v>86</v>
      </c>
      <c r="AW811" s="13" t="s">
        <v>35</v>
      </c>
      <c r="AX811" s="13" t="s">
        <v>76</v>
      </c>
      <c r="AY811" s="237" t="s">
        <v>139</v>
      </c>
    </row>
    <row r="812" s="13" customFormat="1">
      <c r="A812" s="13"/>
      <c r="B812" s="227"/>
      <c r="C812" s="228"/>
      <c r="D812" s="220" t="s">
        <v>153</v>
      </c>
      <c r="E812" s="229" t="s">
        <v>19</v>
      </c>
      <c r="F812" s="230" t="s">
        <v>352</v>
      </c>
      <c r="G812" s="228"/>
      <c r="H812" s="231">
        <v>33.490000000000002</v>
      </c>
      <c r="I812" s="232"/>
      <c r="J812" s="228"/>
      <c r="K812" s="228"/>
      <c r="L812" s="233"/>
      <c r="M812" s="234"/>
      <c r="N812" s="235"/>
      <c r="O812" s="235"/>
      <c r="P812" s="235"/>
      <c r="Q812" s="235"/>
      <c r="R812" s="235"/>
      <c r="S812" s="235"/>
      <c r="T812" s="236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37" t="s">
        <v>153</v>
      </c>
      <c r="AU812" s="237" t="s">
        <v>86</v>
      </c>
      <c r="AV812" s="13" t="s">
        <v>86</v>
      </c>
      <c r="AW812" s="13" t="s">
        <v>35</v>
      </c>
      <c r="AX812" s="13" t="s">
        <v>76</v>
      </c>
      <c r="AY812" s="237" t="s">
        <v>139</v>
      </c>
    </row>
    <row r="813" s="13" customFormat="1">
      <c r="A813" s="13"/>
      <c r="B813" s="227"/>
      <c r="C813" s="228"/>
      <c r="D813" s="220" t="s">
        <v>153</v>
      </c>
      <c r="E813" s="229" t="s">
        <v>19</v>
      </c>
      <c r="F813" s="230" t="s">
        <v>1214</v>
      </c>
      <c r="G813" s="228"/>
      <c r="H813" s="231">
        <v>39.57</v>
      </c>
      <c r="I813" s="232"/>
      <c r="J813" s="228"/>
      <c r="K813" s="228"/>
      <c r="L813" s="233"/>
      <c r="M813" s="234"/>
      <c r="N813" s="235"/>
      <c r="O813" s="235"/>
      <c r="P813" s="235"/>
      <c r="Q813" s="235"/>
      <c r="R813" s="235"/>
      <c r="S813" s="235"/>
      <c r="T813" s="23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37" t="s">
        <v>153</v>
      </c>
      <c r="AU813" s="237" t="s">
        <v>86</v>
      </c>
      <c r="AV813" s="13" t="s">
        <v>86</v>
      </c>
      <c r="AW813" s="13" t="s">
        <v>35</v>
      </c>
      <c r="AX813" s="13" t="s">
        <v>76</v>
      </c>
      <c r="AY813" s="237" t="s">
        <v>139</v>
      </c>
    </row>
    <row r="814" s="14" customFormat="1">
      <c r="A814" s="14"/>
      <c r="B814" s="251"/>
      <c r="C814" s="252"/>
      <c r="D814" s="220" t="s">
        <v>153</v>
      </c>
      <c r="E814" s="253" t="s">
        <v>19</v>
      </c>
      <c r="F814" s="254" t="s">
        <v>213</v>
      </c>
      <c r="G814" s="252"/>
      <c r="H814" s="255">
        <v>93.969999999999999</v>
      </c>
      <c r="I814" s="256"/>
      <c r="J814" s="252"/>
      <c r="K814" s="252"/>
      <c r="L814" s="257"/>
      <c r="M814" s="258"/>
      <c r="N814" s="259"/>
      <c r="O814" s="259"/>
      <c r="P814" s="259"/>
      <c r="Q814" s="259"/>
      <c r="R814" s="259"/>
      <c r="S814" s="259"/>
      <c r="T814" s="260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61" t="s">
        <v>153</v>
      </c>
      <c r="AU814" s="261" t="s">
        <v>86</v>
      </c>
      <c r="AV814" s="14" t="s">
        <v>147</v>
      </c>
      <c r="AW814" s="14" t="s">
        <v>35</v>
      </c>
      <c r="AX814" s="14" t="s">
        <v>84</v>
      </c>
      <c r="AY814" s="261" t="s">
        <v>139</v>
      </c>
    </row>
    <row r="815" s="2" customFormat="1" ht="16.5" customHeight="1">
      <c r="A815" s="41"/>
      <c r="B815" s="42"/>
      <c r="C815" s="207" t="s">
        <v>1215</v>
      </c>
      <c r="D815" s="238" t="s">
        <v>142</v>
      </c>
      <c r="E815" s="208" t="s">
        <v>1216</v>
      </c>
      <c r="F815" s="209" t="s">
        <v>1217</v>
      </c>
      <c r="G815" s="210" t="s">
        <v>160</v>
      </c>
      <c r="H815" s="211">
        <v>86.319999999999993</v>
      </c>
      <c r="I815" s="212"/>
      <c r="J815" s="213">
        <f>ROUND(I815*H815,2)</f>
        <v>0</v>
      </c>
      <c r="K815" s="209" t="s">
        <v>146</v>
      </c>
      <c r="L815" s="47"/>
      <c r="M815" s="214" t="s">
        <v>19</v>
      </c>
      <c r="N815" s="215" t="s">
        <v>47</v>
      </c>
      <c r="O815" s="87"/>
      <c r="P815" s="216">
        <f>O815*H815</f>
        <v>0</v>
      </c>
      <c r="Q815" s="216">
        <v>0.00029999999999999997</v>
      </c>
      <c r="R815" s="216">
        <f>Q815*H815</f>
        <v>0.025895999999999995</v>
      </c>
      <c r="S815" s="216">
        <v>0</v>
      </c>
      <c r="T815" s="217">
        <f>S815*H815</f>
        <v>0</v>
      </c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R815" s="218" t="s">
        <v>305</v>
      </c>
      <c r="AT815" s="218" t="s">
        <v>142</v>
      </c>
      <c r="AU815" s="218" t="s">
        <v>86</v>
      </c>
      <c r="AY815" s="20" t="s">
        <v>139</v>
      </c>
      <c r="BE815" s="219">
        <f>IF(N815="základní",J815,0)</f>
        <v>0</v>
      </c>
      <c r="BF815" s="219">
        <f>IF(N815="snížená",J815,0)</f>
        <v>0</v>
      </c>
      <c r="BG815" s="219">
        <f>IF(N815="zákl. přenesená",J815,0)</f>
        <v>0</v>
      </c>
      <c r="BH815" s="219">
        <f>IF(N815="sníž. přenesená",J815,0)</f>
        <v>0</v>
      </c>
      <c r="BI815" s="219">
        <f>IF(N815="nulová",J815,0)</f>
        <v>0</v>
      </c>
      <c r="BJ815" s="20" t="s">
        <v>84</v>
      </c>
      <c r="BK815" s="219">
        <f>ROUND(I815*H815,2)</f>
        <v>0</v>
      </c>
      <c r="BL815" s="20" t="s">
        <v>305</v>
      </c>
      <c r="BM815" s="218" t="s">
        <v>1218</v>
      </c>
    </row>
    <row r="816" s="2" customFormat="1">
      <c r="A816" s="41"/>
      <c r="B816" s="42"/>
      <c r="C816" s="43"/>
      <c r="D816" s="220" t="s">
        <v>149</v>
      </c>
      <c r="E816" s="43"/>
      <c r="F816" s="221" t="s">
        <v>1219</v>
      </c>
      <c r="G816" s="43"/>
      <c r="H816" s="43"/>
      <c r="I816" s="222"/>
      <c r="J816" s="43"/>
      <c r="K816" s="43"/>
      <c r="L816" s="47"/>
      <c r="M816" s="223"/>
      <c r="N816" s="224"/>
      <c r="O816" s="87"/>
      <c r="P816" s="87"/>
      <c r="Q816" s="87"/>
      <c r="R816" s="87"/>
      <c r="S816" s="87"/>
      <c r="T816" s="88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T816" s="20" t="s">
        <v>149</v>
      </c>
      <c r="AU816" s="20" t="s">
        <v>86</v>
      </c>
    </row>
    <row r="817" s="2" customFormat="1">
      <c r="A817" s="41"/>
      <c r="B817" s="42"/>
      <c r="C817" s="43"/>
      <c r="D817" s="225" t="s">
        <v>151</v>
      </c>
      <c r="E817" s="43"/>
      <c r="F817" s="226" t="s">
        <v>1220</v>
      </c>
      <c r="G817" s="43"/>
      <c r="H817" s="43"/>
      <c r="I817" s="222"/>
      <c r="J817" s="43"/>
      <c r="K817" s="43"/>
      <c r="L817" s="47"/>
      <c r="M817" s="223"/>
      <c r="N817" s="224"/>
      <c r="O817" s="87"/>
      <c r="P817" s="87"/>
      <c r="Q817" s="87"/>
      <c r="R817" s="87"/>
      <c r="S817" s="87"/>
      <c r="T817" s="88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T817" s="20" t="s">
        <v>151</v>
      </c>
      <c r="AU817" s="20" t="s">
        <v>86</v>
      </c>
    </row>
    <row r="818" s="2" customFormat="1">
      <c r="A818" s="41"/>
      <c r="B818" s="42"/>
      <c r="C818" s="43"/>
      <c r="D818" s="220" t="s">
        <v>164</v>
      </c>
      <c r="E818" s="43"/>
      <c r="F818" s="239" t="s">
        <v>1212</v>
      </c>
      <c r="G818" s="43"/>
      <c r="H818" s="43"/>
      <c r="I818" s="222"/>
      <c r="J818" s="43"/>
      <c r="K818" s="43"/>
      <c r="L818" s="47"/>
      <c r="M818" s="223"/>
      <c r="N818" s="224"/>
      <c r="O818" s="87"/>
      <c r="P818" s="87"/>
      <c r="Q818" s="87"/>
      <c r="R818" s="87"/>
      <c r="S818" s="87"/>
      <c r="T818" s="88"/>
      <c r="U818" s="41"/>
      <c r="V818" s="41"/>
      <c r="W818" s="41"/>
      <c r="X818" s="41"/>
      <c r="Y818" s="41"/>
      <c r="Z818" s="41"/>
      <c r="AA818" s="41"/>
      <c r="AB818" s="41"/>
      <c r="AC818" s="41"/>
      <c r="AD818" s="41"/>
      <c r="AE818" s="41"/>
      <c r="AT818" s="20" t="s">
        <v>164</v>
      </c>
      <c r="AU818" s="20" t="s">
        <v>86</v>
      </c>
    </row>
    <row r="819" s="13" customFormat="1">
      <c r="A819" s="13"/>
      <c r="B819" s="227"/>
      <c r="C819" s="228"/>
      <c r="D819" s="220" t="s">
        <v>153</v>
      </c>
      <c r="E819" s="229" t="s">
        <v>19</v>
      </c>
      <c r="F819" s="230" t="s">
        <v>1213</v>
      </c>
      <c r="G819" s="228"/>
      <c r="H819" s="231">
        <v>11.390000000000001</v>
      </c>
      <c r="I819" s="232"/>
      <c r="J819" s="228"/>
      <c r="K819" s="228"/>
      <c r="L819" s="233"/>
      <c r="M819" s="234"/>
      <c r="N819" s="235"/>
      <c r="O819" s="235"/>
      <c r="P819" s="235"/>
      <c r="Q819" s="235"/>
      <c r="R819" s="235"/>
      <c r="S819" s="235"/>
      <c r="T819" s="236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T819" s="237" t="s">
        <v>153</v>
      </c>
      <c r="AU819" s="237" t="s">
        <v>86</v>
      </c>
      <c r="AV819" s="13" t="s">
        <v>86</v>
      </c>
      <c r="AW819" s="13" t="s">
        <v>35</v>
      </c>
      <c r="AX819" s="13" t="s">
        <v>76</v>
      </c>
      <c r="AY819" s="237" t="s">
        <v>139</v>
      </c>
    </row>
    <row r="820" s="13" customFormat="1">
      <c r="A820" s="13"/>
      <c r="B820" s="227"/>
      <c r="C820" s="228"/>
      <c r="D820" s="220" t="s">
        <v>153</v>
      </c>
      <c r="E820" s="229" t="s">
        <v>19</v>
      </c>
      <c r="F820" s="230" t="s">
        <v>351</v>
      </c>
      <c r="G820" s="228"/>
      <c r="H820" s="231">
        <v>9.5199999999999996</v>
      </c>
      <c r="I820" s="232"/>
      <c r="J820" s="228"/>
      <c r="K820" s="228"/>
      <c r="L820" s="233"/>
      <c r="M820" s="234"/>
      <c r="N820" s="235"/>
      <c r="O820" s="235"/>
      <c r="P820" s="235"/>
      <c r="Q820" s="235"/>
      <c r="R820" s="235"/>
      <c r="S820" s="235"/>
      <c r="T820" s="236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T820" s="237" t="s">
        <v>153</v>
      </c>
      <c r="AU820" s="237" t="s">
        <v>86</v>
      </c>
      <c r="AV820" s="13" t="s">
        <v>86</v>
      </c>
      <c r="AW820" s="13" t="s">
        <v>35</v>
      </c>
      <c r="AX820" s="13" t="s">
        <v>76</v>
      </c>
      <c r="AY820" s="237" t="s">
        <v>139</v>
      </c>
    </row>
    <row r="821" s="13" customFormat="1">
      <c r="A821" s="13"/>
      <c r="B821" s="227"/>
      <c r="C821" s="228"/>
      <c r="D821" s="220" t="s">
        <v>153</v>
      </c>
      <c r="E821" s="229" t="s">
        <v>19</v>
      </c>
      <c r="F821" s="230" t="s">
        <v>352</v>
      </c>
      <c r="G821" s="228"/>
      <c r="H821" s="231">
        <v>33.490000000000002</v>
      </c>
      <c r="I821" s="232"/>
      <c r="J821" s="228"/>
      <c r="K821" s="228"/>
      <c r="L821" s="233"/>
      <c r="M821" s="234"/>
      <c r="N821" s="235"/>
      <c r="O821" s="235"/>
      <c r="P821" s="235"/>
      <c r="Q821" s="235"/>
      <c r="R821" s="235"/>
      <c r="S821" s="235"/>
      <c r="T821" s="236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T821" s="237" t="s">
        <v>153</v>
      </c>
      <c r="AU821" s="237" t="s">
        <v>86</v>
      </c>
      <c r="AV821" s="13" t="s">
        <v>86</v>
      </c>
      <c r="AW821" s="13" t="s">
        <v>35</v>
      </c>
      <c r="AX821" s="13" t="s">
        <v>76</v>
      </c>
      <c r="AY821" s="237" t="s">
        <v>139</v>
      </c>
    </row>
    <row r="822" s="13" customFormat="1">
      <c r="A822" s="13"/>
      <c r="B822" s="227"/>
      <c r="C822" s="228"/>
      <c r="D822" s="220" t="s">
        <v>153</v>
      </c>
      <c r="E822" s="229" t="s">
        <v>19</v>
      </c>
      <c r="F822" s="230" t="s">
        <v>1214</v>
      </c>
      <c r="G822" s="228"/>
      <c r="H822" s="231">
        <v>39.57</v>
      </c>
      <c r="I822" s="232"/>
      <c r="J822" s="228"/>
      <c r="K822" s="228"/>
      <c r="L822" s="233"/>
      <c r="M822" s="234"/>
      <c r="N822" s="235"/>
      <c r="O822" s="235"/>
      <c r="P822" s="235"/>
      <c r="Q822" s="235"/>
      <c r="R822" s="235"/>
      <c r="S822" s="235"/>
      <c r="T822" s="236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T822" s="237" t="s">
        <v>153</v>
      </c>
      <c r="AU822" s="237" t="s">
        <v>86</v>
      </c>
      <c r="AV822" s="13" t="s">
        <v>86</v>
      </c>
      <c r="AW822" s="13" t="s">
        <v>35</v>
      </c>
      <c r="AX822" s="13" t="s">
        <v>76</v>
      </c>
      <c r="AY822" s="237" t="s">
        <v>139</v>
      </c>
    </row>
    <row r="823" s="13" customFormat="1">
      <c r="A823" s="13"/>
      <c r="B823" s="227"/>
      <c r="C823" s="228"/>
      <c r="D823" s="220" t="s">
        <v>153</v>
      </c>
      <c r="E823" s="229" t="s">
        <v>19</v>
      </c>
      <c r="F823" s="230" t="s">
        <v>1221</v>
      </c>
      <c r="G823" s="228"/>
      <c r="H823" s="231">
        <v>-7.6500000000000004</v>
      </c>
      <c r="I823" s="232"/>
      <c r="J823" s="228"/>
      <c r="K823" s="228"/>
      <c r="L823" s="233"/>
      <c r="M823" s="234"/>
      <c r="N823" s="235"/>
      <c r="O823" s="235"/>
      <c r="P823" s="235"/>
      <c r="Q823" s="235"/>
      <c r="R823" s="235"/>
      <c r="S823" s="235"/>
      <c r="T823" s="236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T823" s="237" t="s">
        <v>153</v>
      </c>
      <c r="AU823" s="237" t="s">
        <v>86</v>
      </c>
      <c r="AV823" s="13" t="s">
        <v>86</v>
      </c>
      <c r="AW823" s="13" t="s">
        <v>35</v>
      </c>
      <c r="AX823" s="13" t="s">
        <v>76</v>
      </c>
      <c r="AY823" s="237" t="s">
        <v>139</v>
      </c>
    </row>
    <row r="824" s="14" customFormat="1">
      <c r="A824" s="14"/>
      <c r="B824" s="251"/>
      <c r="C824" s="252"/>
      <c r="D824" s="220" t="s">
        <v>153</v>
      </c>
      <c r="E824" s="253" t="s">
        <v>19</v>
      </c>
      <c r="F824" s="254" t="s">
        <v>213</v>
      </c>
      <c r="G824" s="252"/>
      <c r="H824" s="255">
        <v>86.319999999999993</v>
      </c>
      <c r="I824" s="256"/>
      <c r="J824" s="252"/>
      <c r="K824" s="252"/>
      <c r="L824" s="257"/>
      <c r="M824" s="258"/>
      <c r="N824" s="259"/>
      <c r="O824" s="259"/>
      <c r="P824" s="259"/>
      <c r="Q824" s="259"/>
      <c r="R824" s="259"/>
      <c r="S824" s="259"/>
      <c r="T824" s="260"/>
      <c r="U824" s="14"/>
      <c r="V824" s="14"/>
      <c r="W824" s="14"/>
      <c r="X824" s="14"/>
      <c r="Y824" s="14"/>
      <c r="Z824" s="14"/>
      <c r="AA824" s="14"/>
      <c r="AB824" s="14"/>
      <c r="AC824" s="14"/>
      <c r="AD824" s="14"/>
      <c r="AE824" s="14"/>
      <c r="AT824" s="261" t="s">
        <v>153</v>
      </c>
      <c r="AU824" s="261" t="s">
        <v>86</v>
      </c>
      <c r="AV824" s="14" t="s">
        <v>147</v>
      </c>
      <c r="AW824" s="14" t="s">
        <v>35</v>
      </c>
      <c r="AX824" s="14" t="s">
        <v>84</v>
      </c>
      <c r="AY824" s="261" t="s">
        <v>139</v>
      </c>
    </row>
    <row r="825" s="2" customFormat="1" ht="16.5" customHeight="1">
      <c r="A825" s="41"/>
      <c r="B825" s="42"/>
      <c r="C825" s="207" t="s">
        <v>1222</v>
      </c>
      <c r="D825" s="238" t="s">
        <v>142</v>
      </c>
      <c r="E825" s="208" t="s">
        <v>1223</v>
      </c>
      <c r="F825" s="209" t="s">
        <v>1224</v>
      </c>
      <c r="G825" s="210" t="s">
        <v>160</v>
      </c>
      <c r="H825" s="211">
        <v>22.91</v>
      </c>
      <c r="I825" s="212"/>
      <c r="J825" s="213">
        <f>ROUND(I825*H825,2)</f>
        <v>0</v>
      </c>
      <c r="K825" s="209" t="s">
        <v>146</v>
      </c>
      <c r="L825" s="47"/>
      <c r="M825" s="214" t="s">
        <v>19</v>
      </c>
      <c r="N825" s="215" t="s">
        <v>47</v>
      </c>
      <c r="O825" s="87"/>
      <c r="P825" s="216">
        <f>O825*H825</f>
        <v>0</v>
      </c>
      <c r="Q825" s="216">
        <v>0.0015</v>
      </c>
      <c r="R825" s="216">
        <f>Q825*H825</f>
        <v>0.034365</v>
      </c>
      <c r="S825" s="216">
        <v>0</v>
      </c>
      <c r="T825" s="217">
        <f>S825*H825</f>
        <v>0</v>
      </c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R825" s="218" t="s">
        <v>305</v>
      </c>
      <c r="AT825" s="218" t="s">
        <v>142</v>
      </c>
      <c r="AU825" s="218" t="s">
        <v>86</v>
      </c>
      <c r="AY825" s="20" t="s">
        <v>139</v>
      </c>
      <c r="BE825" s="219">
        <f>IF(N825="základní",J825,0)</f>
        <v>0</v>
      </c>
      <c r="BF825" s="219">
        <f>IF(N825="snížená",J825,0)</f>
        <v>0</v>
      </c>
      <c r="BG825" s="219">
        <f>IF(N825="zákl. přenesená",J825,0)</f>
        <v>0</v>
      </c>
      <c r="BH825" s="219">
        <f>IF(N825="sníž. přenesená",J825,0)</f>
        <v>0</v>
      </c>
      <c r="BI825" s="219">
        <f>IF(N825="nulová",J825,0)</f>
        <v>0</v>
      </c>
      <c r="BJ825" s="20" t="s">
        <v>84</v>
      </c>
      <c r="BK825" s="219">
        <f>ROUND(I825*H825,2)</f>
        <v>0</v>
      </c>
      <c r="BL825" s="20" t="s">
        <v>305</v>
      </c>
      <c r="BM825" s="218" t="s">
        <v>1225</v>
      </c>
    </row>
    <row r="826" s="2" customFormat="1">
      <c r="A826" s="41"/>
      <c r="B826" s="42"/>
      <c r="C826" s="43"/>
      <c r="D826" s="220" t="s">
        <v>149</v>
      </c>
      <c r="E826" s="43"/>
      <c r="F826" s="221" t="s">
        <v>1226</v>
      </c>
      <c r="G826" s="43"/>
      <c r="H826" s="43"/>
      <c r="I826" s="222"/>
      <c r="J826" s="43"/>
      <c r="K826" s="43"/>
      <c r="L826" s="47"/>
      <c r="M826" s="223"/>
      <c r="N826" s="224"/>
      <c r="O826" s="87"/>
      <c r="P826" s="87"/>
      <c r="Q826" s="87"/>
      <c r="R826" s="87"/>
      <c r="S826" s="87"/>
      <c r="T826" s="88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T826" s="20" t="s">
        <v>149</v>
      </c>
      <c r="AU826" s="20" t="s">
        <v>86</v>
      </c>
    </row>
    <row r="827" s="2" customFormat="1">
      <c r="A827" s="41"/>
      <c r="B827" s="42"/>
      <c r="C827" s="43"/>
      <c r="D827" s="225" t="s">
        <v>151</v>
      </c>
      <c r="E827" s="43"/>
      <c r="F827" s="226" t="s">
        <v>1227</v>
      </c>
      <c r="G827" s="43"/>
      <c r="H827" s="43"/>
      <c r="I827" s="222"/>
      <c r="J827" s="43"/>
      <c r="K827" s="43"/>
      <c r="L827" s="47"/>
      <c r="M827" s="223"/>
      <c r="N827" s="224"/>
      <c r="O827" s="87"/>
      <c r="P827" s="87"/>
      <c r="Q827" s="87"/>
      <c r="R827" s="87"/>
      <c r="S827" s="87"/>
      <c r="T827" s="88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T827" s="20" t="s">
        <v>151</v>
      </c>
      <c r="AU827" s="20" t="s">
        <v>86</v>
      </c>
    </row>
    <row r="828" s="2" customFormat="1">
      <c r="A828" s="41"/>
      <c r="B828" s="42"/>
      <c r="C828" s="43"/>
      <c r="D828" s="220" t="s">
        <v>164</v>
      </c>
      <c r="E828" s="43"/>
      <c r="F828" s="239" t="s">
        <v>1212</v>
      </c>
      <c r="G828" s="43"/>
      <c r="H828" s="43"/>
      <c r="I828" s="222"/>
      <c r="J828" s="43"/>
      <c r="K828" s="43"/>
      <c r="L828" s="47"/>
      <c r="M828" s="223"/>
      <c r="N828" s="224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T828" s="20" t="s">
        <v>164</v>
      </c>
      <c r="AU828" s="20" t="s">
        <v>86</v>
      </c>
    </row>
    <row r="829" s="13" customFormat="1">
      <c r="A829" s="13"/>
      <c r="B829" s="227"/>
      <c r="C829" s="228"/>
      <c r="D829" s="220" t="s">
        <v>153</v>
      </c>
      <c r="E829" s="229" t="s">
        <v>19</v>
      </c>
      <c r="F829" s="230" t="s">
        <v>1228</v>
      </c>
      <c r="G829" s="228"/>
      <c r="H829" s="231">
        <v>16.280000000000001</v>
      </c>
      <c r="I829" s="232"/>
      <c r="J829" s="228"/>
      <c r="K829" s="228"/>
      <c r="L829" s="233"/>
      <c r="M829" s="234"/>
      <c r="N829" s="235"/>
      <c r="O829" s="235"/>
      <c r="P829" s="235"/>
      <c r="Q829" s="235"/>
      <c r="R829" s="235"/>
      <c r="S829" s="235"/>
      <c r="T829" s="236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7" t="s">
        <v>153</v>
      </c>
      <c r="AU829" s="237" t="s">
        <v>86</v>
      </c>
      <c r="AV829" s="13" t="s">
        <v>86</v>
      </c>
      <c r="AW829" s="13" t="s">
        <v>35</v>
      </c>
      <c r="AX829" s="13" t="s">
        <v>76</v>
      </c>
      <c r="AY829" s="237" t="s">
        <v>139</v>
      </c>
    </row>
    <row r="830" s="13" customFormat="1">
      <c r="A830" s="13"/>
      <c r="B830" s="227"/>
      <c r="C830" s="228"/>
      <c r="D830" s="220" t="s">
        <v>153</v>
      </c>
      <c r="E830" s="229" t="s">
        <v>19</v>
      </c>
      <c r="F830" s="230" t="s">
        <v>1229</v>
      </c>
      <c r="G830" s="228"/>
      <c r="H830" s="231">
        <v>8.1600000000000001</v>
      </c>
      <c r="I830" s="232"/>
      <c r="J830" s="228"/>
      <c r="K830" s="228"/>
      <c r="L830" s="233"/>
      <c r="M830" s="234"/>
      <c r="N830" s="235"/>
      <c r="O830" s="235"/>
      <c r="P830" s="235"/>
      <c r="Q830" s="235"/>
      <c r="R830" s="235"/>
      <c r="S830" s="235"/>
      <c r="T830" s="236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T830" s="237" t="s">
        <v>153</v>
      </c>
      <c r="AU830" s="237" t="s">
        <v>86</v>
      </c>
      <c r="AV830" s="13" t="s">
        <v>86</v>
      </c>
      <c r="AW830" s="13" t="s">
        <v>35</v>
      </c>
      <c r="AX830" s="13" t="s">
        <v>76</v>
      </c>
      <c r="AY830" s="237" t="s">
        <v>139</v>
      </c>
    </row>
    <row r="831" s="13" customFormat="1">
      <c r="A831" s="13"/>
      <c r="B831" s="227"/>
      <c r="C831" s="228"/>
      <c r="D831" s="220" t="s">
        <v>153</v>
      </c>
      <c r="E831" s="229" t="s">
        <v>19</v>
      </c>
      <c r="F831" s="230" t="s">
        <v>1230</v>
      </c>
      <c r="G831" s="228"/>
      <c r="H831" s="231">
        <v>-1.53</v>
      </c>
      <c r="I831" s="232"/>
      <c r="J831" s="228"/>
      <c r="K831" s="228"/>
      <c r="L831" s="233"/>
      <c r="M831" s="234"/>
      <c r="N831" s="235"/>
      <c r="O831" s="235"/>
      <c r="P831" s="235"/>
      <c r="Q831" s="235"/>
      <c r="R831" s="235"/>
      <c r="S831" s="235"/>
      <c r="T831" s="236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T831" s="237" t="s">
        <v>153</v>
      </c>
      <c r="AU831" s="237" t="s">
        <v>86</v>
      </c>
      <c r="AV831" s="13" t="s">
        <v>86</v>
      </c>
      <c r="AW831" s="13" t="s">
        <v>35</v>
      </c>
      <c r="AX831" s="13" t="s">
        <v>76</v>
      </c>
      <c r="AY831" s="237" t="s">
        <v>139</v>
      </c>
    </row>
    <row r="832" s="14" customFormat="1">
      <c r="A832" s="14"/>
      <c r="B832" s="251"/>
      <c r="C832" s="252"/>
      <c r="D832" s="220" t="s">
        <v>153</v>
      </c>
      <c r="E832" s="253" t="s">
        <v>19</v>
      </c>
      <c r="F832" s="254" t="s">
        <v>213</v>
      </c>
      <c r="G832" s="252"/>
      <c r="H832" s="255">
        <v>22.91</v>
      </c>
      <c r="I832" s="256"/>
      <c r="J832" s="252"/>
      <c r="K832" s="252"/>
      <c r="L832" s="257"/>
      <c r="M832" s="258"/>
      <c r="N832" s="259"/>
      <c r="O832" s="259"/>
      <c r="P832" s="259"/>
      <c r="Q832" s="259"/>
      <c r="R832" s="259"/>
      <c r="S832" s="259"/>
      <c r="T832" s="260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61" t="s">
        <v>153</v>
      </c>
      <c r="AU832" s="261" t="s">
        <v>86</v>
      </c>
      <c r="AV832" s="14" t="s">
        <v>147</v>
      </c>
      <c r="AW832" s="14" t="s">
        <v>35</v>
      </c>
      <c r="AX832" s="14" t="s">
        <v>84</v>
      </c>
      <c r="AY832" s="261" t="s">
        <v>139</v>
      </c>
    </row>
    <row r="833" s="2" customFormat="1" ht="16.5" customHeight="1">
      <c r="A833" s="41"/>
      <c r="B833" s="42"/>
      <c r="C833" s="207" t="s">
        <v>1231</v>
      </c>
      <c r="D833" s="238" t="s">
        <v>142</v>
      </c>
      <c r="E833" s="208" t="s">
        <v>1232</v>
      </c>
      <c r="F833" s="209" t="s">
        <v>1233</v>
      </c>
      <c r="G833" s="210" t="s">
        <v>197</v>
      </c>
      <c r="H833" s="211">
        <v>21</v>
      </c>
      <c r="I833" s="212"/>
      <c r="J833" s="213">
        <f>ROUND(I833*H833,2)</f>
        <v>0</v>
      </c>
      <c r="K833" s="209" t="s">
        <v>146</v>
      </c>
      <c r="L833" s="47"/>
      <c r="M833" s="214" t="s">
        <v>19</v>
      </c>
      <c r="N833" s="215" t="s">
        <v>47</v>
      </c>
      <c r="O833" s="87"/>
      <c r="P833" s="216">
        <f>O833*H833</f>
        <v>0</v>
      </c>
      <c r="Q833" s="216">
        <v>0.00027500000000000002</v>
      </c>
      <c r="R833" s="216">
        <f>Q833*H833</f>
        <v>0.0057750000000000006</v>
      </c>
      <c r="S833" s="216">
        <v>0</v>
      </c>
      <c r="T833" s="217">
        <f>S833*H833</f>
        <v>0</v>
      </c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R833" s="218" t="s">
        <v>305</v>
      </c>
      <c r="AT833" s="218" t="s">
        <v>142</v>
      </c>
      <c r="AU833" s="218" t="s">
        <v>86</v>
      </c>
      <c r="AY833" s="20" t="s">
        <v>139</v>
      </c>
      <c r="BE833" s="219">
        <f>IF(N833="základní",J833,0)</f>
        <v>0</v>
      </c>
      <c r="BF833" s="219">
        <f>IF(N833="snížená",J833,0)</f>
        <v>0</v>
      </c>
      <c r="BG833" s="219">
        <f>IF(N833="zákl. přenesená",J833,0)</f>
        <v>0</v>
      </c>
      <c r="BH833" s="219">
        <f>IF(N833="sníž. přenesená",J833,0)</f>
        <v>0</v>
      </c>
      <c r="BI833" s="219">
        <f>IF(N833="nulová",J833,0)</f>
        <v>0</v>
      </c>
      <c r="BJ833" s="20" t="s">
        <v>84</v>
      </c>
      <c r="BK833" s="219">
        <f>ROUND(I833*H833,2)</f>
        <v>0</v>
      </c>
      <c r="BL833" s="20" t="s">
        <v>305</v>
      </c>
      <c r="BM833" s="218" t="s">
        <v>1234</v>
      </c>
    </row>
    <row r="834" s="2" customFormat="1">
      <c r="A834" s="41"/>
      <c r="B834" s="42"/>
      <c r="C834" s="43"/>
      <c r="D834" s="220" t="s">
        <v>149</v>
      </c>
      <c r="E834" s="43"/>
      <c r="F834" s="221" t="s">
        <v>1235</v>
      </c>
      <c r="G834" s="43"/>
      <c r="H834" s="43"/>
      <c r="I834" s="222"/>
      <c r="J834" s="43"/>
      <c r="K834" s="43"/>
      <c r="L834" s="47"/>
      <c r="M834" s="223"/>
      <c r="N834" s="224"/>
      <c r="O834" s="87"/>
      <c r="P834" s="87"/>
      <c r="Q834" s="87"/>
      <c r="R834" s="87"/>
      <c r="S834" s="87"/>
      <c r="T834" s="88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T834" s="20" t="s">
        <v>149</v>
      </c>
      <c r="AU834" s="20" t="s">
        <v>86</v>
      </c>
    </row>
    <row r="835" s="2" customFormat="1">
      <c r="A835" s="41"/>
      <c r="B835" s="42"/>
      <c r="C835" s="43"/>
      <c r="D835" s="225" t="s">
        <v>151</v>
      </c>
      <c r="E835" s="43"/>
      <c r="F835" s="226" t="s">
        <v>1236</v>
      </c>
      <c r="G835" s="43"/>
      <c r="H835" s="43"/>
      <c r="I835" s="222"/>
      <c r="J835" s="43"/>
      <c r="K835" s="43"/>
      <c r="L835" s="47"/>
      <c r="M835" s="223"/>
      <c r="N835" s="224"/>
      <c r="O835" s="87"/>
      <c r="P835" s="87"/>
      <c r="Q835" s="87"/>
      <c r="R835" s="87"/>
      <c r="S835" s="87"/>
      <c r="T835" s="88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T835" s="20" t="s">
        <v>151</v>
      </c>
      <c r="AU835" s="20" t="s">
        <v>86</v>
      </c>
    </row>
    <row r="836" s="2" customFormat="1">
      <c r="A836" s="41"/>
      <c r="B836" s="42"/>
      <c r="C836" s="43"/>
      <c r="D836" s="220" t="s">
        <v>164</v>
      </c>
      <c r="E836" s="43"/>
      <c r="F836" s="239" t="s">
        <v>1212</v>
      </c>
      <c r="G836" s="43"/>
      <c r="H836" s="43"/>
      <c r="I836" s="222"/>
      <c r="J836" s="43"/>
      <c r="K836" s="43"/>
      <c r="L836" s="47"/>
      <c r="M836" s="223"/>
      <c r="N836" s="224"/>
      <c r="O836" s="87"/>
      <c r="P836" s="87"/>
      <c r="Q836" s="87"/>
      <c r="R836" s="87"/>
      <c r="S836" s="87"/>
      <c r="T836" s="88"/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T836" s="20" t="s">
        <v>164</v>
      </c>
      <c r="AU836" s="20" t="s">
        <v>86</v>
      </c>
    </row>
    <row r="837" s="13" customFormat="1">
      <c r="A837" s="13"/>
      <c r="B837" s="227"/>
      <c r="C837" s="228"/>
      <c r="D837" s="220" t="s">
        <v>153</v>
      </c>
      <c r="E837" s="229" t="s">
        <v>19</v>
      </c>
      <c r="F837" s="230" t="s">
        <v>1237</v>
      </c>
      <c r="G837" s="228"/>
      <c r="H837" s="231">
        <v>21</v>
      </c>
      <c r="I837" s="232"/>
      <c r="J837" s="228"/>
      <c r="K837" s="228"/>
      <c r="L837" s="233"/>
      <c r="M837" s="234"/>
      <c r="N837" s="235"/>
      <c r="O837" s="235"/>
      <c r="P837" s="235"/>
      <c r="Q837" s="235"/>
      <c r="R837" s="235"/>
      <c r="S837" s="235"/>
      <c r="T837" s="236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37" t="s">
        <v>153</v>
      </c>
      <c r="AU837" s="237" t="s">
        <v>86</v>
      </c>
      <c r="AV837" s="13" t="s">
        <v>86</v>
      </c>
      <c r="AW837" s="13" t="s">
        <v>35</v>
      </c>
      <c r="AX837" s="13" t="s">
        <v>84</v>
      </c>
      <c r="AY837" s="237" t="s">
        <v>139</v>
      </c>
    </row>
    <row r="838" s="2" customFormat="1" ht="16.5" customHeight="1">
      <c r="A838" s="41"/>
      <c r="B838" s="42"/>
      <c r="C838" s="207" t="s">
        <v>1238</v>
      </c>
      <c r="D838" s="238" t="s">
        <v>142</v>
      </c>
      <c r="E838" s="208" t="s">
        <v>1239</v>
      </c>
      <c r="F838" s="209" t="s">
        <v>1240</v>
      </c>
      <c r="G838" s="210" t="s">
        <v>271</v>
      </c>
      <c r="H838" s="211">
        <v>10</v>
      </c>
      <c r="I838" s="212"/>
      <c r="J838" s="213">
        <f>ROUND(I838*H838,2)</f>
        <v>0</v>
      </c>
      <c r="K838" s="209" t="s">
        <v>146</v>
      </c>
      <c r="L838" s="47"/>
      <c r="M838" s="214" t="s">
        <v>19</v>
      </c>
      <c r="N838" s="215" t="s">
        <v>47</v>
      </c>
      <c r="O838" s="87"/>
      <c r="P838" s="216">
        <f>O838*H838</f>
        <v>0</v>
      </c>
      <c r="Q838" s="216">
        <v>0.00017000000000000001</v>
      </c>
      <c r="R838" s="216">
        <f>Q838*H838</f>
        <v>0.0017000000000000001</v>
      </c>
      <c r="S838" s="216">
        <v>0</v>
      </c>
      <c r="T838" s="217">
        <f>S838*H838</f>
        <v>0</v>
      </c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R838" s="218" t="s">
        <v>305</v>
      </c>
      <c r="AT838" s="218" t="s">
        <v>142</v>
      </c>
      <c r="AU838" s="218" t="s">
        <v>86</v>
      </c>
      <c r="AY838" s="20" t="s">
        <v>139</v>
      </c>
      <c r="BE838" s="219">
        <f>IF(N838="základní",J838,0)</f>
        <v>0</v>
      </c>
      <c r="BF838" s="219">
        <f>IF(N838="snížená",J838,0)</f>
        <v>0</v>
      </c>
      <c r="BG838" s="219">
        <f>IF(N838="zákl. přenesená",J838,0)</f>
        <v>0</v>
      </c>
      <c r="BH838" s="219">
        <f>IF(N838="sníž. přenesená",J838,0)</f>
        <v>0</v>
      </c>
      <c r="BI838" s="219">
        <f>IF(N838="nulová",J838,0)</f>
        <v>0</v>
      </c>
      <c r="BJ838" s="20" t="s">
        <v>84</v>
      </c>
      <c r="BK838" s="219">
        <f>ROUND(I838*H838,2)</f>
        <v>0</v>
      </c>
      <c r="BL838" s="20" t="s">
        <v>305</v>
      </c>
      <c r="BM838" s="218" t="s">
        <v>1241</v>
      </c>
    </row>
    <row r="839" s="2" customFormat="1">
      <c r="A839" s="41"/>
      <c r="B839" s="42"/>
      <c r="C839" s="43"/>
      <c r="D839" s="220" t="s">
        <v>149</v>
      </c>
      <c r="E839" s="43"/>
      <c r="F839" s="221" t="s">
        <v>1242</v>
      </c>
      <c r="G839" s="43"/>
      <c r="H839" s="43"/>
      <c r="I839" s="222"/>
      <c r="J839" s="43"/>
      <c r="K839" s="43"/>
      <c r="L839" s="47"/>
      <c r="M839" s="223"/>
      <c r="N839" s="224"/>
      <c r="O839" s="87"/>
      <c r="P839" s="87"/>
      <c r="Q839" s="87"/>
      <c r="R839" s="87"/>
      <c r="S839" s="87"/>
      <c r="T839" s="88"/>
      <c r="U839" s="41"/>
      <c r="V839" s="41"/>
      <c r="W839" s="41"/>
      <c r="X839" s="41"/>
      <c r="Y839" s="41"/>
      <c r="Z839" s="41"/>
      <c r="AA839" s="41"/>
      <c r="AB839" s="41"/>
      <c r="AC839" s="41"/>
      <c r="AD839" s="41"/>
      <c r="AE839" s="41"/>
      <c r="AT839" s="20" t="s">
        <v>149</v>
      </c>
      <c r="AU839" s="20" t="s">
        <v>86</v>
      </c>
    </row>
    <row r="840" s="2" customFormat="1">
      <c r="A840" s="41"/>
      <c r="B840" s="42"/>
      <c r="C840" s="43"/>
      <c r="D840" s="225" t="s">
        <v>151</v>
      </c>
      <c r="E840" s="43"/>
      <c r="F840" s="226" t="s">
        <v>1243</v>
      </c>
      <c r="G840" s="43"/>
      <c r="H840" s="43"/>
      <c r="I840" s="222"/>
      <c r="J840" s="43"/>
      <c r="K840" s="43"/>
      <c r="L840" s="47"/>
      <c r="M840" s="223"/>
      <c r="N840" s="224"/>
      <c r="O840" s="87"/>
      <c r="P840" s="87"/>
      <c r="Q840" s="87"/>
      <c r="R840" s="87"/>
      <c r="S840" s="87"/>
      <c r="T840" s="88"/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T840" s="20" t="s">
        <v>151</v>
      </c>
      <c r="AU840" s="20" t="s">
        <v>86</v>
      </c>
    </row>
    <row r="841" s="2" customFormat="1">
      <c r="A841" s="41"/>
      <c r="B841" s="42"/>
      <c r="C841" s="43"/>
      <c r="D841" s="220" t="s">
        <v>164</v>
      </c>
      <c r="E841" s="43"/>
      <c r="F841" s="239" t="s">
        <v>1212</v>
      </c>
      <c r="G841" s="43"/>
      <c r="H841" s="43"/>
      <c r="I841" s="222"/>
      <c r="J841" s="43"/>
      <c r="K841" s="43"/>
      <c r="L841" s="47"/>
      <c r="M841" s="223"/>
      <c r="N841" s="224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164</v>
      </c>
      <c r="AU841" s="20" t="s">
        <v>86</v>
      </c>
    </row>
    <row r="842" s="13" customFormat="1">
      <c r="A842" s="13"/>
      <c r="B842" s="227"/>
      <c r="C842" s="228"/>
      <c r="D842" s="220" t="s">
        <v>153</v>
      </c>
      <c r="E842" s="229" t="s">
        <v>19</v>
      </c>
      <c r="F842" s="230" t="s">
        <v>545</v>
      </c>
      <c r="G842" s="228"/>
      <c r="H842" s="231">
        <v>10</v>
      </c>
      <c r="I842" s="232"/>
      <c r="J842" s="228"/>
      <c r="K842" s="228"/>
      <c r="L842" s="233"/>
      <c r="M842" s="234"/>
      <c r="N842" s="235"/>
      <c r="O842" s="235"/>
      <c r="P842" s="235"/>
      <c r="Q842" s="235"/>
      <c r="R842" s="235"/>
      <c r="S842" s="235"/>
      <c r="T842" s="236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T842" s="237" t="s">
        <v>153</v>
      </c>
      <c r="AU842" s="237" t="s">
        <v>86</v>
      </c>
      <c r="AV842" s="13" t="s">
        <v>86</v>
      </c>
      <c r="AW842" s="13" t="s">
        <v>35</v>
      </c>
      <c r="AX842" s="13" t="s">
        <v>84</v>
      </c>
      <c r="AY842" s="237" t="s">
        <v>139</v>
      </c>
    </row>
    <row r="843" s="2" customFormat="1" ht="16.5" customHeight="1">
      <c r="A843" s="41"/>
      <c r="B843" s="42"/>
      <c r="C843" s="240" t="s">
        <v>1244</v>
      </c>
      <c r="D843" s="241" t="s">
        <v>182</v>
      </c>
      <c r="E843" s="242" t="s">
        <v>1245</v>
      </c>
      <c r="F843" s="243" t="s">
        <v>1246</v>
      </c>
      <c r="G843" s="244" t="s">
        <v>271</v>
      </c>
      <c r="H843" s="245">
        <v>10</v>
      </c>
      <c r="I843" s="246"/>
      <c r="J843" s="247">
        <f>ROUND(I843*H843,2)</f>
        <v>0</v>
      </c>
      <c r="K843" s="243" t="s">
        <v>146</v>
      </c>
      <c r="L843" s="248"/>
      <c r="M843" s="249" t="s">
        <v>19</v>
      </c>
      <c r="N843" s="250" t="s">
        <v>47</v>
      </c>
      <c r="O843" s="87"/>
      <c r="P843" s="216">
        <f>O843*H843</f>
        <v>0</v>
      </c>
      <c r="Q843" s="216">
        <v>4.0000000000000003E-05</v>
      </c>
      <c r="R843" s="216">
        <f>Q843*H843</f>
        <v>0.00040000000000000002</v>
      </c>
      <c r="S843" s="216">
        <v>0</v>
      </c>
      <c r="T843" s="217">
        <f>S843*H843</f>
        <v>0</v>
      </c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R843" s="218" t="s">
        <v>388</v>
      </c>
      <c r="AT843" s="218" t="s">
        <v>182</v>
      </c>
      <c r="AU843" s="218" t="s">
        <v>86</v>
      </c>
      <c r="AY843" s="20" t="s">
        <v>139</v>
      </c>
      <c r="BE843" s="219">
        <f>IF(N843="základní",J843,0)</f>
        <v>0</v>
      </c>
      <c r="BF843" s="219">
        <f>IF(N843="snížená",J843,0)</f>
        <v>0</v>
      </c>
      <c r="BG843" s="219">
        <f>IF(N843="zákl. přenesená",J843,0)</f>
        <v>0</v>
      </c>
      <c r="BH843" s="219">
        <f>IF(N843="sníž. přenesená",J843,0)</f>
        <v>0</v>
      </c>
      <c r="BI843" s="219">
        <f>IF(N843="nulová",J843,0)</f>
        <v>0</v>
      </c>
      <c r="BJ843" s="20" t="s">
        <v>84</v>
      </c>
      <c r="BK843" s="219">
        <f>ROUND(I843*H843,2)</f>
        <v>0</v>
      </c>
      <c r="BL843" s="20" t="s">
        <v>305</v>
      </c>
      <c r="BM843" s="218" t="s">
        <v>1247</v>
      </c>
    </row>
    <row r="844" s="2" customFormat="1">
      <c r="A844" s="41"/>
      <c r="B844" s="42"/>
      <c r="C844" s="43"/>
      <c r="D844" s="220" t="s">
        <v>149</v>
      </c>
      <c r="E844" s="43"/>
      <c r="F844" s="221" t="s">
        <v>1246</v>
      </c>
      <c r="G844" s="43"/>
      <c r="H844" s="43"/>
      <c r="I844" s="222"/>
      <c r="J844" s="43"/>
      <c r="K844" s="43"/>
      <c r="L844" s="47"/>
      <c r="M844" s="223"/>
      <c r="N844" s="224"/>
      <c r="O844" s="87"/>
      <c r="P844" s="87"/>
      <c r="Q844" s="87"/>
      <c r="R844" s="87"/>
      <c r="S844" s="87"/>
      <c r="T844" s="88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T844" s="20" t="s">
        <v>149</v>
      </c>
      <c r="AU844" s="20" t="s">
        <v>86</v>
      </c>
    </row>
    <row r="845" s="2" customFormat="1">
      <c r="A845" s="41"/>
      <c r="B845" s="42"/>
      <c r="C845" s="43"/>
      <c r="D845" s="220" t="s">
        <v>164</v>
      </c>
      <c r="E845" s="43"/>
      <c r="F845" s="239" t="s">
        <v>1212</v>
      </c>
      <c r="G845" s="43"/>
      <c r="H845" s="43"/>
      <c r="I845" s="222"/>
      <c r="J845" s="43"/>
      <c r="K845" s="43"/>
      <c r="L845" s="47"/>
      <c r="M845" s="223"/>
      <c r="N845" s="224"/>
      <c r="O845" s="87"/>
      <c r="P845" s="87"/>
      <c r="Q845" s="87"/>
      <c r="R845" s="87"/>
      <c r="S845" s="87"/>
      <c r="T845" s="88"/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T845" s="20" t="s">
        <v>164</v>
      </c>
      <c r="AU845" s="20" t="s">
        <v>86</v>
      </c>
    </row>
    <row r="846" s="2" customFormat="1" ht="16.5" customHeight="1">
      <c r="A846" s="41"/>
      <c r="B846" s="42"/>
      <c r="C846" s="207" t="s">
        <v>1248</v>
      </c>
      <c r="D846" s="238" t="s">
        <v>142</v>
      </c>
      <c r="E846" s="208" t="s">
        <v>1249</v>
      </c>
      <c r="F846" s="209" t="s">
        <v>1250</v>
      </c>
      <c r="G846" s="210" t="s">
        <v>160</v>
      </c>
      <c r="H846" s="211">
        <v>86.319999999999993</v>
      </c>
      <c r="I846" s="212"/>
      <c r="J846" s="213">
        <f>ROUND(I846*H846,2)</f>
        <v>0</v>
      </c>
      <c r="K846" s="209" t="s">
        <v>146</v>
      </c>
      <c r="L846" s="47"/>
      <c r="M846" s="214" t="s">
        <v>19</v>
      </c>
      <c r="N846" s="215" t="s">
        <v>47</v>
      </c>
      <c r="O846" s="87"/>
      <c r="P846" s="216">
        <f>O846*H846</f>
        <v>0</v>
      </c>
      <c r="Q846" s="216">
        <v>0.0044999999999999997</v>
      </c>
      <c r="R846" s="216">
        <f>Q846*H846</f>
        <v>0.38843999999999995</v>
      </c>
      <c r="S846" s="216">
        <v>0</v>
      </c>
      <c r="T846" s="217">
        <f>S846*H846</f>
        <v>0</v>
      </c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R846" s="218" t="s">
        <v>305</v>
      </c>
      <c r="AT846" s="218" t="s">
        <v>142</v>
      </c>
      <c r="AU846" s="218" t="s">
        <v>86</v>
      </c>
      <c r="AY846" s="20" t="s">
        <v>139</v>
      </c>
      <c r="BE846" s="219">
        <f>IF(N846="základní",J846,0)</f>
        <v>0</v>
      </c>
      <c r="BF846" s="219">
        <f>IF(N846="snížená",J846,0)</f>
        <v>0</v>
      </c>
      <c r="BG846" s="219">
        <f>IF(N846="zákl. přenesená",J846,0)</f>
        <v>0</v>
      </c>
      <c r="BH846" s="219">
        <f>IF(N846="sníž. přenesená",J846,0)</f>
        <v>0</v>
      </c>
      <c r="BI846" s="219">
        <f>IF(N846="nulová",J846,0)</f>
        <v>0</v>
      </c>
      <c r="BJ846" s="20" t="s">
        <v>84</v>
      </c>
      <c r="BK846" s="219">
        <f>ROUND(I846*H846,2)</f>
        <v>0</v>
      </c>
      <c r="BL846" s="20" t="s">
        <v>305</v>
      </c>
      <c r="BM846" s="218" t="s">
        <v>1251</v>
      </c>
    </row>
    <row r="847" s="2" customFormat="1">
      <c r="A847" s="41"/>
      <c r="B847" s="42"/>
      <c r="C847" s="43"/>
      <c r="D847" s="220" t="s">
        <v>149</v>
      </c>
      <c r="E847" s="43"/>
      <c r="F847" s="221" t="s">
        <v>1252</v>
      </c>
      <c r="G847" s="43"/>
      <c r="H847" s="43"/>
      <c r="I847" s="222"/>
      <c r="J847" s="43"/>
      <c r="K847" s="43"/>
      <c r="L847" s="47"/>
      <c r="M847" s="223"/>
      <c r="N847" s="224"/>
      <c r="O847" s="87"/>
      <c r="P847" s="87"/>
      <c r="Q847" s="87"/>
      <c r="R847" s="87"/>
      <c r="S847" s="87"/>
      <c r="T847" s="88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T847" s="20" t="s">
        <v>149</v>
      </c>
      <c r="AU847" s="20" t="s">
        <v>86</v>
      </c>
    </row>
    <row r="848" s="2" customFormat="1">
      <c r="A848" s="41"/>
      <c r="B848" s="42"/>
      <c r="C848" s="43"/>
      <c r="D848" s="225" t="s">
        <v>151</v>
      </c>
      <c r="E848" s="43"/>
      <c r="F848" s="226" t="s">
        <v>1253</v>
      </c>
      <c r="G848" s="43"/>
      <c r="H848" s="43"/>
      <c r="I848" s="222"/>
      <c r="J848" s="43"/>
      <c r="K848" s="43"/>
      <c r="L848" s="47"/>
      <c r="M848" s="223"/>
      <c r="N848" s="224"/>
      <c r="O848" s="87"/>
      <c r="P848" s="87"/>
      <c r="Q848" s="87"/>
      <c r="R848" s="87"/>
      <c r="S848" s="87"/>
      <c r="T848" s="88"/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T848" s="20" t="s">
        <v>151</v>
      </c>
      <c r="AU848" s="20" t="s">
        <v>86</v>
      </c>
    </row>
    <row r="849" s="2" customFormat="1">
      <c r="A849" s="41"/>
      <c r="B849" s="42"/>
      <c r="C849" s="43"/>
      <c r="D849" s="220" t="s">
        <v>164</v>
      </c>
      <c r="E849" s="43"/>
      <c r="F849" s="239" t="s">
        <v>1212</v>
      </c>
      <c r="G849" s="43"/>
      <c r="H849" s="43"/>
      <c r="I849" s="222"/>
      <c r="J849" s="43"/>
      <c r="K849" s="43"/>
      <c r="L849" s="47"/>
      <c r="M849" s="223"/>
      <c r="N849" s="224"/>
      <c r="O849" s="87"/>
      <c r="P849" s="87"/>
      <c r="Q849" s="87"/>
      <c r="R849" s="87"/>
      <c r="S849" s="87"/>
      <c r="T849" s="88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T849" s="20" t="s">
        <v>164</v>
      </c>
      <c r="AU849" s="20" t="s">
        <v>86</v>
      </c>
    </row>
    <row r="850" s="13" customFormat="1">
      <c r="A850" s="13"/>
      <c r="B850" s="227"/>
      <c r="C850" s="228"/>
      <c r="D850" s="220" t="s">
        <v>153</v>
      </c>
      <c r="E850" s="229" t="s">
        <v>19</v>
      </c>
      <c r="F850" s="230" t="s">
        <v>1213</v>
      </c>
      <c r="G850" s="228"/>
      <c r="H850" s="231">
        <v>11.390000000000001</v>
      </c>
      <c r="I850" s="232"/>
      <c r="J850" s="228"/>
      <c r="K850" s="228"/>
      <c r="L850" s="233"/>
      <c r="M850" s="234"/>
      <c r="N850" s="235"/>
      <c r="O850" s="235"/>
      <c r="P850" s="235"/>
      <c r="Q850" s="235"/>
      <c r="R850" s="235"/>
      <c r="S850" s="235"/>
      <c r="T850" s="236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T850" s="237" t="s">
        <v>153</v>
      </c>
      <c r="AU850" s="237" t="s">
        <v>86</v>
      </c>
      <c r="AV850" s="13" t="s">
        <v>86</v>
      </c>
      <c r="AW850" s="13" t="s">
        <v>35</v>
      </c>
      <c r="AX850" s="13" t="s">
        <v>76</v>
      </c>
      <c r="AY850" s="237" t="s">
        <v>139</v>
      </c>
    </row>
    <row r="851" s="13" customFormat="1">
      <c r="A851" s="13"/>
      <c r="B851" s="227"/>
      <c r="C851" s="228"/>
      <c r="D851" s="220" t="s">
        <v>153</v>
      </c>
      <c r="E851" s="229" t="s">
        <v>19</v>
      </c>
      <c r="F851" s="230" t="s">
        <v>351</v>
      </c>
      <c r="G851" s="228"/>
      <c r="H851" s="231">
        <v>9.5199999999999996</v>
      </c>
      <c r="I851" s="232"/>
      <c r="J851" s="228"/>
      <c r="K851" s="228"/>
      <c r="L851" s="233"/>
      <c r="M851" s="234"/>
      <c r="N851" s="235"/>
      <c r="O851" s="235"/>
      <c r="P851" s="235"/>
      <c r="Q851" s="235"/>
      <c r="R851" s="235"/>
      <c r="S851" s="235"/>
      <c r="T851" s="236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T851" s="237" t="s">
        <v>153</v>
      </c>
      <c r="AU851" s="237" t="s">
        <v>86</v>
      </c>
      <c r="AV851" s="13" t="s">
        <v>86</v>
      </c>
      <c r="AW851" s="13" t="s">
        <v>35</v>
      </c>
      <c r="AX851" s="13" t="s">
        <v>76</v>
      </c>
      <c r="AY851" s="237" t="s">
        <v>139</v>
      </c>
    </row>
    <row r="852" s="13" customFormat="1">
      <c r="A852" s="13"/>
      <c r="B852" s="227"/>
      <c r="C852" s="228"/>
      <c r="D852" s="220" t="s">
        <v>153</v>
      </c>
      <c r="E852" s="229" t="s">
        <v>19</v>
      </c>
      <c r="F852" s="230" t="s">
        <v>352</v>
      </c>
      <c r="G852" s="228"/>
      <c r="H852" s="231">
        <v>33.490000000000002</v>
      </c>
      <c r="I852" s="232"/>
      <c r="J852" s="228"/>
      <c r="K852" s="228"/>
      <c r="L852" s="233"/>
      <c r="M852" s="234"/>
      <c r="N852" s="235"/>
      <c r="O852" s="235"/>
      <c r="P852" s="235"/>
      <c r="Q852" s="235"/>
      <c r="R852" s="235"/>
      <c r="S852" s="235"/>
      <c r="T852" s="236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T852" s="237" t="s">
        <v>153</v>
      </c>
      <c r="AU852" s="237" t="s">
        <v>86</v>
      </c>
      <c r="AV852" s="13" t="s">
        <v>86</v>
      </c>
      <c r="AW852" s="13" t="s">
        <v>35</v>
      </c>
      <c r="AX852" s="13" t="s">
        <v>76</v>
      </c>
      <c r="AY852" s="237" t="s">
        <v>139</v>
      </c>
    </row>
    <row r="853" s="13" customFormat="1">
      <c r="A853" s="13"/>
      <c r="B853" s="227"/>
      <c r="C853" s="228"/>
      <c r="D853" s="220" t="s">
        <v>153</v>
      </c>
      <c r="E853" s="229" t="s">
        <v>19</v>
      </c>
      <c r="F853" s="230" t="s">
        <v>1214</v>
      </c>
      <c r="G853" s="228"/>
      <c r="H853" s="231">
        <v>39.57</v>
      </c>
      <c r="I853" s="232"/>
      <c r="J853" s="228"/>
      <c r="K853" s="228"/>
      <c r="L853" s="233"/>
      <c r="M853" s="234"/>
      <c r="N853" s="235"/>
      <c r="O853" s="235"/>
      <c r="P853" s="235"/>
      <c r="Q853" s="235"/>
      <c r="R853" s="235"/>
      <c r="S853" s="235"/>
      <c r="T853" s="236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37" t="s">
        <v>153</v>
      </c>
      <c r="AU853" s="237" t="s">
        <v>86</v>
      </c>
      <c r="AV853" s="13" t="s">
        <v>86</v>
      </c>
      <c r="AW853" s="13" t="s">
        <v>35</v>
      </c>
      <c r="AX853" s="13" t="s">
        <v>76</v>
      </c>
      <c r="AY853" s="237" t="s">
        <v>139</v>
      </c>
    </row>
    <row r="854" s="13" customFormat="1">
      <c r="A854" s="13"/>
      <c r="B854" s="227"/>
      <c r="C854" s="228"/>
      <c r="D854" s="220" t="s">
        <v>153</v>
      </c>
      <c r="E854" s="229" t="s">
        <v>19</v>
      </c>
      <c r="F854" s="230" t="s">
        <v>1221</v>
      </c>
      <c r="G854" s="228"/>
      <c r="H854" s="231">
        <v>-7.6500000000000004</v>
      </c>
      <c r="I854" s="232"/>
      <c r="J854" s="228"/>
      <c r="K854" s="228"/>
      <c r="L854" s="233"/>
      <c r="M854" s="234"/>
      <c r="N854" s="235"/>
      <c r="O854" s="235"/>
      <c r="P854" s="235"/>
      <c r="Q854" s="235"/>
      <c r="R854" s="235"/>
      <c r="S854" s="235"/>
      <c r="T854" s="236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7" t="s">
        <v>153</v>
      </c>
      <c r="AU854" s="237" t="s">
        <v>86</v>
      </c>
      <c r="AV854" s="13" t="s">
        <v>86</v>
      </c>
      <c r="AW854" s="13" t="s">
        <v>35</v>
      </c>
      <c r="AX854" s="13" t="s">
        <v>76</v>
      </c>
      <c r="AY854" s="237" t="s">
        <v>139</v>
      </c>
    </row>
    <row r="855" s="14" customFormat="1">
      <c r="A855" s="14"/>
      <c r="B855" s="251"/>
      <c r="C855" s="252"/>
      <c r="D855" s="220" t="s">
        <v>153</v>
      </c>
      <c r="E855" s="253" t="s">
        <v>19</v>
      </c>
      <c r="F855" s="254" t="s">
        <v>213</v>
      </c>
      <c r="G855" s="252"/>
      <c r="H855" s="255">
        <v>86.319999999999993</v>
      </c>
      <c r="I855" s="256"/>
      <c r="J855" s="252"/>
      <c r="K855" s="252"/>
      <c r="L855" s="257"/>
      <c r="M855" s="258"/>
      <c r="N855" s="259"/>
      <c r="O855" s="259"/>
      <c r="P855" s="259"/>
      <c r="Q855" s="259"/>
      <c r="R855" s="259"/>
      <c r="S855" s="259"/>
      <c r="T855" s="260"/>
      <c r="U855" s="14"/>
      <c r="V855" s="14"/>
      <c r="W855" s="14"/>
      <c r="X855" s="14"/>
      <c r="Y855" s="14"/>
      <c r="Z855" s="14"/>
      <c r="AA855" s="14"/>
      <c r="AB855" s="14"/>
      <c r="AC855" s="14"/>
      <c r="AD855" s="14"/>
      <c r="AE855" s="14"/>
      <c r="AT855" s="261" t="s">
        <v>153</v>
      </c>
      <c r="AU855" s="261" t="s">
        <v>86</v>
      </c>
      <c r="AV855" s="14" t="s">
        <v>147</v>
      </c>
      <c r="AW855" s="14" t="s">
        <v>35</v>
      </c>
      <c r="AX855" s="14" t="s">
        <v>84</v>
      </c>
      <c r="AY855" s="261" t="s">
        <v>139</v>
      </c>
    </row>
    <row r="856" s="2" customFormat="1" ht="21.75" customHeight="1">
      <c r="A856" s="41"/>
      <c r="B856" s="42"/>
      <c r="C856" s="207" t="s">
        <v>1254</v>
      </c>
      <c r="D856" s="238" t="s">
        <v>142</v>
      </c>
      <c r="E856" s="208" t="s">
        <v>1255</v>
      </c>
      <c r="F856" s="209" t="s">
        <v>1256</v>
      </c>
      <c r="G856" s="210" t="s">
        <v>160</v>
      </c>
      <c r="H856" s="211">
        <v>86.319999999999993</v>
      </c>
      <c r="I856" s="212"/>
      <c r="J856" s="213">
        <f>ROUND(I856*H856,2)</f>
        <v>0</v>
      </c>
      <c r="K856" s="209" t="s">
        <v>146</v>
      </c>
      <c r="L856" s="47"/>
      <c r="M856" s="214" t="s">
        <v>19</v>
      </c>
      <c r="N856" s="215" t="s">
        <v>47</v>
      </c>
      <c r="O856" s="87"/>
      <c r="P856" s="216">
        <f>O856*H856</f>
        <v>0</v>
      </c>
      <c r="Q856" s="216">
        <v>0.0059959999999999996</v>
      </c>
      <c r="R856" s="216">
        <f>Q856*H856</f>
        <v>0.51757471999999993</v>
      </c>
      <c r="S856" s="216">
        <v>0</v>
      </c>
      <c r="T856" s="217">
        <f>S856*H856</f>
        <v>0</v>
      </c>
      <c r="U856" s="41"/>
      <c r="V856" s="41"/>
      <c r="W856" s="41"/>
      <c r="X856" s="41"/>
      <c r="Y856" s="41"/>
      <c r="Z856" s="41"/>
      <c r="AA856" s="41"/>
      <c r="AB856" s="41"/>
      <c r="AC856" s="41"/>
      <c r="AD856" s="41"/>
      <c r="AE856" s="41"/>
      <c r="AR856" s="218" t="s">
        <v>305</v>
      </c>
      <c r="AT856" s="218" t="s">
        <v>142</v>
      </c>
      <c r="AU856" s="218" t="s">
        <v>86</v>
      </c>
      <c r="AY856" s="20" t="s">
        <v>139</v>
      </c>
      <c r="BE856" s="219">
        <f>IF(N856="základní",J856,0)</f>
        <v>0</v>
      </c>
      <c r="BF856" s="219">
        <f>IF(N856="snížená",J856,0)</f>
        <v>0</v>
      </c>
      <c r="BG856" s="219">
        <f>IF(N856="zákl. přenesená",J856,0)</f>
        <v>0</v>
      </c>
      <c r="BH856" s="219">
        <f>IF(N856="sníž. přenesená",J856,0)</f>
        <v>0</v>
      </c>
      <c r="BI856" s="219">
        <f>IF(N856="nulová",J856,0)</f>
        <v>0</v>
      </c>
      <c r="BJ856" s="20" t="s">
        <v>84</v>
      </c>
      <c r="BK856" s="219">
        <f>ROUND(I856*H856,2)</f>
        <v>0</v>
      </c>
      <c r="BL856" s="20" t="s">
        <v>305</v>
      </c>
      <c r="BM856" s="218" t="s">
        <v>1257</v>
      </c>
    </row>
    <row r="857" s="2" customFormat="1">
      <c r="A857" s="41"/>
      <c r="B857" s="42"/>
      <c r="C857" s="43"/>
      <c r="D857" s="220" t="s">
        <v>149</v>
      </c>
      <c r="E857" s="43"/>
      <c r="F857" s="221" t="s">
        <v>1258</v>
      </c>
      <c r="G857" s="43"/>
      <c r="H857" s="43"/>
      <c r="I857" s="222"/>
      <c r="J857" s="43"/>
      <c r="K857" s="43"/>
      <c r="L857" s="47"/>
      <c r="M857" s="223"/>
      <c r="N857" s="224"/>
      <c r="O857" s="87"/>
      <c r="P857" s="87"/>
      <c r="Q857" s="87"/>
      <c r="R857" s="87"/>
      <c r="S857" s="87"/>
      <c r="T857" s="88"/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T857" s="20" t="s">
        <v>149</v>
      </c>
      <c r="AU857" s="20" t="s">
        <v>86</v>
      </c>
    </row>
    <row r="858" s="2" customFormat="1">
      <c r="A858" s="41"/>
      <c r="B858" s="42"/>
      <c r="C858" s="43"/>
      <c r="D858" s="225" t="s">
        <v>151</v>
      </c>
      <c r="E858" s="43"/>
      <c r="F858" s="226" t="s">
        <v>1259</v>
      </c>
      <c r="G858" s="43"/>
      <c r="H858" s="43"/>
      <c r="I858" s="222"/>
      <c r="J858" s="43"/>
      <c r="K858" s="43"/>
      <c r="L858" s="47"/>
      <c r="M858" s="223"/>
      <c r="N858" s="224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151</v>
      </c>
      <c r="AU858" s="20" t="s">
        <v>86</v>
      </c>
    </row>
    <row r="859" s="2" customFormat="1">
      <c r="A859" s="41"/>
      <c r="B859" s="42"/>
      <c r="C859" s="43"/>
      <c r="D859" s="220" t="s">
        <v>164</v>
      </c>
      <c r="E859" s="43"/>
      <c r="F859" s="239" t="s">
        <v>1212</v>
      </c>
      <c r="G859" s="43"/>
      <c r="H859" s="43"/>
      <c r="I859" s="222"/>
      <c r="J859" s="43"/>
      <c r="K859" s="43"/>
      <c r="L859" s="47"/>
      <c r="M859" s="223"/>
      <c r="N859" s="224"/>
      <c r="O859" s="87"/>
      <c r="P859" s="87"/>
      <c r="Q859" s="87"/>
      <c r="R859" s="87"/>
      <c r="S859" s="87"/>
      <c r="T859" s="88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T859" s="20" t="s">
        <v>164</v>
      </c>
      <c r="AU859" s="20" t="s">
        <v>86</v>
      </c>
    </row>
    <row r="860" s="13" customFormat="1">
      <c r="A860" s="13"/>
      <c r="B860" s="227"/>
      <c r="C860" s="228"/>
      <c r="D860" s="220" t="s">
        <v>153</v>
      </c>
      <c r="E860" s="229" t="s">
        <v>19</v>
      </c>
      <c r="F860" s="230" t="s">
        <v>1213</v>
      </c>
      <c r="G860" s="228"/>
      <c r="H860" s="231">
        <v>11.390000000000001</v>
      </c>
      <c r="I860" s="232"/>
      <c r="J860" s="228"/>
      <c r="K860" s="228"/>
      <c r="L860" s="233"/>
      <c r="M860" s="234"/>
      <c r="N860" s="235"/>
      <c r="O860" s="235"/>
      <c r="P860" s="235"/>
      <c r="Q860" s="235"/>
      <c r="R860" s="235"/>
      <c r="S860" s="235"/>
      <c r="T860" s="236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37" t="s">
        <v>153</v>
      </c>
      <c r="AU860" s="237" t="s">
        <v>86</v>
      </c>
      <c r="AV860" s="13" t="s">
        <v>86</v>
      </c>
      <c r="AW860" s="13" t="s">
        <v>35</v>
      </c>
      <c r="AX860" s="13" t="s">
        <v>76</v>
      </c>
      <c r="AY860" s="237" t="s">
        <v>139</v>
      </c>
    </row>
    <row r="861" s="13" customFormat="1">
      <c r="A861" s="13"/>
      <c r="B861" s="227"/>
      <c r="C861" s="228"/>
      <c r="D861" s="220" t="s">
        <v>153</v>
      </c>
      <c r="E861" s="229" t="s">
        <v>19</v>
      </c>
      <c r="F861" s="230" t="s">
        <v>351</v>
      </c>
      <c r="G861" s="228"/>
      <c r="H861" s="231">
        <v>9.5199999999999996</v>
      </c>
      <c r="I861" s="232"/>
      <c r="J861" s="228"/>
      <c r="K861" s="228"/>
      <c r="L861" s="233"/>
      <c r="M861" s="234"/>
      <c r="N861" s="235"/>
      <c r="O861" s="235"/>
      <c r="P861" s="235"/>
      <c r="Q861" s="235"/>
      <c r="R861" s="235"/>
      <c r="S861" s="235"/>
      <c r="T861" s="236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37" t="s">
        <v>153</v>
      </c>
      <c r="AU861" s="237" t="s">
        <v>86</v>
      </c>
      <c r="AV861" s="13" t="s">
        <v>86</v>
      </c>
      <c r="AW861" s="13" t="s">
        <v>35</v>
      </c>
      <c r="AX861" s="13" t="s">
        <v>76</v>
      </c>
      <c r="AY861" s="237" t="s">
        <v>139</v>
      </c>
    </row>
    <row r="862" s="13" customFormat="1">
      <c r="A862" s="13"/>
      <c r="B862" s="227"/>
      <c r="C862" s="228"/>
      <c r="D862" s="220" t="s">
        <v>153</v>
      </c>
      <c r="E862" s="229" t="s">
        <v>19</v>
      </c>
      <c r="F862" s="230" t="s">
        <v>352</v>
      </c>
      <c r="G862" s="228"/>
      <c r="H862" s="231">
        <v>33.490000000000002</v>
      </c>
      <c r="I862" s="232"/>
      <c r="J862" s="228"/>
      <c r="K862" s="228"/>
      <c r="L862" s="233"/>
      <c r="M862" s="234"/>
      <c r="N862" s="235"/>
      <c r="O862" s="235"/>
      <c r="P862" s="235"/>
      <c r="Q862" s="235"/>
      <c r="R862" s="235"/>
      <c r="S862" s="235"/>
      <c r="T862" s="236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T862" s="237" t="s">
        <v>153</v>
      </c>
      <c r="AU862" s="237" t="s">
        <v>86</v>
      </c>
      <c r="AV862" s="13" t="s">
        <v>86</v>
      </c>
      <c r="AW862" s="13" t="s">
        <v>35</v>
      </c>
      <c r="AX862" s="13" t="s">
        <v>76</v>
      </c>
      <c r="AY862" s="237" t="s">
        <v>139</v>
      </c>
    </row>
    <row r="863" s="13" customFormat="1">
      <c r="A863" s="13"/>
      <c r="B863" s="227"/>
      <c r="C863" s="228"/>
      <c r="D863" s="220" t="s">
        <v>153</v>
      </c>
      <c r="E863" s="229" t="s">
        <v>19</v>
      </c>
      <c r="F863" s="230" t="s">
        <v>1214</v>
      </c>
      <c r="G863" s="228"/>
      <c r="H863" s="231">
        <v>39.57</v>
      </c>
      <c r="I863" s="232"/>
      <c r="J863" s="228"/>
      <c r="K863" s="228"/>
      <c r="L863" s="233"/>
      <c r="M863" s="234"/>
      <c r="N863" s="235"/>
      <c r="O863" s="235"/>
      <c r="P863" s="235"/>
      <c r="Q863" s="235"/>
      <c r="R863" s="235"/>
      <c r="S863" s="235"/>
      <c r="T863" s="236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37" t="s">
        <v>153</v>
      </c>
      <c r="AU863" s="237" t="s">
        <v>86</v>
      </c>
      <c r="AV863" s="13" t="s">
        <v>86</v>
      </c>
      <c r="AW863" s="13" t="s">
        <v>35</v>
      </c>
      <c r="AX863" s="13" t="s">
        <v>76</v>
      </c>
      <c r="AY863" s="237" t="s">
        <v>139</v>
      </c>
    </row>
    <row r="864" s="13" customFormat="1">
      <c r="A864" s="13"/>
      <c r="B864" s="227"/>
      <c r="C864" s="228"/>
      <c r="D864" s="220" t="s">
        <v>153</v>
      </c>
      <c r="E864" s="229" t="s">
        <v>19</v>
      </c>
      <c r="F864" s="230" t="s">
        <v>1260</v>
      </c>
      <c r="G864" s="228"/>
      <c r="H864" s="231">
        <v>-7.6500000000000004</v>
      </c>
      <c r="I864" s="232"/>
      <c r="J864" s="228"/>
      <c r="K864" s="228"/>
      <c r="L864" s="233"/>
      <c r="M864" s="234"/>
      <c r="N864" s="235"/>
      <c r="O864" s="235"/>
      <c r="P864" s="235"/>
      <c r="Q864" s="235"/>
      <c r="R864" s="235"/>
      <c r="S864" s="235"/>
      <c r="T864" s="236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37" t="s">
        <v>153</v>
      </c>
      <c r="AU864" s="237" t="s">
        <v>86</v>
      </c>
      <c r="AV864" s="13" t="s">
        <v>86</v>
      </c>
      <c r="AW864" s="13" t="s">
        <v>35</v>
      </c>
      <c r="AX864" s="13" t="s">
        <v>76</v>
      </c>
      <c r="AY864" s="237" t="s">
        <v>139</v>
      </c>
    </row>
    <row r="865" s="14" customFormat="1">
      <c r="A865" s="14"/>
      <c r="B865" s="251"/>
      <c r="C865" s="252"/>
      <c r="D865" s="220" t="s">
        <v>153</v>
      </c>
      <c r="E865" s="253" t="s">
        <v>19</v>
      </c>
      <c r="F865" s="254" t="s">
        <v>213</v>
      </c>
      <c r="G865" s="252"/>
      <c r="H865" s="255">
        <v>86.319999999999993</v>
      </c>
      <c r="I865" s="256"/>
      <c r="J865" s="252"/>
      <c r="K865" s="252"/>
      <c r="L865" s="257"/>
      <c r="M865" s="258"/>
      <c r="N865" s="259"/>
      <c r="O865" s="259"/>
      <c r="P865" s="259"/>
      <c r="Q865" s="259"/>
      <c r="R865" s="259"/>
      <c r="S865" s="259"/>
      <c r="T865" s="260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61" t="s">
        <v>153</v>
      </c>
      <c r="AU865" s="261" t="s">
        <v>86</v>
      </c>
      <c r="AV865" s="14" t="s">
        <v>147</v>
      </c>
      <c r="AW865" s="14" t="s">
        <v>35</v>
      </c>
      <c r="AX865" s="14" t="s">
        <v>84</v>
      </c>
      <c r="AY865" s="261" t="s">
        <v>139</v>
      </c>
    </row>
    <row r="866" s="2" customFormat="1" ht="16.5" customHeight="1">
      <c r="A866" s="41"/>
      <c r="B866" s="42"/>
      <c r="C866" s="240" t="s">
        <v>1261</v>
      </c>
      <c r="D866" s="241" t="s">
        <v>182</v>
      </c>
      <c r="E866" s="242" t="s">
        <v>1262</v>
      </c>
      <c r="F866" s="243" t="s">
        <v>1263</v>
      </c>
      <c r="G866" s="244" t="s">
        <v>160</v>
      </c>
      <c r="H866" s="245">
        <v>94.951999999999998</v>
      </c>
      <c r="I866" s="246"/>
      <c r="J866" s="247">
        <f>ROUND(I866*H866,2)</f>
        <v>0</v>
      </c>
      <c r="K866" s="243" t="s">
        <v>146</v>
      </c>
      <c r="L866" s="248"/>
      <c r="M866" s="249" t="s">
        <v>19</v>
      </c>
      <c r="N866" s="250" t="s">
        <v>47</v>
      </c>
      <c r="O866" s="87"/>
      <c r="P866" s="216">
        <f>O866*H866</f>
        <v>0</v>
      </c>
      <c r="Q866" s="216">
        <v>0.01806</v>
      </c>
      <c r="R866" s="216">
        <f>Q866*H866</f>
        <v>1.71483312</v>
      </c>
      <c r="S866" s="216">
        <v>0</v>
      </c>
      <c r="T866" s="217">
        <f>S866*H866</f>
        <v>0</v>
      </c>
      <c r="U866" s="41"/>
      <c r="V866" s="41"/>
      <c r="W866" s="41"/>
      <c r="X866" s="41"/>
      <c r="Y866" s="41"/>
      <c r="Z866" s="41"/>
      <c r="AA866" s="41"/>
      <c r="AB866" s="41"/>
      <c r="AC866" s="41"/>
      <c r="AD866" s="41"/>
      <c r="AE866" s="41"/>
      <c r="AR866" s="218" t="s">
        <v>388</v>
      </c>
      <c r="AT866" s="218" t="s">
        <v>182</v>
      </c>
      <c r="AU866" s="218" t="s">
        <v>86</v>
      </c>
      <c r="AY866" s="20" t="s">
        <v>139</v>
      </c>
      <c r="BE866" s="219">
        <f>IF(N866="základní",J866,0)</f>
        <v>0</v>
      </c>
      <c r="BF866" s="219">
        <f>IF(N866="snížená",J866,0)</f>
        <v>0</v>
      </c>
      <c r="BG866" s="219">
        <f>IF(N866="zákl. přenesená",J866,0)</f>
        <v>0</v>
      </c>
      <c r="BH866" s="219">
        <f>IF(N866="sníž. přenesená",J866,0)</f>
        <v>0</v>
      </c>
      <c r="BI866" s="219">
        <f>IF(N866="nulová",J866,0)</f>
        <v>0</v>
      </c>
      <c r="BJ866" s="20" t="s">
        <v>84</v>
      </c>
      <c r="BK866" s="219">
        <f>ROUND(I866*H866,2)</f>
        <v>0</v>
      </c>
      <c r="BL866" s="20" t="s">
        <v>305</v>
      </c>
      <c r="BM866" s="218" t="s">
        <v>1264</v>
      </c>
    </row>
    <row r="867" s="2" customFormat="1">
      <c r="A867" s="41"/>
      <c r="B867" s="42"/>
      <c r="C867" s="43"/>
      <c r="D867" s="220" t="s">
        <v>149</v>
      </c>
      <c r="E867" s="43"/>
      <c r="F867" s="221" t="s">
        <v>1263</v>
      </c>
      <c r="G867" s="43"/>
      <c r="H867" s="43"/>
      <c r="I867" s="222"/>
      <c r="J867" s="43"/>
      <c r="K867" s="43"/>
      <c r="L867" s="47"/>
      <c r="M867" s="223"/>
      <c r="N867" s="224"/>
      <c r="O867" s="87"/>
      <c r="P867" s="87"/>
      <c r="Q867" s="87"/>
      <c r="R867" s="87"/>
      <c r="S867" s="87"/>
      <c r="T867" s="88"/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T867" s="20" t="s">
        <v>149</v>
      </c>
      <c r="AU867" s="20" t="s">
        <v>86</v>
      </c>
    </row>
    <row r="868" s="2" customFormat="1">
      <c r="A868" s="41"/>
      <c r="B868" s="42"/>
      <c r="C868" s="43"/>
      <c r="D868" s="220" t="s">
        <v>164</v>
      </c>
      <c r="E868" s="43"/>
      <c r="F868" s="239" t="s">
        <v>1212</v>
      </c>
      <c r="G868" s="43"/>
      <c r="H868" s="43"/>
      <c r="I868" s="222"/>
      <c r="J868" s="43"/>
      <c r="K868" s="43"/>
      <c r="L868" s="47"/>
      <c r="M868" s="223"/>
      <c r="N868" s="224"/>
      <c r="O868" s="87"/>
      <c r="P868" s="87"/>
      <c r="Q868" s="87"/>
      <c r="R868" s="87"/>
      <c r="S868" s="87"/>
      <c r="T868" s="88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T868" s="20" t="s">
        <v>164</v>
      </c>
      <c r="AU868" s="20" t="s">
        <v>86</v>
      </c>
    </row>
    <row r="869" s="13" customFormat="1">
      <c r="A869" s="13"/>
      <c r="B869" s="227"/>
      <c r="C869" s="228"/>
      <c r="D869" s="220" t="s">
        <v>153</v>
      </c>
      <c r="E869" s="228"/>
      <c r="F869" s="230" t="s">
        <v>1265</v>
      </c>
      <c r="G869" s="228"/>
      <c r="H869" s="231">
        <v>94.951999999999998</v>
      </c>
      <c r="I869" s="232"/>
      <c r="J869" s="228"/>
      <c r="K869" s="228"/>
      <c r="L869" s="233"/>
      <c r="M869" s="234"/>
      <c r="N869" s="235"/>
      <c r="O869" s="235"/>
      <c r="P869" s="235"/>
      <c r="Q869" s="235"/>
      <c r="R869" s="235"/>
      <c r="S869" s="235"/>
      <c r="T869" s="236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37" t="s">
        <v>153</v>
      </c>
      <c r="AU869" s="237" t="s">
        <v>86</v>
      </c>
      <c r="AV869" s="13" t="s">
        <v>86</v>
      </c>
      <c r="AW869" s="13" t="s">
        <v>4</v>
      </c>
      <c r="AX869" s="13" t="s">
        <v>84</v>
      </c>
      <c r="AY869" s="237" t="s">
        <v>139</v>
      </c>
    </row>
    <row r="870" s="2" customFormat="1" ht="16.5" customHeight="1">
      <c r="A870" s="41"/>
      <c r="B870" s="42"/>
      <c r="C870" s="207" t="s">
        <v>1266</v>
      </c>
      <c r="D870" s="238" t="s">
        <v>142</v>
      </c>
      <c r="E870" s="208" t="s">
        <v>1267</v>
      </c>
      <c r="F870" s="209" t="s">
        <v>1268</v>
      </c>
      <c r="G870" s="210" t="s">
        <v>160</v>
      </c>
      <c r="H870" s="211">
        <v>3</v>
      </c>
      <c r="I870" s="212"/>
      <c r="J870" s="213">
        <f>ROUND(I870*H870,2)</f>
        <v>0</v>
      </c>
      <c r="K870" s="209" t="s">
        <v>146</v>
      </c>
      <c r="L870" s="47"/>
      <c r="M870" s="214" t="s">
        <v>19</v>
      </c>
      <c r="N870" s="215" t="s">
        <v>47</v>
      </c>
      <c r="O870" s="87"/>
      <c r="P870" s="216">
        <f>O870*H870</f>
        <v>0</v>
      </c>
      <c r="Q870" s="216">
        <v>0.0013054399999999999</v>
      </c>
      <c r="R870" s="216">
        <f>Q870*H870</f>
        <v>0.00391632</v>
      </c>
      <c r="S870" s="216">
        <v>0</v>
      </c>
      <c r="T870" s="217">
        <f>S870*H870</f>
        <v>0</v>
      </c>
      <c r="U870" s="41"/>
      <c r="V870" s="41"/>
      <c r="W870" s="41"/>
      <c r="X870" s="41"/>
      <c r="Y870" s="41"/>
      <c r="Z870" s="41"/>
      <c r="AA870" s="41"/>
      <c r="AB870" s="41"/>
      <c r="AC870" s="41"/>
      <c r="AD870" s="41"/>
      <c r="AE870" s="41"/>
      <c r="AR870" s="218" t="s">
        <v>305</v>
      </c>
      <c r="AT870" s="218" t="s">
        <v>142</v>
      </c>
      <c r="AU870" s="218" t="s">
        <v>86</v>
      </c>
      <c r="AY870" s="20" t="s">
        <v>139</v>
      </c>
      <c r="BE870" s="219">
        <f>IF(N870="základní",J870,0)</f>
        <v>0</v>
      </c>
      <c r="BF870" s="219">
        <f>IF(N870="snížená",J870,0)</f>
        <v>0</v>
      </c>
      <c r="BG870" s="219">
        <f>IF(N870="zákl. přenesená",J870,0)</f>
        <v>0</v>
      </c>
      <c r="BH870" s="219">
        <f>IF(N870="sníž. přenesená",J870,0)</f>
        <v>0</v>
      </c>
      <c r="BI870" s="219">
        <f>IF(N870="nulová",J870,0)</f>
        <v>0</v>
      </c>
      <c r="BJ870" s="20" t="s">
        <v>84</v>
      </c>
      <c r="BK870" s="219">
        <f>ROUND(I870*H870,2)</f>
        <v>0</v>
      </c>
      <c r="BL870" s="20" t="s">
        <v>305</v>
      </c>
      <c r="BM870" s="218" t="s">
        <v>1269</v>
      </c>
    </row>
    <row r="871" s="2" customFormat="1">
      <c r="A871" s="41"/>
      <c r="B871" s="42"/>
      <c r="C871" s="43"/>
      <c r="D871" s="220" t="s">
        <v>149</v>
      </c>
      <c r="E871" s="43"/>
      <c r="F871" s="221" t="s">
        <v>1270</v>
      </c>
      <c r="G871" s="43"/>
      <c r="H871" s="43"/>
      <c r="I871" s="222"/>
      <c r="J871" s="43"/>
      <c r="K871" s="43"/>
      <c r="L871" s="47"/>
      <c r="M871" s="223"/>
      <c r="N871" s="224"/>
      <c r="O871" s="87"/>
      <c r="P871" s="87"/>
      <c r="Q871" s="87"/>
      <c r="R871" s="87"/>
      <c r="S871" s="87"/>
      <c r="T871" s="88"/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T871" s="20" t="s">
        <v>149</v>
      </c>
      <c r="AU871" s="20" t="s">
        <v>86</v>
      </c>
    </row>
    <row r="872" s="2" customFormat="1">
      <c r="A872" s="41"/>
      <c r="B872" s="42"/>
      <c r="C872" s="43"/>
      <c r="D872" s="225" t="s">
        <v>151</v>
      </c>
      <c r="E872" s="43"/>
      <c r="F872" s="226" t="s">
        <v>1271</v>
      </c>
      <c r="G872" s="43"/>
      <c r="H872" s="43"/>
      <c r="I872" s="222"/>
      <c r="J872" s="43"/>
      <c r="K872" s="43"/>
      <c r="L872" s="47"/>
      <c r="M872" s="223"/>
      <c r="N872" s="224"/>
      <c r="O872" s="87"/>
      <c r="P872" s="87"/>
      <c r="Q872" s="87"/>
      <c r="R872" s="87"/>
      <c r="S872" s="87"/>
      <c r="T872" s="88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T872" s="20" t="s">
        <v>151</v>
      </c>
      <c r="AU872" s="20" t="s">
        <v>86</v>
      </c>
    </row>
    <row r="873" s="2" customFormat="1">
      <c r="A873" s="41"/>
      <c r="B873" s="42"/>
      <c r="C873" s="43"/>
      <c r="D873" s="220" t="s">
        <v>164</v>
      </c>
      <c r="E873" s="43"/>
      <c r="F873" s="239" t="s">
        <v>1212</v>
      </c>
      <c r="G873" s="43"/>
      <c r="H873" s="43"/>
      <c r="I873" s="222"/>
      <c r="J873" s="43"/>
      <c r="K873" s="43"/>
      <c r="L873" s="47"/>
      <c r="M873" s="223"/>
      <c r="N873" s="224"/>
      <c r="O873" s="87"/>
      <c r="P873" s="87"/>
      <c r="Q873" s="87"/>
      <c r="R873" s="87"/>
      <c r="S873" s="87"/>
      <c r="T873" s="88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T873" s="20" t="s">
        <v>164</v>
      </c>
      <c r="AU873" s="20" t="s">
        <v>86</v>
      </c>
    </row>
    <row r="874" s="13" customFormat="1">
      <c r="A874" s="13"/>
      <c r="B874" s="227"/>
      <c r="C874" s="228"/>
      <c r="D874" s="220" t="s">
        <v>153</v>
      </c>
      <c r="E874" s="229" t="s">
        <v>19</v>
      </c>
      <c r="F874" s="230" t="s">
        <v>1272</v>
      </c>
      <c r="G874" s="228"/>
      <c r="H874" s="231">
        <v>3</v>
      </c>
      <c r="I874" s="232"/>
      <c r="J874" s="228"/>
      <c r="K874" s="228"/>
      <c r="L874" s="233"/>
      <c r="M874" s="234"/>
      <c r="N874" s="235"/>
      <c r="O874" s="235"/>
      <c r="P874" s="235"/>
      <c r="Q874" s="235"/>
      <c r="R874" s="235"/>
      <c r="S874" s="235"/>
      <c r="T874" s="236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7" t="s">
        <v>153</v>
      </c>
      <c r="AU874" s="237" t="s">
        <v>86</v>
      </c>
      <c r="AV874" s="13" t="s">
        <v>86</v>
      </c>
      <c r="AW874" s="13" t="s">
        <v>35</v>
      </c>
      <c r="AX874" s="13" t="s">
        <v>84</v>
      </c>
      <c r="AY874" s="237" t="s">
        <v>139</v>
      </c>
    </row>
    <row r="875" s="2" customFormat="1" ht="16.5" customHeight="1">
      <c r="A875" s="41"/>
      <c r="B875" s="42"/>
      <c r="C875" s="240" t="s">
        <v>1273</v>
      </c>
      <c r="D875" s="241" t="s">
        <v>182</v>
      </c>
      <c r="E875" s="242" t="s">
        <v>1274</v>
      </c>
      <c r="F875" s="243" t="s">
        <v>1275</v>
      </c>
      <c r="G875" s="244" t="s">
        <v>160</v>
      </c>
      <c r="H875" s="245">
        <v>3.2999999999999998</v>
      </c>
      <c r="I875" s="246"/>
      <c r="J875" s="247">
        <f>ROUND(I875*H875,2)</f>
        <v>0</v>
      </c>
      <c r="K875" s="243" t="s">
        <v>146</v>
      </c>
      <c r="L875" s="248"/>
      <c r="M875" s="249" t="s">
        <v>19</v>
      </c>
      <c r="N875" s="250" t="s">
        <v>47</v>
      </c>
      <c r="O875" s="87"/>
      <c r="P875" s="216">
        <f>O875*H875</f>
        <v>0</v>
      </c>
      <c r="Q875" s="216">
        <v>0.0074999999999999997</v>
      </c>
      <c r="R875" s="216">
        <f>Q875*H875</f>
        <v>0.024749999999999998</v>
      </c>
      <c r="S875" s="216">
        <v>0</v>
      </c>
      <c r="T875" s="217">
        <f>S875*H875</f>
        <v>0</v>
      </c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R875" s="218" t="s">
        <v>388</v>
      </c>
      <c r="AT875" s="218" t="s">
        <v>182</v>
      </c>
      <c r="AU875" s="218" t="s">
        <v>86</v>
      </c>
      <c r="AY875" s="20" t="s">
        <v>139</v>
      </c>
      <c r="BE875" s="219">
        <f>IF(N875="základní",J875,0)</f>
        <v>0</v>
      </c>
      <c r="BF875" s="219">
        <f>IF(N875="snížená",J875,0)</f>
        <v>0</v>
      </c>
      <c r="BG875" s="219">
        <f>IF(N875="zákl. přenesená",J875,0)</f>
        <v>0</v>
      </c>
      <c r="BH875" s="219">
        <f>IF(N875="sníž. přenesená",J875,0)</f>
        <v>0</v>
      </c>
      <c r="BI875" s="219">
        <f>IF(N875="nulová",J875,0)</f>
        <v>0</v>
      </c>
      <c r="BJ875" s="20" t="s">
        <v>84</v>
      </c>
      <c r="BK875" s="219">
        <f>ROUND(I875*H875,2)</f>
        <v>0</v>
      </c>
      <c r="BL875" s="20" t="s">
        <v>305</v>
      </c>
      <c r="BM875" s="218" t="s">
        <v>1276</v>
      </c>
    </row>
    <row r="876" s="2" customFormat="1">
      <c r="A876" s="41"/>
      <c r="B876" s="42"/>
      <c r="C876" s="43"/>
      <c r="D876" s="220" t="s">
        <v>149</v>
      </c>
      <c r="E876" s="43"/>
      <c r="F876" s="221" t="s">
        <v>1275</v>
      </c>
      <c r="G876" s="43"/>
      <c r="H876" s="43"/>
      <c r="I876" s="222"/>
      <c r="J876" s="43"/>
      <c r="K876" s="43"/>
      <c r="L876" s="47"/>
      <c r="M876" s="223"/>
      <c r="N876" s="224"/>
      <c r="O876" s="87"/>
      <c r="P876" s="87"/>
      <c r="Q876" s="87"/>
      <c r="R876" s="87"/>
      <c r="S876" s="87"/>
      <c r="T876" s="88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T876" s="20" t="s">
        <v>149</v>
      </c>
      <c r="AU876" s="20" t="s">
        <v>86</v>
      </c>
    </row>
    <row r="877" s="2" customFormat="1">
      <c r="A877" s="41"/>
      <c r="B877" s="42"/>
      <c r="C877" s="43"/>
      <c r="D877" s="220" t="s">
        <v>164</v>
      </c>
      <c r="E877" s="43"/>
      <c r="F877" s="239" t="s">
        <v>1212</v>
      </c>
      <c r="G877" s="43"/>
      <c r="H877" s="43"/>
      <c r="I877" s="222"/>
      <c r="J877" s="43"/>
      <c r="K877" s="43"/>
      <c r="L877" s="47"/>
      <c r="M877" s="223"/>
      <c r="N877" s="224"/>
      <c r="O877" s="87"/>
      <c r="P877" s="87"/>
      <c r="Q877" s="87"/>
      <c r="R877" s="87"/>
      <c r="S877" s="87"/>
      <c r="T877" s="88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T877" s="20" t="s">
        <v>164</v>
      </c>
      <c r="AU877" s="20" t="s">
        <v>86</v>
      </c>
    </row>
    <row r="878" s="13" customFormat="1">
      <c r="A878" s="13"/>
      <c r="B878" s="227"/>
      <c r="C878" s="228"/>
      <c r="D878" s="220" t="s">
        <v>153</v>
      </c>
      <c r="E878" s="228"/>
      <c r="F878" s="230" t="s">
        <v>1277</v>
      </c>
      <c r="G878" s="228"/>
      <c r="H878" s="231">
        <v>3.2999999999999998</v>
      </c>
      <c r="I878" s="232"/>
      <c r="J878" s="228"/>
      <c r="K878" s="228"/>
      <c r="L878" s="233"/>
      <c r="M878" s="234"/>
      <c r="N878" s="235"/>
      <c r="O878" s="235"/>
      <c r="P878" s="235"/>
      <c r="Q878" s="235"/>
      <c r="R878" s="235"/>
      <c r="S878" s="235"/>
      <c r="T878" s="236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37" t="s">
        <v>153</v>
      </c>
      <c r="AU878" s="237" t="s">
        <v>86</v>
      </c>
      <c r="AV878" s="13" t="s">
        <v>86</v>
      </c>
      <c r="AW878" s="13" t="s">
        <v>4</v>
      </c>
      <c r="AX878" s="13" t="s">
        <v>84</v>
      </c>
      <c r="AY878" s="237" t="s">
        <v>139</v>
      </c>
    </row>
    <row r="879" s="2" customFormat="1" ht="16.5" customHeight="1">
      <c r="A879" s="41"/>
      <c r="B879" s="42"/>
      <c r="C879" s="207" t="s">
        <v>1278</v>
      </c>
      <c r="D879" s="238" t="s">
        <v>142</v>
      </c>
      <c r="E879" s="208" t="s">
        <v>1279</v>
      </c>
      <c r="F879" s="209" t="s">
        <v>1280</v>
      </c>
      <c r="G879" s="210" t="s">
        <v>197</v>
      </c>
      <c r="H879" s="211">
        <v>50.399999999999999</v>
      </c>
      <c r="I879" s="212"/>
      <c r="J879" s="213">
        <f>ROUND(I879*H879,2)</f>
        <v>0</v>
      </c>
      <c r="K879" s="209" t="s">
        <v>146</v>
      </c>
      <c r="L879" s="47"/>
      <c r="M879" s="214" t="s">
        <v>19</v>
      </c>
      <c r="N879" s="215" t="s">
        <v>47</v>
      </c>
      <c r="O879" s="87"/>
      <c r="P879" s="216">
        <f>O879*H879</f>
        <v>0</v>
      </c>
      <c r="Q879" s="216">
        <v>0.00018000000000000001</v>
      </c>
      <c r="R879" s="216">
        <f>Q879*H879</f>
        <v>0.0090720000000000002</v>
      </c>
      <c r="S879" s="216">
        <v>0</v>
      </c>
      <c r="T879" s="217">
        <f>S879*H879</f>
        <v>0</v>
      </c>
      <c r="U879" s="41"/>
      <c r="V879" s="41"/>
      <c r="W879" s="41"/>
      <c r="X879" s="41"/>
      <c r="Y879" s="41"/>
      <c r="Z879" s="41"/>
      <c r="AA879" s="41"/>
      <c r="AB879" s="41"/>
      <c r="AC879" s="41"/>
      <c r="AD879" s="41"/>
      <c r="AE879" s="41"/>
      <c r="AR879" s="218" t="s">
        <v>305</v>
      </c>
      <c r="AT879" s="218" t="s">
        <v>142</v>
      </c>
      <c r="AU879" s="218" t="s">
        <v>86</v>
      </c>
      <c r="AY879" s="20" t="s">
        <v>139</v>
      </c>
      <c r="BE879" s="219">
        <f>IF(N879="základní",J879,0)</f>
        <v>0</v>
      </c>
      <c r="BF879" s="219">
        <f>IF(N879="snížená",J879,0)</f>
        <v>0</v>
      </c>
      <c r="BG879" s="219">
        <f>IF(N879="zákl. přenesená",J879,0)</f>
        <v>0</v>
      </c>
      <c r="BH879" s="219">
        <f>IF(N879="sníž. přenesená",J879,0)</f>
        <v>0</v>
      </c>
      <c r="BI879" s="219">
        <f>IF(N879="nulová",J879,0)</f>
        <v>0</v>
      </c>
      <c r="BJ879" s="20" t="s">
        <v>84</v>
      </c>
      <c r="BK879" s="219">
        <f>ROUND(I879*H879,2)</f>
        <v>0</v>
      </c>
      <c r="BL879" s="20" t="s">
        <v>305</v>
      </c>
      <c r="BM879" s="218" t="s">
        <v>1281</v>
      </c>
    </row>
    <row r="880" s="2" customFormat="1">
      <c r="A880" s="41"/>
      <c r="B880" s="42"/>
      <c r="C880" s="43"/>
      <c r="D880" s="220" t="s">
        <v>149</v>
      </c>
      <c r="E880" s="43"/>
      <c r="F880" s="221" t="s">
        <v>1282</v>
      </c>
      <c r="G880" s="43"/>
      <c r="H880" s="43"/>
      <c r="I880" s="222"/>
      <c r="J880" s="43"/>
      <c r="K880" s="43"/>
      <c r="L880" s="47"/>
      <c r="M880" s="223"/>
      <c r="N880" s="224"/>
      <c r="O880" s="87"/>
      <c r="P880" s="87"/>
      <c r="Q880" s="87"/>
      <c r="R880" s="87"/>
      <c r="S880" s="87"/>
      <c r="T880" s="88"/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T880" s="20" t="s">
        <v>149</v>
      </c>
      <c r="AU880" s="20" t="s">
        <v>86</v>
      </c>
    </row>
    <row r="881" s="2" customFormat="1">
      <c r="A881" s="41"/>
      <c r="B881" s="42"/>
      <c r="C881" s="43"/>
      <c r="D881" s="225" t="s">
        <v>151</v>
      </c>
      <c r="E881" s="43"/>
      <c r="F881" s="226" t="s">
        <v>1283</v>
      </c>
      <c r="G881" s="43"/>
      <c r="H881" s="43"/>
      <c r="I881" s="222"/>
      <c r="J881" s="43"/>
      <c r="K881" s="43"/>
      <c r="L881" s="47"/>
      <c r="M881" s="223"/>
      <c r="N881" s="224"/>
      <c r="O881" s="87"/>
      <c r="P881" s="87"/>
      <c r="Q881" s="87"/>
      <c r="R881" s="87"/>
      <c r="S881" s="87"/>
      <c r="T881" s="88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T881" s="20" t="s">
        <v>151</v>
      </c>
      <c r="AU881" s="20" t="s">
        <v>86</v>
      </c>
    </row>
    <row r="882" s="2" customFormat="1">
      <c r="A882" s="41"/>
      <c r="B882" s="42"/>
      <c r="C882" s="43"/>
      <c r="D882" s="220" t="s">
        <v>164</v>
      </c>
      <c r="E882" s="43"/>
      <c r="F882" s="239" t="s">
        <v>919</v>
      </c>
      <c r="G882" s="43"/>
      <c r="H882" s="43"/>
      <c r="I882" s="222"/>
      <c r="J882" s="43"/>
      <c r="K882" s="43"/>
      <c r="L882" s="47"/>
      <c r="M882" s="223"/>
      <c r="N882" s="224"/>
      <c r="O882" s="87"/>
      <c r="P882" s="87"/>
      <c r="Q882" s="87"/>
      <c r="R882" s="87"/>
      <c r="S882" s="87"/>
      <c r="T882" s="88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T882" s="20" t="s">
        <v>164</v>
      </c>
      <c r="AU882" s="20" t="s">
        <v>86</v>
      </c>
    </row>
    <row r="883" s="2" customFormat="1" ht="16.5" customHeight="1">
      <c r="A883" s="41"/>
      <c r="B883" s="42"/>
      <c r="C883" s="240" t="s">
        <v>1284</v>
      </c>
      <c r="D883" s="241" t="s">
        <v>182</v>
      </c>
      <c r="E883" s="242" t="s">
        <v>1285</v>
      </c>
      <c r="F883" s="243" t="s">
        <v>1286</v>
      </c>
      <c r="G883" s="244" t="s">
        <v>197</v>
      </c>
      <c r="H883" s="245">
        <v>52.920000000000002</v>
      </c>
      <c r="I883" s="246"/>
      <c r="J883" s="247">
        <f>ROUND(I883*H883,2)</f>
        <v>0</v>
      </c>
      <c r="K883" s="243" t="s">
        <v>146</v>
      </c>
      <c r="L883" s="248"/>
      <c r="M883" s="249" t="s">
        <v>19</v>
      </c>
      <c r="N883" s="250" t="s">
        <v>47</v>
      </c>
      <c r="O883" s="87"/>
      <c r="P883" s="216">
        <f>O883*H883</f>
        <v>0</v>
      </c>
      <c r="Q883" s="216">
        <v>0.00029999999999999997</v>
      </c>
      <c r="R883" s="216">
        <f>Q883*H883</f>
        <v>0.015875999999999998</v>
      </c>
      <c r="S883" s="216">
        <v>0</v>
      </c>
      <c r="T883" s="217">
        <f>S883*H883</f>
        <v>0</v>
      </c>
      <c r="U883" s="41"/>
      <c r="V883" s="41"/>
      <c r="W883" s="41"/>
      <c r="X883" s="41"/>
      <c r="Y883" s="41"/>
      <c r="Z883" s="41"/>
      <c r="AA883" s="41"/>
      <c r="AB883" s="41"/>
      <c r="AC883" s="41"/>
      <c r="AD883" s="41"/>
      <c r="AE883" s="41"/>
      <c r="AR883" s="218" t="s">
        <v>388</v>
      </c>
      <c r="AT883" s="218" t="s">
        <v>182</v>
      </c>
      <c r="AU883" s="218" t="s">
        <v>86</v>
      </c>
      <c r="AY883" s="20" t="s">
        <v>139</v>
      </c>
      <c r="BE883" s="219">
        <f>IF(N883="základní",J883,0)</f>
        <v>0</v>
      </c>
      <c r="BF883" s="219">
        <f>IF(N883="snížená",J883,0)</f>
        <v>0</v>
      </c>
      <c r="BG883" s="219">
        <f>IF(N883="zákl. přenesená",J883,0)</f>
        <v>0</v>
      </c>
      <c r="BH883" s="219">
        <f>IF(N883="sníž. přenesená",J883,0)</f>
        <v>0</v>
      </c>
      <c r="BI883" s="219">
        <f>IF(N883="nulová",J883,0)</f>
        <v>0</v>
      </c>
      <c r="BJ883" s="20" t="s">
        <v>84</v>
      </c>
      <c r="BK883" s="219">
        <f>ROUND(I883*H883,2)</f>
        <v>0</v>
      </c>
      <c r="BL883" s="20" t="s">
        <v>305</v>
      </c>
      <c r="BM883" s="218" t="s">
        <v>1287</v>
      </c>
    </row>
    <row r="884" s="2" customFormat="1">
      <c r="A884" s="41"/>
      <c r="B884" s="42"/>
      <c r="C884" s="43"/>
      <c r="D884" s="220" t="s">
        <v>149</v>
      </c>
      <c r="E884" s="43"/>
      <c r="F884" s="221" t="s">
        <v>1286</v>
      </c>
      <c r="G884" s="43"/>
      <c r="H884" s="43"/>
      <c r="I884" s="222"/>
      <c r="J884" s="43"/>
      <c r="K884" s="43"/>
      <c r="L884" s="47"/>
      <c r="M884" s="223"/>
      <c r="N884" s="224"/>
      <c r="O884" s="87"/>
      <c r="P884" s="87"/>
      <c r="Q884" s="87"/>
      <c r="R884" s="87"/>
      <c r="S884" s="87"/>
      <c r="T884" s="88"/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T884" s="20" t="s">
        <v>149</v>
      </c>
      <c r="AU884" s="20" t="s">
        <v>86</v>
      </c>
    </row>
    <row r="885" s="2" customFormat="1">
      <c r="A885" s="41"/>
      <c r="B885" s="42"/>
      <c r="C885" s="43"/>
      <c r="D885" s="220" t="s">
        <v>164</v>
      </c>
      <c r="E885" s="43"/>
      <c r="F885" s="239" t="s">
        <v>919</v>
      </c>
      <c r="G885" s="43"/>
      <c r="H885" s="43"/>
      <c r="I885" s="222"/>
      <c r="J885" s="43"/>
      <c r="K885" s="43"/>
      <c r="L885" s="47"/>
      <c r="M885" s="223"/>
      <c r="N885" s="224"/>
      <c r="O885" s="87"/>
      <c r="P885" s="87"/>
      <c r="Q885" s="87"/>
      <c r="R885" s="87"/>
      <c r="S885" s="87"/>
      <c r="T885" s="88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T885" s="20" t="s">
        <v>164</v>
      </c>
      <c r="AU885" s="20" t="s">
        <v>86</v>
      </c>
    </row>
    <row r="886" s="13" customFormat="1">
      <c r="A886" s="13"/>
      <c r="B886" s="227"/>
      <c r="C886" s="228"/>
      <c r="D886" s="220" t="s">
        <v>153</v>
      </c>
      <c r="E886" s="229" t="s">
        <v>19</v>
      </c>
      <c r="F886" s="230" t="s">
        <v>1163</v>
      </c>
      <c r="G886" s="228"/>
      <c r="H886" s="231">
        <v>6.7000000000000002</v>
      </c>
      <c r="I886" s="232"/>
      <c r="J886" s="228"/>
      <c r="K886" s="228"/>
      <c r="L886" s="233"/>
      <c r="M886" s="234"/>
      <c r="N886" s="235"/>
      <c r="O886" s="235"/>
      <c r="P886" s="235"/>
      <c r="Q886" s="235"/>
      <c r="R886" s="235"/>
      <c r="S886" s="235"/>
      <c r="T886" s="236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T886" s="237" t="s">
        <v>153</v>
      </c>
      <c r="AU886" s="237" t="s">
        <v>86</v>
      </c>
      <c r="AV886" s="13" t="s">
        <v>86</v>
      </c>
      <c r="AW886" s="13" t="s">
        <v>35</v>
      </c>
      <c r="AX886" s="13" t="s">
        <v>76</v>
      </c>
      <c r="AY886" s="237" t="s">
        <v>139</v>
      </c>
    </row>
    <row r="887" s="13" customFormat="1">
      <c r="A887" s="13"/>
      <c r="B887" s="227"/>
      <c r="C887" s="228"/>
      <c r="D887" s="220" t="s">
        <v>153</v>
      </c>
      <c r="E887" s="229" t="s">
        <v>19</v>
      </c>
      <c r="F887" s="230" t="s">
        <v>1164</v>
      </c>
      <c r="G887" s="228"/>
      <c r="H887" s="231">
        <v>5.5999999999999996</v>
      </c>
      <c r="I887" s="232"/>
      <c r="J887" s="228"/>
      <c r="K887" s="228"/>
      <c r="L887" s="233"/>
      <c r="M887" s="234"/>
      <c r="N887" s="235"/>
      <c r="O887" s="235"/>
      <c r="P887" s="235"/>
      <c r="Q887" s="235"/>
      <c r="R887" s="235"/>
      <c r="S887" s="235"/>
      <c r="T887" s="236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T887" s="237" t="s">
        <v>153</v>
      </c>
      <c r="AU887" s="237" t="s">
        <v>86</v>
      </c>
      <c r="AV887" s="13" t="s">
        <v>86</v>
      </c>
      <c r="AW887" s="13" t="s">
        <v>35</v>
      </c>
      <c r="AX887" s="13" t="s">
        <v>76</v>
      </c>
      <c r="AY887" s="237" t="s">
        <v>139</v>
      </c>
    </row>
    <row r="888" s="13" customFormat="1">
      <c r="A888" s="13"/>
      <c r="B888" s="227"/>
      <c r="C888" s="228"/>
      <c r="D888" s="220" t="s">
        <v>153</v>
      </c>
      <c r="E888" s="229" t="s">
        <v>19</v>
      </c>
      <c r="F888" s="230" t="s">
        <v>1165</v>
      </c>
      <c r="G888" s="228"/>
      <c r="H888" s="231">
        <v>19.699999999999999</v>
      </c>
      <c r="I888" s="232"/>
      <c r="J888" s="228"/>
      <c r="K888" s="228"/>
      <c r="L888" s="233"/>
      <c r="M888" s="234"/>
      <c r="N888" s="235"/>
      <c r="O888" s="235"/>
      <c r="P888" s="235"/>
      <c r="Q888" s="235"/>
      <c r="R888" s="235"/>
      <c r="S888" s="235"/>
      <c r="T888" s="236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T888" s="237" t="s">
        <v>153</v>
      </c>
      <c r="AU888" s="237" t="s">
        <v>86</v>
      </c>
      <c r="AV888" s="13" t="s">
        <v>86</v>
      </c>
      <c r="AW888" s="13" t="s">
        <v>35</v>
      </c>
      <c r="AX888" s="13" t="s">
        <v>76</v>
      </c>
      <c r="AY888" s="237" t="s">
        <v>139</v>
      </c>
    </row>
    <row r="889" s="13" customFormat="1">
      <c r="A889" s="13"/>
      <c r="B889" s="227"/>
      <c r="C889" s="228"/>
      <c r="D889" s="220" t="s">
        <v>153</v>
      </c>
      <c r="E889" s="229" t="s">
        <v>19</v>
      </c>
      <c r="F889" s="230" t="s">
        <v>1166</v>
      </c>
      <c r="G889" s="228"/>
      <c r="H889" s="231">
        <v>21.100000000000001</v>
      </c>
      <c r="I889" s="232"/>
      <c r="J889" s="228"/>
      <c r="K889" s="228"/>
      <c r="L889" s="233"/>
      <c r="M889" s="234"/>
      <c r="N889" s="235"/>
      <c r="O889" s="235"/>
      <c r="P889" s="235"/>
      <c r="Q889" s="235"/>
      <c r="R889" s="235"/>
      <c r="S889" s="235"/>
      <c r="T889" s="236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T889" s="237" t="s">
        <v>153</v>
      </c>
      <c r="AU889" s="237" t="s">
        <v>86</v>
      </c>
      <c r="AV889" s="13" t="s">
        <v>86</v>
      </c>
      <c r="AW889" s="13" t="s">
        <v>35</v>
      </c>
      <c r="AX889" s="13" t="s">
        <v>76</v>
      </c>
      <c r="AY889" s="237" t="s">
        <v>139</v>
      </c>
    </row>
    <row r="890" s="13" customFormat="1">
      <c r="A890" s="13"/>
      <c r="B890" s="227"/>
      <c r="C890" s="228"/>
      <c r="D890" s="220" t="s">
        <v>153</v>
      </c>
      <c r="E890" s="229" t="s">
        <v>19</v>
      </c>
      <c r="F890" s="230" t="s">
        <v>1288</v>
      </c>
      <c r="G890" s="228"/>
      <c r="H890" s="231">
        <v>-2.7000000000000002</v>
      </c>
      <c r="I890" s="232"/>
      <c r="J890" s="228"/>
      <c r="K890" s="228"/>
      <c r="L890" s="233"/>
      <c r="M890" s="234"/>
      <c r="N890" s="235"/>
      <c r="O890" s="235"/>
      <c r="P890" s="235"/>
      <c r="Q890" s="235"/>
      <c r="R890" s="235"/>
      <c r="S890" s="235"/>
      <c r="T890" s="236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37" t="s">
        <v>153</v>
      </c>
      <c r="AU890" s="237" t="s">
        <v>86</v>
      </c>
      <c r="AV890" s="13" t="s">
        <v>86</v>
      </c>
      <c r="AW890" s="13" t="s">
        <v>35</v>
      </c>
      <c r="AX890" s="13" t="s">
        <v>76</v>
      </c>
      <c r="AY890" s="237" t="s">
        <v>139</v>
      </c>
    </row>
    <row r="891" s="14" customFormat="1">
      <c r="A891" s="14"/>
      <c r="B891" s="251"/>
      <c r="C891" s="252"/>
      <c r="D891" s="220" t="s">
        <v>153</v>
      </c>
      <c r="E891" s="253" t="s">
        <v>19</v>
      </c>
      <c r="F891" s="254" t="s">
        <v>213</v>
      </c>
      <c r="G891" s="252"/>
      <c r="H891" s="255">
        <v>50.399999999999999</v>
      </c>
      <c r="I891" s="256"/>
      <c r="J891" s="252"/>
      <c r="K891" s="252"/>
      <c r="L891" s="257"/>
      <c r="M891" s="258"/>
      <c r="N891" s="259"/>
      <c r="O891" s="259"/>
      <c r="P891" s="259"/>
      <c r="Q891" s="259"/>
      <c r="R891" s="259"/>
      <c r="S891" s="259"/>
      <c r="T891" s="260"/>
      <c r="U891" s="14"/>
      <c r="V891" s="14"/>
      <c r="W891" s="14"/>
      <c r="X891" s="14"/>
      <c r="Y891" s="14"/>
      <c r="Z891" s="14"/>
      <c r="AA891" s="14"/>
      <c r="AB891" s="14"/>
      <c r="AC891" s="14"/>
      <c r="AD891" s="14"/>
      <c r="AE891" s="14"/>
      <c r="AT891" s="261" t="s">
        <v>153</v>
      </c>
      <c r="AU891" s="261" t="s">
        <v>86</v>
      </c>
      <c r="AV891" s="14" t="s">
        <v>147</v>
      </c>
      <c r="AW891" s="14" t="s">
        <v>35</v>
      </c>
      <c r="AX891" s="14" t="s">
        <v>84</v>
      </c>
      <c r="AY891" s="261" t="s">
        <v>139</v>
      </c>
    </row>
    <row r="892" s="13" customFormat="1">
      <c r="A892" s="13"/>
      <c r="B892" s="227"/>
      <c r="C892" s="228"/>
      <c r="D892" s="220" t="s">
        <v>153</v>
      </c>
      <c r="E892" s="228"/>
      <c r="F892" s="230" t="s">
        <v>1289</v>
      </c>
      <c r="G892" s="228"/>
      <c r="H892" s="231">
        <v>52.920000000000002</v>
      </c>
      <c r="I892" s="232"/>
      <c r="J892" s="228"/>
      <c r="K892" s="228"/>
      <c r="L892" s="233"/>
      <c r="M892" s="234"/>
      <c r="N892" s="235"/>
      <c r="O892" s="235"/>
      <c r="P892" s="235"/>
      <c r="Q892" s="235"/>
      <c r="R892" s="235"/>
      <c r="S892" s="235"/>
      <c r="T892" s="236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T892" s="237" t="s">
        <v>153</v>
      </c>
      <c r="AU892" s="237" t="s">
        <v>86</v>
      </c>
      <c r="AV892" s="13" t="s">
        <v>86</v>
      </c>
      <c r="AW892" s="13" t="s">
        <v>4</v>
      </c>
      <c r="AX892" s="13" t="s">
        <v>84</v>
      </c>
      <c r="AY892" s="237" t="s">
        <v>139</v>
      </c>
    </row>
    <row r="893" s="2" customFormat="1" ht="16.5" customHeight="1">
      <c r="A893" s="41"/>
      <c r="B893" s="42"/>
      <c r="C893" s="207" t="s">
        <v>1290</v>
      </c>
      <c r="D893" s="238" t="s">
        <v>142</v>
      </c>
      <c r="E893" s="208" t="s">
        <v>1291</v>
      </c>
      <c r="F893" s="209" t="s">
        <v>1292</v>
      </c>
      <c r="G893" s="210" t="s">
        <v>271</v>
      </c>
      <c r="H893" s="211">
        <v>10</v>
      </c>
      <c r="I893" s="212"/>
      <c r="J893" s="213">
        <f>ROUND(I893*H893,2)</f>
        <v>0</v>
      </c>
      <c r="K893" s="209" t="s">
        <v>146</v>
      </c>
      <c r="L893" s="47"/>
      <c r="M893" s="214" t="s">
        <v>19</v>
      </c>
      <c r="N893" s="215" t="s">
        <v>47</v>
      </c>
      <c r="O893" s="87"/>
      <c r="P893" s="216">
        <f>O893*H893</f>
        <v>0</v>
      </c>
      <c r="Q893" s="216">
        <v>0</v>
      </c>
      <c r="R893" s="216">
        <f>Q893*H893</f>
        <v>0</v>
      </c>
      <c r="S893" s="216">
        <v>0</v>
      </c>
      <c r="T893" s="217">
        <f>S893*H893</f>
        <v>0</v>
      </c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R893" s="218" t="s">
        <v>305</v>
      </c>
      <c r="AT893" s="218" t="s">
        <v>142</v>
      </c>
      <c r="AU893" s="218" t="s">
        <v>86</v>
      </c>
      <c r="AY893" s="20" t="s">
        <v>139</v>
      </c>
      <c r="BE893" s="219">
        <f>IF(N893="základní",J893,0)</f>
        <v>0</v>
      </c>
      <c r="BF893" s="219">
        <f>IF(N893="snížená",J893,0)</f>
        <v>0</v>
      </c>
      <c r="BG893" s="219">
        <f>IF(N893="zákl. přenesená",J893,0)</f>
        <v>0</v>
      </c>
      <c r="BH893" s="219">
        <f>IF(N893="sníž. přenesená",J893,0)</f>
        <v>0</v>
      </c>
      <c r="BI893" s="219">
        <f>IF(N893="nulová",J893,0)</f>
        <v>0</v>
      </c>
      <c r="BJ893" s="20" t="s">
        <v>84</v>
      </c>
      <c r="BK893" s="219">
        <f>ROUND(I893*H893,2)</f>
        <v>0</v>
      </c>
      <c r="BL893" s="20" t="s">
        <v>305</v>
      </c>
      <c r="BM893" s="218" t="s">
        <v>1293</v>
      </c>
    </row>
    <row r="894" s="2" customFormat="1">
      <c r="A894" s="41"/>
      <c r="B894" s="42"/>
      <c r="C894" s="43"/>
      <c r="D894" s="220" t="s">
        <v>149</v>
      </c>
      <c r="E894" s="43"/>
      <c r="F894" s="221" t="s">
        <v>1294</v>
      </c>
      <c r="G894" s="43"/>
      <c r="H894" s="43"/>
      <c r="I894" s="222"/>
      <c r="J894" s="43"/>
      <c r="K894" s="43"/>
      <c r="L894" s="47"/>
      <c r="M894" s="223"/>
      <c r="N894" s="224"/>
      <c r="O894" s="87"/>
      <c r="P894" s="87"/>
      <c r="Q894" s="87"/>
      <c r="R894" s="87"/>
      <c r="S894" s="87"/>
      <c r="T894" s="88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T894" s="20" t="s">
        <v>149</v>
      </c>
      <c r="AU894" s="20" t="s">
        <v>86</v>
      </c>
    </row>
    <row r="895" s="2" customFormat="1">
      <c r="A895" s="41"/>
      <c r="B895" s="42"/>
      <c r="C895" s="43"/>
      <c r="D895" s="225" t="s">
        <v>151</v>
      </c>
      <c r="E895" s="43"/>
      <c r="F895" s="226" t="s">
        <v>1295</v>
      </c>
      <c r="G895" s="43"/>
      <c r="H895" s="43"/>
      <c r="I895" s="222"/>
      <c r="J895" s="43"/>
      <c r="K895" s="43"/>
      <c r="L895" s="47"/>
      <c r="M895" s="223"/>
      <c r="N895" s="224"/>
      <c r="O895" s="87"/>
      <c r="P895" s="87"/>
      <c r="Q895" s="87"/>
      <c r="R895" s="87"/>
      <c r="S895" s="87"/>
      <c r="T895" s="88"/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T895" s="20" t="s">
        <v>151</v>
      </c>
      <c r="AU895" s="20" t="s">
        <v>86</v>
      </c>
    </row>
    <row r="896" s="2" customFormat="1">
      <c r="A896" s="41"/>
      <c r="B896" s="42"/>
      <c r="C896" s="43"/>
      <c r="D896" s="220" t="s">
        <v>164</v>
      </c>
      <c r="E896" s="43"/>
      <c r="F896" s="239" t="s">
        <v>919</v>
      </c>
      <c r="G896" s="43"/>
      <c r="H896" s="43"/>
      <c r="I896" s="222"/>
      <c r="J896" s="43"/>
      <c r="K896" s="43"/>
      <c r="L896" s="47"/>
      <c r="M896" s="223"/>
      <c r="N896" s="224"/>
      <c r="O896" s="87"/>
      <c r="P896" s="87"/>
      <c r="Q896" s="87"/>
      <c r="R896" s="87"/>
      <c r="S896" s="87"/>
      <c r="T896" s="88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T896" s="20" t="s">
        <v>164</v>
      </c>
      <c r="AU896" s="20" t="s">
        <v>86</v>
      </c>
    </row>
    <row r="897" s="13" customFormat="1">
      <c r="A897" s="13"/>
      <c r="B897" s="227"/>
      <c r="C897" s="228"/>
      <c r="D897" s="220" t="s">
        <v>153</v>
      </c>
      <c r="E897" s="229" t="s">
        <v>19</v>
      </c>
      <c r="F897" s="230" t="s">
        <v>545</v>
      </c>
      <c r="G897" s="228"/>
      <c r="H897" s="231">
        <v>10</v>
      </c>
      <c r="I897" s="232"/>
      <c r="J897" s="228"/>
      <c r="K897" s="228"/>
      <c r="L897" s="233"/>
      <c r="M897" s="234"/>
      <c r="N897" s="235"/>
      <c r="O897" s="235"/>
      <c r="P897" s="235"/>
      <c r="Q897" s="235"/>
      <c r="R897" s="235"/>
      <c r="S897" s="235"/>
      <c r="T897" s="236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T897" s="237" t="s">
        <v>153</v>
      </c>
      <c r="AU897" s="237" t="s">
        <v>86</v>
      </c>
      <c r="AV897" s="13" t="s">
        <v>86</v>
      </c>
      <c r="AW897" s="13" t="s">
        <v>35</v>
      </c>
      <c r="AX897" s="13" t="s">
        <v>84</v>
      </c>
      <c r="AY897" s="237" t="s">
        <v>139</v>
      </c>
    </row>
    <row r="898" s="2" customFormat="1" ht="16.5" customHeight="1">
      <c r="A898" s="41"/>
      <c r="B898" s="42"/>
      <c r="C898" s="207" t="s">
        <v>1296</v>
      </c>
      <c r="D898" s="238" t="s">
        <v>142</v>
      </c>
      <c r="E898" s="208" t="s">
        <v>1297</v>
      </c>
      <c r="F898" s="209" t="s">
        <v>1298</v>
      </c>
      <c r="G898" s="210" t="s">
        <v>197</v>
      </c>
      <c r="H898" s="211">
        <v>19</v>
      </c>
      <c r="I898" s="212"/>
      <c r="J898" s="213">
        <f>ROUND(I898*H898,2)</f>
        <v>0</v>
      </c>
      <c r="K898" s="209" t="s">
        <v>146</v>
      </c>
      <c r="L898" s="47"/>
      <c r="M898" s="214" t="s">
        <v>19</v>
      </c>
      <c r="N898" s="215" t="s">
        <v>47</v>
      </c>
      <c r="O898" s="87"/>
      <c r="P898" s="216">
        <f>O898*H898</f>
        <v>0</v>
      </c>
      <c r="Q898" s="216">
        <v>0</v>
      </c>
      <c r="R898" s="216">
        <f>Q898*H898</f>
        <v>0</v>
      </c>
      <c r="S898" s="216">
        <v>0</v>
      </c>
      <c r="T898" s="217">
        <f>S898*H898</f>
        <v>0</v>
      </c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R898" s="218" t="s">
        <v>305</v>
      </c>
      <c r="AT898" s="218" t="s">
        <v>142</v>
      </c>
      <c r="AU898" s="218" t="s">
        <v>86</v>
      </c>
      <c r="AY898" s="20" t="s">
        <v>139</v>
      </c>
      <c r="BE898" s="219">
        <f>IF(N898="základní",J898,0)</f>
        <v>0</v>
      </c>
      <c r="BF898" s="219">
        <f>IF(N898="snížená",J898,0)</f>
        <v>0</v>
      </c>
      <c r="BG898" s="219">
        <f>IF(N898="zákl. přenesená",J898,0)</f>
        <v>0</v>
      </c>
      <c r="BH898" s="219">
        <f>IF(N898="sníž. přenesená",J898,0)</f>
        <v>0</v>
      </c>
      <c r="BI898" s="219">
        <f>IF(N898="nulová",J898,0)</f>
        <v>0</v>
      </c>
      <c r="BJ898" s="20" t="s">
        <v>84</v>
      </c>
      <c r="BK898" s="219">
        <f>ROUND(I898*H898,2)</f>
        <v>0</v>
      </c>
      <c r="BL898" s="20" t="s">
        <v>305</v>
      </c>
      <c r="BM898" s="218" t="s">
        <v>1299</v>
      </c>
    </row>
    <row r="899" s="2" customFormat="1">
      <c r="A899" s="41"/>
      <c r="B899" s="42"/>
      <c r="C899" s="43"/>
      <c r="D899" s="220" t="s">
        <v>149</v>
      </c>
      <c r="E899" s="43"/>
      <c r="F899" s="221" t="s">
        <v>1300</v>
      </c>
      <c r="G899" s="43"/>
      <c r="H899" s="43"/>
      <c r="I899" s="222"/>
      <c r="J899" s="43"/>
      <c r="K899" s="43"/>
      <c r="L899" s="47"/>
      <c r="M899" s="223"/>
      <c r="N899" s="224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T899" s="20" t="s">
        <v>149</v>
      </c>
      <c r="AU899" s="20" t="s">
        <v>86</v>
      </c>
    </row>
    <row r="900" s="2" customFormat="1">
      <c r="A900" s="41"/>
      <c r="B900" s="42"/>
      <c r="C900" s="43"/>
      <c r="D900" s="225" t="s">
        <v>151</v>
      </c>
      <c r="E900" s="43"/>
      <c r="F900" s="226" t="s">
        <v>1301</v>
      </c>
      <c r="G900" s="43"/>
      <c r="H900" s="43"/>
      <c r="I900" s="222"/>
      <c r="J900" s="43"/>
      <c r="K900" s="43"/>
      <c r="L900" s="47"/>
      <c r="M900" s="223"/>
      <c r="N900" s="224"/>
      <c r="O900" s="87"/>
      <c r="P900" s="87"/>
      <c r="Q900" s="87"/>
      <c r="R900" s="87"/>
      <c r="S900" s="87"/>
      <c r="T900" s="88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T900" s="20" t="s">
        <v>151</v>
      </c>
      <c r="AU900" s="20" t="s">
        <v>86</v>
      </c>
    </row>
    <row r="901" s="2" customFormat="1">
      <c r="A901" s="41"/>
      <c r="B901" s="42"/>
      <c r="C901" s="43"/>
      <c r="D901" s="220" t="s">
        <v>164</v>
      </c>
      <c r="E901" s="43"/>
      <c r="F901" s="239" t="s">
        <v>919</v>
      </c>
      <c r="G901" s="43"/>
      <c r="H901" s="43"/>
      <c r="I901" s="222"/>
      <c r="J901" s="43"/>
      <c r="K901" s="43"/>
      <c r="L901" s="47"/>
      <c r="M901" s="223"/>
      <c r="N901" s="224"/>
      <c r="O901" s="87"/>
      <c r="P901" s="87"/>
      <c r="Q901" s="87"/>
      <c r="R901" s="87"/>
      <c r="S901" s="87"/>
      <c r="T901" s="88"/>
      <c r="U901" s="41"/>
      <c r="V901" s="41"/>
      <c r="W901" s="41"/>
      <c r="X901" s="41"/>
      <c r="Y901" s="41"/>
      <c r="Z901" s="41"/>
      <c r="AA901" s="41"/>
      <c r="AB901" s="41"/>
      <c r="AC901" s="41"/>
      <c r="AD901" s="41"/>
      <c r="AE901" s="41"/>
      <c r="AT901" s="20" t="s">
        <v>164</v>
      </c>
      <c r="AU901" s="20" t="s">
        <v>86</v>
      </c>
    </row>
    <row r="902" s="13" customFormat="1">
      <c r="A902" s="13"/>
      <c r="B902" s="227"/>
      <c r="C902" s="228"/>
      <c r="D902" s="220" t="s">
        <v>153</v>
      </c>
      <c r="E902" s="229" t="s">
        <v>19</v>
      </c>
      <c r="F902" s="230" t="s">
        <v>1302</v>
      </c>
      <c r="G902" s="228"/>
      <c r="H902" s="231">
        <v>19</v>
      </c>
      <c r="I902" s="232"/>
      <c r="J902" s="228"/>
      <c r="K902" s="228"/>
      <c r="L902" s="233"/>
      <c r="M902" s="234"/>
      <c r="N902" s="235"/>
      <c r="O902" s="235"/>
      <c r="P902" s="235"/>
      <c r="Q902" s="235"/>
      <c r="R902" s="235"/>
      <c r="S902" s="235"/>
      <c r="T902" s="236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T902" s="237" t="s">
        <v>153</v>
      </c>
      <c r="AU902" s="237" t="s">
        <v>86</v>
      </c>
      <c r="AV902" s="13" t="s">
        <v>86</v>
      </c>
      <c r="AW902" s="13" t="s">
        <v>35</v>
      </c>
      <c r="AX902" s="13" t="s">
        <v>84</v>
      </c>
      <c r="AY902" s="237" t="s">
        <v>139</v>
      </c>
    </row>
    <row r="903" s="2" customFormat="1" ht="16.5" customHeight="1">
      <c r="A903" s="41"/>
      <c r="B903" s="42"/>
      <c r="C903" s="207" t="s">
        <v>1303</v>
      </c>
      <c r="D903" s="238" t="s">
        <v>142</v>
      </c>
      <c r="E903" s="208" t="s">
        <v>1304</v>
      </c>
      <c r="F903" s="209" t="s">
        <v>1305</v>
      </c>
      <c r="G903" s="210" t="s">
        <v>176</v>
      </c>
      <c r="H903" s="211">
        <v>2.7429999999999999</v>
      </c>
      <c r="I903" s="212"/>
      <c r="J903" s="213">
        <f>ROUND(I903*H903,2)</f>
        <v>0</v>
      </c>
      <c r="K903" s="209" t="s">
        <v>146</v>
      </c>
      <c r="L903" s="47"/>
      <c r="M903" s="214" t="s">
        <v>19</v>
      </c>
      <c r="N903" s="215" t="s">
        <v>47</v>
      </c>
      <c r="O903" s="87"/>
      <c r="P903" s="216">
        <f>O903*H903</f>
        <v>0</v>
      </c>
      <c r="Q903" s="216">
        <v>0</v>
      </c>
      <c r="R903" s="216">
        <f>Q903*H903</f>
        <v>0</v>
      </c>
      <c r="S903" s="216">
        <v>0</v>
      </c>
      <c r="T903" s="217">
        <f>S903*H903</f>
        <v>0</v>
      </c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R903" s="218" t="s">
        <v>305</v>
      </c>
      <c r="AT903" s="218" t="s">
        <v>142</v>
      </c>
      <c r="AU903" s="218" t="s">
        <v>86</v>
      </c>
      <c r="AY903" s="20" t="s">
        <v>139</v>
      </c>
      <c r="BE903" s="219">
        <f>IF(N903="základní",J903,0)</f>
        <v>0</v>
      </c>
      <c r="BF903" s="219">
        <f>IF(N903="snížená",J903,0)</f>
        <v>0</v>
      </c>
      <c r="BG903" s="219">
        <f>IF(N903="zákl. přenesená",J903,0)</f>
        <v>0</v>
      </c>
      <c r="BH903" s="219">
        <f>IF(N903="sníž. přenesená",J903,0)</f>
        <v>0</v>
      </c>
      <c r="BI903" s="219">
        <f>IF(N903="nulová",J903,0)</f>
        <v>0</v>
      </c>
      <c r="BJ903" s="20" t="s">
        <v>84</v>
      </c>
      <c r="BK903" s="219">
        <f>ROUND(I903*H903,2)</f>
        <v>0</v>
      </c>
      <c r="BL903" s="20" t="s">
        <v>305</v>
      </c>
      <c r="BM903" s="218" t="s">
        <v>1306</v>
      </c>
    </row>
    <row r="904" s="2" customFormat="1">
      <c r="A904" s="41"/>
      <c r="B904" s="42"/>
      <c r="C904" s="43"/>
      <c r="D904" s="220" t="s">
        <v>149</v>
      </c>
      <c r="E904" s="43"/>
      <c r="F904" s="221" t="s">
        <v>1307</v>
      </c>
      <c r="G904" s="43"/>
      <c r="H904" s="43"/>
      <c r="I904" s="222"/>
      <c r="J904" s="43"/>
      <c r="K904" s="43"/>
      <c r="L904" s="47"/>
      <c r="M904" s="223"/>
      <c r="N904" s="224"/>
      <c r="O904" s="87"/>
      <c r="P904" s="87"/>
      <c r="Q904" s="87"/>
      <c r="R904" s="87"/>
      <c r="S904" s="87"/>
      <c r="T904" s="88"/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T904" s="20" t="s">
        <v>149</v>
      </c>
      <c r="AU904" s="20" t="s">
        <v>86</v>
      </c>
    </row>
    <row r="905" s="2" customFormat="1">
      <c r="A905" s="41"/>
      <c r="B905" s="42"/>
      <c r="C905" s="43"/>
      <c r="D905" s="225" t="s">
        <v>151</v>
      </c>
      <c r="E905" s="43"/>
      <c r="F905" s="226" t="s">
        <v>1308</v>
      </c>
      <c r="G905" s="43"/>
      <c r="H905" s="43"/>
      <c r="I905" s="222"/>
      <c r="J905" s="43"/>
      <c r="K905" s="43"/>
      <c r="L905" s="47"/>
      <c r="M905" s="223"/>
      <c r="N905" s="224"/>
      <c r="O905" s="87"/>
      <c r="P905" s="87"/>
      <c r="Q905" s="87"/>
      <c r="R905" s="87"/>
      <c r="S905" s="87"/>
      <c r="T905" s="88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T905" s="20" t="s">
        <v>151</v>
      </c>
      <c r="AU905" s="20" t="s">
        <v>86</v>
      </c>
    </row>
    <row r="906" s="12" customFormat="1" ht="22.8" customHeight="1">
      <c r="A906" s="12"/>
      <c r="B906" s="191"/>
      <c r="C906" s="192"/>
      <c r="D906" s="193" t="s">
        <v>75</v>
      </c>
      <c r="E906" s="205" t="s">
        <v>1309</v>
      </c>
      <c r="F906" s="205" t="s">
        <v>1310</v>
      </c>
      <c r="G906" s="192"/>
      <c r="H906" s="192"/>
      <c r="I906" s="195"/>
      <c r="J906" s="206">
        <f>BK906</f>
        <v>0</v>
      </c>
      <c r="K906" s="192"/>
      <c r="L906" s="197"/>
      <c r="M906" s="198"/>
      <c r="N906" s="199"/>
      <c r="O906" s="199"/>
      <c r="P906" s="200">
        <f>SUM(P907:P1070)</f>
        <v>0</v>
      </c>
      <c r="Q906" s="199"/>
      <c r="R906" s="200">
        <f>SUM(R907:R1070)</f>
        <v>1.1143728380000002</v>
      </c>
      <c r="S906" s="199"/>
      <c r="T906" s="201">
        <f>SUM(T907:T1070)</f>
        <v>0.064289970000000002</v>
      </c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R906" s="202" t="s">
        <v>86</v>
      </c>
      <c r="AT906" s="203" t="s">
        <v>75</v>
      </c>
      <c r="AU906" s="203" t="s">
        <v>84</v>
      </c>
      <c r="AY906" s="202" t="s">
        <v>139</v>
      </c>
      <c r="BK906" s="204">
        <f>SUM(BK907:BK1070)</f>
        <v>0</v>
      </c>
    </row>
    <row r="907" s="2" customFormat="1" ht="16.5" customHeight="1">
      <c r="A907" s="41"/>
      <c r="B907" s="42"/>
      <c r="C907" s="207" t="s">
        <v>1311</v>
      </c>
      <c r="D907" s="238" t="s">
        <v>142</v>
      </c>
      <c r="E907" s="208" t="s">
        <v>1312</v>
      </c>
      <c r="F907" s="209" t="s">
        <v>1313</v>
      </c>
      <c r="G907" s="210" t="s">
        <v>160</v>
      </c>
      <c r="H907" s="211">
        <v>419.53800000000001</v>
      </c>
      <c r="I907" s="212"/>
      <c r="J907" s="213">
        <f>ROUND(I907*H907,2)</f>
        <v>0</v>
      </c>
      <c r="K907" s="209" t="s">
        <v>146</v>
      </c>
      <c r="L907" s="47"/>
      <c r="M907" s="214" t="s">
        <v>19</v>
      </c>
      <c r="N907" s="215" t="s">
        <v>47</v>
      </c>
      <c r="O907" s="87"/>
      <c r="P907" s="216">
        <f>O907*H907</f>
        <v>0</v>
      </c>
      <c r="Q907" s="216">
        <v>0</v>
      </c>
      <c r="R907" s="216">
        <f>Q907*H907</f>
        <v>0</v>
      </c>
      <c r="S907" s="216">
        <v>0</v>
      </c>
      <c r="T907" s="217">
        <f>S907*H907</f>
        <v>0</v>
      </c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R907" s="218" t="s">
        <v>305</v>
      </c>
      <c r="AT907" s="218" t="s">
        <v>142</v>
      </c>
      <c r="AU907" s="218" t="s">
        <v>86</v>
      </c>
      <c r="AY907" s="20" t="s">
        <v>139</v>
      </c>
      <c r="BE907" s="219">
        <f>IF(N907="základní",J907,0)</f>
        <v>0</v>
      </c>
      <c r="BF907" s="219">
        <f>IF(N907="snížená",J907,0)</f>
        <v>0</v>
      </c>
      <c r="BG907" s="219">
        <f>IF(N907="zákl. přenesená",J907,0)</f>
        <v>0</v>
      </c>
      <c r="BH907" s="219">
        <f>IF(N907="sníž. přenesená",J907,0)</f>
        <v>0</v>
      </c>
      <c r="BI907" s="219">
        <f>IF(N907="nulová",J907,0)</f>
        <v>0</v>
      </c>
      <c r="BJ907" s="20" t="s">
        <v>84</v>
      </c>
      <c r="BK907" s="219">
        <f>ROUND(I907*H907,2)</f>
        <v>0</v>
      </c>
      <c r="BL907" s="20" t="s">
        <v>305</v>
      </c>
      <c r="BM907" s="218" t="s">
        <v>1314</v>
      </c>
    </row>
    <row r="908" s="2" customFormat="1">
      <c r="A908" s="41"/>
      <c r="B908" s="42"/>
      <c r="C908" s="43"/>
      <c r="D908" s="220" t="s">
        <v>149</v>
      </c>
      <c r="E908" s="43"/>
      <c r="F908" s="221" t="s">
        <v>1315</v>
      </c>
      <c r="G908" s="43"/>
      <c r="H908" s="43"/>
      <c r="I908" s="222"/>
      <c r="J908" s="43"/>
      <c r="K908" s="43"/>
      <c r="L908" s="47"/>
      <c r="M908" s="223"/>
      <c r="N908" s="224"/>
      <c r="O908" s="87"/>
      <c r="P908" s="87"/>
      <c r="Q908" s="87"/>
      <c r="R908" s="87"/>
      <c r="S908" s="87"/>
      <c r="T908" s="88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T908" s="20" t="s">
        <v>149</v>
      </c>
      <c r="AU908" s="20" t="s">
        <v>86</v>
      </c>
    </row>
    <row r="909" s="2" customFormat="1">
      <c r="A909" s="41"/>
      <c r="B909" s="42"/>
      <c r="C909" s="43"/>
      <c r="D909" s="225" t="s">
        <v>151</v>
      </c>
      <c r="E909" s="43"/>
      <c r="F909" s="226" t="s">
        <v>1316</v>
      </c>
      <c r="G909" s="43"/>
      <c r="H909" s="43"/>
      <c r="I909" s="222"/>
      <c r="J909" s="43"/>
      <c r="K909" s="43"/>
      <c r="L909" s="47"/>
      <c r="M909" s="223"/>
      <c r="N909" s="224"/>
      <c r="O909" s="87"/>
      <c r="P909" s="87"/>
      <c r="Q909" s="87"/>
      <c r="R909" s="87"/>
      <c r="S909" s="87"/>
      <c r="T909" s="88"/>
      <c r="U909" s="41"/>
      <c r="V909" s="41"/>
      <c r="W909" s="41"/>
      <c r="X909" s="41"/>
      <c r="Y909" s="41"/>
      <c r="Z909" s="41"/>
      <c r="AA909" s="41"/>
      <c r="AB909" s="41"/>
      <c r="AC909" s="41"/>
      <c r="AD909" s="41"/>
      <c r="AE909" s="41"/>
      <c r="AT909" s="20" t="s">
        <v>151</v>
      </c>
      <c r="AU909" s="20" t="s">
        <v>86</v>
      </c>
    </row>
    <row r="910" s="15" customFormat="1">
      <c r="A910" s="15"/>
      <c r="B910" s="262"/>
      <c r="C910" s="263"/>
      <c r="D910" s="220" t="s">
        <v>153</v>
      </c>
      <c r="E910" s="264" t="s">
        <v>19</v>
      </c>
      <c r="F910" s="265" t="s">
        <v>1317</v>
      </c>
      <c r="G910" s="263"/>
      <c r="H910" s="264" t="s">
        <v>19</v>
      </c>
      <c r="I910" s="266"/>
      <c r="J910" s="263"/>
      <c r="K910" s="263"/>
      <c r="L910" s="267"/>
      <c r="M910" s="268"/>
      <c r="N910" s="269"/>
      <c r="O910" s="269"/>
      <c r="P910" s="269"/>
      <c r="Q910" s="269"/>
      <c r="R910" s="269"/>
      <c r="S910" s="269"/>
      <c r="T910" s="270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  <c r="AE910" s="15"/>
      <c r="AT910" s="271" t="s">
        <v>153</v>
      </c>
      <c r="AU910" s="271" t="s">
        <v>86</v>
      </c>
      <c r="AV910" s="15" t="s">
        <v>84</v>
      </c>
      <c r="AW910" s="15" t="s">
        <v>35</v>
      </c>
      <c r="AX910" s="15" t="s">
        <v>76</v>
      </c>
      <c r="AY910" s="271" t="s">
        <v>139</v>
      </c>
    </row>
    <row r="911" s="15" customFormat="1">
      <c r="A911" s="15"/>
      <c r="B911" s="262"/>
      <c r="C911" s="263"/>
      <c r="D911" s="220" t="s">
        <v>153</v>
      </c>
      <c r="E911" s="264" t="s">
        <v>19</v>
      </c>
      <c r="F911" s="265" t="s">
        <v>1318</v>
      </c>
      <c r="G911" s="263"/>
      <c r="H911" s="264" t="s">
        <v>19</v>
      </c>
      <c r="I911" s="266"/>
      <c r="J911" s="263"/>
      <c r="K911" s="263"/>
      <c r="L911" s="267"/>
      <c r="M911" s="268"/>
      <c r="N911" s="269"/>
      <c r="O911" s="269"/>
      <c r="P911" s="269"/>
      <c r="Q911" s="269"/>
      <c r="R911" s="269"/>
      <c r="S911" s="269"/>
      <c r="T911" s="270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  <c r="AE911" s="15"/>
      <c r="AT911" s="271" t="s">
        <v>153</v>
      </c>
      <c r="AU911" s="271" t="s">
        <v>86</v>
      </c>
      <c r="AV911" s="15" t="s">
        <v>84</v>
      </c>
      <c r="AW911" s="15" t="s">
        <v>35</v>
      </c>
      <c r="AX911" s="15" t="s">
        <v>76</v>
      </c>
      <c r="AY911" s="271" t="s">
        <v>139</v>
      </c>
    </row>
    <row r="912" s="13" customFormat="1">
      <c r="A912" s="13"/>
      <c r="B912" s="227"/>
      <c r="C912" s="228"/>
      <c r="D912" s="220" t="s">
        <v>153</v>
      </c>
      <c r="E912" s="229" t="s">
        <v>19</v>
      </c>
      <c r="F912" s="230" t="s">
        <v>1319</v>
      </c>
      <c r="G912" s="228"/>
      <c r="H912" s="231">
        <v>328.15800000000002</v>
      </c>
      <c r="I912" s="232"/>
      <c r="J912" s="228"/>
      <c r="K912" s="228"/>
      <c r="L912" s="233"/>
      <c r="M912" s="234"/>
      <c r="N912" s="235"/>
      <c r="O912" s="235"/>
      <c r="P912" s="235"/>
      <c r="Q912" s="235"/>
      <c r="R912" s="235"/>
      <c r="S912" s="235"/>
      <c r="T912" s="236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37" t="s">
        <v>153</v>
      </c>
      <c r="AU912" s="237" t="s">
        <v>86</v>
      </c>
      <c r="AV912" s="13" t="s">
        <v>86</v>
      </c>
      <c r="AW912" s="13" t="s">
        <v>35</v>
      </c>
      <c r="AX912" s="13" t="s">
        <v>76</v>
      </c>
      <c r="AY912" s="237" t="s">
        <v>139</v>
      </c>
    </row>
    <row r="913" s="13" customFormat="1">
      <c r="A913" s="13"/>
      <c r="B913" s="227"/>
      <c r="C913" s="228"/>
      <c r="D913" s="220" t="s">
        <v>153</v>
      </c>
      <c r="E913" s="229" t="s">
        <v>19</v>
      </c>
      <c r="F913" s="230" t="s">
        <v>1320</v>
      </c>
      <c r="G913" s="228"/>
      <c r="H913" s="231">
        <v>-26.399999999999999</v>
      </c>
      <c r="I913" s="232"/>
      <c r="J913" s="228"/>
      <c r="K913" s="228"/>
      <c r="L913" s="233"/>
      <c r="M913" s="234"/>
      <c r="N913" s="235"/>
      <c r="O913" s="235"/>
      <c r="P913" s="235"/>
      <c r="Q913" s="235"/>
      <c r="R913" s="235"/>
      <c r="S913" s="235"/>
      <c r="T913" s="236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7" t="s">
        <v>153</v>
      </c>
      <c r="AU913" s="237" t="s">
        <v>86</v>
      </c>
      <c r="AV913" s="13" t="s">
        <v>86</v>
      </c>
      <c r="AW913" s="13" t="s">
        <v>35</v>
      </c>
      <c r="AX913" s="13" t="s">
        <v>76</v>
      </c>
      <c r="AY913" s="237" t="s">
        <v>139</v>
      </c>
    </row>
    <row r="914" s="13" customFormat="1">
      <c r="A914" s="13"/>
      <c r="B914" s="227"/>
      <c r="C914" s="228"/>
      <c r="D914" s="220" t="s">
        <v>153</v>
      </c>
      <c r="E914" s="229" t="s">
        <v>19</v>
      </c>
      <c r="F914" s="230" t="s">
        <v>1321</v>
      </c>
      <c r="G914" s="228"/>
      <c r="H914" s="231">
        <v>-54</v>
      </c>
      <c r="I914" s="232"/>
      <c r="J914" s="228"/>
      <c r="K914" s="228"/>
      <c r="L914" s="233"/>
      <c r="M914" s="234"/>
      <c r="N914" s="235"/>
      <c r="O914" s="235"/>
      <c r="P914" s="235"/>
      <c r="Q914" s="235"/>
      <c r="R914" s="235"/>
      <c r="S914" s="235"/>
      <c r="T914" s="236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37" t="s">
        <v>153</v>
      </c>
      <c r="AU914" s="237" t="s">
        <v>86</v>
      </c>
      <c r="AV914" s="13" t="s">
        <v>86</v>
      </c>
      <c r="AW914" s="13" t="s">
        <v>35</v>
      </c>
      <c r="AX914" s="13" t="s">
        <v>76</v>
      </c>
      <c r="AY914" s="237" t="s">
        <v>139</v>
      </c>
    </row>
    <row r="915" s="16" customFormat="1">
      <c r="A915" s="16"/>
      <c r="B915" s="274"/>
      <c r="C915" s="275"/>
      <c r="D915" s="220" t="s">
        <v>153</v>
      </c>
      <c r="E915" s="276" t="s">
        <v>19</v>
      </c>
      <c r="F915" s="277" t="s">
        <v>1322</v>
      </c>
      <c r="G915" s="275"/>
      <c r="H915" s="278">
        <v>247.75800000000004</v>
      </c>
      <c r="I915" s="279"/>
      <c r="J915" s="275"/>
      <c r="K915" s="275"/>
      <c r="L915" s="280"/>
      <c r="M915" s="281"/>
      <c r="N915" s="282"/>
      <c r="O915" s="282"/>
      <c r="P915" s="282"/>
      <c r="Q915" s="282"/>
      <c r="R915" s="282"/>
      <c r="S915" s="282"/>
      <c r="T915" s="283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T915" s="284" t="s">
        <v>153</v>
      </c>
      <c r="AU915" s="284" t="s">
        <v>86</v>
      </c>
      <c r="AV915" s="16" t="s">
        <v>155</v>
      </c>
      <c r="AW915" s="16" t="s">
        <v>35</v>
      </c>
      <c r="AX915" s="16" t="s">
        <v>76</v>
      </c>
      <c r="AY915" s="284" t="s">
        <v>139</v>
      </c>
    </row>
    <row r="916" s="15" customFormat="1">
      <c r="A916" s="15"/>
      <c r="B916" s="262"/>
      <c r="C916" s="263"/>
      <c r="D916" s="220" t="s">
        <v>153</v>
      </c>
      <c r="E916" s="264" t="s">
        <v>19</v>
      </c>
      <c r="F916" s="265" t="s">
        <v>1323</v>
      </c>
      <c r="G916" s="263"/>
      <c r="H916" s="264" t="s">
        <v>19</v>
      </c>
      <c r="I916" s="266"/>
      <c r="J916" s="263"/>
      <c r="K916" s="263"/>
      <c r="L916" s="267"/>
      <c r="M916" s="268"/>
      <c r="N916" s="269"/>
      <c r="O916" s="269"/>
      <c r="P916" s="269"/>
      <c r="Q916" s="269"/>
      <c r="R916" s="269"/>
      <c r="S916" s="269"/>
      <c r="T916" s="270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  <c r="AE916" s="15"/>
      <c r="AT916" s="271" t="s">
        <v>153</v>
      </c>
      <c r="AU916" s="271" t="s">
        <v>86</v>
      </c>
      <c r="AV916" s="15" t="s">
        <v>84</v>
      </c>
      <c r="AW916" s="15" t="s">
        <v>35</v>
      </c>
      <c r="AX916" s="15" t="s">
        <v>76</v>
      </c>
      <c r="AY916" s="271" t="s">
        <v>139</v>
      </c>
    </row>
    <row r="917" s="13" customFormat="1">
      <c r="A917" s="13"/>
      <c r="B917" s="227"/>
      <c r="C917" s="228"/>
      <c r="D917" s="220" t="s">
        <v>153</v>
      </c>
      <c r="E917" s="229" t="s">
        <v>19</v>
      </c>
      <c r="F917" s="230" t="s">
        <v>1324</v>
      </c>
      <c r="G917" s="228"/>
      <c r="H917" s="231">
        <v>17.079999999999998</v>
      </c>
      <c r="I917" s="232"/>
      <c r="J917" s="228"/>
      <c r="K917" s="228"/>
      <c r="L917" s="233"/>
      <c r="M917" s="234"/>
      <c r="N917" s="235"/>
      <c r="O917" s="235"/>
      <c r="P917" s="235"/>
      <c r="Q917" s="235"/>
      <c r="R917" s="235"/>
      <c r="S917" s="235"/>
      <c r="T917" s="236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T917" s="237" t="s">
        <v>153</v>
      </c>
      <c r="AU917" s="237" t="s">
        <v>86</v>
      </c>
      <c r="AV917" s="13" t="s">
        <v>86</v>
      </c>
      <c r="AW917" s="13" t="s">
        <v>35</v>
      </c>
      <c r="AX917" s="13" t="s">
        <v>76</v>
      </c>
      <c r="AY917" s="237" t="s">
        <v>139</v>
      </c>
    </row>
    <row r="918" s="13" customFormat="1">
      <c r="A918" s="13"/>
      <c r="B918" s="227"/>
      <c r="C918" s="228"/>
      <c r="D918" s="220" t="s">
        <v>153</v>
      </c>
      <c r="E918" s="229" t="s">
        <v>19</v>
      </c>
      <c r="F918" s="230" t="s">
        <v>1325</v>
      </c>
      <c r="G918" s="228"/>
      <c r="H918" s="231">
        <v>60.085000000000001</v>
      </c>
      <c r="I918" s="232"/>
      <c r="J918" s="228"/>
      <c r="K918" s="228"/>
      <c r="L918" s="233"/>
      <c r="M918" s="234"/>
      <c r="N918" s="235"/>
      <c r="O918" s="235"/>
      <c r="P918" s="235"/>
      <c r="Q918" s="235"/>
      <c r="R918" s="235"/>
      <c r="S918" s="235"/>
      <c r="T918" s="236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37" t="s">
        <v>153</v>
      </c>
      <c r="AU918" s="237" t="s">
        <v>86</v>
      </c>
      <c r="AV918" s="13" t="s">
        <v>86</v>
      </c>
      <c r="AW918" s="13" t="s">
        <v>35</v>
      </c>
      <c r="AX918" s="13" t="s">
        <v>76</v>
      </c>
      <c r="AY918" s="237" t="s">
        <v>139</v>
      </c>
    </row>
    <row r="919" s="13" customFormat="1">
      <c r="A919" s="13"/>
      <c r="B919" s="227"/>
      <c r="C919" s="228"/>
      <c r="D919" s="220" t="s">
        <v>153</v>
      </c>
      <c r="E919" s="229" t="s">
        <v>19</v>
      </c>
      <c r="F919" s="230" t="s">
        <v>1326</v>
      </c>
      <c r="G919" s="228"/>
      <c r="H919" s="231">
        <v>64.355000000000004</v>
      </c>
      <c r="I919" s="232"/>
      <c r="J919" s="228"/>
      <c r="K919" s="228"/>
      <c r="L919" s="233"/>
      <c r="M919" s="234"/>
      <c r="N919" s="235"/>
      <c r="O919" s="235"/>
      <c r="P919" s="235"/>
      <c r="Q919" s="235"/>
      <c r="R919" s="235"/>
      <c r="S919" s="235"/>
      <c r="T919" s="236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7" t="s">
        <v>153</v>
      </c>
      <c r="AU919" s="237" t="s">
        <v>86</v>
      </c>
      <c r="AV919" s="13" t="s">
        <v>86</v>
      </c>
      <c r="AW919" s="13" t="s">
        <v>35</v>
      </c>
      <c r="AX919" s="13" t="s">
        <v>76</v>
      </c>
      <c r="AY919" s="237" t="s">
        <v>139</v>
      </c>
    </row>
    <row r="920" s="13" customFormat="1">
      <c r="A920" s="13"/>
      <c r="B920" s="227"/>
      <c r="C920" s="228"/>
      <c r="D920" s="220" t="s">
        <v>153</v>
      </c>
      <c r="E920" s="229" t="s">
        <v>19</v>
      </c>
      <c r="F920" s="230" t="s">
        <v>1327</v>
      </c>
      <c r="G920" s="228"/>
      <c r="H920" s="231">
        <v>-9</v>
      </c>
      <c r="I920" s="232"/>
      <c r="J920" s="228"/>
      <c r="K920" s="228"/>
      <c r="L920" s="233"/>
      <c r="M920" s="234"/>
      <c r="N920" s="235"/>
      <c r="O920" s="235"/>
      <c r="P920" s="235"/>
      <c r="Q920" s="235"/>
      <c r="R920" s="235"/>
      <c r="S920" s="235"/>
      <c r="T920" s="236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37" t="s">
        <v>153</v>
      </c>
      <c r="AU920" s="237" t="s">
        <v>86</v>
      </c>
      <c r="AV920" s="13" t="s">
        <v>86</v>
      </c>
      <c r="AW920" s="13" t="s">
        <v>35</v>
      </c>
      <c r="AX920" s="13" t="s">
        <v>76</v>
      </c>
      <c r="AY920" s="237" t="s">
        <v>139</v>
      </c>
    </row>
    <row r="921" s="16" customFormat="1">
      <c r="A921" s="16"/>
      <c r="B921" s="274"/>
      <c r="C921" s="275"/>
      <c r="D921" s="220" t="s">
        <v>153</v>
      </c>
      <c r="E921" s="276" t="s">
        <v>19</v>
      </c>
      <c r="F921" s="277" t="s">
        <v>1322</v>
      </c>
      <c r="G921" s="275"/>
      <c r="H921" s="278">
        <v>132.51999999999998</v>
      </c>
      <c r="I921" s="279"/>
      <c r="J921" s="275"/>
      <c r="K921" s="275"/>
      <c r="L921" s="280"/>
      <c r="M921" s="281"/>
      <c r="N921" s="282"/>
      <c r="O921" s="282"/>
      <c r="P921" s="282"/>
      <c r="Q921" s="282"/>
      <c r="R921" s="282"/>
      <c r="S921" s="282"/>
      <c r="T921" s="283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T921" s="284" t="s">
        <v>153</v>
      </c>
      <c r="AU921" s="284" t="s">
        <v>86</v>
      </c>
      <c r="AV921" s="16" t="s">
        <v>155</v>
      </c>
      <c r="AW921" s="16" t="s">
        <v>35</v>
      </c>
      <c r="AX921" s="16" t="s">
        <v>76</v>
      </c>
      <c r="AY921" s="284" t="s">
        <v>139</v>
      </c>
    </row>
    <row r="922" s="15" customFormat="1">
      <c r="A922" s="15"/>
      <c r="B922" s="262"/>
      <c r="C922" s="263"/>
      <c r="D922" s="220" t="s">
        <v>153</v>
      </c>
      <c r="E922" s="264" t="s">
        <v>19</v>
      </c>
      <c r="F922" s="265" t="s">
        <v>1328</v>
      </c>
      <c r="G922" s="263"/>
      <c r="H922" s="264" t="s">
        <v>19</v>
      </c>
      <c r="I922" s="266"/>
      <c r="J922" s="263"/>
      <c r="K922" s="263"/>
      <c r="L922" s="267"/>
      <c r="M922" s="268"/>
      <c r="N922" s="269"/>
      <c r="O922" s="269"/>
      <c r="P922" s="269"/>
      <c r="Q922" s="269"/>
      <c r="R922" s="269"/>
      <c r="S922" s="269"/>
      <c r="T922" s="270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  <c r="AE922" s="15"/>
      <c r="AT922" s="271" t="s">
        <v>153</v>
      </c>
      <c r="AU922" s="271" t="s">
        <v>86</v>
      </c>
      <c r="AV922" s="15" t="s">
        <v>84</v>
      </c>
      <c r="AW922" s="15" t="s">
        <v>35</v>
      </c>
      <c r="AX922" s="15" t="s">
        <v>76</v>
      </c>
      <c r="AY922" s="271" t="s">
        <v>139</v>
      </c>
    </row>
    <row r="923" s="13" customFormat="1">
      <c r="A923" s="13"/>
      <c r="B923" s="227"/>
      <c r="C923" s="228"/>
      <c r="D923" s="220" t="s">
        <v>153</v>
      </c>
      <c r="E923" s="229" t="s">
        <v>19</v>
      </c>
      <c r="F923" s="230" t="s">
        <v>325</v>
      </c>
      <c r="G923" s="228"/>
      <c r="H923" s="231">
        <v>2.7999999999999998</v>
      </c>
      <c r="I923" s="232"/>
      <c r="J923" s="228"/>
      <c r="K923" s="228"/>
      <c r="L923" s="233"/>
      <c r="M923" s="234"/>
      <c r="N923" s="235"/>
      <c r="O923" s="235"/>
      <c r="P923" s="235"/>
      <c r="Q923" s="235"/>
      <c r="R923" s="235"/>
      <c r="S923" s="235"/>
      <c r="T923" s="236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T923" s="237" t="s">
        <v>153</v>
      </c>
      <c r="AU923" s="237" t="s">
        <v>86</v>
      </c>
      <c r="AV923" s="13" t="s">
        <v>86</v>
      </c>
      <c r="AW923" s="13" t="s">
        <v>35</v>
      </c>
      <c r="AX923" s="13" t="s">
        <v>76</v>
      </c>
      <c r="AY923" s="237" t="s">
        <v>139</v>
      </c>
    </row>
    <row r="924" s="13" customFormat="1">
      <c r="A924" s="13"/>
      <c r="B924" s="227"/>
      <c r="C924" s="228"/>
      <c r="D924" s="220" t="s">
        <v>153</v>
      </c>
      <c r="E924" s="229" t="s">
        <v>19</v>
      </c>
      <c r="F924" s="230" t="s">
        <v>326</v>
      </c>
      <c r="G924" s="228"/>
      <c r="H924" s="231">
        <v>1.8600000000000001</v>
      </c>
      <c r="I924" s="232"/>
      <c r="J924" s="228"/>
      <c r="K924" s="228"/>
      <c r="L924" s="233"/>
      <c r="M924" s="234"/>
      <c r="N924" s="235"/>
      <c r="O924" s="235"/>
      <c r="P924" s="235"/>
      <c r="Q924" s="235"/>
      <c r="R924" s="235"/>
      <c r="S924" s="235"/>
      <c r="T924" s="236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37" t="s">
        <v>153</v>
      </c>
      <c r="AU924" s="237" t="s">
        <v>86</v>
      </c>
      <c r="AV924" s="13" t="s">
        <v>86</v>
      </c>
      <c r="AW924" s="13" t="s">
        <v>35</v>
      </c>
      <c r="AX924" s="13" t="s">
        <v>76</v>
      </c>
      <c r="AY924" s="237" t="s">
        <v>139</v>
      </c>
    </row>
    <row r="925" s="13" customFormat="1">
      <c r="A925" s="13"/>
      <c r="B925" s="227"/>
      <c r="C925" s="228"/>
      <c r="D925" s="220" t="s">
        <v>153</v>
      </c>
      <c r="E925" s="229" t="s">
        <v>19</v>
      </c>
      <c r="F925" s="230" t="s">
        <v>327</v>
      </c>
      <c r="G925" s="228"/>
      <c r="H925" s="231">
        <v>20.800000000000001</v>
      </c>
      <c r="I925" s="232"/>
      <c r="J925" s="228"/>
      <c r="K925" s="228"/>
      <c r="L925" s="233"/>
      <c r="M925" s="234"/>
      <c r="N925" s="235"/>
      <c r="O925" s="235"/>
      <c r="P925" s="235"/>
      <c r="Q925" s="235"/>
      <c r="R925" s="235"/>
      <c r="S925" s="235"/>
      <c r="T925" s="236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T925" s="237" t="s">
        <v>153</v>
      </c>
      <c r="AU925" s="237" t="s">
        <v>86</v>
      </c>
      <c r="AV925" s="13" t="s">
        <v>86</v>
      </c>
      <c r="AW925" s="13" t="s">
        <v>35</v>
      </c>
      <c r="AX925" s="13" t="s">
        <v>76</v>
      </c>
      <c r="AY925" s="237" t="s">
        <v>139</v>
      </c>
    </row>
    <row r="926" s="13" customFormat="1">
      <c r="A926" s="13"/>
      <c r="B926" s="227"/>
      <c r="C926" s="228"/>
      <c r="D926" s="220" t="s">
        <v>153</v>
      </c>
      <c r="E926" s="229" t="s">
        <v>19</v>
      </c>
      <c r="F926" s="230" t="s">
        <v>1149</v>
      </c>
      <c r="G926" s="228"/>
      <c r="H926" s="231">
        <v>13.800000000000001</v>
      </c>
      <c r="I926" s="232"/>
      <c r="J926" s="228"/>
      <c r="K926" s="228"/>
      <c r="L926" s="233"/>
      <c r="M926" s="234"/>
      <c r="N926" s="235"/>
      <c r="O926" s="235"/>
      <c r="P926" s="235"/>
      <c r="Q926" s="235"/>
      <c r="R926" s="235"/>
      <c r="S926" s="235"/>
      <c r="T926" s="236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37" t="s">
        <v>153</v>
      </c>
      <c r="AU926" s="237" t="s">
        <v>86</v>
      </c>
      <c r="AV926" s="13" t="s">
        <v>86</v>
      </c>
      <c r="AW926" s="13" t="s">
        <v>35</v>
      </c>
      <c r="AX926" s="13" t="s">
        <v>76</v>
      </c>
      <c r="AY926" s="237" t="s">
        <v>139</v>
      </c>
    </row>
    <row r="927" s="16" customFormat="1">
      <c r="A927" s="16"/>
      <c r="B927" s="274"/>
      <c r="C927" s="275"/>
      <c r="D927" s="220" t="s">
        <v>153</v>
      </c>
      <c r="E927" s="276" t="s">
        <v>19</v>
      </c>
      <c r="F927" s="277" t="s">
        <v>1322</v>
      </c>
      <c r="G927" s="275"/>
      <c r="H927" s="278">
        <v>39.260000000000005</v>
      </c>
      <c r="I927" s="279"/>
      <c r="J927" s="275"/>
      <c r="K927" s="275"/>
      <c r="L927" s="280"/>
      <c r="M927" s="281"/>
      <c r="N927" s="282"/>
      <c r="O927" s="282"/>
      <c r="P927" s="282"/>
      <c r="Q927" s="282"/>
      <c r="R927" s="282"/>
      <c r="S927" s="282"/>
      <c r="T927" s="283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T927" s="284" t="s">
        <v>153</v>
      </c>
      <c r="AU927" s="284" t="s">
        <v>86</v>
      </c>
      <c r="AV927" s="16" t="s">
        <v>155</v>
      </c>
      <c r="AW927" s="16" t="s">
        <v>35</v>
      </c>
      <c r="AX927" s="16" t="s">
        <v>76</v>
      </c>
      <c r="AY927" s="284" t="s">
        <v>139</v>
      </c>
    </row>
    <row r="928" s="14" customFormat="1">
      <c r="A928" s="14"/>
      <c r="B928" s="251"/>
      <c r="C928" s="252"/>
      <c r="D928" s="220" t="s">
        <v>153</v>
      </c>
      <c r="E928" s="253" t="s">
        <v>19</v>
      </c>
      <c r="F928" s="254" t="s">
        <v>213</v>
      </c>
      <c r="G928" s="252"/>
      <c r="H928" s="255">
        <v>419.53800000000007</v>
      </c>
      <c r="I928" s="256"/>
      <c r="J928" s="252"/>
      <c r="K928" s="252"/>
      <c r="L928" s="257"/>
      <c r="M928" s="258"/>
      <c r="N928" s="259"/>
      <c r="O928" s="259"/>
      <c r="P928" s="259"/>
      <c r="Q928" s="259"/>
      <c r="R928" s="259"/>
      <c r="S928" s="259"/>
      <c r="T928" s="260"/>
      <c r="U928" s="14"/>
      <c r="V928" s="14"/>
      <c r="W928" s="14"/>
      <c r="X928" s="14"/>
      <c r="Y928" s="14"/>
      <c r="Z928" s="14"/>
      <c r="AA928" s="14"/>
      <c r="AB928" s="14"/>
      <c r="AC928" s="14"/>
      <c r="AD928" s="14"/>
      <c r="AE928" s="14"/>
      <c r="AT928" s="261" t="s">
        <v>153</v>
      </c>
      <c r="AU928" s="261" t="s">
        <v>86</v>
      </c>
      <c r="AV928" s="14" t="s">
        <v>147</v>
      </c>
      <c r="AW928" s="14" t="s">
        <v>35</v>
      </c>
      <c r="AX928" s="14" t="s">
        <v>84</v>
      </c>
      <c r="AY928" s="261" t="s">
        <v>139</v>
      </c>
    </row>
    <row r="929" s="2" customFormat="1" ht="16.5" customHeight="1">
      <c r="A929" s="41"/>
      <c r="B929" s="42"/>
      <c r="C929" s="207" t="s">
        <v>1329</v>
      </c>
      <c r="D929" s="238" t="s">
        <v>142</v>
      </c>
      <c r="E929" s="208" t="s">
        <v>1330</v>
      </c>
      <c r="F929" s="209" t="s">
        <v>1331</v>
      </c>
      <c r="G929" s="210" t="s">
        <v>160</v>
      </c>
      <c r="H929" s="211">
        <v>207.387</v>
      </c>
      <c r="I929" s="212"/>
      <c r="J929" s="213">
        <f>ROUND(I929*H929,2)</f>
        <v>0</v>
      </c>
      <c r="K929" s="209" t="s">
        <v>146</v>
      </c>
      <c r="L929" s="47"/>
      <c r="M929" s="214" t="s">
        <v>19</v>
      </c>
      <c r="N929" s="215" t="s">
        <v>47</v>
      </c>
      <c r="O929" s="87"/>
      <c r="P929" s="216">
        <f>O929*H929</f>
        <v>0</v>
      </c>
      <c r="Q929" s="216">
        <v>0.001</v>
      </c>
      <c r="R929" s="216">
        <f>Q929*H929</f>
        <v>0.20738700000000002</v>
      </c>
      <c r="S929" s="216">
        <v>0.00031</v>
      </c>
      <c r="T929" s="217">
        <f>S929*H929</f>
        <v>0.064289970000000002</v>
      </c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R929" s="218" t="s">
        <v>305</v>
      </c>
      <c r="AT929" s="218" t="s">
        <v>142</v>
      </c>
      <c r="AU929" s="218" t="s">
        <v>86</v>
      </c>
      <c r="AY929" s="20" t="s">
        <v>139</v>
      </c>
      <c r="BE929" s="219">
        <f>IF(N929="základní",J929,0)</f>
        <v>0</v>
      </c>
      <c r="BF929" s="219">
        <f>IF(N929="snížená",J929,0)</f>
        <v>0</v>
      </c>
      <c r="BG929" s="219">
        <f>IF(N929="zákl. přenesená",J929,0)</f>
        <v>0</v>
      </c>
      <c r="BH929" s="219">
        <f>IF(N929="sníž. přenesená",J929,0)</f>
        <v>0</v>
      </c>
      <c r="BI929" s="219">
        <f>IF(N929="nulová",J929,0)</f>
        <v>0</v>
      </c>
      <c r="BJ929" s="20" t="s">
        <v>84</v>
      </c>
      <c r="BK929" s="219">
        <f>ROUND(I929*H929,2)</f>
        <v>0</v>
      </c>
      <c r="BL929" s="20" t="s">
        <v>305</v>
      </c>
      <c r="BM929" s="218" t="s">
        <v>1332</v>
      </c>
    </row>
    <row r="930" s="2" customFormat="1">
      <c r="A930" s="41"/>
      <c r="B930" s="42"/>
      <c r="C930" s="43"/>
      <c r="D930" s="220" t="s">
        <v>149</v>
      </c>
      <c r="E930" s="43"/>
      <c r="F930" s="221" t="s">
        <v>1333</v>
      </c>
      <c r="G930" s="43"/>
      <c r="H930" s="43"/>
      <c r="I930" s="222"/>
      <c r="J930" s="43"/>
      <c r="K930" s="43"/>
      <c r="L930" s="47"/>
      <c r="M930" s="223"/>
      <c r="N930" s="224"/>
      <c r="O930" s="87"/>
      <c r="P930" s="87"/>
      <c r="Q930" s="87"/>
      <c r="R930" s="87"/>
      <c r="S930" s="87"/>
      <c r="T930" s="88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T930" s="20" t="s">
        <v>149</v>
      </c>
      <c r="AU930" s="20" t="s">
        <v>86</v>
      </c>
    </row>
    <row r="931" s="2" customFormat="1">
      <c r="A931" s="41"/>
      <c r="B931" s="42"/>
      <c r="C931" s="43"/>
      <c r="D931" s="225" t="s">
        <v>151</v>
      </c>
      <c r="E931" s="43"/>
      <c r="F931" s="226" t="s">
        <v>1334</v>
      </c>
      <c r="G931" s="43"/>
      <c r="H931" s="43"/>
      <c r="I931" s="222"/>
      <c r="J931" s="43"/>
      <c r="K931" s="43"/>
      <c r="L931" s="47"/>
      <c r="M931" s="223"/>
      <c r="N931" s="224"/>
      <c r="O931" s="87"/>
      <c r="P931" s="87"/>
      <c r="Q931" s="87"/>
      <c r="R931" s="87"/>
      <c r="S931" s="87"/>
      <c r="T931" s="88"/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T931" s="20" t="s">
        <v>151</v>
      </c>
      <c r="AU931" s="20" t="s">
        <v>86</v>
      </c>
    </row>
    <row r="932" s="15" customFormat="1">
      <c r="A932" s="15"/>
      <c r="B932" s="262"/>
      <c r="C932" s="263"/>
      <c r="D932" s="220" t="s">
        <v>153</v>
      </c>
      <c r="E932" s="264" t="s">
        <v>19</v>
      </c>
      <c r="F932" s="265" t="s">
        <v>1318</v>
      </c>
      <c r="G932" s="263"/>
      <c r="H932" s="264" t="s">
        <v>19</v>
      </c>
      <c r="I932" s="266"/>
      <c r="J932" s="263"/>
      <c r="K932" s="263"/>
      <c r="L932" s="267"/>
      <c r="M932" s="268"/>
      <c r="N932" s="269"/>
      <c r="O932" s="269"/>
      <c r="P932" s="269"/>
      <c r="Q932" s="269"/>
      <c r="R932" s="269"/>
      <c r="S932" s="269"/>
      <c r="T932" s="270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  <c r="AE932" s="15"/>
      <c r="AT932" s="271" t="s">
        <v>153</v>
      </c>
      <c r="AU932" s="271" t="s">
        <v>86</v>
      </c>
      <c r="AV932" s="15" t="s">
        <v>84</v>
      </c>
      <c r="AW932" s="15" t="s">
        <v>35</v>
      </c>
      <c r="AX932" s="15" t="s">
        <v>76</v>
      </c>
      <c r="AY932" s="271" t="s">
        <v>139</v>
      </c>
    </row>
    <row r="933" s="13" customFormat="1">
      <c r="A933" s="13"/>
      <c r="B933" s="227"/>
      <c r="C933" s="228"/>
      <c r="D933" s="220" t="s">
        <v>153</v>
      </c>
      <c r="E933" s="229" t="s">
        <v>19</v>
      </c>
      <c r="F933" s="230" t="s">
        <v>1335</v>
      </c>
      <c r="G933" s="228"/>
      <c r="H933" s="231">
        <v>125.297</v>
      </c>
      <c r="I933" s="232"/>
      <c r="J933" s="228"/>
      <c r="K933" s="228"/>
      <c r="L933" s="233"/>
      <c r="M933" s="234"/>
      <c r="N933" s="235"/>
      <c r="O933" s="235"/>
      <c r="P933" s="235"/>
      <c r="Q933" s="235"/>
      <c r="R933" s="235"/>
      <c r="S933" s="235"/>
      <c r="T933" s="236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7" t="s">
        <v>153</v>
      </c>
      <c r="AU933" s="237" t="s">
        <v>86</v>
      </c>
      <c r="AV933" s="13" t="s">
        <v>86</v>
      </c>
      <c r="AW933" s="13" t="s">
        <v>35</v>
      </c>
      <c r="AX933" s="13" t="s">
        <v>76</v>
      </c>
      <c r="AY933" s="237" t="s">
        <v>139</v>
      </c>
    </row>
    <row r="934" s="13" customFormat="1">
      <c r="A934" s="13"/>
      <c r="B934" s="227"/>
      <c r="C934" s="228"/>
      <c r="D934" s="220" t="s">
        <v>153</v>
      </c>
      <c r="E934" s="229" t="s">
        <v>19</v>
      </c>
      <c r="F934" s="230" t="s">
        <v>1336</v>
      </c>
      <c r="G934" s="228"/>
      <c r="H934" s="231">
        <v>-3.96</v>
      </c>
      <c r="I934" s="232"/>
      <c r="J934" s="228"/>
      <c r="K934" s="228"/>
      <c r="L934" s="233"/>
      <c r="M934" s="234"/>
      <c r="N934" s="235"/>
      <c r="O934" s="235"/>
      <c r="P934" s="235"/>
      <c r="Q934" s="235"/>
      <c r="R934" s="235"/>
      <c r="S934" s="235"/>
      <c r="T934" s="236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T934" s="237" t="s">
        <v>153</v>
      </c>
      <c r="AU934" s="237" t="s">
        <v>86</v>
      </c>
      <c r="AV934" s="13" t="s">
        <v>86</v>
      </c>
      <c r="AW934" s="13" t="s">
        <v>35</v>
      </c>
      <c r="AX934" s="13" t="s">
        <v>76</v>
      </c>
      <c r="AY934" s="237" t="s">
        <v>139</v>
      </c>
    </row>
    <row r="935" s="13" customFormat="1">
      <c r="A935" s="13"/>
      <c r="B935" s="227"/>
      <c r="C935" s="228"/>
      <c r="D935" s="220" t="s">
        <v>153</v>
      </c>
      <c r="E935" s="229" t="s">
        <v>19</v>
      </c>
      <c r="F935" s="230" t="s">
        <v>1337</v>
      </c>
      <c r="G935" s="228"/>
      <c r="H935" s="231">
        <v>-10.800000000000001</v>
      </c>
      <c r="I935" s="232"/>
      <c r="J935" s="228"/>
      <c r="K935" s="228"/>
      <c r="L935" s="233"/>
      <c r="M935" s="234"/>
      <c r="N935" s="235"/>
      <c r="O935" s="235"/>
      <c r="P935" s="235"/>
      <c r="Q935" s="235"/>
      <c r="R935" s="235"/>
      <c r="S935" s="235"/>
      <c r="T935" s="236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37" t="s">
        <v>153</v>
      </c>
      <c r="AU935" s="237" t="s">
        <v>86</v>
      </c>
      <c r="AV935" s="13" t="s">
        <v>86</v>
      </c>
      <c r="AW935" s="13" t="s">
        <v>35</v>
      </c>
      <c r="AX935" s="13" t="s">
        <v>76</v>
      </c>
      <c r="AY935" s="237" t="s">
        <v>139</v>
      </c>
    </row>
    <row r="936" s="16" customFormat="1">
      <c r="A936" s="16"/>
      <c r="B936" s="274"/>
      <c r="C936" s="275"/>
      <c r="D936" s="220" t="s">
        <v>153</v>
      </c>
      <c r="E936" s="276" t="s">
        <v>19</v>
      </c>
      <c r="F936" s="277" t="s">
        <v>1322</v>
      </c>
      <c r="G936" s="275"/>
      <c r="H936" s="278">
        <v>110.53700000000001</v>
      </c>
      <c r="I936" s="279"/>
      <c r="J936" s="275"/>
      <c r="K936" s="275"/>
      <c r="L936" s="280"/>
      <c r="M936" s="281"/>
      <c r="N936" s="282"/>
      <c r="O936" s="282"/>
      <c r="P936" s="282"/>
      <c r="Q936" s="282"/>
      <c r="R936" s="282"/>
      <c r="S936" s="282"/>
      <c r="T936" s="283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T936" s="284" t="s">
        <v>153</v>
      </c>
      <c r="AU936" s="284" t="s">
        <v>86</v>
      </c>
      <c r="AV936" s="16" t="s">
        <v>155</v>
      </c>
      <c r="AW936" s="16" t="s">
        <v>35</v>
      </c>
      <c r="AX936" s="16" t="s">
        <v>76</v>
      </c>
      <c r="AY936" s="284" t="s">
        <v>139</v>
      </c>
    </row>
    <row r="937" s="15" customFormat="1">
      <c r="A937" s="15"/>
      <c r="B937" s="262"/>
      <c r="C937" s="263"/>
      <c r="D937" s="220" t="s">
        <v>153</v>
      </c>
      <c r="E937" s="264" t="s">
        <v>19</v>
      </c>
      <c r="F937" s="265" t="s">
        <v>1323</v>
      </c>
      <c r="G937" s="263"/>
      <c r="H937" s="264" t="s">
        <v>19</v>
      </c>
      <c r="I937" s="266"/>
      <c r="J937" s="263"/>
      <c r="K937" s="263"/>
      <c r="L937" s="267"/>
      <c r="M937" s="268"/>
      <c r="N937" s="269"/>
      <c r="O937" s="269"/>
      <c r="P937" s="269"/>
      <c r="Q937" s="269"/>
      <c r="R937" s="269"/>
      <c r="S937" s="269"/>
      <c r="T937" s="270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  <c r="AE937" s="15"/>
      <c r="AT937" s="271" t="s">
        <v>153</v>
      </c>
      <c r="AU937" s="271" t="s">
        <v>86</v>
      </c>
      <c r="AV937" s="15" t="s">
        <v>84</v>
      </c>
      <c r="AW937" s="15" t="s">
        <v>35</v>
      </c>
      <c r="AX937" s="15" t="s">
        <v>76</v>
      </c>
      <c r="AY937" s="271" t="s">
        <v>139</v>
      </c>
    </row>
    <row r="938" s="13" customFormat="1">
      <c r="A938" s="13"/>
      <c r="B938" s="227"/>
      <c r="C938" s="228"/>
      <c r="D938" s="220" t="s">
        <v>153</v>
      </c>
      <c r="E938" s="229" t="s">
        <v>19</v>
      </c>
      <c r="F938" s="230" t="s">
        <v>1338</v>
      </c>
      <c r="G938" s="228"/>
      <c r="H938" s="231">
        <v>7.5599999999999996</v>
      </c>
      <c r="I938" s="232"/>
      <c r="J938" s="228"/>
      <c r="K938" s="228"/>
      <c r="L938" s="233"/>
      <c r="M938" s="234"/>
      <c r="N938" s="235"/>
      <c r="O938" s="235"/>
      <c r="P938" s="235"/>
      <c r="Q938" s="235"/>
      <c r="R938" s="235"/>
      <c r="S938" s="235"/>
      <c r="T938" s="236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7" t="s">
        <v>153</v>
      </c>
      <c r="AU938" s="237" t="s">
        <v>86</v>
      </c>
      <c r="AV938" s="13" t="s">
        <v>86</v>
      </c>
      <c r="AW938" s="13" t="s">
        <v>35</v>
      </c>
      <c r="AX938" s="13" t="s">
        <v>76</v>
      </c>
      <c r="AY938" s="237" t="s">
        <v>139</v>
      </c>
    </row>
    <row r="939" s="13" customFormat="1">
      <c r="A939" s="13"/>
      <c r="B939" s="227"/>
      <c r="C939" s="228"/>
      <c r="D939" s="220" t="s">
        <v>153</v>
      </c>
      <c r="E939" s="229" t="s">
        <v>19</v>
      </c>
      <c r="F939" s="230" t="s">
        <v>1339</v>
      </c>
      <c r="G939" s="228"/>
      <c r="H939" s="231">
        <v>26.594999999999999</v>
      </c>
      <c r="I939" s="232"/>
      <c r="J939" s="228"/>
      <c r="K939" s="228"/>
      <c r="L939" s="233"/>
      <c r="M939" s="234"/>
      <c r="N939" s="235"/>
      <c r="O939" s="235"/>
      <c r="P939" s="235"/>
      <c r="Q939" s="235"/>
      <c r="R939" s="235"/>
      <c r="S939" s="235"/>
      <c r="T939" s="236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37" t="s">
        <v>153</v>
      </c>
      <c r="AU939" s="237" t="s">
        <v>86</v>
      </c>
      <c r="AV939" s="13" t="s">
        <v>86</v>
      </c>
      <c r="AW939" s="13" t="s">
        <v>35</v>
      </c>
      <c r="AX939" s="13" t="s">
        <v>76</v>
      </c>
      <c r="AY939" s="237" t="s">
        <v>139</v>
      </c>
    </row>
    <row r="940" s="13" customFormat="1">
      <c r="A940" s="13"/>
      <c r="B940" s="227"/>
      <c r="C940" s="228"/>
      <c r="D940" s="220" t="s">
        <v>153</v>
      </c>
      <c r="E940" s="229" t="s">
        <v>19</v>
      </c>
      <c r="F940" s="230" t="s">
        <v>1340</v>
      </c>
      <c r="G940" s="228"/>
      <c r="H940" s="231">
        <v>24.785</v>
      </c>
      <c r="I940" s="232"/>
      <c r="J940" s="228"/>
      <c r="K940" s="228"/>
      <c r="L940" s="233"/>
      <c r="M940" s="234"/>
      <c r="N940" s="235"/>
      <c r="O940" s="235"/>
      <c r="P940" s="235"/>
      <c r="Q940" s="235"/>
      <c r="R940" s="235"/>
      <c r="S940" s="235"/>
      <c r="T940" s="236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T940" s="237" t="s">
        <v>153</v>
      </c>
      <c r="AU940" s="237" t="s">
        <v>86</v>
      </c>
      <c r="AV940" s="13" t="s">
        <v>86</v>
      </c>
      <c r="AW940" s="13" t="s">
        <v>35</v>
      </c>
      <c r="AX940" s="13" t="s">
        <v>76</v>
      </c>
      <c r="AY940" s="237" t="s">
        <v>139</v>
      </c>
    </row>
    <row r="941" s="13" customFormat="1">
      <c r="A941" s="13"/>
      <c r="B941" s="227"/>
      <c r="C941" s="228"/>
      <c r="D941" s="220" t="s">
        <v>153</v>
      </c>
      <c r="E941" s="229" t="s">
        <v>19</v>
      </c>
      <c r="F941" s="230" t="s">
        <v>1341</v>
      </c>
      <c r="G941" s="228"/>
      <c r="H941" s="231">
        <v>-1.3500000000000001</v>
      </c>
      <c r="I941" s="232"/>
      <c r="J941" s="228"/>
      <c r="K941" s="228"/>
      <c r="L941" s="233"/>
      <c r="M941" s="234"/>
      <c r="N941" s="235"/>
      <c r="O941" s="235"/>
      <c r="P941" s="235"/>
      <c r="Q941" s="235"/>
      <c r="R941" s="235"/>
      <c r="S941" s="235"/>
      <c r="T941" s="236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7" t="s">
        <v>153</v>
      </c>
      <c r="AU941" s="237" t="s">
        <v>86</v>
      </c>
      <c r="AV941" s="13" t="s">
        <v>86</v>
      </c>
      <c r="AW941" s="13" t="s">
        <v>35</v>
      </c>
      <c r="AX941" s="13" t="s">
        <v>76</v>
      </c>
      <c r="AY941" s="237" t="s">
        <v>139</v>
      </c>
    </row>
    <row r="942" s="16" customFormat="1">
      <c r="A942" s="16"/>
      <c r="B942" s="274"/>
      <c r="C942" s="275"/>
      <c r="D942" s="220" t="s">
        <v>153</v>
      </c>
      <c r="E942" s="276" t="s">
        <v>19</v>
      </c>
      <c r="F942" s="277" t="s">
        <v>1322</v>
      </c>
      <c r="G942" s="275"/>
      <c r="H942" s="278">
        <v>57.589999999999996</v>
      </c>
      <c r="I942" s="279"/>
      <c r="J942" s="275"/>
      <c r="K942" s="275"/>
      <c r="L942" s="280"/>
      <c r="M942" s="281"/>
      <c r="N942" s="282"/>
      <c r="O942" s="282"/>
      <c r="P942" s="282"/>
      <c r="Q942" s="282"/>
      <c r="R942" s="282"/>
      <c r="S942" s="282"/>
      <c r="T942" s="283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T942" s="284" t="s">
        <v>153</v>
      </c>
      <c r="AU942" s="284" t="s">
        <v>86</v>
      </c>
      <c r="AV942" s="16" t="s">
        <v>155</v>
      </c>
      <c r="AW942" s="16" t="s">
        <v>35</v>
      </c>
      <c r="AX942" s="16" t="s">
        <v>76</v>
      </c>
      <c r="AY942" s="284" t="s">
        <v>139</v>
      </c>
    </row>
    <row r="943" s="15" customFormat="1">
      <c r="A943" s="15"/>
      <c r="B943" s="262"/>
      <c r="C943" s="263"/>
      <c r="D943" s="220" t="s">
        <v>153</v>
      </c>
      <c r="E943" s="264" t="s">
        <v>19</v>
      </c>
      <c r="F943" s="265" t="s">
        <v>1328</v>
      </c>
      <c r="G943" s="263"/>
      <c r="H943" s="264" t="s">
        <v>19</v>
      </c>
      <c r="I943" s="266"/>
      <c r="J943" s="263"/>
      <c r="K943" s="263"/>
      <c r="L943" s="267"/>
      <c r="M943" s="268"/>
      <c r="N943" s="269"/>
      <c r="O943" s="269"/>
      <c r="P943" s="269"/>
      <c r="Q943" s="269"/>
      <c r="R943" s="269"/>
      <c r="S943" s="269"/>
      <c r="T943" s="270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  <c r="AE943" s="15"/>
      <c r="AT943" s="271" t="s">
        <v>153</v>
      </c>
      <c r="AU943" s="271" t="s">
        <v>86</v>
      </c>
      <c r="AV943" s="15" t="s">
        <v>84</v>
      </c>
      <c r="AW943" s="15" t="s">
        <v>35</v>
      </c>
      <c r="AX943" s="15" t="s">
        <v>76</v>
      </c>
      <c r="AY943" s="271" t="s">
        <v>139</v>
      </c>
    </row>
    <row r="944" s="13" customFormat="1">
      <c r="A944" s="13"/>
      <c r="B944" s="227"/>
      <c r="C944" s="228"/>
      <c r="D944" s="220" t="s">
        <v>153</v>
      </c>
      <c r="E944" s="229" t="s">
        <v>19</v>
      </c>
      <c r="F944" s="230" t="s">
        <v>325</v>
      </c>
      <c r="G944" s="228"/>
      <c r="H944" s="231">
        <v>2.7999999999999998</v>
      </c>
      <c r="I944" s="232"/>
      <c r="J944" s="228"/>
      <c r="K944" s="228"/>
      <c r="L944" s="233"/>
      <c r="M944" s="234"/>
      <c r="N944" s="235"/>
      <c r="O944" s="235"/>
      <c r="P944" s="235"/>
      <c r="Q944" s="235"/>
      <c r="R944" s="235"/>
      <c r="S944" s="235"/>
      <c r="T944" s="236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T944" s="237" t="s">
        <v>153</v>
      </c>
      <c r="AU944" s="237" t="s">
        <v>86</v>
      </c>
      <c r="AV944" s="13" t="s">
        <v>86</v>
      </c>
      <c r="AW944" s="13" t="s">
        <v>35</v>
      </c>
      <c r="AX944" s="13" t="s">
        <v>76</v>
      </c>
      <c r="AY944" s="237" t="s">
        <v>139</v>
      </c>
    </row>
    <row r="945" s="13" customFormat="1">
      <c r="A945" s="13"/>
      <c r="B945" s="227"/>
      <c r="C945" s="228"/>
      <c r="D945" s="220" t="s">
        <v>153</v>
      </c>
      <c r="E945" s="229" t="s">
        <v>19</v>
      </c>
      <c r="F945" s="230" t="s">
        <v>326</v>
      </c>
      <c r="G945" s="228"/>
      <c r="H945" s="231">
        <v>1.8600000000000001</v>
      </c>
      <c r="I945" s="232"/>
      <c r="J945" s="228"/>
      <c r="K945" s="228"/>
      <c r="L945" s="233"/>
      <c r="M945" s="234"/>
      <c r="N945" s="235"/>
      <c r="O945" s="235"/>
      <c r="P945" s="235"/>
      <c r="Q945" s="235"/>
      <c r="R945" s="235"/>
      <c r="S945" s="235"/>
      <c r="T945" s="236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7" t="s">
        <v>153</v>
      </c>
      <c r="AU945" s="237" t="s">
        <v>86</v>
      </c>
      <c r="AV945" s="13" t="s">
        <v>86</v>
      </c>
      <c r="AW945" s="13" t="s">
        <v>35</v>
      </c>
      <c r="AX945" s="13" t="s">
        <v>76</v>
      </c>
      <c r="AY945" s="237" t="s">
        <v>139</v>
      </c>
    </row>
    <row r="946" s="13" customFormat="1">
      <c r="A946" s="13"/>
      <c r="B946" s="227"/>
      <c r="C946" s="228"/>
      <c r="D946" s="220" t="s">
        <v>153</v>
      </c>
      <c r="E946" s="229" t="s">
        <v>19</v>
      </c>
      <c r="F946" s="230" t="s">
        <v>327</v>
      </c>
      <c r="G946" s="228"/>
      <c r="H946" s="231">
        <v>20.800000000000001</v>
      </c>
      <c r="I946" s="232"/>
      <c r="J946" s="228"/>
      <c r="K946" s="228"/>
      <c r="L946" s="233"/>
      <c r="M946" s="234"/>
      <c r="N946" s="235"/>
      <c r="O946" s="235"/>
      <c r="P946" s="235"/>
      <c r="Q946" s="235"/>
      <c r="R946" s="235"/>
      <c r="S946" s="235"/>
      <c r="T946" s="236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T946" s="237" t="s">
        <v>153</v>
      </c>
      <c r="AU946" s="237" t="s">
        <v>86</v>
      </c>
      <c r="AV946" s="13" t="s">
        <v>86</v>
      </c>
      <c r="AW946" s="13" t="s">
        <v>35</v>
      </c>
      <c r="AX946" s="13" t="s">
        <v>76</v>
      </c>
      <c r="AY946" s="237" t="s">
        <v>139</v>
      </c>
    </row>
    <row r="947" s="13" customFormat="1">
      <c r="A947" s="13"/>
      <c r="B947" s="227"/>
      <c r="C947" s="228"/>
      <c r="D947" s="220" t="s">
        <v>153</v>
      </c>
      <c r="E947" s="229" t="s">
        <v>19</v>
      </c>
      <c r="F947" s="230" t="s">
        <v>1149</v>
      </c>
      <c r="G947" s="228"/>
      <c r="H947" s="231">
        <v>13.800000000000001</v>
      </c>
      <c r="I947" s="232"/>
      <c r="J947" s="228"/>
      <c r="K947" s="228"/>
      <c r="L947" s="233"/>
      <c r="M947" s="234"/>
      <c r="N947" s="235"/>
      <c r="O947" s="235"/>
      <c r="P947" s="235"/>
      <c r="Q947" s="235"/>
      <c r="R947" s="235"/>
      <c r="S947" s="235"/>
      <c r="T947" s="236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T947" s="237" t="s">
        <v>153</v>
      </c>
      <c r="AU947" s="237" t="s">
        <v>86</v>
      </c>
      <c r="AV947" s="13" t="s">
        <v>86</v>
      </c>
      <c r="AW947" s="13" t="s">
        <v>35</v>
      </c>
      <c r="AX947" s="13" t="s">
        <v>76</v>
      </c>
      <c r="AY947" s="237" t="s">
        <v>139</v>
      </c>
    </row>
    <row r="948" s="16" customFormat="1">
      <c r="A948" s="16"/>
      <c r="B948" s="274"/>
      <c r="C948" s="275"/>
      <c r="D948" s="220" t="s">
        <v>153</v>
      </c>
      <c r="E948" s="276" t="s">
        <v>19</v>
      </c>
      <c r="F948" s="277" t="s">
        <v>1322</v>
      </c>
      <c r="G948" s="275"/>
      <c r="H948" s="278">
        <v>39.260000000000005</v>
      </c>
      <c r="I948" s="279"/>
      <c r="J948" s="275"/>
      <c r="K948" s="275"/>
      <c r="L948" s="280"/>
      <c r="M948" s="281"/>
      <c r="N948" s="282"/>
      <c r="O948" s="282"/>
      <c r="P948" s="282"/>
      <c r="Q948" s="282"/>
      <c r="R948" s="282"/>
      <c r="S948" s="282"/>
      <c r="T948" s="283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T948" s="284" t="s">
        <v>153</v>
      </c>
      <c r="AU948" s="284" t="s">
        <v>86</v>
      </c>
      <c r="AV948" s="16" t="s">
        <v>155</v>
      </c>
      <c r="AW948" s="16" t="s">
        <v>35</v>
      </c>
      <c r="AX948" s="16" t="s">
        <v>76</v>
      </c>
      <c r="AY948" s="284" t="s">
        <v>139</v>
      </c>
    </row>
    <row r="949" s="14" customFormat="1">
      <c r="A949" s="14"/>
      <c r="B949" s="251"/>
      <c r="C949" s="252"/>
      <c r="D949" s="220" t="s">
        <v>153</v>
      </c>
      <c r="E949" s="253" t="s">
        <v>19</v>
      </c>
      <c r="F949" s="254" t="s">
        <v>213</v>
      </c>
      <c r="G949" s="252"/>
      <c r="H949" s="255">
        <v>207.38700000000006</v>
      </c>
      <c r="I949" s="256"/>
      <c r="J949" s="252"/>
      <c r="K949" s="252"/>
      <c r="L949" s="257"/>
      <c r="M949" s="258"/>
      <c r="N949" s="259"/>
      <c r="O949" s="259"/>
      <c r="P949" s="259"/>
      <c r="Q949" s="259"/>
      <c r="R949" s="259"/>
      <c r="S949" s="259"/>
      <c r="T949" s="260"/>
      <c r="U949" s="14"/>
      <c r="V949" s="14"/>
      <c r="W949" s="14"/>
      <c r="X949" s="14"/>
      <c r="Y949" s="14"/>
      <c r="Z949" s="14"/>
      <c r="AA949" s="14"/>
      <c r="AB949" s="14"/>
      <c r="AC949" s="14"/>
      <c r="AD949" s="14"/>
      <c r="AE949" s="14"/>
      <c r="AT949" s="261" t="s">
        <v>153</v>
      </c>
      <c r="AU949" s="261" t="s">
        <v>86</v>
      </c>
      <c r="AV949" s="14" t="s">
        <v>147</v>
      </c>
      <c r="AW949" s="14" t="s">
        <v>35</v>
      </c>
      <c r="AX949" s="14" t="s">
        <v>84</v>
      </c>
      <c r="AY949" s="261" t="s">
        <v>139</v>
      </c>
    </row>
    <row r="950" s="2" customFormat="1" ht="16.5" customHeight="1">
      <c r="A950" s="41"/>
      <c r="B950" s="42"/>
      <c r="C950" s="207" t="s">
        <v>1342</v>
      </c>
      <c r="D950" s="238" t="s">
        <v>142</v>
      </c>
      <c r="E950" s="208" t="s">
        <v>1343</v>
      </c>
      <c r="F950" s="209" t="s">
        <v>1344</v>
      </c>
      <c r="G950" s="210" t="s">
        <v>160</v>
      </c>
      <c r="H950" s="211">
        <v>207.387</v>
      </c>
      <c r="I950" s="212"/>
      <c r="J950" s="213">
        <f>ROUND(I950*H950,2)</f>
        <v>0</v>
      </c>
      <c r="K950" s="209" t="s">
        <v>146</v>
      </c>
      <c r="L950" s="47"/>
      <c r="M950" s="214" t="s">
        <v>19</v>
      </c>
      <c r="N950" s="215" t="s">
        <v>47</v>
      </c>
      <c r="O950" s="87"/>
      <c r="P950" s="216">
        <f>O950*H950</f>
        <v>0</v>
      </c>
      <c r="Q950" s="216">
        <v>0</v>
      </c>
      <c r="R950" s="216">
        <f>Q950*H950</f>
        <v>0</v>
      </c>
      <c r="S950" s="216">
        <v>0</v>
      </c>
      <c r="T950" s="217">
        <f>S950*H950</f>
        <v>0</v>
      </c>
      <c r="U950" s="41"/>
      <c r="V950" s="41"/>
      <c r="W950" s="41"/>
      <c r="X950" s="41"/>
      <c r="Y950" s="41"/>
      <c r="Z950" s="41"/>
      <c r="AA950" s="41"/>
      <c r="AB950" s="41"/>
      <c r="AC950" s="41"/>
      <c r="AD950" s="41"/>
      <c r="AE950" s="41"/>
      <c r="AR950" s="218" t="s">
        <v>305</v>
      </c>
      <c r="AT950" s="218" t="s">
        <v>142</v>
      </c>
      <c r="AU950" s="218" t="s">
        <v>86</v>
      </c>
      <c r="AY950" s="20" t="s">
        <v>139</v>
      </c>
      <c r="BE950" s="219">
        <f>IF(N950="základní",J950,0)</f>
        <v>0</v>
      </c>
      <c r="BF950" s="219">
        <f>IF(N950="snížená",J950,0)</f>
        <v>0</v>
      </c>
      <c r="BG950" s="219">
        <f>IF(N950="zákl. přenesená",J950,0)</f>
        <v>0</v>
      </c>
      <c r="BH950" s="219">
        <f>IF(N950="sníž. přenesená",J950,0)</f>
        <v>0</v>
      </c>
      <c r="BI950" s="219">
        <f>IF(N950="nulová",J950,0)</f>
        <v>0</v>
      </c>
      <c r="BJ950" s="20" t="s">
        <v>84</v>
      </c>
      <c r="BK950" s="219">
        <f>ROUND(I950*H950,2)</f>
        <v>0</v>
      </c>
      <c r="BL950" s="20" t="s">
        <v>305</v>
      </c>
      <c r="BM950" s="218" t="s">
        <v>1345</v>
      </c>
    </row>
    <row r="951" s="2" customFormat="1">
      <c r="A951" s="41"/>
      <c r="B951" s="42"/>
      <c r="C951" s="43"/>
      <c r="D951" s="220" t="s">
        <v>149</v>
      </c>
      <c r="E951" s="43"/>
      <c r="F951" s="221" t="s">
        <v>1346</v>
      </c>
      <c r="G951" s="43"/>
      <c r="H951" s="43"/>
      <c r="I951" s="222"/>
      <c r="J951" s="43"/>
      <c r="K951" s="43"/>
      <c r="L951" s="47"/>
      <c r="M951" s="223"/>
      <c r="N951" s="224"/>
      <c r="O951" s="87"/>
      <c r="P951" s="87"/>
      <c r="Q951" s="87"/>
      <c r="R951" s="87"/>
      <c r="S951" s="87"/>
      <c r="T951" s="88"/>
      <c r="U951" s="41"/>
      <c r="V951" s="41"/>
      <c r="W951" s="41"/>
      <c r="X951" s="41"/>
      <c r="Y951" s="41"/>
      <c r="Z951" s="41"/>
      <c r="AA951" s="41"/>
      <c r="AB951" s="41"/>
      <c r="AC951" s="41"/>
      <c r="AD951" s="41"/>
      <c r="AE951" s="41"/>
      <c r="AT951" s="20" t="s">
        <v>149</v>
      </c>
      <c r="AU951" s="20" t="s">
        <v>86</v>
      </c>
    </row>
    <row r="952" s="2" customFormat="1">
      <c r="A952" s="41"/>
      <c r="B952" s="42"/>
      <c r="C952" s="43"/>
      <c r="D952" s="225" t="s">
        <v>151</v>
      </c>
      <c r="E952" s="43"/>
      <c r="F952" s="226" t="s">
        <v>1347</v>
      </c>
      <c r="G952" s="43"/>
      <c r="H952" s="43"/>
      <c r="I952" s="222"/>
      <c r="J952" s="43"/>
      <c r="K952" s="43"/>
      <c r="L952" s="47"/>
      <c r="M952" s="223"/>
      <c r="N952" s="224"/>
      <c r="O952" s="87"/>
      <c r="P952" s="87"/>
      <c r="Q952" s="87"/>
      <c r="R952" s="87"/>
      <c r="S952" s="87"/>
      <c r="T952" s="88"/>
      <c r="U952" s="41"/>
      <c r="V952" s="41"/>
      <c r="W952" s="41"/>
      <c r="X952" s="41"/>
      <c r="Y952" s="41"/>
      <c r="Z952" s="41"/>
      <c r="AA952" s="41"/>
      <c r="AB952" s="41"/>
      <c r="AC952" s="41"/>
      <c r="AD952" s="41"/>
      <c r="AE952" s="41"/>
      <c r="AT952" s="20" t="s">
        <v>151</v>
      </c>
      <c r="AU952" s="20" t="s">
        <v>86</v>
      </c>
    </row>
    <row r="953" s="15" customFormat="1">
      <c r="A953" s="15"/>
      <c r="B953" s="262"/>
      <c r="C953" s="263"/>
      <c r="D953" s="220" t="s">
        <v>153</v>
      </c>
      <c r="E953" s="264" t="s">
        <v>19</v>
      </c>
      <c r="F953" s="265" t="s">
        <v>1318</v>
      </c>
      <c r="G953" s="263"/>
      <c r="H953" s="264" t="s">
        <v>19</v>
      </c>
      <c r="I953" s="266"/>
      <c r="J953" s="263"/>
      <c r="K953" s="263"/>
      <c r="L953" s="267"/>
      <c r="M953" s="268"/>
      <c r="N953" s="269"/>
      <c r="O953" s="269"/>
      <c r="P953" s="269"/>
      <c r="Q953" s="269"/>
      <c r="R953" s="269"/>
      <c r="S953" s="269"/>
      <c r="T953" s="270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  <c r="AE953" s="15"/>
      <c r="AT953" s="271" t="s">
        <v>153</v>
      </c>
      <c r="AU953" s="271" t="s">
        <v>86</v>
      </c>
      <c r="AV953" s="15" t="s">
        <v>84</v>
      </c>
      <c r="AW953" s="15" t="s">
        <v>35</v>
      </c>
      <c r="AX953" s="15" t="s">
        <v>76</v>
      </c>
      <c r="AY953" s="271" t="s">
        <v>139</v>
      </c>
    </row>
    <row r="954" s="13" customFormat="1">
      <c r="A954" s="13"/>
      <c r="B954" s="227"/>
      <c r="C954" s="228"/>
      <c r="D954" s="220" t="s">
        <v>153</v>
      </c>
      <c r="E954" s="229" t="s">
        <v>19</v>
      </c>
      <c r="F954" s="230" t="s">
        <v>1335</v>
      </c>
      <c r="G954" s="228"/>
      <c r="H954" s="231">
        <v>125.297</v>
      </c>
      <c r="I954" s="232"/>
      <c r="J954" s="228"/>
      <c r="K954" s="228"/>
      <c r="L954" s="233"/>
      <c r="M954" s="234"/>
      <c r="N954" s="235"/>
      <c r="O954" s="235"/>
      <c r="P954" s="235"/>
      <c r="Q954" s="235"/>
      <c r="R954" s="235"/>
      <c r="S954" s="235"/>
      <c r="T954" s="236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T954" s="237" t="s">
        <v>153</v>
      </c>
      <c r="AU954" s="237" t="s">
        <v>86</v>
      </c>
      <c r="AV954" s="13" t="s">
        <v>86</v>
      </c>
      <c r="AW954" s="13" t="s">
        <v>35</v>
      </c>
      <c r="AX954" s="13" t="s">
        <v>76</v>
      </c>
      <c r="AY954" s="237" t="s">
        <v>139</v>
      </c>
    </row>
    <row r="955" s="13" customFormat="1">
      <c r="A955" s="13"/>
      <c r="B955" s="227"/>
      <c r="C955" s="228"/>
      <c r="D955" s="220" t="s">
        <v>153</v>
      </c>
      <c r="E955" s="229" t="s">
        <v>19</v>
      </c>
      <c r="F955" s="230" t="s">
        <v>1336</v>
      </c>
      <c r="G955" s="228"/>
      <c r="H955" s="231">
        <v>-3.96</v>
      </c>
      <c r="I955" s="232"/>
      <c r="J955" s="228"/>
      <c r="K955" s="228"/>
      <c r="L955" s="233"/>
      <c r="M955" s="234"/>
      <c r="N955" s="235"/>
      <c r="O955" s="235"/>
      <c r="P955" s="235"/>
      <c r="Q955" s="235"/>
      <c r="R955" s="235"/>
      <c r="S955" s="235"/>
      <c r="T955" s="236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T955" s="237" t="s">
        <v>153</v>
      </c>
      <c r="AU955" s="237" t="s">
        <v>86</v>
      </c>
      <c r="AV955" s="13" t="s">
        <v>86</v>
      </c>
      <c r="AW955" s="13" t="s">
        <v>35</v>
      </c>
      <c r="AX955" s="13" t="s">
        <v>76</v>
      </c>
      <c r="AY955" s="237" t="s">
        <v>139</v>
      </c>
    </row>
    <row r="956" s="13" customFormat="1">
      <c r="A956" s="13"/>
      <c r="B956" s="227"/>
      <c r="C956" s="228"/>
      <c r="D956" s="220" t="s">
        <v>153</v>
      </c>
      <c r="E956" s="229" t="s">
        <v>19</v>
      </c>
      <c r="F956" s="230" t="s">
        <v>1337</v>
      </c>
      <c r="G956" s="228"/>
      <c r="H956" s="231">
        <v>-10.800000000000001</v>
      </c>
      <c r="I956" s="232"/>
      <c r="J956" s="228"/>
      <c r="K956" s="228"/>
      <c r="L956" s="233"/>
      <c r="M956" s="234"/>
      <c r="N956" s="235"/>
      <c r="O956" s="235"/>
      <c r="P956" s="235"/>
      <c r="Q956" s="235"/>
      <c r="R956" s="235"/>
      <c r="S956" s="235"/>
      <c r="T956" s="236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7" t="s">
        <v>153</v>
      </c>
      <c r="AU956" s="237" t="s">
        <v>86</v>
      </c>
      <c r="AV956" s="13" t="s">
        <v>86</v>
      </c>
      <c r="AW956" s="13" t="s">
        <v>35</v>
      </c>
      <c r="AX956" s="13" t="s">
        <v>76</v>
      </c>
      <c r="AY956" s="237" t="s">
        <v>139</v>
      </c>
    </row>
    <row r="957" s="16" customFormat="1">
      <c r="A957" s="16"/>
      <c r="B957" s="274"/>
      <c r="C957" s="275"/>
      <c r="D957" s="220" t="s">
        <v>153</v>
      </c>
      <c r="E957" s="276" t="s">
        <v>19</v>
      </c>
      <c r="F957" s="277" t="s">
        <v>1322</v>
      </c>
      <c r="G957" s="275"/>
      <c r="H957" s="278">
        <v>110.53700000000001</v>
      </c>
      <c r="I957" s="279"/>
      <c r="J957" s="275"/>
      <c r="K957" s="275"/>
      <c r="L957" s="280"/>
      <c r="M957" s="281"/>
      <c r="N957" s="282"/>
      <c r="O957" s="282"/>
      <c r="P957" s="282"/>
      <c r="Q957" s="282"/>
      <c r="R957" s="282"/>
      <c r="S957" s="282"/>
      <c r="T957" s="283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T957" s="284" t="s">
        <v>153</v>
      </c>
      <c r="AU957" s="284" t="s">
        <v>86</v>
      </c>
      <c r="AV957" s="16" t="s">
        <v>155</v>
      </c>
      <c r="AW957" s="16" t="s">
        <v>35</v>
      </c>
      <c r="AX957" s="16" t="s">
        <v>76</v>
      </c>
      <c r="AY957" s="284" t="s">
        <v>139</v>
      </c>
    </row>
    <row r="958" s="15" customFormat="1">
      <c r="A958" s="15"/>
      <c r="B958" s="262"/>
      <c r="C958" s="263"/>
      <c r="D958" s="220" t="s">
        <v>153</v>
      </c>
      <c r="E958" s="264" t="s">
        <v>19</v>
      </c>
      <c r="F958" s="265" t="s">
        <v>1323</v>
      </c>
      <c r="G958" s="263"/>
      <c r="H958" s="264" t="s">
        <v>19</v>
      </c>
      <c r="I958" s="266"/>
      <c r="J958" s="263"/>
      <c r="K958" s="263"/>
      <c r="L958" s="267"/>
      <c r="M958" s="268"/>
      <c r="N958" s="269"/>
      <c r="O958" s="269"/>
      <c r="P958" s="269"/>
      <c r="Q958" s="269"/>
      <c r="R958" s="269"/>
      <c r="S958" s="269"/>
      <c r="T958" s="270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  <c r="AE958" s="15"/>
      <c r="AT958" s="271" t="s">
        <v>153</v>
      </c>
      <c r="AU958" s="271" t="s">
        <v>86</v>
      </c>
      <c r="AV958" s="15" t="s">
        <v>84</v>
      </c>
      <c r="AW958" s="15" t="s">
        <v>35</v>
      </c>
      <c r="AX958" s="15" t="s">
        <v>76</v>
      </c>
      <c r="AY958" s="271" t="s">
        <v>139</v>
      </c>
    </row>
    <row r="959" s="13" customFormat="1">
      <c r="A959" s="13"/>
      <c r="B959" s="227"/>
      <c r="C959" s="228"/>
      <c r="D959" s="220" t="s">
        <v>153</v>
      </c>
      <c r="E959" s="229" t="s">
        <v>19</v>
      </c>
      <c r="F959" s="230" t="s">
        <v>1338</v>
      </c>
      <c r="G959" s="228"/>
      <c r="H959" s="231">
        <v>7.5599999999999996</v>
      </c>
      <c r="I959" s="232"/>
      <c r="J959" s="228"/>
      <c r="K959" s="228"/>
      <c r="L959" s="233"/>
      <c r="M959" s="234"/>
      <c r="N959" s="235"/>
      <c r="O959" s="235"/>
      <c r="P959" s="235"/>
      <c r="Q959" s="235"/>
      <c r="R959" s="235"/>
      <c r="S959" s="235"/>
      <c r="T959" s="236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7" t="s">
        <v>153</v>
      </c>
      <c r="AU959" s="237" t="s">
        <v>86</v>
      </c>
      <c r="AV959" s="13" t="s">
        <v>86</v>
      </c>
      <c r="AW959" s="13" t="s">
        <v>35</v>
      </c>
      <c r="AX959" s="13" t="s">
        <v>76</v>
      </c>
      <c r="AY959" s="237" t="s">
        <v>139</v>
      </c>
    </row>
    <row r="960" s="13" customFormat="1">
      <c r="A960" s="13"/>
      <c r="B960" s="227"/>
      <c r="C960" s="228"/>
      <c r="D960" s="220" t="s">
        <v>153</v>
      </c>
      <c r="E960" s="229" t="s">
        <v>19</v>
      </c>
      <c r="F960" s="230" t="s">
        <v>1339</v>
      </c>
      <c r="G960" s="228"/>
      <c r="H960" s="231">
        <v>26.594999999999999</v>
      </c>
      <c r="I960" s="232"/>
      <c r="J960" s="228"/>
      <c r="K960" s="228"/>
      <c r="L960" s="233"/>
      <c r="M960" s="234"/>
      <c r="N960" s="235"/>
      <c r="O960" s="235"/>
      <c r="P960" s="235"/>
      <c r="Q960" s="235"/>
      <c r="R960" s="235"/>
      <c r="S960" s="235"/>
      <c r="T960" s="236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T960" s="237" t="s">
        <v>153</v>
      </c>
      <c r="AU960" s="237" t="s">
        <v>86</v>
      </c>
      <c r="AV960" s="13" t="s">
        <v>86</v>
      </c>
      <c r="AW960" s="13" t="s">
        <v>35</v>
      </c>
      <c r="AX960" s="13" t="s">
        <v>76</v>
      </c>
      <c r="AY960" s="237" t="s">
        <v>139</v>
      </c>
    </row>
    <row r="961" s="13" customFormat="1">
      <c r="A961" s="13"/>
      <c r="B961" s="227"/>
      <c r="C961" s="228"/>
      <c r="D961" s="220" t="s">
        <v>153</v>
      </c>
      <c r="E961" s="229" t="s">
        <v>19</v>
      </c>
      <c r="F961" s="230" t="s">
        <v>1340</v>
      </c>
      <c r="G961" s="228"/>
      <c r="H961" s="231">
        <v>24.785</v>
      </c>
      <c r="I961" s="232"/>
      <c r="J961" s="228"/>
      <c r="K961" s="228"/>
      <c r="L961" s="233"/>
      <c r="M961" s="234"/>
      <c r="N961" s="235"/>
      <c r="O961" s="235"/>
      <c r="P961" s="235"/>
      <c r="Q961" s="235"/>
      <c r="R961" s="235"/>
      <c r="S961" s="235"/>
      <c r="T961" s="236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T961" s="237" t="s">
        <v>153</v>
      </c>
      <c r="AU961" s="237" t="s">
        <v>86</v>
      </c>
      <c r="AV961" s="13" t="s">
        <v>86</v>
      </c>
      <c r="AW961" s="13" t="s">
        <v>35</v>
      </c>
      <c r="AX961" s="13" t="s">
        <v>76</v>
      </c>
      <c r="AY961" s="237" t="s">
        <v>139</v>
      </c>
    </row>
    <row r="962" s="13" customFormat="1">
      <c r="A962" s="13"/>
      <c r="B962" s="227"/>
      <c r="C962" s="228"/>
      <c r="D962" s="220" t="s">
        <v>153</v>
      </c>
      <c r="E962" s="229" t="s">
        <v>19</v>
      </c>
      <c r="F962" s="230" t="s">
        <v>1341</v>
      </c>
      <c r="G962" s="228"/>
      <c r="H962" s="231">
        <v>-1.3500000000000001</v>
      </c>
      <c r="I962" s="232"/>
      <c r="J962" s="228"/>
      <c r="K962" s="228"/>
      <c r="L962" s="233"/>
      <c r="M962" s="234"/>
      <c r="N962" s="235"/>
      <c r="O962" s="235"/>
      <c r="P962" s="235"/>
      <c r="Q962" s="235"/>
      <c r="R962" s="235"/>
      <c r="S962" s="235"/>
      <c r="T962" s="236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T962" s="237" t="s">
        <v>153</v>
      </c>
      <c r="AU962" s="237" t="s">
        <v>86</v>
      </c>
      <c r="AV962" s="13" t="s">
        <v>86</v>
      </c>
      <c r="AW962" s="13" t="s">
        <v>35</v>
      </c>
      <c r="AX962" s="13" t="s">
        <v>76</v>
      </c>
      <c r="AY962" s="237" t="s">
        <v>139</v>
      </c>
    </row>
    <row r="963" s="16" customFormat="1">
      <c r="A963" s="16"/>
      <c r="B963" s="274"/>
      <c r="C963" s="275"/>
      <c r="D963" s="220" t="s">
        <v>153</v>
      </c>
      <c r="E963" s="276" t="s">
        <v>19</v>
      </c>
      <c r="F963" s="277" t="s">
        <v>1322</v>
      </c>
      <c r="G963" s="275"/>
      <c r="H963" s="278">
        <v>57.589999999999996</v>
      </c>
      <c r="I963" s="279"/>
      <c r="J963" s="275"/>
      <c r="K963" s="275"/>
      <c r="L963" s="280"/>
      <c r="M963" s="281"/>
      <c r="N963" s="282"/>
      <c r="O963" s="282"/>
      <c r="P963" s="282"/>
      <c r="Q963" s="282"/>
      <c r="R963" s="282"/>
      <c r="S963" s="282"/>
      <c r="T963" s="283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T963" s="284" t="s">
        <v>153</v>
      </c>
      <c r="AU963" s="284" t="s">
        <v>86</v>
      </c>
      <c r="AV963" s="16" t="s">
        <v>155</v>
      </c>
      <c r="AW963" s="16" t="s">
        <v>35</v>
      </c>
      <c r="AX963" s="16" t="s">
        <v>76</v>
      </c>
      <c r="AY963" s="284" t="s">
        <v>139</v>
      </c>
    </row>
    <row r="964" s="15" customFormat="1">
      <c r="A964" s="15"/>
      <c r="B964" s="262"/>
      <c r="C964" s="263"/>
      <c r="D964" s="220" t="s">
        <v>153</v>
      </c>
      <c r="E964" s="264" t="s">
        <v>19</v>
      </c>
      <c r="F964" s="265" t="s">
        <v>1328</v>
      </c>
      <c r="G964" s="263"/>
      <c r="H964" s="264" t="s">
        <v>19</v>
      </c>
      <c r="I964" s="266"/>
      <c r="J964" s="263"/>
      <c r="K964" s="263"/>
      <c r="L964" s="267"/>
      <c r="M964" s="268"/>
      <c r="N964" s="269"/>
      <c r="O964" s="269"/>
      <c r="P964" s="269"/>
      <c r="Q964" s="269"/>
      <c r="R964" s="269"/>
      <c r="S964" s="269"/>
      <c r="T964" s="270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  <c r="AE964" s="15"/>
      <c r="AT964" s="271" t="s">
        <v>153</v>
      </c>
      <c r="AU964" s="271" t="s">
        <v>86</v>
      </c>
      <c r="AV964" s="15" t="s">
        <v>84</v>
      </c>
      <c r="AW964" s="15" t="s">
        <v>35</v>
      </c>
      <c r="AX964" s="15" t="s">
        <v>76</v>
      </c>
      <c r="AY964" s="271" t="s">
        <v>139</v>
      </c>
    </row>
    <row r="965" s="13" customFormat="1">
      <c r="A965" s="13"/>
      <c r="B965" s="227"/>
      <c r="C965" s="228"/>
      <c r="D965" s="220" t="s">
        <v>153</v>
      </c>
      <c r="E965" s="229" t="s">
        <v>19</v>
      </c>
      <c r="F965" s="230" t="s">
        <v>325</v>
      </c>
      <c r="G965" s="228"/>
      <c r="H965" s="231">
        <v>2.7999999999999998</v>
      </c>
      <c r="I965" s="232"/>
      <c r="J965" s="228"/>
      <c r="K965" s="228"/>
      <c r="L965" s="233"/>
      <c r="M965" s="234"/>
      <c r="N965" s="235"/>
      <c r="O965" s="235"/>
      <c r="P965" s="235"/>
      <c r="Q965" s="235"/>
      <c r="R965" s="235"/>
      <c r="S965" s="235"/>
      <c r="T965" s="236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T965" s="237" t="s">
        <v>153</v>
      </c>
      <c r="AU965" s="237" t="s">
        <v>86</v>
      </c>
      <c r="AV965" s="13" t="s">
        <v>86</v>
      </c>
      <c r="AW965" s="13" t="s">
        <v>35</v>
      </c>
      <c r="AX965" s="13" t="s">
        <v>76</v>
      </c>
      <c r="AY965" s="237" t="s">
        <v>139</v>
      </c>
    </row>
    <row r="966" s="13" customFormat="1">
      <c r="A966" s="13"/>
      <c r="B966" s="227"/>
      <c r="C966" s="228"/>
      <c r="D966" s="220" t="s">
        <v>153</v>
      </c>
      <c r="E966" s="229" t="s">
        <v>19</v>
      </c>
      <c r="F966" s="230" t="s">
        <v>326</v>
      </c>
      <c r="G966" s="228"/>
      <c r="H966" s="231">
        <v>1.8600000000000001</v>
      </c>
      <c r="I966" s="232"/>
      <c r="J966" s="228"/>
      <c r="K966" s="228"/>
      <c r="L966" s="233"/>
      <c r="M966" s="234"/>
      <c r="N966" s="235"/>
      <c r="O966" s="235"/>
      <c r="P966" s="235"/>
      <c r="Q966" s="235"/>
      <c r="R966" s="235"/>
      <c r="S966" s="235"/>
      <c r="T966" s="236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T966" s="237" t="s">
        <v>153</v>
      </c>
      <c r="AU966" s="237" t="s">
        <v>86</v>
      </c>
      <c r="AV966" s="13" t="s">
        <v>86</v>
      </c>
      <c r="AW966" s="13" t="s">
        <v>35</v>
      </c>
      <c r="AX966" s="13" t="s">
        <v>76</v>
      </c>
      <c r="AY966" s="237" t="s">
        <v>139</v>
      </c>
    </row>
    <row r="967" s="13" customFormat="1">
      <c r="A967" s="13"/>
      <c r="B967" s="227"/>
      <c r="C967" s="228"/>
      <c r="D967" s="220" t="s">
        <v>153</v>
      </c>
      <c r="E967" s="229" t="s">
        <v>19</v>
      </c>
      <c r="F967" s="230" t="s">
        <v>327</v>
      </c>
      <c r="G967" s="228"/>
      <c r="H967" s="231">
        <v>20.800000000000001</v>
      </c>
      <c r="I967" s="232"/>
      <c r="J967" s="228"/>
      <c r="K967" s="228"/>
      <c r="L967" s="233"/>
      <c r="M967" s="234"/>
      <c r="N967" s="235"/>
      <c r="O967" s="235"/>
      <c r="P967" s="235"/>
      <c r="Q967" s="235"/>
      <c r="R967" s="235"/>
      <c r="S967" s="235"/>
      <c r="T967" s="236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T967" s="237" t="s">
        <v>153</v>
      </c>
      <c r="AU967" s="237" t="s">
        <v>86</v>
      </c>
      <c r="AV967" s="13" t="s">
        <v>86</v>
      </c>
      <c r="AW967" s="13" t="s">
        <v>35</v>
      </c>
      <c r="AX967" s="13" t="s">
        <v>76</v>
      </c>
      <c r="AY967" s="237" t="s">
        <v>139</v>
      </c>
    </row>
    <row r="968" s="13" customFormat="1">
      <c r="A968" s="13"/>
      <c r="B968" s="227"/>
      <c r="C968" s="228"/>
      <c r="D968" s="220" t="s">
        <v>153</v>
      </c>
      <c r="E968" s="229" t="s">
        <v>19</v>
      </c>
      <c r="F968" s="230" t="s">
        <v>1149</v>
      </c>
      <c r="G968" s="228"/>
      <c r="H968" s="231">
        <v>13.800000000000001</v>
      </c>
      <c r="I968" s="232"/>
      <c r="J968" s="228"/>
      <c r="K968" s="228"/>
      <c r="L968" s="233"/>
      <c r="M968" s="234"/>
      <c r="N968" s="235"/>
      <c r="O968" s="235"/>
      <c r="P968" s="235"/>
      <c r="Q968" s="235"/>
      <c r="R968" s="235"/>
      <c r="S968" s="235"/>
      <c r="T968" s="236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37" t="s">
        <v>153</v>
      </c>
      <c r="AU968" s="237" t="s">
        <v>86</v>
      </c>
      <c r="AV968" s="13" t="s">
        <v>86</v>
      </c>
      <c r="AW968" s="13" t="s">
        <v>35</v>
      </c>
      <c r="AX968" s="13" t="s">
        <v>76</v>
      </c>
      <c r="AY968" s="237" t="s">
        <v>139</v>
      </c>
    </row>
    <row r="969" s="16" customFormat="1">
      <c r="A969" s="16"/>
      <c r="B969" s="274"/>
      <c r="C969" s="275"/>
      <c r="D969" s="220" t="s">
        <v>153</v>
      </c>
      <c r="E969" s="276" t="s">
        <v>19</v>
      </c>
      <c r="F969" s="277" t="s">
        <v>1322</v>
      </c>
      <c r="G969" s="275"/>
      <c r="H969" s="278">
        <v>39.260000000000005</v>
      </c>
      <c r="I969" s="279"/>
      <c r="J969" s="275"/>
      <c r="K969" s="275"/>
      <c r="L969" s="280"/>
      <c r="M969" s="281"/>
      <c r="N969" s="282"/>
      <c r="O969" s="282"/>
      <c r="P969" s="282"/>
      <c r="Q969" s="282"/>
      <c r="R969" s="282"/>
      <c r="S969" s="282"/>
      <c r="T969" s="283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T969" s="284" t="s">
        <v>153</v>
      </c>
      <c r="AU969" s="284" t="s">
        <v>86</v>
      </c>
      <c r="AV969" s="16" t="s">
        <v>155</v>
      </c>
      <c r="AW969" s="16" t="s">
        <v>35</v>
      </c>
      <c r="AX969" s="16" t="s">
        <v>76</v>
      </c>
      <c r="AY969" s="284" t="s">
        <v>139</v>
      </c>
    </row>
    <row r="970" s="14" customFormat="1">
      <c r="A970" s="14"/>
      <c r="B970" s="251"/>
      <c r="C970" s="252"/>
      <c r="D970" s="220" t="s">
        <v>153</v>
      </c>
      <c r="E970" s="253" t="s">
        <v>19</v>
      </c>
      <c r="F970" s="254" t="s">
        <v>213</v>
      </c>
      <c r="G970" s="252"/>
      <c r="H970" s="255">
        <v>207.38700000000006</v>
      </c>
      <c r="I970" s="256"/>
      <c r="J970" s="252"/>
      <c r="K970" s="252"/>
      <c r="L970" s="257"/>
      <c r="M970" s="258"/>
      <c r="N970" s="259"/>
      <c r="O970" s="259"/>
      <c r="P970" s="259"/>
      <c r="Q970" s="259"/>
      <c r="R970" s="259"/>
      <c r="S970" s="259"/>
      <c r="T970" s="260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61" t="s">
        <v>153</v>
      </c>
      <c r="AU970" s="261" t="s">
        <v>86</v>
      </c>
      <c r="AV970" s="14" t="s">
        <v>147</v>
      </c>
      <c r="AW970" s="14" t="s">
        <v>35</v>
      </c>
      <c r="AX970" s="14" t="s">
        <v>84</v>
      </c>
      <c r="AY970" s="261" t="s">
        <v>139</v>
      </c>
    </row>
    <row r="971" s="2" customFormat="1" ht="16.5" customHeight="1">
      <c r="A971" s="41"/>
      <c r="B971" s="42"/>
      <c r="C971" s="207" t="s">
        <v>1348</v>
      </c>
      <c r="D971" s="238" t="s">
        <v>142</v>
      </c>
      <c r="E971" s="208" t="s">
        <v>1349</v>
      </c>
      <c r="F971" s="209" t="s">
        <v>1350</v>
      </c>
      <c r="G971" s="210" t="s">
        <v>271</v>
      </c>
      <c r="H971" s="211">
        <v>20</v>
      </c>
      <c r="I971" s="212"/>
      <c r="J971" s="213">
        <f>ROUND(I971*H971,2)</f>
        <v>0</v>
      </c>
      <c r="K971" s="209" t="s">
        <v>146</v>
      </c>
      <c r="L971" s="47"/>
      <c r="M971" s="214" t="s">
        <v>19</v>
      </c>
      <c r="N971" s="215" t="s">
        <v>47</v>
      </c>
      <c r="O971" s="87"/>
      <c r="P971" s="216">
        <f>O971*H971</f>
        <v>0</v>
      </c>
      <c r="Q971" s="216">
        <v>0.0047999999999999996</v>
      </c>
      <c r="R971" s="216">
        <f>Q971*H971</f>
        <v>0.095999999999999988</v>
      </c>
      <c r="S971" s="216">
        <v>0</v>
      </c>
      <c r="T971" s="217">
        <f>S971*H971</f>
        <v>0</v>
      </c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R971" s="218" t="s">
        <v>305</v>
      </c>
      <c r="AT971" s="218" t="s">
        <v>142</v>
      </c>
      <c r="AU971" s="218" t="s">
        <v>86</v>
      </c>
      <c r="AY971" s="20" t="s">
        <v>139</v>
      </c>
      <c r="BE971" s="219">
        <f>IF(N971="základní",J971,0)</f>
        <v>0</v>
      </c>
      <c r="BF971" s="219">
        <f>IF(N971="snížená",J971,0)</f>
        <v>0</v>
      </c>
      <c r="BG971" s="219">
        <f>IF(N971="zákl. přenesená",J971,0)</f>
        <v>0</v>
      </c>
      <c r="BH971" s="219">
        <f>IF(N971="sníž. přenesená",J971,0)</f>
        <v>0</v>
      </c>
      <c r="BI971" s="219">
        <f>IF(N971="nulová",J971,0)</f>
        <v>0</v>
      </c>
      <c r="BJ971" s="20" t="s">
        <v>84</v>
      </c>
      <c r="BK971" s="219">
        <f>ROUND(I971*H971,2)</f>
        <v>0</v>
      </c>
      <c r="BL971" s="20" t="s">
        <v>305</v>
      </c>
      <c r="BM971" s="218" t="s">
        <v>1351</v>
      </c>
    </row>
    <row r="972" s="2" customFormat="1">
      <c r="A972" s="41"/>
      <c r="B972" s="42"/>
      <c r="C972" s="43"/>
      <c r="D972" s="220" t="s">
        <v>149</v>
      </c>
      <c r="E972" s="43"/>
      <c r="F972" s="221" t="s">
        <v>1352</v>
      </c>
      <c r="G972" s="43"/>
      <c r="H972" s="43"/>
      <c r="I972" s="222"/>
      <c r="J972" s="43"/>
      <c r="K972" s="43"/>
      <c r="L972" s="47"/>
      <c r="M972" s="223"/>
      <c r="N972" s="224"/>
      <c r="O972" s="87"/>
      <c r="P972" s="87"/>
      <c r="Q972" s="87"/>
      <c r="R972" s="87"/>
      <c r="S972" s="87"/>
      <c r="T972" s="88"/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T972" s="20" t="s">
        <v>149</v>
      </c>
      <c r="AU972" s="20" t="s">
        <v>86</v>
      </c>
    </row>
    <row r="973" s="2" customFormat="1">
      <c r="A973" s="41"/>
      <c r="B973" s="42"/>
      <c r="C973" s="43"/>
      <c r="D973" s="225" t="s">
        <v>151</v>
      </c>
      <c r="E973" s="43"/>
      <c r="F973" s="226" t="s">
        <v>1353</v>
      </c>
      <c r="G973" s="43"/>
      <c r="H973" s="43"/>
      <c r="I973" s="222"/>
      <c r="J973" s="43"/>
      <c r="K973" s="43"/>
      <c r="L973" s="47"/>
      <c r="M973" s="223"/>
      <c r="N973" s="224"/>
      <c r="O973" s="87"/>
      <c r="P973" s="87"/>
      <c r="Q973" s="87"/>
      <c r="R973" s="87"/>
      <c r="S973" s="87"/>
      <c r="T973" s="88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T973" s="20" t="s">
        <v>151</v>
      </c>
      <c r="AU973" s="20" t="s">
        <v>86</v>
      </c>
    </row>
    <row r="974" s="13" customFormat="1">
      <c r="A974" s="13"/>
      <c r="B974" s="227"/>
      <c r="C974" s="228"/>
      <c r="D974" s="220" t="s">
        <v>153</v>
      </c>
      <c r="E974" s="229" t="s">
        <v>19</v>
      </c>
      <c r="F974" s="230" t="s">
        <v>1354</v>
      </c>
      <c r="G974" s="228"/>
      <c r="H974" s="231">
        <v>20</v>
      </c>
      <c r="I974" s="232"/>
      <c r="J974" s="228"/>
      <c r="K974" s="228"/>
      <c r="L974" s="233"/>
      <c r="M974" s="234"/>
      <c r="N974" s="235"/>
      <c r="O974" s="235"/>
      <c r="P974" s="235"/>
      <c r="Q974" s="235"/>
      <c r="R974" s="235"/>
      <c r="S974" s="235"/>
      <c r="T974" s="236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T974" s="237" t="s">
        <v>153</v>
      </c>
      <c r="AU974" s="237" t="s">
        <v>86</v>
      </c>
      <c r="AV974" s="13" t="s">
        <v>86</v>
      </c>
      <c r="AW974" s="13" t="s">
        <v>35</v>
      </c>
      <c r="AX974" s="13" t="s">
        <v>84</v>
      </c>
      <c r="AY974" s="237" t="s">
        <v>139</v>
      </c>
    </row>
    <row r="975" s="2" customFormat="1" ht="16.5" customHeight="1">
      <c r="A975" s="41"/>
      <c r="B975" s="42"/>
      <c r="C975" s="207" t="s">
        <v>1355</v>
      </c>
      <c r="D975" s="238" t="s">
        <v>142</v>
      </c>
      <c r="E975" s="208" t="s">
        <v>1356</v>
      </c>
      <c r="F975" s="209" t="s">
        <v>1357</v>
      </c>
      <c r="G975" s="210" t="s">
        <v>160</v>
      </c>
      <c r="H975" s="211">
        <v>207.387</v>
      </c>
      <c r="I975" s="212"/>
      <c r="J975" s="213">
        <f>ROUND(I975*H975,2)</f>
        <v>0</v>
      </c>
      <c r="K975" s="209" t="s">
        <v>146</v>
      </c>
      <c r="L975" s="47"/>
      <c r="M975" s="214" t="s">
        <v>19</v>
      </c>
      <c r="N975" s="215" t="s">
        <v>47</v>
      </c>
      <c r="O975" s="87"/>
      <c r="P975" s="216">
        <f>O975*H975</f>
        <v>0</v>
      </c>
      <c r="Q975" s="216">
        <v>0.0031800000000000001</v>
      </c>
      <c r="R975" s="216">
        <f>Q975*H975</f>
        <v>0.65949066000000001</v>
      </c>
      <c r="S975" s="216">
        <v>0</v>
      </c>
      <c r="T975" s="217">
        <f>S975*H975</f>
        <v>0</v>
      </c>
      <c r="U975" s="41"/>
      <c r="V975" s="41"/>
      <c r="W975" s="41"/>
      <c r="X975" s="41"/>
      <c r="Y975" s="41"/>
      <c r="Z975" s="41"/>
      <c r="AA975" s="41"/>
      <c r="AB975" s="41"/>
      <c r="AC975" s="41"/>
      <c r="AD975" s="41"/>
      <c r="AE975" s="41"/>
      <c r="AR975" s="218" t="s">
        <v>305</v>
      </c>
      <c r="AT975" s="218" t="s">
        <v>142</v>
      </c>
      <c r="AU975" s="218" t="s">
        <v>86</v>
      </c>
      <c r="AY975" s="20" t="s">
        <v>139</v>
      </c>
      <c r="BE975" s="219">
        <f>IF(N975="základní",J975,0)</f>
        <v>0</v>
      </c>
      <c r="BF975" s="219">
        <f>IF(N975="snížená",J975,0)</f>
        <v>0</v>
      </c>
      <c r="BG975" s="219">
        <f>IF(N975="zákl. přenesená",J975,0)</f>
        <v>0</v>
      </c>
      <c r="BH975" s="219">
        <f>IF(N975="sníž. přenesená",J975,0)</f>
        <v>0</v>
      </c>
      <c r="BI975" s="219">
        <f>IF(N975="nulová",J975,0)</f>
        <v>0</v>
      </c>
      <c r="BJ975" s="20" t="s">
        <v>84</v>
      </c>
      <c r="BK975" s="219">
        <f>ROUND(I975*H975,2)</f>
        <v>0</v>
      </c>
      <c r="BL975" s="20" t="s">
        <v>305</v>
      </c>
      <c r="BM975" s="218" t="s">
        <v>1358</v>
      </c>
    </row>
    <row r="976" s="2" customFormat="1">
      <c r="A976" s="41"/>
      <c r="B976" s="42"/>
      <c r="C976" s="43"/>
      <c r="D976" s="220" t="s">
        <v>149</v>
      </c>
      <c r="E976" s="43"/>
      <c r="F976" s="221" t="s">
        <v>1359</v>
      </c>
      <c r="G976" s="43"/>
      <c r="H976" s="43"/>
      <c r="I976" s="222"/>
      <c r="J976" s="43"/>
      <c r="K976" s="43"/>
      <c r="L976" s="47"/>
      <c r="M976" s="223"/>
      <c r="N976" s="224"/>
      <c r="O976" s="87"/>
      <c r="P976" s="87"/>
      <c r="Q976" s="87"/>
      <c r="R976" s="87"/>
      <c r="S976" s="87"/>
      <c r="T976" s="88"/>
      <c r="U976" s="41"/>
      <c r="V976" s="41"/>
      <c r="W976" s="41"/>
      <c r="X976" s="41"/>
      <c r="Y976" s="41"/>
      <c r="Z976" s="41"/>
      <c r="AA976" s="41"/>
      <c r="AB976" s="41"/>
      <c r="AC976" s="41"/>
      <c r="AD976" s="41"/>
      <c r="AE976" s="41"/>
      <c r="AT976" s="20" t="s">
        <v>149</v>
      </c>
      <c r="AU976" s="20" t="s">
        <v>86</v>
      </c>
    </row>
    <row r="977" s="2" customFormat="1">
      <c r="A977" s="41"/>
      <c r="B977" s="42"/>
      <c r="C977" s="43"/>
      <c r="D977" s="225" t="s">
        <v>151</v>
      </c>
      <c r="E977" s="43"/>
      <c r="F977" s="226" t="s">
        <v>1360</v>
      </c>
      <c r="G977" s="43"/>
      <c r="H977" s="43"/>
      <c r="I977" s="222"/>
      <c r="J977" s="43"/>
      <c r="K977" s="43"/>
      <c r="L977" s="47"/>
      <c r="M977" s="223"/>
      <c r="N977" s="224"/>
      <c r="O977" s="87"/>
      <c r="P977" s="87"/>
      <c r="Q977" s="87"/>
      <c r="R977" s="87"/>
      <c r="S977" s="87"/>
      <c r="T977" s="88"/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T977" s="20" t="s">
        <v>151</v>
      </c>
      <c r="AU977" s="20" t="s">
        <v>86</v>
      </c>
    </row>
    <row r="978" s="15" customFormat="1">
      <c r="A978" s="15"/>
      <c r="B978" s="262"/>
      <c r="C978" s="263"/>
      <c r="D978" s="220" t="s">
        <v>153</v>
      </c>
      <c r="E978" s="264" t="s">
        <v>19</v>
      </c>
      <c r="F978" s="265" t="s">
        <v>1318</v>
      </c>
      <c r="G978" s="263"/>
      <c r="H978" s="264" t="s">
        <v>19</v>
      </c>
      <c r="I978" s="266"/>
      <c r="J978" s="263"/>
      <c r="K978" s="263"/>
      <c r="L978" s="267"/>
      <c r="M978" s="268"/>
      <c r="N978" s="269"/>
      <c r="O978" s="269"/>
      <c r="P978" s="269"/>
      <c r="Q978" s="269"/>
      <c r="R978" s="269"/>
      <c r="S978" s="269"/>
      <c r="T978" s="270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  <c r="AE978" s="15"/>
      <c r="AT978" s="271" t="s">
        <v>153</v>
      </c>
      <c r="AU978" s="271" t="s">
        <v>86</v>
      </c>
      <c r="AV978" s="15" t="s">
        <v>84</v>
      </c>
      <c r="AW978" s="15" t="s">
        <v>35</v>
      </c>
      <c r="AX978" s="15" t="s">
        <v>76</v>
      </c>
      <c r="AY978" s="271" t="s">
        <v>139</v>
      </c>
    </row>
    <row r="979" s="13" customFormat="1">
      <c r="A979" s="13"/>
      <c r="B979" s="227"/>
      <c r="C979" s="228"/>
      <c r="D979" s="220" t="s">
        <v>153</v>
      </c>
      <c r="E979" s="229" t="s">
        <v>19</v>
      </c>
      <c r="F979" s="230" t="s">
        <v>1335</v>
      </c>
      <c r="G979" s="228"/>
      <c r="H979" s="231">
        <v>125.297</v>
      </c>
      <c r="I979" s="232"/>
      <c r="J979" s="228"/>
      <c r="K979" s="228"/>
      <c r="L979" s="233"/>
      <c r="M979" s="234"/>
      <c r="N979" s="235"/>
      <c r="O979" s="235"/>
      <c r="P979" s="235"/>
      <c r="Q979" s="235"/>
      <c r="R979" s="235"/>
      <c r="S979" s="235"/>
      <c r="T979" s="236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7" t="s">
        <v>153</v>
      </c>
      <c r="AU979" s="237" t="s">
        <v>86</v>
      </c>
      <c r="AV979" s="13" t="s">
        <v>86</v>
      </c>
      <c r="AW979" s="13" t="s">
        <v>35</v>
      </c>
      <c r="AX979" s="13" t="s">
        <v>76</v>
      </c>
      <c r="AY979" s="237" t="s">
        <v>139</v>
      </c>
    </row>
    <row r="980" s="13" customFormat="1">
      <c r="A980" s="13"/>
      <c r="B980" s="227"/>
      <c r="C980" s="228"/>
      <c r="D980" s="220" t="s">
        <v>153</v>
      </c>
      <c r="E980" s="229" t="s">
        <v>19</v>
      </c>
      <c r="F980" s="230" t="s">
        <v>1336</v>
      </c>
      <c r="G980" s="228"/>
      <c r="H980" s="231">
        <v>-3.96</v>
      </c>
      <c r="I980" s="232"/>
      <c r="J980" s="228"/>
      <c r="K980" s="228"/>
      <c r="L980" s="233"/>
      <c r="M980" s="234"/>
      <c r="N980" s="235"/>
      <c r="O980" s="235"/>
      <c r="P980" s="235"/>
      <c r="Q980" s="235"/>
      <c r="R980" s="235"/>
      <c r="S980" s="235"/>
      <c r="T980" s="236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37" t="s">
        <v>153</v>
      </c>
      <c r="AU980" s="237" t="s">
        <v>86</v>
      </c>
      <c r="AV980" s="13" t="s">
        <v>86</v>
      </c>
      <c r="AW980" s="13" t="s">
        <v>35</v>
      </c>
      <c r="AX980" s="13" t="s">
        <v>76</v>
      </c>
      <c r="AY980" s="237" t="s">
        <v>139</v>
      </c>
    </row>
    <row r="981" s="13" customFormat="1">
      <c r="A981" s="13"/>
      <c r="B981" s="227"/>
      <c r="C981" s="228"/>
      <c r="D981" s="220" t="s">
        <v>153</v>
      </c>
      <c r="E981" s="229" t="s">
        <v>19</v>
      </c>
      <c r="F981" s="230" t="s">
        <v>1337</v>
      </c>
      <c r="G981" s="228"/>
      <c r="H981" s="231">
        <v>-10.800000000000001</v>
      </c>
      <c r="I981" s="232"/>
      <c r="J981" s="228"/>
      <c r="K981" s="228"/>
      <c r="L981" s="233"/>
      <c r="M981" s="234"/>
      <c r="N981" s="235"/>
      <c r="O981" s="235"/>
      <c r="P981" s="235"/>
      <c r="Q981" s="235"/>
      <c r="R981" s="235"/>
      <c r="S981" s="235"/>
      <c r="T981" s="236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T981" s="237" t="s">
        <v>153</v>
      </c>
      <c r="AU981" s="237" t="s">
        <v>86</v>
      </c>
      <c r="AV981" s="13" t="s">
        <v>86</v>
      </c>
      <c r="AW981" s="13" t="s">
        <v>35</v>
      </c>
      <c r="AX981" s="13" t="s">
        <v>76</v>
      </c>
      <c r="AY981" s="237" t="s">
        <v>139</v>
      </c>
    </row>
    <row r="982" s="16" customFormat="1">
      <c r="A982" s="16"/>
      <c r="B982" s="274"/>
      <c r="C982" s="275"/>
      <c r="D982" s="220" t="s">
        <v>153</v>
      </c>
      <c r="E982" s="276" t="s">
        <v>19</v>
      </c>
      <c r="F982" s="277" t="s">
        <v>1322</v>
      </c>
      <c r="G982" s="275"/>
      <c r="H982" s="278">
        <v>110.53700000000001</v>
      </c>
      <c r="I982" s="279"/>
      <c r="J982" s="275"/>
      <c r="K982" s="275"/>
      <c r="L982" s="280"/>
      <c r="M982" s="281"/>
      <c r="N982" s="282"/>
      <c r="O982" s="282"/>
      <c r="P982" s="282"/>
      <c r="Q982" s="282"/>
      <c r="R982" s="282"/>
      <c r="S982" s="282"/>
      <c r="T982" s="283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T982" s="284" t="s">
        <v>153</v>
      </c>
      <c r="AU982" s="284" t="s">
        <v>86</v>
      </c>
      <c r="AV982" s="16" t="s">
        <v>155</v>
      </c>
      <c r="AW982" s="16" t="s">
        <v>35</v>
      </c>
      <c r="AX982" s="16" t="s">
        <v>76</v>
      </c>
      <c r="AY982" s="284" t="s">
        <v>139</v>
      </c>
    </row>
    <row r="983" s="15" customFormat="1">
      <c r="A983" s="15"/>
      <c r="B983" s="262"/>
      <c r="C983" s="263"/>
      <c r="D983" s="220" t="s">
        <v>153</v>
      </c>
      <c r="E983" s="264" t="s">
        <v>19</v>
      </c>
      <c r="F983" s="265" t="s">
        <v>1323</v>
      </c>
      <c r="G983" s="263"/>
      <c r="H983" s="264" t="s">
        <v>19</v>
      </c>
      <c r="I983" s="266"/>
      <c r="J983" s="263"/>
      <c r="K983" s="263"/>
      <c r="L983" s="267"/>
      <c r="M983" s="268"/>
      <c r="N983" s="269"/>
      <c r="O983" s="269"/>
      <c r="P983" s="269"/>
      <c r="Q983" s="269"/>
      <c r="R983" s="269"/>
      <c r="S983" s="269"/>
      <c r="T983" s="270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  <c r="AE983" s="15"/>
      <c r="AT983" s="271" t="s">
        <v>153</v>
      </c>
      <c r="AU983" s="271" t="s">
        <v>86</v>
      </c>
      <c r="AV983" s="15" t="s">
        <v>84</v>
      </c>
      <c r="AW983" s="15" t="s">
        <v>35</v>
      </c>
      <c r="AX983" s="15" t="s">
        <v>76</v>
      </c>
      <c r="AY983" s="271" t="s">
        <v>139</v>
      </c>
    </row>
    <row r="984" s="13" customFormat="1">
      <c r="A984" s="13"/>
      <c r="B984" s="227"/>
      <c r="C984" s="228"/>
      <c r="D984" s="220" t="s">
        <v>153</v>
      </c>
      <c r="E984" s="229" t="s">
        <v>19</v>
      </c>
      <c r="F984" s="230" t="s">
        <v>1338</v>
      </c>
      <c r="G984" s="228"/>
      <c r="H984" s="231">
        <v>7.5599999999999996</v>
      </c>
      <c r="I984" s="232"/>
      <c r="J984" s="228"/>
      <c r="K984" s="228"/>
      <c r="L984" s="233"/>
      <c r="M984" s="234"/>
      <c r="N984" s="235"/>
      <c r="O984" s="235"/>
      <c r="P984" s="235"/>
      <c r="Q984" s="235"/>
      <c r="R984" s="235"/>
      <c r="S984" s="235"/>
      <c r="T984" s="236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37" t="s">
        <v>153</v>
      </c>
      <c r="AU984" s="237" t="s">
        <v>86</v>
      </c>
      <c r="AV984" s="13" t="s">
        <v>86</v>
      </c>
      <c r="AW984" s="13" t="s">
        <v>35</v>
      </c>
      <c r="AX984" s="13" t="s">
        <v>76</v>
      </c>
      <c r="AY984" s="237" t="s">
        <v>139</v>
      </c>
    </row>
    <row r="985" s="13" customFormat="1">
      <c r="A985" s="13"/>
      <c r="B985" s="227"/>
      <c r="C985" s="228"/>
      <c r="D985" s="220" t="s">
        <v>153</v>
      </c>
      <c r="E985" s="229" t="s">
        <v>19</v>
      </c>
      <c r="F985" s="230" t="s">
        <v>1339</v>
      </c>
      <c r="G985" s="228"/>
      <c r="H985" s="231">
        <v>26.594999999999999</v>
      </c>
      <c r="I985" s="232"/>
      <c r="J985" s="228"/>
      <c r="K985" s="228"/>
      <c r="L985" s="233"/>
      <c r="M985" s="234"/>
      <c r="N985" s="235"/>
      <c r="O985" s="235"/>
      <c r="P985" s="235"/>
      <c r="Q985" s="235"/>
      <c r="R985" s="235"/>
      <c r="S985" s="235"/>
      <c r="T985" s="236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37" t="s">
        <v>153</v>
      </c>
      <c r="AU985" s="237" t="s">
        <v>86</v>
      </c>
      <c r="AV985" s="13" t="s">
        <v>86</v>
      </c>
      <c r="AW985" s="13" t="s">
        <v>35</v>
      </c>
      <c r="AX985" s="13" t="s">
        <v>76</v>
      </c>
      <c r="AY985" s="237" t="s">
        <v>139</v>
      </c>
    </row>
    <row r="986" s="13" customFormat="1">
      <c r="A986" s="13"/>
      <c r="B986" s="227"/>
      <c r="C986" s="228"/>
      <c r="D986" s="220" t="s">
        <v>153</v>
      </c>
      <c r="E986" s="229" t="s">
        <v>19</v>
      </c>
      <c r="F986" s="230" t="s">
        <v>1340</v>
      </c>
      <c r="G986" s="228"/>
      <c r="H986" s="231">
        <v>24.785</v>
      </c>
      <c r="I986" s="232"/>
      <c r="J986" s="228"/>
      <c r="K986" s="228"/>
      <c r="L986" s="233"/>
      <c r="M986" s="234"/>
      <c r="N986" s="235"/>
      <c r="O986" s="235"/>
      <c r="P986" s="235"/>
      <c r="Q986" s="235"/>
      <c r="R986" s="235"/>
      <c r="S986" s="235"/>
      <c r="T986" s="236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T986" s="237" t="s">
        <v>153</v>
      </c>
      <c r="AU986" s="237" t="s">
        <v>86</v>
      </c>
      <c r="AV986" s="13" t="s">
        <v>86</v>
      </c>
      <c r="AW986" s="13" t="s">
        <v>35</v>
      </c>
      <c r="AX986" s="13" t="s">
        <v>76</v>
      </c>
      <c r="AY986" s="237" t="s">
        <v>139</v>
      </c>
    </row>
    <row r="987" s="13" customFormat="1">
      <c r="A987" s="13"/>
      <c r="B987" s="227"/>
      <c r="C987" s="228"/>
      <c r="D987" s="220" t="s">
        <v>153</v>
      </c>
      <c r="E987" s="229" t="s">
        <v>19</v>
      </c>
      <c r="F987" s="230" t="s">
        <v>1341</v>
      </c>
      <c r="G987" s="228"/>
      <c r="H987" s="231">
        <v>-1.3500000000000001</v>
      </c>
      <c r="I987" s="232"/>
      <c r="J987" s="228"/>
      <c r="K987" s="228"/>
      <c r="L987" s="233"/>
      <c r="M987" s="234"/>
      <c r="N987" s="235"/>
      <c r="O987" s="235"/>
      <c r="P987" s="235"/>
      <c r="Q987" s="235"/>
      <c r="R987" s="235"/>
      <c r="S987" s="235"/>
      <c r="T987" s="236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T987" s="237" t="s">
        <v>153</v>
      </c>
      <c r="AU987" s="237" t="s">
        <v>86</v>
      </c>
      <c r="AV987" s="13" t="s">
        <v>86</v>
      </c>
      <c r="AW987" s="13" t="s">
        <v>35</v>
      </c>
      <c r="AX987" s="13" t="s">
        <v>76</v>
      </c>
      <c r="AY987" s="237" t="s">
        <v>139</v>
      </c>
    </row>
    <row r="988" s="16" customFormat="1">
      <c r="A988" s="16"/>
      <c r="B988" s="274"/>
      <c r="C988" s="275"/>
      <c r="D988" s="220" t="s">
        <v>153</v>
      </c>
      <c r="E988" s="276" t="s">
        <v>19</v>
      </c>
      <c r="F988" s="277" t="s">
        <v>1322</v>
      </c>
      <c r="G988" s="275"/>
      <c r="H988" s="278">
        <v>57.589999999999996</v>
      </c>
      <c r="I988" s="279"/>
      <c r="J988" s="275"/>
      <c r="K988" s="275"/>
      <c r="L988" s="280"/>
      <c r="M988" s="281"/>
      <c r="N988" s="282"/>
      <c r="O988" s="282"/>
      <c r="P988" s="282"/>
      <c r="Q988" s="282"/>
      <c r="R988" s="282"/>
      <c r="S988" s="282"/>
      <c r="T988" s="283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T988" s="284" t="s">
        <v>153</v>
      </c>
      <c r="AU988" s="284" t="s">
        <v>86</v>
      </c>
      <c r="AV988" s="16" t="s">
        <v>155</v>
      </c>
      <c r="AW988" s="16" t="s">
        <v>35</v>
      </c>
      <c r="AX988" s="16" t="s">
        <v>76</v>
      </c>
      <c r="AY988" s="284" t="s">
        <v>139</v>
      </c>
    </row>
    <row r="989" s="15" customFormat="1">
      <c r="A989" s="15"/>
      <c r="B989" s="262"/>
      <c r="C989" s="263"/>
      <c r="D989" s="220" t="s">
        <v>153</v>
      </c>
      <c r="E989" s="264" t="s">
        <v>19</v>
      </c>
      <c r="F989" s="265" t="s">
        <v>1328</v>
      </c>
      <c r="G989" s="263"/>
      <c r="H989" s="264" t="s">
        <v>19</v>
      </c>
      <c r="I989" s="266"/>
      <c r="J989" s="263"/>
      <c r="K989" s="263"/>
      <c r="L989" s="267"/>
      <c r="M989" s="268"/>
      <c r="N989" s="269"/>
      <c r="O989" s="269"/>
      <c r="P989" s="269"/>
      <c r="Q989" s="269"/>
      <c r="R989" s="269"/>
      <c r="S989" s="269"/>
      <c r="T989" s="270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  <c r="AE989" s="15"/>
      <c r="AT989" s="271" t="s">
        <v>153</v>
      </c>
      <c r="AU989" s="271" t="s">
        <v>86</v>
      </c>
      <c r="AV989" s="15" t="s">
        <v>84</v>
      </c>
      <c r="AW989" s="15" t="s">
        <v>35</v>
      </c>
      <c r="AX989" s="15" t="s">
        <v>76</v>
      </c>
      <c r="AY989" s="271" t="s">
        <v>139</v>
      </c>
    </row>
    <row r="990" s="13" customFormat="1">
      <c r="A990" s="13"/>
      <c r="B990" s="227"/>
      <c r="C990" s="228"/>
      <c r="D990" s="220" t="s">
        <v>153</v>
      </c>
      <c r="E990" s="229" t="s">
        <v>19</v>
      </c>
      <c r="F990" s="230" t="s">
        <v>325</v>
      </c>
      <c r="G990" s="228"/>
      <c r="H990" s="231">
        <v>2.7999999999999998</v>
      </c>
      <c r="I990" s="232"/>
      <c r="J990" s="228"/>
      <c r="K990" s="228"/>
      <c r="L990" s="233"/>
      <c r="M990" s="234"/>
      <c r="N990" s="235"/>
      <c r="O990" s="235"/>
      <c r="P990" s="235"/>
      <c r="Q990" s="235"/>
      <c r="R990" s="235"/>
      <c r="S990" s="235"/>
      <c r="T990" s="236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T990" s="237" t="s">
        <v>153</v>
      </c>
      <c r="AU990" s="237" t="s">
        <v>86</v>
      </c>
      <c r="AV990" s="13" t="s">
        <v>86</v>
      </c>
      <c r="AW990" s="13" t="s">
        <v>35</v>
      </c>
      <c r="AX990" s="13" t="s">
        <v>76</v>
      </c>
      <c r="AY990" s="237" t="s">
        <v>139</v>
      </c>
    </row>
    <row r="991" s="13" customFormat="1">
      <c r="A991" s="13"/>
      <c r="B991" s="227"/>
      <c r="C991" s="228"/>
      <c r="D991" s="220" t="s">
        <v>153</v>
      </c>
      <c r="E991" s="229" t="s">
        <v>19</v>
      </c>
      <c r="F991" s="230" t="s">
        <v>326</v>
      </c>
      <c r="G991" s="228"/>
      <c r="H991" s="231">
        <v>1.8600000000000001</v>
      </c>
      <c r="I991" s="232"/>
      <c r="J991" s="228"/>
      <c r="K991" s="228"/>
      <c r="L991" s="233"/>
      <c r="M991" s="234"/>
      <c r="N991" s="235"/>
      <c r="O991" s="235"/>
      <c r="P991" s="235"/>
      <c r="Q991" s="235"/>
      <c r="R991" s="235"/>
      <c r="S991" s="235"/>
      <c r="T991" s="236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T991" s="237" t="s">
        <v>153</v>
      </c>
      <c r="AU991" s="237" t="s">
        <v>86</v>
      </c>
      <c r="AV991" s="13" t="s">
        <v>86</v>
      </c>
      <c r="AW991" s="13" t="s">
        <v>35</v>
      </c>
      <c r="AX991" s="13" t="s">
        <v>76</v>
      </c>
      <c r="AY991" s="237" t="s">
        <v>139</v>
      </c>
    </row>
    <row r="992" s="13" customFormat="1">
      <c r="A992" s="13"/>
      <c r="B992" s="227"/>
      <c r="C992" s="228"/>
      <c r="D992" s="220" t="s">
        <v>153</v>
      </c>
      <c r="E992" s="229" t="s">
        <v>19</v>
      </c>
      <c r="F992" s="230" t="s">
        <v>327</v>
      </c>
      <c r="G992" s="228"/>
      <c r="H992" s="231">
        <v>20.800000000000001</v>
      </c>
      <c r="I992" s="232"/>
      <c r="J992" s="228"/>
      <c r="K992" s="228"/>
      <c r="L992" s="233"/>
      <c r="M992" s="234"/>
      <c r="N992" s="235"/>
      <c r="O992" s="235"/>
      <c r="P992" s="235"/>
      <c r="Q992" s="235"/>
      <c r="R992" s="235"/>
      <c r="S992" s="235"/>
      <c r="T992" s="236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T992" s="237" t="s">
        <v>153</v>
      </c>
      <c r="AU992" s="237" t="s">
        <v>86</v>
      </c>
      <c r="AV992" s="13" t="s">
        <v>86</v>
      </c>
      <c r="AW992" s="13" t="s">
        <v>35</v>
      </c>
      <c r="AX992" s="13" t="s">
        <v>76</v>
      </c>
      <c r="AY992" s="237" t="s">
        <v>139</v>
      </c>
    </row>
    <row r="993" s="13" customFormat="1">
      <c r="A993" s="13"/>
      <c r="B993" s="227"/>
      <c r="C993" s="228"/>
      <c r="D993" s="220" t="s">
        <v>153</v>
      </c>
      <c r="E993" s="229" t="s">
        <v>19</v>
      </c>
      <c r="F993" s="230" t="s">
        <v>1149</v>
      </c>
      <c r="G993" s="228"/>
      <c r="H993" s="231">
        <v>13.800000000000001</v>
      </c>
      <c r="I993" s="232"/>
      <c r="J993" s="228"/>
      <c r="K993" s="228"/>
      <c r="L993" s="233"/>
      <c r="M993" s="234"/>
      <c r="N993" s="235"/>
      <c r="O993" s="235"/>
      <c r="P993" s="235"/>
      <c r="Q993" s="235"/>
      <c r="R993" s="235"/>
      <c r="S993" s="235"/>
      <c r="T993" s="236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T993" s="237" t="s">
        <v>153</v>
      </c>
      <c r="AU993" s="237" t="s">
        <v>86</v>
      </c>
      <c r="AV993" s="13" t="s">
        <v>86</v>
      </c>
      <c r="AW993" s="13" t="s">
        <v>35</v>
      </c>
      <c r="AX993" s="13" t="s">
        <v>76</v>
      </c>
      <c r="AY993" s="237" t="s">
        <v>139</v>
      </c>
    </row>
    <row r="994" s="16" customFormat="1">
      <c r="A994" s="16"/>
      <c r="B994" s="274"/>
      <c r="C994" s="275"/>
      <c r="D994" s="220" t="s">
        <v>153</v>
      </c>
      <c r="E994" s="276" t="s">
        <v>19</v>
      </c>
      <c r="F994" s="277" t="s">
        <v>1322</v>
      </c>
      <c r="G994" s="275"/>
      <c r="H994" s="278">
        <v>39.260000000000005</v>
      </c>
      <c r="I994" s="279"/>
      <c r="J994" s="275"/>
      <c r="K994" s="275"/>
      <c r="L994" s="280"/>
      <c r="M994" s="281"/>
      <c r="N994" s="282"/>
      <c r="O994" s="282"/>
      <c r="P994" s="282"/>
      <c r="Q994" s="282"/>
      <c r="R994" s="282"/>
      <c r="S994" s="282"/>
      <c r="T994" s="283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T994" s="284" t="s">
        <v>153</v>
      </c>
      <c r="AU994" s="284" t="s">
        <v>86</v>
      </c>
      <c r="AV994" s="16" t="s">
        <v>155</v>
      </c>
      <c r="AW994" s="16" t="s">
        <v>35</v>
      </c>
      <c r="AX994" s="16" t="s">
        <v>76</v>
      </c>
      <c r="AY994" s="284" t="s">
        <v>139</v>
      </c>
    </row>
    <row r="995" s="14" customFormat="1">
      <c r="A995" s="14"/>
      <c r="B995" s="251"/>
      <c r="C995" s="252"/>
      <c r="D995" s="220" t="s">
        <v>153</v>
      </c>
      <c r="E995" s="253" t="s">
        <v>19</v>
      </c>
      <c r="F995" s="254" t="s">
        <v>213</v>
      </c>
      <c r="G995" s="252"/>
      <c r="H995" s="255">
        <v>207.38700000000006</v>
      </c>
      <c r="I995" s="256"/>
      <c r="J995" s="252"/>
      <c r="K995" s="252"/>
      <c r="L995" s="257"/>
      <c r="M995" s="258"/>
      <c r="N995" s="259"/>
      <c r="O995" s="259"/>
      <c r="P995" s="259"/>
      <c r="Q995" s="259"/>
      <c r="R995" s="259"/>
      <c r="S995" s="259"/>
      <c r="T995" s="260"/>
      <c r="U995" s="14"/>
      <c r="V995" s="14"/>
      <c r="W995" s="14"/>
      <c r="X995" s="14"/>
      <c r="Y995" s="14"/>
      <c r="Z995" s="14"/>
      <c r="AA995" s="14"/>
      <c r="AB995" s="14"/>
      <c r="AC995" s="14"/>
      <c r="AD995" s="14"/>
      <c r="AE995" s="14"/>
      <c r="AT995" s="261" t="s">
        <v>153</v>
      </c>
      <c r="AU995" s="261" t="s">
        <v>86</v>
      </c>
      <c r="AV995" s="14" t="s">
        <v>147</v>
      </c>
      <c r="AW995" s="14" t="s">
        <v>35</v>
      </c>
      <c r="AX995" s="14" t="s">
        <v>84</v>
      </c>
      <c r="AY995" s="261" t="s">
        <v>139</v>
      </c>
    </row>
    <row r="996" s="2" customFormat="1" ht="16.5" customHeight="1">
      <c r="A996" s="41"/>
      <c r="B996" s="42"/>
      <c r="C996" s="207" t="s">
        <v>1361</v>
      </c>
      <c r="D996" s="238" t="s">
        <v>142</v>
      </c>
      <c r="E996" s="208" t="s">
        <v>1362</v>
      </c>
      <c r="F996" s="209" t="s">
        <v>1363</v>
      </c>
      <c r="G996" s="210" t="s">
        <v>160</v>
      </c>
      <c r="H996" s="211">
        <v>207.387</v>
      </c>
      <c r="I996" s="212"/>
      <c r="J996" s="213">
        <f>ROUND(I996*H996,2)</f>
        <v>0</v>
      </c>
      <c r="K996" s="209" t="s">
        <v>146</v>
      </c>
      <c r="L996" s="47"/>
      <c r="M996" s="214" t="s">
        <v>19</v>
      </c>
      <c r="N996" s="215" t="s">
        <v>47</v>
      </c>
      <c r="O996" s="87"/>
      <c r="P996" s="216">
        <f>O996*H996</f>
        <v>0</v>
      </c>
      <c r="Q996" s="216">
        <v>0.00021000000000000001</v>
      </c>
      <c r="R996" s="216">
        <f>Q996*H996</f>
        <v>0.043551270000000003</v>
      </c>
      <c r="S996" s="216">
        <v>0</v>
      </c>
      <c r="T996" s="217">
        <f>S996*H996</f>
        <v>0</v>
      </c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R996" s="218" t="s">
        <v>305</v>
      </c>
      <c r="AT996" s="218" t="s">
        <v>142</v>
      </c>
      <c r="AU996" s="218" t="s">
        <v>86</v>
      </c>
      <c r="AY996" s="20" t="s">
        <v>139</v>
      </c>
      <c r="BE996" s="219">
        <f>IF(N996="základní",J996,0)</f>
        <v>0</v>
      </c>
      <c r="BF996" s="219">
        <f>IF(N996="snížená",J996,0)</f>
        <v>0</v>
      </c>
      <c r="BG996" s="219">
        <f>IF(N996="zákl. přenesená",J996,0)</f>
        <v>0</v>
      </c>
      <c r="BH996" s="219">
        <f>IF(N996="sníž. přenesená",J996,0)</f>
        <v>0</v>
      </c>
      <c r="BI996" s="219">
        <f>IF(N996="nulová",J996,0)</f>
        <v>0</v>
      </c>
      <c r="BJ996" s="20" t="s">
        <v>84</v>
      </c>
      <c r="BK996" s="219">
        <f>ROUND(I996*H996,2)</f>
        <v>0</v>
      </c>
      <c r="BL996" s="20" t="s">
        <v>305</v>
      </c>
      <c r="BM996" s="218" t="s">
        <v>1364</v>
      </c>
    </row>
    <row r="997" s="2" customFormat="1">
      <c r="A997" s="41"/>
      <c r="B997" s="42"/>
      <c r="C997" s="43"/>
      <c r="D997" s="220" t="s">
        <v>149</v>
      </c>
      <c r="E997" s="43"/>
      <c r="F997" s="221" t="s">
        <v>1365</v>
      </c>
      <c r="G997" s="43"/>
      <c r="H997" s="43"/>
      <c r="I997" s="222"/>
      <c r="J997" s="43"/>
      <c r="K997" s="43"/>
      <c r="L997" s="47"/>
      <c r="M997" s="223"/>
      <c r="N997" s="224"/>
      <c r="O997" s="87"/>
      <c r="P997" s="87"/>
      <c r="Q997" s="87"/>
      <c r="R997" s="87"/>
      <c r="S997" s="87"/>
      <c r="T997" s="88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T997" s="20" t="s">
        <v>149</v>
      </c>
      <c r="AU997" s="20" t="s">
        <v>86</v>
      </c>
    </row>
    <row r="998" s="2" customFormat="1">
      <c r="A998" s="41"/>
      <c r="B998" s="42"/>
      <c r="C998" s="43"/>
      <c r="D998" s="225" t="s">
        <v>151</v>
      </c>
      <c r="E998" s="43"/>
      <c r="F998" s="226" t="s">
        <v>1366</v>
      </c>
      <c r="G998" s="43"/>
      <c r="H998" s="43"/>
      <c r="I998" s="222"/>
      <c r="J998" s="43"/>
      <c r="K998" s="43"/>
      <c r="L998" s="47"/>
      <c r="M998" s="223"/>
      <c r="N998" s="224"/>
      <c r="O998" s="87"/>
      <c r="P998" s="87"/>
      <c r="Q998" s="87"/>
      <c r="R998" s="87"/>
      <c r="S998" s="87"/>
      <c r="T998" s="88"/>
      <c r="U998" s="41"/>
      <c r="V998" s="41"/>
      <c r="W998" s="41"/>
      <c r="X998" s="41"/>
      <c r="Y998" s="41"/>
      <c r="Z998" s="41"/>
      <c r="AA998" s="41"/>
      <c r="AB998" s="41"/>
      <c r="AC998" s="41"/>
      <c r="AD998" s="41"/>
      <c r="AE998" s="41"/>
      <c r="AT998" s="20" t="s">
        <v>151</v>
      </c>
      <c r="AU998" s="20" t="s">
        <v>86</v>
      </c>
    </row>
    <row r="999" s="15" customFormat="1">
      <c r="A999" s="15"/>
      <c r="B999" s="262"/>
      <c r="C999" s="263"/>
      <c r="D999" s="220" t="s">
        <v>153</v>
      </c>
      <c r="E999" s="264" t="s">
        <v>19</v>
      </c>
      <c r="F999" s="265" t="s">
        <v>1318</v>
      </c>
      <c r="G999" s="263"/>
      <c r="H999" s="264" t="s">
        <v>19</v>
      </c>
      <c r="I999" s="266"/>
      <c r="J999" s="263"/>
      <c r="K999" s="263"/>
      <c r="L999" s="267"/>
      <c r="M999" s="268"/>
      <c r="N999" s="269"/>
      <c r="O999" s="269"/>
      <c r="P999" s="269"/>
      <c r="Q999" s="269"/>
      <c r="R999" s="269"/>
      <c r="S999" s="269"/>
      <c r="T999" s="270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T999" s="271" t="s">
        <v>153</v>
      </c>
      <c r="AU999" s="271" t="s">
        <v>86</v>
      </c>
      <c r="AV999" s="15" t="s">
        <v>84</v>
      </c>
      <c r="AW999" s="15" t="s">
        <v>35</v>
      </c>
      <c r="AX999" s="15" t="s">
        <v>76</v>
      </c>
      <c r="AY999" s="271" t="s">
        <v>139</v>
      </c>
    </row>
    <row r="1000" s="13" customFormat="1">
      <c r="A1000" s="13"/>
      <c r="B1000" s="227"/>
      <c r="C1000" s="228"/>
      <c r="D1000" s="220" t="s">
        <v>153</v>
      </c>
      <c r="E1000" s="229" t="s">
        <v>19</v>
      </c>
      <c r="F1000" s="230" t="s">
        <v>1335</v>
      </c>
      <c r="G1000" s="228"/>
      <c r="H1000" s="231">
        <v>125.297</v>
      </c>
      <c r="I1000" s="232"/>
      <c r="J1000" s="228"/>
      <c r="K1000" s="228"/>
      <c r="L1000" s="233"/>
      <c r="M1000" s="234"/>
      <c r="N1000" s="235"/>
      <c r="O1000" s="235"/>
      <c r="P1000" s="235"/>
      <c r="Q1000" s="235"/>
      <c r="R1000" s="235"/>
      <c r="S1000" s="235"/>
      <c r="T1000" s="236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T1000" s="237" t="s">
        <v>153</v>
      </c>
      <c r="AU1000" s="237" t="s">
        <v>86</v>
      </c>
      <c r="AV1000" s="13" t="s">
        <v>86</v>
      </c>
      <c r="AW1000" s="13" t="s">
        <v>35</v>
      </c>
      <c r="AX1000" s="13" t="s">
        <v>76</v>
      </c>
      <c r="AY1000" s="237" t="s">
        <v>139</v>
      </c>
    </row>
    <row r="1001" s="13" customFormat="1">
      <c r="A1001" s="13"/>
      <c r="B1001" s="227"/>
      <c r="C1001" s="228"/>
      <c r="D1001" s="220" t="s">
        <v>153</v>
      </c>
      <c r="E1001" s="229" t="s">
        <v>19</v>
      </c>
      <c r="F1001" s="230" t="s">
        <v>1336</v>
      </c>
      <c r="G1001" s="228"/>
      <c r="H1001" s="231">
        <v>-3.96</v>
      </c>
      <c r="I1001" s="232"/>
      <c r="J1001" s="228"/>
      <c r="K1001" s="228"/>
      <c r="L1001" s="233"/>
      <c r="M1001" s="234"/>
      <c r="N1001" s="235"/>
      <c r="O1001" s="235"/>
      <c r="P1001" s="235"/>
      <c r="Q1001" s="235"/>
      <c r="R1001" s="235"/>
      <c r="S1001" s="235"/>
      <c r="T1001" s="236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37" t="s">
        <v>153</v>
      </c>
      <c r="AU1001" s="237" t="s">
        <v>86</v>
      </c>
      <c r="AV1001" s="13" t="s">
        <v>86</v>
      </c>
      <c r="AW1001" s="13" t="s">
        <v>35</v>
      </c>
      <c r="AX1001" s="13" t="s">
        <v>76</v>
      </c>
      <c r="AY1001" s="237" t="s">
        <v>139</v>
      </c>
    </row>
    <row r="1002" s="13" customFormat="1">
      <c r="A1002" s="13"/>
      <c r="B1002" s="227"/>
      <c r="C1002" s="228"/>
      <c r="D1002" s="220" t="s">
        <v>153</v>
      </c>
      <c r="E1002" s="229" t="s">
        <v>19</v>
      </c>
      <c r="F1002" s="230" t="s">
        <v>1337</v>
      </c>
      <c r="G1002" s="228"/>
      <c r="H1002" s="231">
        <v>-10.800000000000001</v>
      </c>
      <c r="I1002" s="232"/>
      <c r="J1002" s="228"/>
      <c r="K1002" s="228"/>
      <c r="L1002" s="233"/>
      <c r="M1002" s="234"/>
      <c r="N1002" s="235"/>
      <c r="O1002" s="235"/>
      <c r="P1002" s="235"/>
      <c r="Q1002" s="235"/>
      <c r="R1002" s="235"/>
      <c r="S1002" s="235"/>
      <c r="T1002" s="236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T1002" s="237" t="s">
        <v>153</v>
      </c>
      <c r="AU1002" s="237" t="s">
        <v>86</v>
      </c>
      <c r="AV1002" s="13" t="s">
        <v>86</v>
      </c>
      <c r="AW1002" s="13" t="s">
        <v>35</v>
      </c>
      <c r="AX1002" s="13" t="s">
        <v>76</v>
      </c>
      <c r="AY1002" s="237" t="s">
        <v>139</v>
      </c>
    </row>
    <row r="1003" s="16" customFormat="1">
      <c r="A1003" s="16"/>
      <c r="B1003" s="274"/>
      <c r="C1003" s="275"/>
      <c r="D1003" s="220" t="s">
        <v>153</v>
      </c>
      <c r="E1003" s="276" t="s">
        <v>19</v>
      </c>
      <c r="F1003" s="277" t="s">
        <v>1322</v>
      </c>
      <c r="G1003" s="275"/>
      <c r="H1003" s="278">
        <v>110.53700000000001</v>
      </c>
      <c r="I1003" s="279"/>
      <c r="J1003" s="275"/>
      <c r="K1003" s="275"/>
      <c r="L1003" s="280"/>
      <c r="M1003" s="281"/>
      <c r="N1003" s="282"/>
      <c r="O1003" s="282"/>
      <c r="P1003" s="282"/>
      <c r="Q1003" s="282"/>
      <c r="R1003" s="282"/>
      <c r="S1003" s="282"/>
      <c r="T1003" s="283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T1003" s="284" t="s">
        <v>153</v>
      </c>
      <c r="AU1003" s="284" t="s">
        <v>86</v>
      </c>
      <c r="AV1003" s="16" t="s">
        <v>155</v>
      </c>
      <c r="AW1003" s="16" t="s">
        <v>35</v>
      </c>
      <c r="AX1003" s="16" t="s">
        <v>76</v>
      </c>
      <c r="AY1003" s="284" t="s">
        <v>139</v>
      </c>
    </row>
    <row r="1004" s="15" customFormat="1">
      <c r="A1004" s="15"/>
      <c r="B1004" s="262"/>
      <c r="C1004" s="263"/>
      <c r="D1004" s="220" t="s">
        <v>153</v>
      </c>
      <c r="E1004" s="264" t="s">
        <v>19</v>
      </c>
      <c r="F1004" s="265" t="s">
        <v>1323</v>
      </c>
      <c r="G1004" s="263"/>
      <c r="H1004" s="264" t="s">
        <v>19</v>
      </c>
      <c r="I1004" s="266"/>
      <c r="J1004" s="263"/>
      <c r="K1004" s="263"/>
      <c r="L1004" s="267"/>
      <c r="M1004" s="268"/>
      <c r="N1004" s="269"/>
      <c r="O1004" s="269"/>
      <c r="P1004" s="269"/>
      <c r="Q1004" s="269"/>
      <c r="R1004" s="269"/>
      <c r="S1004" s="269"/>
      <c r="T1004" s="270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  <c r="AE1004" s="15"/>
      <c r="AT1004" s="271" t="s">
        <v>153</v>
      </c>
      <c r="AU1004" s="271" t="s">
        <v>86</v>
      </c>
      <c r="AV1004" s="15" t="s">
        <v>84</v>
      </c>
      <c r="AW1004" s="15" t="s">
        <v>35</v>
      </c>
      <c r="AX1004" s="15" t="s">
        <v>76</v>
      </c>
      <c r="AY1004" s="271" t="s">
        <v>139</v>
      </c>
    </row>
    <row r="1005" s="13" customFormat="1">
      <c r="A1005" s="13"/>
      <c r="B1005" s="227"/>
      <c r="C1005" s="228"/>
      <c r="D1005" s="220" t="s">
        <v>153</v>
      </c>
      <c r="E1005" s="229" t="s">
        <v>19</v>
      </c>
      <c r="F1005" s="230" t="s">
        <v>1338</v>
      </c>
      <c r="G1005" s="228"/>
      <c r="H1005" s="231">
        <v>7.5599999999999996</v>
      </c>
      <c r="I1005" s="232"/>
      <c r="J1005" s="228"/>
      <c r="K1005" s="228"/>
      <c r="L1005" s="233"/>
      <c r="M1005" s="234"/>
      <c r="N1005" s="235"/>
      <c r="O1005" s="235"/>
      <c r="P1005" s="235"/>
      <c r="Q1005" s="235"/>
      <c r="R1005" s="235"/>
      <c r="S1005" s="235"/>
      <c r="T1005" s="236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T1005" s="237" t="s">
        <v>153</v>
      </c>
      <c r="AU1005" s="237" t="s">
        <v>86</v>
      </c>
      <c r="AV1005" s="13" t="s">
        <v>86</v>
      </c>
      <c r="AW1005" s="13" t="s">
        <v>35</v>
      </c>
      <c r="AX1005" s="13" t="s">
        <v>76</v>
      </c>
      <c r="AY1005" s="237" t="s">
        <v>139</v>
      </c>
    </row>
    <row r="1006" s="13" customFormat="1">
      <c r="A1006" s="13"/>
      <c r="B1006" s="227"/>
      <c r="C1006" s="228"/>
      <c r="D1006" s="220" t="s">
        <v>153</v>
      </c>
      <c r="E1006" s="229" t="s">
        <v>19</v>
      </c>
      <c r="F1006" s="230" t="s">
        <v>1339</v>
      </c>
      <c r="G1006" s="228"/>
      <c r="H1006" s="231">
        <v>26.594999999999999</v>
      </c>
      <c r="I1006" s="232"/>
      <c r="J1006" s="228"/>
      <c r="K1006" s="228"/>
      <c r="L1006" s="233"/>
      <c r="M1006" s="234"/>
      <c r="N1006" s="235"/>
      <c r="O1006" s="235"/>
      <c r="P1006" s="235"/>
      <c r="Q1006" s="235"/>
      <c r="R1006" s="235"/>
      <c r="S1006" s="235"/>
      <c r="T1006" s="236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7" t="s">
        <v>153</v>
      </c>
      <c r="AU1006" s="237" t="s">
        <v>86</v>
      </c>
      <c r="AV1006" s="13" t="s">
        <v>86</v>
      </c>
      <c r="AW1006" s="13" t="s">
        <v>35</v>
      </c>
      <c r="AX1006" s="13" t="s">
        <v>76</v>
      </c>
      <c r="AY1006" s="237" t="s">
        <v>139</v>
      </c>
    </row>
    <row r="1007" s="13" customFormat="1">
      <c r="A1007" s="13"/>
      <c r="B1007" s="227"/>
      <c r="C1007" s="228"/>
      <c r="D1007" s="220" t="s">
        <v>153</v>
      </c>
      <c r="E1007" s="229" t="s">
        <v>19</v>
      </c>
      <c r="F1007" s="230" t="s">
        <v>1340</v>
      </c>
      <c r="G1007" s="228"/>
      <c r="H1007" s="231">
        <v>24.785</v>
      </c>
      <c r="I1007" s="232"/>
      <c r="J1007" s="228"/>
      <c r="K1007" s="228"/>
      <c r="L1007" s="233"/>
      <c r="M1007" s="234"/>
      <c r="N1007" s="235"/>
      <c r="O1007" s="235"/>
      <c r="P1007" s="235"/>
      <c r="Q1007" s="235"/>
      <c r="R1007" s="235"/>
      <c r="S1007" s="235"/>
      <c r="T1007" s="236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T1007" s="237" t="s">
        <v>153</v>
      </c>
      <c r="AU1007" s="237" t="s">
        <v>86</v>
      </c>
      <c r="AV1007" s="13" t="s">
        <v>86</v>
      </c>
      <c r="AW1007" s="13" t="s">
        <v>35</v>
      </c>
      <c r="AX1007" s="13" t="s">
        <v>76</v>
      </c>
      <c r="AY1007" s="237" t="s">
        <v>139</v>
      </c>
    </row>
    <row r="1008" s="13" customFormat="1">
      <c r="A1008" s="13"/>
      <c r="B1008" s="227"/>
      <c r="C1008" s="228"/>
      <c r="D1008" s="220" t="s">
        <v>153</v>
      </c>
      <c r="E1008" s="229" t="s">
        <v>19</v>
      </c>
      <c r="F1008" s="230" t="s">
        <v>1341</v>
      </c>
      <c r="G1008" s="228"/>
      <c r="H1008" s="231">
        <v>-1.3500000000000001</v>
      </c>
      <c r="I1008" s="232"/>
      <c r="J1008" s="228"/>
      <c r="K1008" s="228"/>
      <c r="L1008" s="233"/>
      <c r="M1008" s="234"/>
      <c r="N1008" s="235"/>
      <c r="O1008" s="235"/>
      <c r="P1008" s="235"/>
      <c r="Q1008" s="235"/>
      <c r="R1008" s="235"/>
      <c r="S1008" s="235"/>
      <c r="T1008" s="236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T1008" s="237" t="s">
        <v>153</v>
      </c>
      <c r="AU1008" s="237" t="s">
        <v>86</v>
      </c>
      <c r="AV1008" s="13" t="s">
        <v>86</v>
      </c>
      <c r="AW1008" s="13" t="s">
        <v>35</v>
      </c>
      <c r="AX1008" s="13" t="s">
        <v>76</v>
      </c>
      <c r="AY1008" s="237" t="s">
        <v>139</v>
      </c>
    </row>
    <row r="1009" s="16" customFormat="1">
      <c r="A1009" s="16"/>
      <c r="B1009" s="274"/>
      <c r="C1009" s="275"/>
      <c r="D1009" s="220" t="s">
        <v>153</v>
      </c>
      <c r="E1009" s="276" t="s">
        <v>19</v>
      </c>
      <c r="F1009" s="277" t="s">
        <v>1322</v>
      </c>
      <c r="G1009" s="275"/>
      <c r="H1009" s="278">
        <v>57.589999999999996</v>
      </c>
      <c r="I1009" s="279"/>
      <c r="J1009" s="275"/>
      <c r="K1009" s="275"/>
      <c r="L1009" s="280"/>
      <c r="M1009" s="281"/>
      <c r="N1009" s="282"/>
      <c r="O1009" s="282"/>
      <c r="P1009" s="282"/>
      <c r="Q1009" s="282"/>
      <c r="R1009" s="282"/>
      <c r="S1009" s="282"/>
      <c r="T1009" s="283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T1009" s="284" t="s">
        <v>153</v>
      </c>
      <c r="AU1009" s="284" t="s">
        <v>86</v>
      </c>
      <c r="AV1009" s="16" t="s">
        <v>155</v>
      </c>
      <c r="AW1009" s="16" t="s">
        <v>35</v>
      </c>
      <c r="AX1009" s="16" t="s">
        <v>76</v>
      </c>
      <c r="AY1009" s="284" t="s">
        <v>139</v>
      </c>
    </row>
    <row r="1010" s="15" customFormat="1">
      <c r="A1010" s="15"/>
      <c r="B1010" s="262"/>
      <c r="C1010" s="263"/>
      <c r="D1010" s="220" t="s">
        <v>153</v>
      </c>
      <c r="E1010" s="264" t="s">
        <v>19</v>
      </c>
      <c r="F1010" s="265" t="s">
        <v>1328</v>
      </c>
      <c r="G1010" s="263"/>
      <c r="H1010" s="264" t="s">
        <v>19</v>
      </c>
      <c r="I1010" s="266"/>
      <c r="J1010" s="263"/>
      <c r="K1010" s="263"/>
      <c r="L1010" s="267"/>
      <c r="M1010" s="268"/>
      <c r="N1010" s="269"/>
      <c r="O1010" s="269"/>
      <c r="P1010" s="269"/>
      <c r="Q1010" s="269"/>
      <c r="R1010" s="269"/>
      <c r="S1010" s="269"/>
      <c r="T1010" s="270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  <c r="AE1010" s="15"/>
      <c r="AT1010" s="271" t="s">
        <v>153</v>
      </c>
      <c r="AU1010" s="271" t="s">
        <v>86</v>
      </c>
      <c r="AV1010" s="15" t="s">
        <v>84</v>
      </c>
      <c r="AW1010" s="15" t="s">
        <v>35</v>
      </c>
      <c r="AX1010" s="15" t="s">
        <v>76</v>
      </c>
      <c r="AY1010" s="271" t="s">
        <v>139</v>
      </c>
    </row>
    <row r="1011" s="13" customFormat="1">
      <c r="A1011" s="13"/>
      <c r="B1011" s="227"/>
      <c r="C1011" s="228"/>
      <c r="D1011" s="220" t="s">
        <v>153</v>
      </c>
      <c r="E1011" s="229" t="s">
        <v>19</v>
      </c>
      <c r="F1011" s="230" t="s">
        <v>325</v>
      </c>
      <c r="G1011" s="228"/>
      <c r="H1011" s="231">
        <v>2.7999999999999998</v>
      </c>
      <c r="I1011" s="232"/>
      <c r="J1011" s="228"/>
      <c r="K1011" s="228"/>
      <c r="L1011" s="233"/>
      <c r="M1011" s="234"/>
      <c r="N1011" s="235"/>
      <c r="O1011" s="235"/>
      <c r="P1011" s="235"/>
      <c r="Q1011" s="235"/>
      <c r="R1011" s="235"/>
      <c r="S1011" s="235"/>
      <c r="T1011" s="236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T1011" s="237" t="s">
        <v>153</v>
      </c>
      <c r="AU1011" s="237" t="s">
        <v>86</v>
      </c>
      <c r="AV1011" s="13" t="s">
        <v>86</v>
      </c>
      <c r="AW1011" s="13" t="s">
        <v>35</v>
      </c>
      <c r="AX1011" s="13" t="s">
        <v>76</v>
      </c>
      <c r="AY1011" s="237" t="s">
        <v>139</v>
      </c>
    </row>
    <row r="1012" s="13" customFormat="1">
      <c r="A1012" s="13"/>
      <c r="B1012" s="227"/>
      <c r="C1012" s="228"/>
      <c r="D1012" s="220" t="s">
        <v>153</v>
      </c>
      <c r="E1012" s="229" t="s">
        <v>19</v>
      </c>
      <c r="F1012" s="230" t="s">
        <v>326</v>
      </c>
      <c r="G1012" s="228"/>
      <c r="H1012" s="231">
        <v>1.8600000000000001</v>
      </c>
      <c r="I1012" s="232"/>
      <c r="J1012" s="228"/>
      <c r="K1012" s="228"/>
      <c r="L1012" s="233"/>
      <c r="M1012" s="234"/>
      <c r="N1012" s="235"/>
      <c r="O1012" s="235"/>
      <c r="P1012" s="235"/>
      <c r="Q1012" s="235"/>
      <c r="R1012" s="235"/>
      <c r="S1012" s="235"/>
      <c r="T1012" s="236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T1012" s="237" t="s">
        <v>153</v>
      </c>
      <c r="AU1012" s="237" t="s">
        <v>86</v>
      </c>
      <c r="AV1012" s="13" t="s">
        <v>86</v>
      </c>
      <c r="AW1012" s="13" t="s">
        <v>35</v>
      </c>
      <c r="AX1012" s="13" t="s">
        <v>76</v>
      </c>
      <c r="AY1012" s="237" t="s">
        <v>139</v>
      </c>
    </row>
    <row r="1013" s="13" customFormat="1">
      <c r="A1013" s="13"/>
      <c r="B1013" s="227"/>
      <c r="C1013" s="228"/>
      <c r="D1013" s="220" t="s">
        <v>153</v>
      </c>
      <c r="E1013" s="229" t="s">
        <v>19</v>
      </c>
      <c r="F1013" s="230" t="s">
        <v>327</v>
      </c>
      <c r="G1013" s="228"/>
      <c r="H1013" s="231">
        <v>20.800000000000001</v>
      </c>
      <c r="I1013" s="232"/>
      <c r="J1013" s="228"/>
      <c r="K1013" s="228"/>
      <c r="L1013" s="233"/>
      <c r="M1013" s="234"/>
      <c r="N1013" s="235"/>
      <c r="O1013" s="235"/>
      <c r="P1013" s="235"/>
      <c r="Q1013" s="235"/>
      <c r="R1013" s="235"/>
      <c r="S1013" s="235"/>
      <c r="T1013" s="236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T1013" s="237" t="s">
        <v>153</v>
      </c>
      <c r="AU1013" s="237" t="s">
        <v>86</v>
      </c>
      <c r="AV1013" s="13" t="s">
        <v>86</v>
      </c>
      <c r="AW1013" s="13" t="s">
        <v>35</v>
      </c>
      <c r="AX1013" s="13" t="s">
        <v>76</v>
      </c>
      <c r="AY1013" s="237" t="s">
        <v>139</v>
      </c>
    </row>
    <row r="1014" s="13" customFormat="1">
      <c r="A1014" s="13"/>
      <c r="B1014" s="227"/>
      <c r="C1014" s="228"/>
      <c r="D1014" s="220" t="s">
        <v>153</v>
      </c>
      <c r="E1014" s="229" t="s">
        <v>19</v>
      </c>
      <c r="F1014" s="230" t="s">
        <v>1149</v>
      </c>
      <c r="G1014" s="228"/>
      <c r="H1014" s="231">
        <v>13.800000000000001</v>
      </c>
      <c r="I1014" s="232"/>
      <c r="J1014" s="228"/>
      <c r="K1014" s="228"/>
      <c r="L1014" s="233"/>
      <c r="M1014" s="234"/>
      <c r="N1014" s="235"/>
      <c r="O1014" s="235"/>
      <c r="P1014" s="235"/>
      <c r="Q1014" s="235"/>
      <c r="R1014" s="235"/>
      <c r="S1014" s="235"/>
      <c r="T1014" s="236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T1014" s="237" t="s">
        <v>153</v>
      </c>
      <c r="AU1014" s="237" t="s">
        <v>86</v>
      </c>
      <c r="AV1014" s="13" t="s">
        <v>86</v>
      </c>
      <c r="AW1014" s="13" t="s">
        <v>35</v>
      </c>
      <c r="AX1014" s="13" t="s">
        <v>76</v>
      </c>
      <c r="AY1014" s="237" t="s">
        <v>139</v>
      </c>
    </row>
    <row r="1015" s="16" customFormat="1">
      <c r="A1015" s="16"/>
      <c r="B1015" s="274"/>
      <c r="C1015" s="275"/>
      <c r="D1015" s="220" t="s">
        <v>153</v>
      </c>
      <c r="E1015" s="276" t="s">
        <v>19</v>
      </c>
      <c r="F1015" s="277" t="s">
        <v>1322</v>
      </c>
      <c r="G1015" s="275"/>
      <c r="H1015" s="278">
        <v>39.260000000000005</v>
      </c>
      <c r="I1015" s="279"/>
      <c r="J1015" s="275"/>
      <c r="K1015" s="275"/>
      <c r="L1015" s="280"/>
      <c r="M1015" s="281"/>
      <c r="N1015" s="282"/>
      <c r="O1015" s="282"/>
      <c r="P1015" s="282"/>
      <c r="Q1015" s="282"/>
      <c r="R1015" s="282"/>
      <c r="S1015" s="282"/>
      <c r="T1015" s="283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T1015" s="284" t="s">
        <v>153</v>
      </c>
      <c r="AU1015" s="284" t="s">
        <v>86</v>
      </c>
      <c r="AV1015" s="16" t="s">
        <v>155</v>
      </c>
      <c r="AW1015" s="16" t="s">
        <v>35</v>
      </c>
      <c r="AX1015" s="16" t="s">
        <v>76</v>
      </c>
      <c r="AY1015" s="284" t="s">
        <v>139</v>
      </c>
    </row>
    <row r="1016" s="14" customFormat="1">
      <c r="A1016" s="14"/>
      <c r="B1016" s="251"/>
      <c r="C1016" s="252"/>
      <c r="D1016" s="220" t="s">
        <v>153</v>
      </c>
      <c r="E1016" s="253" t="s">
        <v>19</v>
      </c>
      <c r="F1016" s="254" t="s">
        <v>213</v>
      </c>
      <c r="G1016" s="252"/>
      <c r="H1016" s="255">
        <v>207.38700000000006</v>
      </c>
      <c r="I1016" s="256"/>
      <c r="J1016" s="252"/>
      <c r="K1016" s="252"/>
      <c r="L1016" s="257"/>
      <c r="M1016" s="258"/>
      <c r="N1016" s="259"/>
      <c r="O1016" s="259"/>
      <c r="P1016" s="259"/>
      <c r="Q1016" s="259"/>
      <c r="R1016" s="259"/>
      <c r="S1016" s="259"/>
      <c r="T1016" s="260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61" t="s">
        <v>153</v>
      </c>
      <c r="AU1016" s="261" t="s">
        <v>86</v>
      </c>
      <c r="AV1016" s="14" t="s">
        <v>147</v>
      </c>
      <c r="AW1016" s="14" t="s">
        <v>35</v>
      </c>
      <c r="AX1016" s="14" t="s">
        <v>84</v>
      </c>
      <c r="AY1016" s="261" t="s">
        <v>139</v>
      </c>
    </row>
    <row r="1017" s="2" customFormat="1" ht="16.5" customHeight="1">
      <c r="A1017" s="41"/>
      <c r="B1017" s="42"/>
      <c r="C1017" s="207" t="s">
        <v>1367</v>
      </c>
      <c r="D1017" s="238" t="s">
        <v>142</v>
      </c>
      <c r="E1017" s="208" t="s">
        <v>1368</v>
      </c>
      <c r="F1017" s="209" t="s">
        <v>1369</v>
      </c>
      <c r="G1017" s="210" t="s">
        <v>160</v>
      </c>
      <c r="H1017" s="211">
        <v>207.387</v>
      </c>
      <c r="I1017" s="212"/>
      <c r="J1017" s="213">
        <f>ROUND(I1017*H1017,2)</f>
        <v>0</v>
      </c>
      <c r="K1017" s="209" t="s">
        <v>146</v>
      </c>
      <c r="L1017" s="47"/>
      <c r="M1017" s="214" t="s">
        <v>19</v>
      </c>
      <c r="N1017" s="215" t="s">
        <v>47</v>
      </c>
      <c r="O1017" s="87"/>
      <c r="P1017" s="216">
        <f>O1017*H1017</f>
        <v>0</v>
      </c>
      <c r="Q1017" s="216">
        <v>0.00020799999999999999</v>
      </c>
      <c r="R1017" s="216">
        <f>Q1017*H1017</f>
        <v>0.043136495999999996</v>
      </c>
      <c r="S1017" s="216">
        <v>0</v>
      </c>
      <c r="T1017" s="217">
        <f>S1017*H1017</f>
        <v>0</v>
      </c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R1017" s="218" t="s">
        <v>305</v>
      </c>
      <c r="AT1017" s="218" t="s">
        <v>142</v>
      </c>
      <c r="AU1017" s="218" t="s">
        <v>86</v>
      </c>
      <c r="AY1017" s="20" t="s">
        <v>139</v>
      </c>
      <c r="BE1017" s="219">
        <f>IF(N1017="základní",J1017,0)</f>
        <v>0</v>
      </c>
      <c r="BF1017" s="219">
        <f>IF(N1017="snížená",J1017,0)</f>
        <v>0</v>
      </c>
      <c r="BG1017" s="219">
        <f>IF(N1017="zákl. přenesená",J1017,0)</f>
        <v>0</v>
      </c>
      <c r="BH1017" s="219">
        <f>IF(N1017="sníž. přenesená",J1017,0)</f>
        <v>0</v>
      </c>
      <c r="BI1017" s="219">
        <f>IF(N1017="nulová",J1017,0)</f>
        <v>0</v>
      </c>
      <c r="BJ1017" s="20" t="s">
        <v>84</v>
      </c>
      <c r="BK1017" s="219">
        <f>ROUND(I1017*H1017,2)</f>
        <v>0</v>
      </c>
      <c r="BL1017" s="20" t="s">
        <v>305</v>
      </c>
      <c r="BM1017" s="218" t="s">
        <v>1370</v>
      </c>
    </row>
    <row r="1018" s="2" customFormat="1">
      <c r="A1018" s="41"/>
      <c r="B1018" s="42"/>
      <c r="C1018" s="43"/>
      <c r="D1018" s="220" t="s">
        <v>149</v>
      </c>
      <c r="E1018" s="43"/>
      <c r="F1018" s="221" t="s">
        <v>1371</v>
      </c>
      <c r="G1018" s="43"/>
      <c r="H1018" s="43"/>
      <c r="I1018" s="222"/>
      <c r="J1018" s="43"/>
      <c r="K1018" s="43"/>
      <c r="L1018" s="47"/>
      <c r="M1018" s="223"/>
      <c r="N1018" s="224"/>
      <c r="O1018" s="87"/>
      <c r="P1018" s="87"/>
      <c r="Q1018" s="87"/>
      <c r="R1018" s="87"/>
      <c r="S1018" s="87"/>
      <c r="T1018" s="88"/>
      <c r="U1018" s="41"/>
      <c r="V1018" s="41"/>
      <c r="W1018" s="41"/>
      <c r="X1018" s="41"/>
      <c r="Y1018" s="41"/>
      <c r="Z1018" s="41"/>
      <c r="AA1018" s="41"/>
      <c r="AB1018" s="41"/>
      <c r="AC1018" s="41"/>
      <c r="AD1018" s="41"/>
      <c r="AE1018" s="41"/>
      <c r="AT1018" s="20" t="s">
        <v>149</v>
      </c>
      <c r="AU1018" s="20" t="s">
        <v>86</v>
      </c>
    </row>
    <row r="1019" s="2" customFormat="1">
      <c r="A1019" s="41"/>
      <c r="B1019" s="42"/>
      <c r="C1019" s="43"/>
      <c r="D1019" s="225" t="s">
        <v>151</v>
      </c>
      <c r="E1019" s="43"/>
      <c r="F1019" s="226" t="s">
        <v>1372</v>
      </c>
      <c r="G1019" s="43"/>
      <c r="H1019" s="43"/>
      <c r="I1019" s="222"/>
      <c r="J1019" s="43"/>
      <c r="K1019" s="43"/>
      <c r="L1019" s="47"/>
      <c r="M1019" s="223"/>
      <c r="N1019" s="224"/>
      <c r="O1019" s="87"/>
      <c r="P1019" s="87"/>
      <c r="Q1019" s="87"/>
      <c r="R1019" s="87"/>
      <c r="S1019" s="87"/>
      <c r="T1019" s="88"/>
      <c r="U1019" s="41"/>
      <c r="V1019" s="41"/>
      <c r="W1019" s="41"/>
      <c r="X1019" s="41"/>
      <c r="Y1019" s="41"/>
      <c r="Z1019" s="41"/>
      <c r="AA1019" s="41"/>
      <c r="AB1019" s="41"/>
      <c r="AC1019" s="41"/>
      <c r="AD1019" s="41"/>
      <c r="AE1019" s="41"/>
      <c r="AT1019" s="20" t="s">
        <v>151</v>
      </c>
      <c r="AU1019" s="20" t="s">
        <v>86</v>
      </c>
    </row>
    <row r="1020" s="15" customFormat="1">
      <c r="A1020" s="15"/>
      <c r="B1020" s="262"/>
      <c r="C1020" s="263"/>
      <c r="D1020" s="220" t="s">
        <v>153</v>
      </c>
      <c r="E1020" s="264" t="s">
        <v>19</v>
      </c>
      <c r="F1020" s="265" t="s">
        <v>1318</v>
      </c>
      <c r="G1020" s="263"/>
      <c r="H1020" s="264" t="s">
        <v>19</v>
      </c>
      <c r="I1020" s="266"/>
      <c r="J1020" s="263"/>
      <c r="K1020" s="263"/>
      <c r="L1020" s="267"/>
      <c r="M1020" s="268"/>
      <c r="N1020" s="269"/>
      <c r="O1020" s="269"/>
      <c r="P1020" s="269"/>
      <c r="Q1020" s="269"/>
      <c r="R1020" s="269"/>
      <c r="S1020" s="269"/>
      <c r="T1020" s="270"/>
      <c r="U1020" s="15"/>
      <c r="V1020" s="15"/>
      <c r="W1020" s="15"/>
      <c r="X1020" s="15"/>
      <c r="Y1020" s="15"/>
      <c r="Z1020" s="15"/>
      <c r="AA1020" s="15"/>
      <c r="AB1020" s="15"/>
      <c r="AC1020" s="15"/>
      <c r="AD1020" s="15"/>
      <c r="AE1020" s="15"/>
      <c r="AT1020" s="271" t="s">
        <v>153</v>
      </c>
      <c r="AU1020" s="271" t="s">
        <v>86</v>
      </c>
      <c r="AV1020" s="15" t="s">
        <v>84</v>
      </c>
      <c r="AW1020" s="15" t="s">
        <v>35</v>
      </c>
      <c r="AX1020" s="15" t="s">
        <v>76</v>
      </c>
      <c r="AY1020" s="271" t="s">
        <v>139</v>
      </c>
    </row>
    <row r="1021" s="13" customFormat="1">
      <c r="A1021" s="13"/>
      <c r="B1021" s="227"/>
      <c r="C1021" s="228"/>
      <c r="D1021" s="220" t="s">
        <v>153</v>
      </c>
      <c r="E1021" s="229" t="s">
        <v>19</v>
      </c>
      <c r="F1021" s="230" t="s">
        <v>1335</v>
      </c>
      <c r="G1021" s="228"/>
      <c r="H1021" s="231">
        <v>125.297</v>
      </c>
      <c r="I1021" s="232"/>
      <c r="J1021" s="228"/>
      <c r="K1021" s="228"/>
      <c r="L1021" s="233"/>
      <c r="M1021" s="234"/>
      <c r="N1021" s="235"/>
      <c r="O1021" s="235"/>
      <c r="P1021" s="235"/>
      <c r="Q1021" s="235"/>
      <c r="R1021" s="235"/>
      <c r="S1021" s="235"/>
      <c r="T1021" s="236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37" t="s">
        <v>153</v>
      </c>
      <c r="AU1021" s="237" t="s">
        <v>86</v>
      </c>
      <c r="AV1021" s="13" t="s">
        <v>86</v>
      </c>
      <c r="AW1021" s="13" t="s">
        <v>35</v>
      </c>
      <c r="AX1021" s="13" t="s">
        <v>76</v>
      </c>
      <c r="AY1021" s="237" t="s">
        <v>139</v>
      </c>
    </row>
    <row r="1022" s="13" customFormat="1">
      <c r="A1022" s="13"/>
      <c r="B1022" s="227"/>
      <c r="C1022" s="228"/>
      <c r="D1022" s="220" t="s">
        <v>153</v>
      </c>
      <c r="E1022" s="229" t="s">
        <v>19</v>
      </c>
      <c r="F1022" s="230" t="s">
        <v>1336</v>
      </c>
      <c r="G1022" s="228"/>
      <c r="H1022" s="231">
        <v>-3.96</v>
      </c>
      <c r="I1022" s="232"/>
      <c r="J1022" s="228"/>
      <c r="K1022" s="228"/>
      <c r="L1022" s="233"/>
      <c r="M1022" s="234"/>
      <c r="N1022" s="235"/>
      <c r="O1022" s="235"/>
      <c r="P1022" s="235"/>
      <c r="Q1022" s="235"/>
      <c r="R1022" s="235"/>
      <c r="S1022" s="235"/>
      <c r="T1022" s="236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T1022" s="237" t="s">
        <v>153</v>
      </c>
      <c r="AU1022" s="237" t="s">
        <v>86</v>
      </c>
      <c r="AV1022" s="13" t="s">
        <v>86</v>
      </c>
      <c r="AW1022" s="13" t="s">
        <v>35</v>
      </c>
      <c r="AX1022" s="13" t="s">
        <v>76</v>
      </c>
      <c r="AY1022" s="237" t="s">
        <v>139</v>
      </c>
    </row>
    <row r="1023" s="13" customFormat="1">
      <c r="A1023" s="13"/>
      <c r="B1023" s="227"/>
      <c r="C1023" s="228"/>
      <c r="D1023" s="220" t="s">
        <v>153</v>
      </c>
      <c r="E1023" s="229" t="s">
        <v>19</v>
      </c>
      <c r="F1023" s="230" t="s">
        <v>1337</v>
      </c>
      <c r="G1023" s="228"/>
      <c r="H1023" s="231">
        <v>-10.800000000000001</v>
      </c>
      <c r="I1023" s="232"/>
      <c r="J1023" s="228"/>
      <c r="K1023" s="228"/>
      <c r="L1023" s="233"/>
      <c r="M1023" s="234"/>
      <c r="N1023" s="235"/>
      <c r="O1023" s="235"/>
      <c r="P1023" s="235"/>
      <c r="Q1023" s="235"/>
      <c r="R1023" s="235"/>
      <c r="S1023" s="235"/>
      <c r="T1023" s="236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7" t="s">
        <v>153</v>
      </c>
      <c r="AU1023" s="237" t="s">
        <v>86</v>
      </c>
      <c r="AV1023" s="13" t="s">
        <v>86</v>
      </c>
      <c r="AW1023" s="13" t="s">
        <v>35</v>
      </c>
      <c r="AX1023" s="13" t="s">
        <v>76</v>
      </c>
      <c r="AY1023" s="237" t="s">
        <v>139</v>
      </c>
    </row>
    <row r="1024" s="16" customFormat="1">
      <c r="A1024" s="16"/>
      <c r="B1024" s="274"/>
      <c r="C1024" s="275"/>
      <c r="D1024" s="220" t="s">
        <v>153</v>
      </c>
      <c r="E1024" s="276" t="s">
        <v>19</v>
      </c>
      <c r="F1024" s="277" t="s">
        <v>1322</v>
      </c>
      <c r="G1024" s="275"/>
      <c r="H1024" s="278">
        <v>110.53700000000001</v>
      </c>
      <c r="I1024" s="279"/>
      <c r="J1024" s="275"/>
      <c r="K1024" s="275"/>
      <c r="L1024" s="280"/>
      <c r="M1024" s="281"/>
      <c r="N1024" s="282"/>
      <c r="O1024" s="282"/>
      <c r="P1024" s="282"/>
      <c r="Q1024" s="282"/>
      <c r="R1024" s="282"/>
      <c r="S1024" s="282"/>
      <c r="T1024" s="283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T1024" s="284" t="s">
        <v>153</v>
      </c>
      <c r="AU1024" s="284" t="s">
        <v>86</v>
      </c>
      <c r="AV1024" s="16" t="s">
        <v>155</v>
      </c>
      <c r="AW1024" s="16" t="s">
        <v>35</v>
      </c>
      <c r="AX1024" s="16" t="s">
        <v>76</v>
      </c>
      <c r="AY1024" s="284" t="s">
        <v>139</v>
      </c>
    </row>
    <row r="1025" s="15" customFormat="1">
      <c r="A1025" s="15"/>
      <c r="B1025" s="262"/>
      <c r="C1025" s="263"/>
      <c r="D1025" s="220" t="s">
        <v>153</v>
      </c>
      <c r="E1025" s="264" t="s">
        <v>19</v>
      </c>
      <c r="F1025" s="265" t="s">
        <v>1323</v>
      </c>
      <c r="G1025" s="263"/>
      <c r="H1025" s="264" t="s">
        <v>19</v>
      </c>
      <c r="I1025" s="266"/>
      <c r="J1025" s="263"/>
      <c r="K1025" s="263"/>
      <c r="L1025" s="267"/>
      <c r="M1025" s="268"/>
      <c r="N1025" s="269"/>
      <c r="O1025" s="269"/>
      <c r="P1025" s="269"/>
      <c r="Q1025" s="269"/>
      <c r="R1025" s="269"/>
      <c r="S1025" s="269"/>
      <c r="T1025" s="270"/>
      <c r="U1025" s="15"/>
      <c r="V1025" s="15"/>
      <c r="W1025" s="15"/>
      <c r="X1025" s="15"/>
      <c r="Y1025" s="15"/>
      <c r="Z1025" s="15"/>
      <c r="AA1025" s="15"/>
      <c r="AB1025" s="15"/>
      <c r="AC1025" s="15"/>
      <c r="AD1025" s="15"/>
      <c r="AE1025" s="15"/>
      <c r="AT1025" s="271" t="s">
        <v>153</v>
      </c>
      <c r="AU1025" s="271" t="s">
        <v>86</v>
      </c>
      <c r="AV1025" s="15" t="s">
        <v>84</v>
      </c>
      <c r="AW1025" s="15" t="s">
        <v>35</v>
      </c>
      <c r="AX1025" s="15" t="s">
        <v>76</v>
      </c>
      <c r="AY1025" s="271" t="s">
        <v>139</v>
      </c>
    </row>
    <row r="1026" s="13" customFormat="1">
      <c r="A1026" s="13"/>
      <c r="B1026" s="227"/>
      <c r="C1026" s="228"/>
      <c r="D1026" s="220" t="s">
        <v>153</v>
      </c>
      <c r="E1026" s="229" t="s">
        <v>19</v>
      </c>
      <c r="F1026" s="230" t="s">
        <v>1338</v>
      </c>
      <c r="G1026" s="228"/>
      <c r="H1026" s="231">
        <v>7.5599999999999996</v>
      </c>
      <c r="I1026" s="232"/>
      <c r="J1026" s="228"/>
      <c r="K1026" s="228"/>
      <c r="L1026" s="233"/>
      <c r="M1026" s="234"/>
      <c r="N1026" s="235"/>
      <c r="O1026" s="235"/>
      <c r="P1026" s="235"/>
      <c r="Q1026" s="235"/>
      <c r="R1026" s="235"/>
      <c r="S1026" s="235"/>
      <c r="T1026" s="236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T1026" s="237" t="s">
        <v>153</v>
      </c>
      <c r="AU1026" s="237" t="s">
        <v>86</v>
      </c>
      <c r="AV1026" s="13" t="s">
        <v>86</v>
      </c>
      <c r="AW1026" s="13" t="s">
        <v>35</v>
      </c>
      <c r="AX1026" s="13" t="s">
        <v>76</v>
      </c>
      <c r="AY1026" s="237" t="s">
        <v>139</v>
      </c>
    </row>
    <row r="1027" s="13" customFormat="1">
      <c r="A1027" s="13"/>
      <c r="B1027" s="227"/>
      <c r="C1027" s="228"/>
      <c r="D1027" s="220" t="s">
        <v>153</v>
      </c>
      <c r="E1027" s="229" t="s">
        <v>19</v>
      </c>
      <c r="F1027" s="230" t="s">
        <v>1339</v>
      </c>
      <c r="G1027" s="228"/>
      <c r="H1027" s="231">
        <v>26.594999999999999</v>
      </c>
      <c r="I1027" s="232"/>
      <c r="J1027" s="228"/>
      <c r="K1027" s="228"/>
      <c r="L1027" s="233"/>
      <c r="M1027" s="234"/>
      <c r="N1027" s="235"/>
      <c r="O1027" s="235"/>
      <c r="P1027" s="235"/>
      <c r="Q1027" s="235"/>
      <c r="R1027" s="235"/>
      <c r="S1027" s="235"/>
      <c r="T1027" s="236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T1027" s="237" t="s">
        <v>153</v>
      </c>
      <c r="AU1027" s="237" t="s">
        <v>86</v>
      </c>
      <c r="AV1027" s="13" t="s">
        <v>86</v>
      </c>
      <c r="AW1027" s="13" t="s">
        <v>35</v>
      </c>
      <c r="AX1027" s="13" t="s">
        <v>76</v>
      </c>
      <c r="AY1027" s="237" t="s">
        <v>139</v>
      </c>
    </row>
    <row r="1028" s="13" customFormat="1">
      <c r="A1028" s="13"/>
      <c r="B1028" s="227"/>
      <c r="C1028" s="228"/>
      <c r="D1028" s="220" t="s">
        <v>153</v>
      </c>
      <c r="E1028" s="229" t="s">
        <v>19</v>
      </c>
      <c r="F1028" s="230" t="s">
        <v>1340</v>
      </c>
      <c r="G1028" s="228"/>
      <c r="H1028" s="231">
        <v>24.785</v>
      </c>
      <c r="I1028" s="232"/>
      <c r="J1028" s="228"/>
      <c r="K1028" s="228"/>
      <c r="L1028" s="233"/>
      <c r="M1028" s="234"/>
      <c r="N1028" s="235"/>
      <c r="O1028" s="235"/>
      <c r="P1028" s="235"/>
      <c r="Q1028" s="235"/>
      <c r="R1028" s="235"/>
      <c r="S1028" s="235"/>
      <c r="T1028" s="236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T1028" s="237" t="s">
        <v>153</v>
      </c>
      <c r="AU1028" s="237" t="s">
        <v>86</v>
      </c>
      <c r="AV1028" s="13" t="s">
        <v>86</v>
      </c>
      <c r="AW1028" s="13" t="s">
        <v>35</v>
      </c>
      <c r="AX1028" s="13" t="s">
        <v>76</v>
      </c>
      <c r="AY1028" s="237" t="s">
        <v>139</v>
      </c>
    </row>
    <row r="1029" s="13" customFormat="1">
      <c r="A1029" s="13"/>
      <c r="B1029" s="227"/>
      <c r="C1029" s="228"/>
      <c r="D1029" s="220" t="s">
        <v>153</v>
      </c>
      <c r="E1029" s="229" t="s">
        <v>19</v>
      </c>
      <c r="F1029" s="230" t="s">
        <v>1341</v>
      </c>
      <c r="G1029" s="228"/>
      <c r="H1029" s="231">
        <v>-1.3500000000000001</v>
      </c>
      <c r="I1029" s="232"/>
      <c r="J1029" s="228"/>
      <c r="K1029" s="228"/>
      <c r="L1029" s="233"/>
      <c r="M1029" s="234"/>
      <c r="N1029" s="235"/>
      <c r="O1029" s="235"/>
      <c r="P1029" s="235"/>
      <c r="Q1029" s="235"/>
      <c r="R1029" s="235"/>
      <c r="S1029" s="235"/>
      <c r="T1029" s="236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7" t="s">
        <v>153</v>
      </c>
      <c r="AU1029" s="237" t="s">
        <v>86</v>
      </c>
      <c r="AV1029" s="13" t="s">
        <v>86</v>
      </c>
      <c r="AW1029" s="13" t="s">
        <v>35</v>
      </c>
      <c r="AX1029" s="13" t="s">
        <v>76</v>
      </c>
      <c r="AY1029" s="237" t="s">
        <v>139</v>
      </c>
    </row>
    <row r="1030" s="16" customFormat="1">
      <c r="A1030" s="16"/>
      <c r="B1030" s="274"/>
      <c r="C1030" s="275"/>
      <c r="D1030" s="220" t="s">
        <v>153</v>
      </c>
      <c r="E1030" s="276" t="s">
        <v>19</v>
      </c>
      <c r="F1030" s="277" t="s">
        <v>1322</v>
      </c>
      <c r="G1030" s="275"/>
      <c r="H1030" s="278">
        <v>57.589999999999996</v>
      </c>
      <c r="I1030" s="279"/>
      <c r="J1030" s="275"/>
      <c r="K1030" s="275"/>
      <c r="L1030" s="280"/>
      <c r="M1030" s="281"/>
      <c r="N1030" s="282"/>
      <c r="O1030" s="282"/>
      <c r="P1030" s="282"/>
      <c r="Q1030" s="282"/>
      <c r="R1030" s="282"/>
      <c r="S1030" s="282"/>
      <c r="T1030" s="283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T1030" s="284" t="s">
        <v>153</v>
      </c>
      <c r="AU1030" s="284" t="s">
        <v>86</v>
      </c>
      <c r="AV1030" s="16" t="s">
        <v>155</v>
      </c>
      <c r="AW1030" s="16" t="s">
        <v>35</v>
      </c>
      <c r="AX1030" s="16" t="s">
        <v>76</v>
      </c>
      <c r="AY1030" s="284" t="s">
        <v>139</v>
      </c>
    </row>
    <row r="1031" s="15" customFormat="1">
      <c r="A1031" s="15"/>
      <c r="B1031" s="262"/>
      <c r="C1031" s="263"/>
      <c r="D1031" s="220" t="s">
        <v>153</v>
      </c>
      <c r="E1031" s="264" t="s">
        <v>19</v>
      </c>
      <c r="F1031" s="265" t="s">
        <v>1328</v>
      </c>
      <c r="G1031" s="263"/>
      <c r="H1031" s="264" t="s">
        <v>19</v>
      </c>
      <c r="I1031" s="266"/>
      <c r="J1031" s="263"/>
      <c r="K1031" s="263"/>
      <c r="L1031" s="267"/>
      <c r="M1031" s="268"/>
      <c r="N1031" s="269"/>
      <c r="O1031" s="269"/>
      <c r="P1031" s="269"/>
      <c r="Q1031" s="269"/>
      <c r="R1031" s="269"/>
      <c r="S1031" s="269"/>
      <c r="T1031" s="270"/>
      <c r="U1031" s="15"/>
      <c r="V1031" s="15"/>
      <c r="W1031" s="15"/>
      <c r="X1031" s="15"/>
      <c r="Y1031" s="15"/>
      <c r="Z1031" s="15"/>
      <c r="AA1031" s="15"/>
      <c r="AB1031" s="15"/>
      <c r="AC1031" s="15"/>
      <c r="AD1031" s="15"/>
      <c r="AE1031" s="15"/>
      <c r="AT1031" s="271" t="s">
        <v>153</v>
      </c>
      <c r="AU1031" s="271" t="s">
        <v>86</v>
      </c>
      <c r="AV1031" s="15" t="s">
        <v>84</v>
      </c>
      <c r="AW1031" s="15" t="s">
        <v>35</v>
      </c>
      <c r="AX1031" s="15" t="s">
        <v>76</v>
      </c>
      <c r="AY1031" s="271" t="s">
        <v>139</v>
      </c>
    </row>
    <row r="1032" s="13" customFormat="1">
      <c r="A1032" s="13"/>
      <c r="B1032" s="227"/>
      <c r="C1032" s="228"/>
      <c r="D1032" s="220" t="s">
        <v>153</v>
      </c>
      <c r="E1032" s="229" t="s">
        <v>19</v>
      </c>
      <c r="F1032" s="230" t="s">
        <v>325</v>
      </c>
      <c r="G1032" s="228"/>
      <c r="H1032" s="231">
        <v>2.7999999999999998</v>
      </c>
      <c r="I1032" s="232"/>
      <c r="J1032" s="228"/>
      <c r="K1032" s="228"/>
      <c r="L1032" s="233"/>
      <c r="M1032" s="234"/>
      <c r="N1032" s="235"/>
      <c r="O1032" s="235"/>
      <c r="P1032" s="235"/>
      <c r="Q1032" s="235"/>
      <c r="R1032" s="235"/>
      <c r="S1032" s="235"/>
      <c r="T1032" s="236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37" t="s">
        <v>153</v>
      </c>
      <c r="AU1032" s="237" t="s">
        <v>86</v>
      </c>
      <c r="AV1032" s="13" t="s">
        <v>86</v>
      </c>
      <c r="AW1032" s="13" t="s">
        <v>35</v>
      </c>
      <c r="AX1032" s="13" t="s">
        <v>76</v>
      </c>
      <c r="AY1032" s="237" t="s">
        <v>139</v>
      </c>
    </row>
    <row r="1033" s="13" customFormat="1">
      <c r="A1033" s="13"/>
      <c r="B1033" s="227"/>
      <c r="C1033" s="228"/>
      <c r="D1033" s="220" t="s">
        <v>153</v>
      </c>
      <c r="E1033" s="229" t="s">
        <v>19</v>
      </c>
      <c r="F1033" s="230" t="s">
        <v>326</v>
      </c>
      <c r="G1033" s="228"/>
      <c r="H1033" s="231">
        <v>1.8600000000000001</v>
      </c>
      <c r="I1033" s="232"/>
      <c r="J1033" s="228"/>
      <c r="K1033" s="228"/>
      <c r="L1033" s="233"/>
      <c r="M1033" s="234"/>
      <c r="N1033" s="235"/>
      <c r="O1033" s="235"/>
      <c r="P1033" s="235"/>
      <c r="Q1033" s="235"/>
      <c r="R1033" s="235"/>
      <c r="S1033" s="235"/>
      <c r="T1033" s="236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T1033" s="237" t="s">
        <v>153</v>
      </c>
      <c r="AU1033" s="237" t="s">
        <v>86</v>
      </c>
      <c r="AV1033" s="13" t="s">
        <v>86</v>
      </c>
      <c r="AW1033" s="13" t="s">
        <v>35</v>
      </c>
      <c r="AX1033" s="13" t="s">
        <v>76</v>
      </c>
      <c r="AY1033" s="237" t="s">
        <v>139</v>
      </c>
    </row>
    <row r="1034" s="13" customFormat="1">
      <c r="A1034" s="13"/>
      <c r="B1034" s="227"/>
      <c r="C1034" s="228"/>
      <c r="D1034" s="220" t="s">
        <v>153</v>
      </c>
      <c r="E1034" s="229" t="s">
        <v>19</v>
      </c>
      <c r="F1034" s="230" t="s">
        <v>327</v>
      </c>
      <c r="G1034" s="228"/>
      <c r="H1034" s="231">
        <v>20.800000000000001</v>
      </c>
      <c r="I1034" s="232"/>
      <c r="J1034" s="228"/>
      <c r="K1034" s="228"/>
      <c r="L1034" s="233"/>
      <c r="M1034" s="234"/>
      <c r="N1034" s="235"/>
      <c r="O1034" s="235"/>
      <c r="P1034" s="235"/>
      <c r="Q1034" s="235"/>
      <c r="R1034" s="235"/>
      <c r="S1034" s="235"/>
      <c r="T1034" s="236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7" t="s">
        <v>153</v>
      </c>
      <c r="AU1034" s="237" t="s">
        <v>86</v>
      </c>
      <c r="AV1034" s="13" t="s">
        <v>86</v>
      </c>
      <c r="AW1034" s="13" t="s">
        <v>35</v>
      </c>
      <c r="AX1034" s="13" t="s">
        <v>76</v>
      </c>
      <c r="AY1034" s="237" t="s">
        <v>139</v>
      </c>
    </row>
    <row r="1035" s="13" customFormat="1">
      <c r="A1035" s="13"/>
      <c r="B1035" s="227"/>
      <c r="C1035" s="228"/>
      <c r="D1035" s="220" t="s">
        <v>153</v>
      </c>
      <c r="E1035" s="229" t="s">
        <v>19</v>
      </c>
      <c r="F1035" s="230" t="s">
        <v>1149</v>
      </c>
      <c r="G1035" s="228"/>
      <c r="H1035" s="231">
        <v>13.800000000000001</v>
      </c>
      <c r="I1035" s="232"/>
      <c r="J1035" s="228"/>
      <c r="K1035" s="228"/>
      <c r="L1035" s="233"/>
      <c r="M1035" s="234"/>
      <c r="N1035" s="235"/>
      <c r="O1035" s="235"/>
      <c r="P1035" s="235"/>
      <c r="Q1035" s="235"/>
      <c r="R1035" s="235"/>
      <c r="S1035" s="235"/>
      <c r="T1035" s="236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T1035" s="237" t="s">
        <v>153</v>
      </c>
      <c r="AU1035" s="237" t="s">
        <v>86</v>
      </c>
      <c r="AV1035" s="13" t="s">
        <v>86</v>
      </c>
      <c r="AW1035" s="13" t="s">
        <v>35</v>
      </c>
      <c r="AX1035" s="13" t="s">
        <v>76</v>
      </c>
      <c r="AY1035" s="237" t="s">
        <v>139</v>
      </c>
    </row>
    <row r="1036" s="16" customFormat="1">
      <c r="A1036" s="16"/>
      <c r="B1036" s="274"/>
      <c r="C1036" s="275"/>
      <c r="D1036" s="220" t="s">
        <v>153</v>
      </c>
      <c r="E1036" s="276" t="s">
        <v>19</v>
      </c>
      <c r="F1036" s="277" t="s">
        <v>1322</v>
      </c>
      <c r="G1036" s="275"/>
      <c r="H1036" s="278">
        <v>39.260000000000005</v>
      </c>
      <c r="I1036" s="279"/>
      <c r="J1036" s="275"/>
      <c r="K1036" s="275"/>
      <c r="L1036" s="280"/>
      <c r="M1036" s="281"/>
      <c r="N1036" s="282"/>
      <c r="O1036" s="282"/>
      <c r="P1036" s="282"/>
      <c r="Q1036" s="282"/>
      <c r="R1036" s="282"/>
      <c r="S1036" s="282"/>
      <c r="T1036" s="283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T1036" s="284" t="s">
        <v>153</v>
      </c>
      <c r="AU1036" s="284" t="s">
        <v>86</v>
      </c>
      <c r="AV1036" s="16" t="s">
        <v>155</v>
      </c>
      <c r="AW1036" s="16" t="s">
        <v>35</v>
      </c>
      <c r="AX1036" s="16" t="s">
        <v>76</v>
      </c>
      <c r="AY1036" s="284" t="s">
        <v>139</v>
      </c>
    </row>
    <row r="1037" s="14" customFormat="1">
      <c r="A1037" s="14"/>
      <c r="B1037" s="251"/>
      <c r="C1037" s="252"/>
      <c r="D1037" s="220" t="s">
        <v>153</v>
      </c>
      <c r="E1037" s="253" t="s">
        <v>19</v>
      </c>
      <c r="F1037" s="254" t="s">
        <v>213</v>
      </c>
      <c r="G1037" s="252"/>
      <c r="H1037" s="255">
        <v>207.38700000000006</v>
      </c>
      <c r="I1037" s="256"/>
      <c r="J1037" s="252"/>
      <c r="K1037" s="252"/>
      <c r="L1037" s="257"/>
      <c r="M1037" s="258"/>
      <c r="N1037" s="259"/>
      <c r="O1037" s="259"/>
      <c r="P1037" s="259"/>
      <c r="Q1037" s="259"/>
      <c r="R1037" s="259"/>
      <c r="S1037" s="259"/>
      <c r="T1037" s="260"/>
      <c r="U1037" s="14"/>
      <c r="V1037" s="14"/>
      <c r="W1037" s="14"/>
      <c r="X1037" s="14"/>
      <c r="Y1037" s="14"/>
      <c r="Z1037" s="14"/>
      <c r="AA1037" s="14"/>
      <c r="AB1037" s="14"/>
      <c r="AC1037" s="14"/>
      <c r="AD1037" s="14"/>
      <c r="AE1037" s="14"/>
      <c r="AT1037" s="261" t="s">
        <v>153</v>
      </c>
      <c r="AU1037" s="261" t="s">
        <v>86</v>
      </c>
      <c r="AV1037" s="14" t="s">
        <v>147</v>
      </c>
      <c r="AW1037" s="14" t="s">
        <v>35</v>
      </c>
      <c r="AX1037" s="14" t="s">
        <v>84</v>
      </c>
      <c r="AY1037" s="261" t="s">
        <v>139</v>
      </c>
    </row>
    <row r="1038" s="2" customFormat="1" ht="16.5" customHeight="1">
      <c r="A1038" s="41"/>
      <c r="B1038" s="42"/>
      <c r="C1038" s="207" t="s">
        <v>1373</v>
      </c>
      <c r="D1038" s="238" t="s">
        <v>142</v>
      </c>
      <c r="E1038" s="208" t="s">
        <v>1374</v>
      </c>
      <c r="F1038" s="209" t="s">
        <v>1375</v>
      </c>
      <c r="G1038" s="210" t="s">
        <v>160</v>
      </c>
      <c r="H1038" s="211">
        <v>223</v>
      </c>
      <c r="I1038" s="212"/>
      <c r="J1038" s="213">
        <f>ROUND(I1038*H1038,2)</f>
        <v>0</v>
      </c>
      <c r="K1038" s="209" t="s">
        <v>146</v>
      </c>
      <c r="L1038" s="47"/>
      <c r="M1038" s="214" t="s">
        <v>19</v>
      </c>
      <c r="N1038" s="215" t="s">
        <v>47</v>
      </c>
      <c r="O1038" s="87"/>
      <c r="P1038" s="216">
        <f>O1038*H1038</f>
        <v>0</v>
      </c>
      <c r="Q1038" s="216">
        <v>6.2500000000000003E-06</v>
      </c>
      <c r="R1038" s="216">
        <f>Q1038*H1038</f>
        <v>0.00139375</v>
      </c>
      <c r="S1038" s="216">
        <v>0</v>
      </c>
      <c r="T1038" s="217">
        <f>S1038*H1038</f>
        <v>0</v>
      </c>
      <c r="U1038" s="41"/>
      <c r="V1038" s="41"/>
      <c r="W1038" s="41"/>
      <c r="X1038" s="41"/>
      <c r="Y1038" s="41"/>
      <c r="Z1038" s="41"/>
      <c r="AA1038" s="41"/>
      <c r="AB1038" s="41"/>
      <c r="AC1038" s="41"/>
      <c r="AD1038" s="41"/>
      <c r="AE1038" s="41"/>
      <c r="AR1038" s="218" t="s">
        <v>305</v>
      </c>
      <c r="AT1038" s="218" t="s">
        <v>142</v>
      </c>
      <c r="AU1038" s="218" t="s">
        <v>86</v>
      </c>
      <c r="AY1038" s="20" t="s">
        <v>139</v>
      </c>
      <c r="BE1038" s="219">
        <f>IF(N1038="základní",J1038,0)</f>
        <v>0</v>
      </c>
      <c r="BF1038" s="219">
        <f>IF(N1038="snížená",J1038,0)</f>
        <v>0</v>
      </c>
      <c r="BG1038" s="219">
        <f>IF(N1038="zákl. přenesená",J1038,0)</f>
        <v>0</v>
      </c>
      <c r="BH1038" s="219">
        <f>IF(N1038="sníž. přenesená",J1038,0)</f>
        <v>0</v>
      </c>
      <c r="BI1038" s="219">
        <f>IF(N1038="nulová",J1038,0)</f>
        <v>0</v>
      </c>
      <c r="BJ1038" s="20" t="s">
        <v>84</v>
      </c>
      <c r="BK1038" s="219">
        <f>ROUND(I1038*H1038,2)</f>
        <v>0</v>
      </c>
      <c r="BL1038" s="20" t="s">
        <v>305</v>
      </c>
      <c r="BM1038" s="218" t="s">
        <v>1376</v>
      </c>
    </row>
    <row r="1039" s="2" customFormat="1">
      <c r="A1039" s="41"/>
      <c r="B1039" s="42"/>
      <c r="C1039" s="43"/>
      <c r="D1039" s="220" t="s">
        <v>149</v>
      </c>
      <c r="E1039" s="43"/>
      <c r="F1039" s="221" t="s">
        <v>1377</v>
      </c>
      <c r="G1039" s="43"/>
      <c r="H1039" s="43"/>
      <c r="I1039" s="222"/>
      <c r="J1039" s="43"/>
      <c r="K1039" s="43"/>
      <c r="L1039" s="47"/>
      <c r="M1039" s="223"/>
      <c r="N1039" s="224"/>
      <c r="O1039" s="87"/>
      <c r="P1039" s="87"/>
      <c r="Q1039" s="87"/>
      <c r="R1039" s="87"/>
      <c r="S1039" s="87"/>
      <c r="T1039" s="88"/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T1039" s="20" t="s">
        <v>149</v>
      </c>
      <c r="AU1039" s="20" t="s">
        <v>86</v>
      </c>
    </row>
    <row r="1040" s="2" customFormat="1">
      <c r="A1040" s="41"/>
      <c r="B1040" s="42"/>
      <c r="C1040" s="43"/>
      <c r="D1040" s="225" t="s">
        <v>151</v>
      </c>
      <c r="E1040" s="43"/>
      <c r="F1040" s="226" t="s">
        <v>1378</v>
      </c>
      <c r="G1040" s="43"/>
      <c r="H1040" s="43"/>
      <c r="I1040" s="222"/>
      <c r="J1040" s="43"/>
      <c r="K1040" s="43"/>
      <c r="L1040" s="47"/>
      <c r="M1040" s="223"/>
      <c r="N1040" s="224"/>
      <c r="O1040" s="87"/>
      <c r="P1040" s="87"/>
      <c r="Q1040" s="87"/>
      <c r="R1040" s="87"/>
      <c r="S1040" s="87"/>
      <c r="T1040" s="88"/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  <c r="AT1040" s="20" t="s">
        <v>151</v>
      </c>
      <c r="AU1040" s="20" t="s">
        <v>86</v>
      </c>
    </row>
    <row r="1041" s="13" customFormat="1">
      <c r="A1041" s="13"/>
      <c r="B1041" s="227"/>
      <c r="C1041" s="228"/>
      <c r="D1041" s="220" t="s">
        <v>153</v>
      </c>
      <c r="E1041" s="229" t="s">
        <v>19</v>
      </c>
      <c r="F1041" s="230" t="s">
        <v>253</v>
      </c>
      <c r="G1041" s="228"/>
      <c r="H1041" s="231">
        <v>223</v>
      </c>
      <c r="I1041" s="232"/>
      <c r="J1041" s="228"/>
      <c r="K1041" s="228"/>
      <c r="L1041" s="233"/>
      <c r="M1041" s="234"/>
      <c r="N1041" s="235"/>
      <c r="O1041" s="235"/>
      <c r="P1041" s="235"/>
      <c r="Q1041" s="235"/>
      <c r="R1041" s="235"/>
      <c r="S1041" s="235"/>
      <c r="T1041" s="236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T1041" s="237" t="s">
        <v>153</v>
      </c>
      <c r="AU1041" s="237" t="s">
        <v>86</v>
      </c>
      <c r="AV1041" s="13" t="s">
        <v>86</v>
      </c>
      <c r="AW1041" s="13" t="s">
        <v>35</v>
      </c>
      <c r="AX1041" s="13" t="s">
        <v>84</v>
      </c>
      <c r="AY1041" s="237" t="s">
        <v>139</v>
      </c>
    </row>
    <row r="1042" s="2" customFormat="1" ht="21.75" customHeight="1">
      <c r="A1042" s="41"/>
      <c r="B1042" s="42"/>
      <c r="C1042" s="207" t="s">
        <v>1379</v>
      </c>
      <c r="D1042" s="238" t="s">
        <v>142</v>
      </c>
      <c r="E1042" s="208" t="s">
        <v>1380</v>
      </c>
      <c r="F1042" s="209" t="s">
        <v>1381</v>
      </c>
      <c r="G1042" s="210" t="s">
        <v>160</v>
      </c>
      <c r="H1042" s="211">
        <v>57.590000000000003</v>
      </c>
      <c r="I1042" s="212"/>
      <c r="J1042" s="213">
        <f>ROUND(I1042*H1042,2)</f>
        <v>0</v>
      </c>
      <c r="K1042" s="209" t="s">
        <v>146</v>
      </c>
      <c r="L1042" s="47"/>
      <c r="M1042" s="214" t="s">
        <v>19</v>
      </c>
      <c r="N1042" s="215" t="s">
        <v>47</v>
      </c>
      <c r="O1042" s="87"/>
      <c r="P1042" s="216">
        <f>O1042*H1042</f>
        <v>0</v>
      </c>
      <c r="Q1042" s="216">
        <v>0.00029999999999999997</v>
      </c>
      <c r="R1042" s="216">
        <f>Q1042*H1042</f>
        <v>0.017277000000000001</v>
      </c>
      <c r="S1042" s="216">
        <v>0</v>
      </c>
      <c r="T1042" s="217">
        <f>S1042*H1042</f>
        <v>0</v>
      </c>
      <c r="U1042" s="41"/>
      <c r="V1042" s="41"/>
      <c r="W1042" s="41"/>
      <c r="X1042" s="41"/>
      <c r="Y1042" s="41"/>
      <c r="Z1042" s="41"/>
      <c r="AA1042" s="41"/>
      <c r="AB1042" s="41"/>
      <c r="AC1042" s="41"/>
      <c r="AD1042" s="41"/>
      <c r="AE1042" s="41"/>
      <c r="AR1042" s="218" t="s">
        <v>305</v>
      </c>
      <c r="AT1042" s="218" t="s">
        <v>142</v>
      </c>
      <c r="AU1042" s="218" t="s">
        <v>86</v>
      </c>
      <c r="AY1042" s="20" t="s">
        <v>139</v>
      </c>
      <c r="BE1042" s="219">
        <f>IF(N1042="základní",J1042,0)</f>
        <v>0</v>
      </c>
      <c r="BF1042" s="219">
        <f>IF(N1042="snížená",J1042,0)</f>
        <v>0</v>
      </c>
      <c r="BG1042" s="219">
        <f>IF(N1042="zákl. přenesená",J1042,0)</f>
        <v>0</v>
      </c>
      <c r="BH1042" s="219">
        <f>IF(N1042="sníž. přenesená",J1042,0)</f>
        <v>0</v>
      </c>
      <c r="BI1042" s="219">
        <f>IF(N1042="nulová",J1042,0)</f>
        <v>0</v>
      </c>
      <c r="BJ1042" s="20" t="s">
        <v>84</v>
      </c>
      <c r="BK1042" s="219">
        <f>ROUND(I1042*H1042,2)</f>
        <v>0</v>
      </c>
      <c r="BL1042" s="20" t="s">
        <v>305</v>
      </c>
      <c r="BM1042" s="218" t="s">
        <v>1382</v>
      </c>
    </row>
    <row r="1043" s="2" customFormat="1">
      <c r="A1043" s="41"/>
      <c r="B1043" s="42"/>
      <c r="C1043" s="43"/>
      <c r="D1043" s="220" t="s">
        <v>149</v>
      </c>
      <c r="E1043" s="43"/>
      <c r="F1043" s="221" t="s">
        <v>1383</v>
      </c>
      <c r="G1043" s="43"/>
      <c r="H1043" s="43"/>
      <c r="I1043" s="222"/>
      <c r="J1043" s="43"/>
      <c r="K1043" s="43"/>
      <c r="L1043" s="47"/>
      <c r="M1043" s="223"/>
      <c r="N1043" s="224"/>
      <c r="O1043" s="87"/>
      <c r="P1043" s="87"/>
      <c r="Q1043" s="87"/>
      <c r="R1043" s="87"/>
      <c r="S1043" s="87"/>
      <c r="T1043" s="88"/>
      <c r="U1043" s="41"/>
      <c r="V1043" s="41"/>
      <c r="W1043" s="41"/>
      <c r="X1043" s="41"/>
      <c r="Y1043" s="41"/>
      <c r="Z1043" s="41"/>
      <c r="AA1043" s="41"/>
      <c r="AB1043" s="41"/>
      <c r="AC1043" s="41"/>
      <c r="AD1043" s="41"/>
      <c r="AE1043" s="41"/>
      <c r="AT1043" s="20" t="s">
        <v>149</v>
      </c>
      <c r="AU1043" s="20" t="s">
        <v>86</v>
      </c>
    </row>
    <row r="1044" s="2" customFormat="1">
      <c r="A1044" s="41"/>
      <c r="B1044" s="42"/>
      <c r="C1044" s="43"/>
      <c r="D1044" s="225" t="s">
        <v>151</v>
      </c>
      <c r="E1044" s="43"/>
      <c r="F1044" s="226" t="s">
        <v>1384</v>
      </c>
      <c r="G1044" s="43"/>
      <c r="H1044" s="43"/>
      <c r="I1044" s="222"/>
      <c r="J1044" s="43"/>
      <c r="K1044" s="43"/>
      <c r="L1044" s="47"/>
      <c r="M1044" s="223"/>
      <c r="N1044" s="224"/>
      <c r="O1044" s="87"/>
      <c r="P1044" s="87"/>
      <c r="Q1044" s="87"/>
      <c r="R1044" s="87"/>
      <c r="S1044" s="87"/>
      <c r="T1044" s="88"/>
      <c r="U1044" s="41"/>
      <c r="V1044" s="41"/>
      <c r="W1044" s="41"/>
      <c r="X1044" s="41"/>
      <c r="Y1044" s="41"/>
      <c r="Z1044" s="41"/>
      <c r="AA1044" s="41"/>
      <c r="AB1044" s="41"/>
      <c r="AC1044" s="41"/>
      <c r="AD1044" s="41"/>
      <c r="AE1044" s="41"/>
      <c r="AT1044" s="20" t="s">
        <v>151</v>
      </c>
      <c r="AU1044" s="20" t="s">
        <v>86</v>
      </c>
    </row>
    <row r="1045" s="15" customFormat="1">
      <c r="A1045" s="15"/>
      <c r="B1045" s="262"/>
      <c r="C1045" s="263"/>
      <c r="D1045" s="220" t="s">
        <v>153</v>
      </c>
      <c r="E1045" s="264" t="s">
        <v>19</v>
      </c>
      <c r="F1045" s="265" t="s">
        <v>1323</v>
      </c>
      <c r="G1045" s="263"/>
      <c r="H1045" s="264" t="s">
        <v>19</v>
      </c>
      <c r="I1045" s="266"/>
      <c r="J1045" s="263"/>
      <c r="K1045" s="263"/>
      <c r="L1045" s="267"/>
      <c r="M1045" s="268"/>
      <c r="N1045" s="269"/>
      <c r="O1045" s="269"/>
      <c r="P1045" s="269"/>
      <c r="Q1045" s="269"/>
      <c r="R1045" s="269"/>
      <c r="S1045" s="269"/>
      <c r="T1045" s="270"/>
      <c r="U1045" s="15"/>
      <c r="V1045" s="15"/>
      <c r="W1045" s="15"/>
      <c r="X1045" s="15"/>
      <c r="Y1045" s="15"/>
      <c r="Z1045" s="15"/>
      <c r="AA1045" s="15"/>
      <c r="AB1045" s="15"/>
      <c r="AC1045" s="15"/>
      <c r="AD1045" s="15"/>
      <c r="AE1045" s="15"/>
      <c r="AT1045" s="271" t="s">
        <v>153</v>
      </c>
      <c r="AU1045" s="271" t="s">
        <v>86</v>
      </c>
      <c r="AV1045" s="15" t="s">
        <v>84</v>
      </c>
      <c r="AW1045" s="15" t="s">
        <v>35</v>
      </c>
      <c r="AX1045" s="15" t="s">
        <v>76</v>
      </c>
      <c r="AY1045" s="271" t="s">
        <v>139</v>
      </c>
    </row>
    <row r="1046" s="13" customFormat="1">
      <c r="A1046" s="13"/>
      <c r="B1046" s="227"/>
      <c r="C1046" s="228"/>
      <c r="D1046" s="220" t="s">
        <v>153</v>
      </c>
      <c r="E1046" s="229" t="s">
        <v>19</v>
      </c>
      <c r="F1046" s="230" t="s">
        <v>1338</v>
      </c>
      <c r="G1046" s="228"/>
      <c r="H1046" s="231">
        <v>7.5599999999999996</v>
      </c>
      <c r="I1046" s="232"/>
      <c r="J1046" s="228"/>
      <c r="K1046" s="228"/>
      <c r="L1046" s="233"/>
      <c r="M1046" s="234"/>
      <c r="N1046" s="235"/>
      <c r="O1046" s="235"/>
      <c r="P1046" s="235"/>
      <c r="Q1046" s="235"/>
      <c r="R1046" s="235"/>
      <c r="S1046" s="235"/>
      <c r="T1046" s="236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T1046" s="237" t="s">
        <v>153</v>
      </c>
      <c r="AU1046" s="237" t="s">
        <v>86</v>
      </c>
      <c r="AV1046" s="13" t="s">
        <v>86</v>
      </c>
      <c r="AW1046" s="13" t="s">
        <v>35</v>
      </c>
      <c r="AX1046" s="13" t="s">
        <v>76</v>
      </c>
      <c r="AY1046" s="237" t="s">
        <v>139</v>
      </c>
    </row>
    <row r="1047" s="13" customFormat="1">
      <c r="A1047" s="13"/>
      <c r="B1047" s="227"/>
      <c r="C1047" s="228"/>
      <c r="D1047" s="220" t="s">
        <v>153</v>
      </c>
      <c r="E1047" s="229" t="s">
        <v>19</v>
      </c>
      <c r="F1047" s="230" t="s">
        <v>1339</v>
      </c>
      <c r="G1047" s="228"/>
      <c r="H1047" s="231">
        <v>26.594999999999999</v>
      </c>
      <c r="I1047" s="232"/>
      <c r="J1047" s="228"/>
      <c r="K1047" s="228"/>
      <c r="L1047" s="233"/>
      <c r="M1047" s="234"/>
      <c r="N1047" s="235"/>
      <c r="O1047" s="235"/>
      <c r="P1047" s="235"/>
      <c r="Q1047" s="235"/>
      <c r="R1047" s="235"/>
      <c r="S1047" s="235"/>
      <c r="T1047" s="236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7" t="s">
        <v>153</v>
      </c>
      <c r="AU1047" s="237" t="s">
        <v>86</v>
      </c>
      <c r="AV1047" s="13" t="s">
        <v>86</v>
      </c>
      <c r="AW1047" s="13" t="s">
        <v>35</v>
      </c>
      <c r="AX1047" s="13" t="s">
        <v>76</v>
      </c>
      <c r="AY1047" s="237" t="s">
        <v>139</v>
      </c>
    </row>
    <row r="1048" s="13" customFormat="1">
      <c r="A1048" s="13"/>
      <c r="B1048" s="227"/>
      <c r="C1048" s="228"/>
      <c r="D1048" s="220" t="s">
        <v>153</v>
      </c>
      <c r="E1048" s="229" t="s">
        <v>19</v>
      </c>
      <c r="F1048" s="230" t="s">
        <v>1340</v>
      </c>
      <c r="G1048" s="228"/>
      <c r="H1048" s="231">
        <v>24.785</v>
      </c>
      <c r="I1048" s="232"/>
      <c r="J1048" s="228"/>
      <c r="K1048" s="228"/>
      <c r="L1048" s="233"/>
      <c r="M1048" s="234"/>
      <c r="N1048" s="235"/>
      <c r="O1048" s="235"/>
      <c r="P1048" s="235"/>
      <c r="Q1048" s="235"/>
      <c r="R1048" s="235"/>
      <c r="S1048" s="235"/>
      <c r="T1048" s="236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T1048" s="237" t="s">
        <v>153</v>
      </c>
      <c r="AU1048" s="237" t="s">
        <v>86</v>
      </c>
      <c r="AV1048" s="13" t="s">
        <v>86</v>
      </c>
      <c r="AW1048" s="13" t="s">
        <v>35</v>
      </c>
      <c r="AX1048" s="13" t="s">
        <v>76</v>
      </c>
      <c r="AY1048" s="237" t="s">
        <v>139</v>
      </c>
    </row>
    <row r="1049" s="13" customFormat="1">
      <c r="A1049" s="13"/>
      <c r="B1049" s="227"/>
      <c r="C1049" s="228"/>
      <c r="D1049" s="220" t="s">
        <v>153</v>
      </c>
      <c r="E1049" s="229" t="s">
        <v>19</v>
      </c>
      <c r="F1049" s="230" t="s">
        <v>1341</v>
      </c>
      <c r="G1049" s="228"/>
      <c r="H1049" s="231">
        <v>-1.3500000000000001</v>
      </c>
      <c r="I1049" s="232"/>
      <c r="J1049" s="228"/>
      <c r="K1049" s="228"/>
      <c r="L1049" s="233"/>
      <c r="M1049" s="234"/>
      <c r="N1049" s="235"/>
      <c r="O1049" s="235"/>
      <c r="P1049" s="235"/>
      <c r="Q1049" s="235"/>
      <c r="R1049" s="235"/>
      <c r="S1049" s="235"/>
      <c r="T1049" s="236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T1049" s="237" t="s">
        <v>153</v>
      </c>
      <c r="AU1049" s="237" t="s">
        <v>86</v>
      </c>
      <c r="AV1049" s="13" t="s">
        <v>86</v>
      </c>
      <c r="AW1049" s="13" t="s">
        <v>35</v>
      </c>
      <c r="AX1049" s="13" t="s">
        <v>76</v>
      </c>
      <c r="AY1049" s="237" t="s">
        <v>139</v>
      </c>
    </row>
    <row r="1050" s="14" customFormat="1">
      <c r="A1050" s="14"/>
      <c r="B1050" s="251"/>
      <c r="C1050" s="252"/>
      <c r="D1050" s="220" t="s">
        <v>153</v>
      </c>
      <c r="E1050" s="253" t="s">
        <v>19</v>
      </c>
      <c r="F1050" s="254" t="s">
        <v>213</v>
      </c>
      <c r="G1050" s="252"/>
      <c r="H1050" s="255">
        <v>57.589999999999996</v>
      </c>
      <c r="I1050" s="256"/>
      <c r="J1050" s="252"/>
      <c r="K1050" s="252"/>
      <c r="L1050" s="257"/>
      <c r="M1050" s="258"/>
      <c r="N1050" s="259"/>
      <c r="O1050" s="259"/>
      <c r="P1050" s="259"/>
      <c r="Q1050" s="259"/>
      <c r="R1050" s="259"/>
      <c r="S1050" s="259"/>
      <c r="T1050" s="260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61" t="s">
        <v>153</v>
      </c>
      <c r="AU1050" s="261" t="s">
        <v>86</v>
      </c>
      <c r="AV1050" s="14" t="s">
        <v>147</v>
      </c>
      <c r="AW1050" s="14" t="s">
        <v>35</v>
      </c>
      <c r="AX1050" s="14" t="s">
        <v>84</v>
      </c>
      <c r="AY1050" s="261" t="s">
        <v>139</v>
      </c>
    </row>
    <row r="1051" s="2" customFormat="1" ht="16.5" customHeight="1">
      <c r="A1051" s="41"/>
      <c r="B1051" s="42"/>
      <c r="C1051" s="207" t="s">
        <v>1385</v>
      </c>
      <c r="D1051" s="238" t="s">
        <v>142</v>
      </c>
      <c r="E1051" s="208" t="s">
        <v>1386</v>
      </c>
      <c r="F1051" s="209" t="s">
        <v>1387</v>
      </c>
      <c r="G1051" s="210" t="s">
        <v>160</v>
      </c>
      <c r="H1051" s="211">
        <v>161.31700000000001</v>
      </c>
      <c r="I1051" s="212"/>
      <c r="J1051" s="213">
        <f>ROUND(I1051*H1051,2)</f>
        <v>0</v>
      </c>
      <c r="K1051" s="209" t="s">
        <v>146</v>
      </c>
      <c r="L1051" s="47"/>
      <c r="M1051" s="214" t="s">
        <v>19</v>
      </c>
      <c r="N1051" s="215" t="s">
        <v>47</v>
      </c>
      <c r="O1051" s="87"/>
      <c r="P1051" s="216">
        <f>O1051*H1051</f>
        <v>0</v>
      </c>
      <c r="Q1051" s="216">
        <v>0.00028600000000000001</v>
      </c>
      <c r="R1051" s="216">
        <f>Q1051*H1051</f>
        <v>0.046136662000000002</v>
      </c>
      <c r="S1051" s="216">
        <v>0</v>
      </c>
      <c r="T1051" s="217">
        <f>S1051*H1051</f>
        <v>0</v>
      </c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R1051" s="218" t="s">
        <v>305</v>
      </c>
      <c r="AT1051" s="218" t="s">
        <v>142</v>
      </c>
      <c r="AU1051" s="218" t="s">
        <v>86</v>
      </c>
      <c r="AY1051" s="20" t="s">
        <v>139</v>
      </c>
      <c r="BE1051" s="219">
        <f>IF(N1051="základní",J1051,0)</f>
        <v>0</v>
      </c>
      <c r="BF1051" s="219">
        <f>IF(N1051="snížená",J1051,0)</f>
        <v>0</v>
      </c>
      <c r="BG1051" s="219">
        <f>IF(N1051="zákl. přenesená",J1051,0)</f>
        <v>0</v>
      </c>
      <c r="BH1051" s="219">
        <f>IF(N1051="sníž. přenesená",J1051,0)</f>
        <v>0</v>
      </c>
      <c r="BI1051" s="219">
        <f>IF(N1051="nulová",J1051,0)</f>
        <v>0</v>
      </c>
      <c r="BJ1051" s="20" t="s">
        <v>84</v>
      </c>
      <c r="BK1051" s="219">
        <f>ROUND(I1051*H1051,2)</f>
        <v>0</v>
      </c>
      <c r="BL1051" s="20" t="s">
        <v>305</v>
      </c>
      <c r="BM1051" s="218" t="s">
        <v>1388</v>
      </c>
    </row>
    <row r="1052" s="2" customFormat="1">
      <c r="A1052" s="41"/>
      <c r="B1052" s="42"/>
      <c r="C1052" s="43"/>
      <c r="D1052" s="220" t="s">
        <v>149</v>
      </c>
      <c r="E1052" s="43"/>
      <c r="F1052" s="221" t="s">
        <v>1389</v>
      </c>
      <c r="G1052" s="43"/>
      <c r="H1052" s="43"/>
      <c r="I1052" s="222"/>
      <c r="J1052" s="43"/>
      <c r="K1052" s="43"/>
      <c r="L1052" s="47"/>
      <c r="M1052" s="223"/>
      <c r="N1052" s="224"/>
      <c r="O1052" s="87"/>
      <c r="P1052" s="87"/>
      <c r="Q1052" s="87"/>
      <c r="R1052" s="87"/>
      <c r="S1052" s="87"/>
      <c r="T1052" s="88"/>
      <c r="U1052" s="41"/>
      <c r="V1052" s="41"/>
      <c r="W1052" s="41"/>
      <c r="X1052" s="41"/>
      <c r="Y1052" s="41"/>
      <c r="Z1052" s="41"/>
      <c r="AA1052" s="41"/>
      <c r="AB1052" s="41"/>
      <c r="AC1052" s="41"/>
      <c r="AD1052" s="41"/>
      <c r="AE1052" s="41"/>
      <c r="AT1052" s="20" t="s">
        <v>149</v>
      </c>
      <c r="AU1052" s="20" t="s">
        <v>86</v>
      </c>
    </row>
    <row r="1053" s="2" customFormat="1">
      <c r="A1053" s="41"/>
      <c r="B1053" s="42"/>
      <c r="C1053" s="43"/>
      <c r="D1053" s="225" t="s">
        <v>151</v>
      </c>
      <c r="E1053" s="43"/>
      <c r="F1053" s="226" t="s">
        <v>1390</v>
      </c>
      <c r="G1053" s="43"/>
      <c r="H1053" s="43"/>
      <c r="I1053" s="222"/>
      <c r="J1053" s="43"/>
      <c r="K1053" s="43"/>
      <c r="L1053" s="47"/>
      <c r="M1053" s="223"/>
      <c r="N1053" s="224"/>
      <c r="O1053" s="87"/>
      <c r="P1053" s="87"/>
      <c r="Q1053" s="87"/>
      <c r="R1053" s="87"/>
      <c r="S1053" s="87"/>
      <c r="T1053" s="88"/>
      <c r="U1053" s="41"/>
      <c r="V1053" s="41"/>
      <c r="W1053" s="41"/>
      <c r="X1053" s="41"/>
      <c r="Y1053" s="41"/>
      <c r="Z1053" s="41"/>
      <c r="AA1053" s="41"/>
      <c r="AB1053" s="41"/>
      <c r="AC1053" s="41"/>
      <c r="AD1053" s="41"/>
      <c r="AE1053" s="41"/>
      <c r="AT1053" s="20" t="s">
        <v>151</v>
      </c>
      <c r="AU1053" s="20" t="s">
        <v>86</v>
      </c>
    </row>
    <row r="1054" s="15" customFormat="1">
      <c r="A1054" s="15"/>
      <c r="B1054" s="262"/>
      <c r="C1054" s="263"/>
      <c r="D1054" s="220" t="s">
        <v>153</v>
      </c>
      <c r="E1054" s="264" t="s">
        <v>19</v>
      </c>
      <c r="F1054" s="265" t="s">
        <v>1318</v>
      </c>
      <c r="G1054" s="263"/>
      <c r="H1054" s="264" t="s">
        <v>19</v>
      </c>
      <c r="I1054" s="266"/>
      <c r="J1054" s="263"/>
      <c r="K1054" s="263"/>
      <c r="L1054" s="267"/>
      <c r="M1054" s="268"/>
      <c r="N1054" s="269"/>
      <c r="O1054" s="269"/>
      <c r="P1054" s="269"/>
      <c r="Q1054" s="269"/>
      <c r="R1054" s="269"/>
      <c r="S1054" s="269"/>
      <c r="T1054" s="270"/>
      <c r="U1054" s="15"/>
      <c r="V1054" s="15"/>
      <c r="W1054" s="15"/>
      <c r="X1054" s="15"/>
      <c r="Y1054" s="15"/>
      <c r="Z1054" s="15"/>
      <c r="AA1054" s="15"/>
      <c r="AB1054" s="15"/>
      <c r="AC1054" s="15"/>
      <c r="AD1054" s="15"/>
      <c r="AE1054" s="15"/>
      <c r="AT1054" s="271" t="s">
        <v>153</v>
      </c>
      <c r="AU1054" s="271" t="s">
        <v>86</v>
      </c>
      <c r="AV1054" s="15" t="s">
        <v>84</v>
      </c>
      <c r="AW1054" s="15" t="s">
        <v>35</v>
      </c>
      <c r="AX1054" s="15" t="s">
        <v>76</v>
      </c>
      <c r="AY1054" s="271" t="s">
        <v>139</v>
      </c>
    </row>
    <row r="1055" s="13" customFormat="1">
      <c r="A1055" s="13"/>
      <c r="B1055" s="227"/>
      <c r="C1055" s="228"/>
      <c r="D1055" s="220" t="s">
        <v>153</v>
      </c>
      <c r="E1055" s="229" t="s">
        <v>19</v>
      </c>
      <c r="F1055" s="230" t="s">
        <v>1391</v>
      </c>
      <c r="G1055" s="228"/>
      <c r="H1055" s="231">
        <v>11.52</v>
      </c>
      <c r="I1055" s="232"/>
      <c r="J1055" s="228"/>
      <c r="K1055" s="228"/>
      <c r="L1055" s="233"/>
      <c r="M1055" s="234"/>
      <c r="N1055" s="235"/>
      <c r="O1055" s="235"/>
      <c r="P1055" s="235"/>
      <c r="Q1055" s="235"/>
      <c r="R1055" s="235"/>
      <c r="S1055" s="235"/>
      <c r="T1055" s="236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37" t="s">
        <v>153</v>
      </c>
      <c r="AU1055" s="237" t="s">
        <v>86</v>
      </c>
      <c r="AV1055" s="13" t="s">
        <v>86</v>
      </c>
      <c r="AW1055" s="13" t="s">
        <v>35</v>
      </c>
      <c r="AX1055" s="13" t="s">
        <v>76</v>
      </c>
      <c r="AY1055" s="237" t="s">
        <v>139</v>
      </c>
    </row>
    <row r="1056" s="13" customFormat="1">
      <c r="A1056" s="13"/>
      <c r="B1056" s="227"/>
      <c r="C1056" s="228"/>
      <c r="D1056" s="220" t="s">
        <v>153</v>
      </c>
      <c r="E1056" s="229" t="s">
        <v>19</v>
      </c>
      <c r="F1056" s="230" t="s">
        <v>1335</v>
      </c>
      <c r="G1056" s="228"/>
      <c r="H1056" s="231">
        <v>125.297</v>
      </c>
      <c r="I1056" s="232"/>
      <c r="J1056" s="228"/>
      <c r="K1056" s="228"/>
      <c r="L1056" s="233"/>
      <c r="M1056" s="234"/>
      <c r="N1056" s="235"/>
      <c r="O1056" s="235"/>
      <c r="P1056" s="235"/>
      <c r="Q1056" s="235"/>
      <c r="R1056" s="235"/>
      <c r="S1056" s="235"/>
      <c r="T1056" s="236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T1056" s="237" t="s">
        <v>153</v>
      </c>
      <c r="AU1056" s="237" t="s">
        <v>86</v>
      </c>
      <c r="AV1056" s="13" t="s">
        <v>86</v>
      </c>
      <c r="AW1056" s="13" t="s">
        <v>35</v>
      </c>
      <c r="AX1056" s="13" t="s">
        <v>76</v>
      </c>
      <c r="AY1056" s="237" t="s">
        <v>139</v>
      </c>
    </row>
    <row r="1057" s="13" customFormat="1">
      <c r="A1057" s="13"/>
      <c r="B1057" s="227"/>
      <c r="C1057" s="228"/>
      <c r="D1057" s="220" t="s">
        <v>153</v>
      </c>
      <c r="E1057" s="229" t="s">
        <v>19</v>
      </c>
      <c r="F1057" s="230" t="s">
        <v>1336</v>
      </c>
      <c r="G1057" s="228"/>
      <c r="H1057" s="231">
        <v>-3.96</v>
      </c>
      <c r="I1057" s="232"/>
      <c r="J1057" s="228"/>
      <c r="K1057" s="228"/>
      <c r="L1057" s="233"/>
      <c r="M1057" s="234"/>
      <c r="N1057" s="235"/>
      <c r="O1057" s="235"/>
      <c r="P1057" s="235"/>
      <c r="Q1057" s="235"/>
      <c r="R1057" s="235"/>
      <c r="S1057" s="235"/>
      <c r="T1057" s="236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T1057" s="237" t="s">
        <v>153</v>
      </c>
      <c r="AU1057" s="237" t="s">
        <v>86</v>
      </c>
      <c r="AV1057" s="13" t="s">
        <v>86</v>
      </c>
      <c r="AW1057" s="13" t="s">
        <v>35</v>
      </c>
      <c r="AX1057" s="13" t="s">
        <v>76</v>
      </c>
      <c r="AY1057" s="237" t="s">
        <v>139</v>
      </c>
    </row>
    <row r="1058" s="13" customFormat="1">
      <c r="A1058" s="13"/>
      <c r="B1058" s="227"/>
      <c r="C1058" s="228"/>
      <c r="D1058" s="220" t="s">
        <v>153</v>
      </c>
      <c r="E1058" s="229" t="s">
        <v>19</v>
      </c>
      <c r="F1058" s="230" t="s">
        <v>1337</v>
      </c>
      <c r="G1058" s="228"/>
      <c r="H1058" s="231">
        <v>-10.800000000000001</v>
      </c>
      <c r="I1058" s="232"/>
      <c r="J1058" s="228"/>
      <c r="K1058" s="228"/>
      <c r="L1058" s="233"/>
      <c r="M1058" s="234"/>
      <c r="N1058" s="235"/>
      <c r="O1058" s="235"/>
      <c r="P1058" s="235"/>
      <c r="Q1058" s="235"/>
      <c r="R1058" s="235"/>
      <c r="S1058" s="235"/>
      <c r="T1058" s="236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37" t="s">
        <v>153</v>
      </c>
      <c r="AU1058" s="237" t="s">
        <v>86</v>
      </c>
      <c r="AV1058" s="13" t="s">
        <v>86</v>
      </c>
      <c r="AW1058" s="13" t="s">
        <v>35</v>
      </c>
      <c r="AX1058" s="13" t="s">
        <v>76</v>
      </c>
      <c r="AY1058" s="237" t="s">
        <v>139</v>
      </c>
    </row>
    <row r="1059" s="16" customFormat="1">
      <c r="A1059" s="16"/>
      <c r="B1059" s="274"/>
      <c r="C1059" s="275"/>
      <c r="D1059" s="220" t="s">
        <v>153</v>
      </c>
      <c r="E1059" s="276" t="s">
        <v>19</v>
      </c>
      <c r="F1059" s="277" t="s">
        <v>1322</v>
      </c>
      <c r="G1059" s="275"/>
      <c r="H1059" s="278">
        <v>122.057</v>
      </c>
      <c r="I1059" s="279"/>
      <c r="J1059" s="275"/>
      <c r="K1059" s="275"/>
      <c r="L1059" s="280"/>
      <c r="M1059" s="281"/>
      <c r="N1059" s="282"/>
      <c r="O1059" s="282"/>
      <c r="P1059" s="282"/>
      <c r="Q1059" s="282"/>
      <c r="R1059" s="282"/>
      <c r="S1059" s="282"/>
      <c r="T1059" s="283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T1059" s="284" t="s">
        <v>153</v>
      </c>
      <c r="AU1059" s="284" t="s">
        <v>86</v>
      </c>
      <c r="AV1059" s="16" t="s">
        <v>155</v>
      </c>
      <c r="AW1059" s="16" t="s">
        <v>35</v>
      </c>
      <c r="AX1059" s="16" t="s">
        <v>76</v>
      </c>
      <c r="AY1059" s="284" t="s">
        <v>139</v>
      </c>
    </row>
    <row r="1060" s="15" customFormat="1">
      <c r="A1060" s="15"/>
      <c r="B1060" s="262"/>
      <c r="C1060" s="263"/>
      <c r="D1060" s="220" t="s">
        <v>153</v>
      </c>
      <c r="E1060" s="264" t="s">
        <v>19</v>
      </c>
      <c r="F1060" s="265" t="s">
        <v>1328</v>
      </c>
      <c r="G1060" s="263"/>
      <c r="H1060" s="264" t="s">
        <v>19</v>
      </c>
      <c r="I1060" s="266"/>
      <c r="J1060" s="263"/>
      <c r="K1060" s="263"/>
      <c r="L1060" s="267"/>
      <c r="M1060" s="268"/>
      <c r="N1060" s="269"/>
      <c r="O1060" s="269"/>
      <c r="P1060" s="269"/>
      <c r="Q1060" s="269"/>
      <c r="R1060" s="269"/>
      <c r="S1060" s="269"/>
      <c r="T1060" s="270"/>
      <c r="U1060" s="15"/>
      <c r="V1060" s="15"/>
      <c r="W1060" s="15"/>
      <c r="X1060" s="15"/>
      <c r="Y1060" s="15"/>
      <c r="Z1060" s="15"/>
      <c r="AA1060" s="15"/>
      <c r="AB1060" s="15"/>
      <c r="AC1060" s="15"/>
      <c r="AD1060" s="15"/>
      <c r="AE1060" s="15"/>
      <c r="AT1060" s="271" t="s">
        <v>153</v>
      </c>
      <c r="AU1060" s="271" t="s">
        <v>86</v>
      </c>
      <c r="AV1060" s="15" t="s">
        <v>84</v>
      </c>
      <c r="AW1060" s="15" t="s">
        <v>35</v>
      </c>
      <c r="AX1060" s="15" t="s">
        <v>76</v>
      </c>
      <c r="AY1060" s="271" t="s">
        <v>139</v>
      </c>
    </row>
    <row r="1061" s="13" customFormat="1">
      <c r="A1061" s="13"/>
      <c r="B1061" s="227"/>
      <c r="C1061" s="228"/>
      <c r="D1061" s="220" t="s">
        <v>153</v>
      </c>
      <c r="E1061" s="229" t="s">
        <v>19</v>
      </c>
      <c r="F1061" s="230" t="s">
        <v>325</v>
      </c>
      <c r="G1061" s="228"/>
      <c r="H1061" s="231">
        <v>2.7999999999999998</v>
      </c>
      <c r="I1061" s="232"/>
      <c r="J1061" s="228"/>
      <c r="K1061" s="228"/>
      <c r="L1061" s="233"/>
      <c r="M1061" s="234"/>
      <c r="N1061" s="235"/>
      <c r="O1061" s="235"/>
      <c r="P1061" s="235"/>
      <c r="Q1061" s="235"/>
      <c r="R1061" s="235"/>
      <c r="S1061" s="235"/>
      <c r="T1061" s="236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7" t="s">
        <v>153</v>
      </c>
      <c r="AU1061" s="237" t="s">
        <v>86</v>
      </c>
      <c r="AV1061" s="13" t="s">
        <v>86</v>
      </c>
      <c r="AW1061" s="13" t="s">
        <v>35</v>
      </c>
      <c r="AX1061" s="13" t="s">
        <v>76</v>
      </c>
      <c r="AY1061" s="237" t="s">
        <v>139</v>
      </c>
    </row>
    <row r="1062" s="13" customFormat="1">
      <c r="A1062" s="13"/>
      <c r="B1062" s="227"/>
      <c r="C1062" s="228"/>
      <c r="D1062" s="220" t="s">
        <v>153</v>
      </c>
      <c r="E1062" s="229" t="s">
        <v>19</v>
      </c>
      <c r="F1062" s="230" t="s">
        <v>326</v>
      </c>
      <c r="G1062" s="228"/>
      <c r="H1062" s="231">
        <v>1.8600000000000001</v>
      </c>
      <c r="I1062" s="232"/>
      <c r="J1062" s="228"/>
      <c r="K1062" s="228"/>
      <c r="L1062" s="233"/>
      <c r="M1062" s="234"/>
      <c r="N1062" s="235"/>
      <c r="O1062" s="235"/>
      <c r="P1062" s="235"/>
      <c r="Q1062" s="235"/>
      <c r="R1062" s="235"/>
      <c r="S1062" s="235"/>
      <c r="T1062" s="236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T1062" s="237" t="s">
        <v>153</v>
      </c>
      <c r="AU1062" s="237" t="s">
        <v>86</v>
      </c>
      <c r="AV1062" s="13" t="s">
        <v>86</v>
      </c>
      <c r="AW1062" s="13" t="s">
        <v>35</v>
      </c>
      <c r="AX1062" s="13" t="s">
        <v>76</v>
      </c>
      <c r="AY1062" s="237" t="s">
        <v>139</v>
      </c>
    </row>
    <row r="1063" s="13" customFormat="1">
      <c r="A1063" s="13"/>
      <c r="B1063" s="227"/>
      <c r="C1063" s="228"/>
      <c r="D1063" s="220" t="s">
        <v>153</v>
      </c>
      <c r="E1063" s="229" t="s">
        <v>19</v>
      </c>
      <c r="F1063" s="230" t="s">
        <v>327</v>
      </c>
      <c r="G1063" s="228"/>
      <c r="H1063" s="231">
        <v>20.800000000000001</v>
      </c>
      <c r="I1063" s="232"/>
      <c r="J1063" s="228"/>
      <c r="K1063" s="228"/>
      <c r="L1063" s="233"/>
      <c r="M1063" s="234"/>
      <c r="N1063" s="235"/>
      <c r="O1063" s="235"/>
      <c r="P1063" s="235"/>
      <c r="Q1063" s="235"/>
      <c r="R1063" s="235"/>
      <c r="S1063" s="235"/>
      <c r="T1063" s="236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T1063" s="237" t="s">
        <v>153</v>
      </c>
      <c r="AU1063" s="237" t="s">
        <v>86</v>
      </c>
      <c r="AV1063" s="13" t="s">
        <v>86</v>
      </c>
      <c r="AW1063" s="13" t="s">
        <v>35</v>
      </c>
      <c r="AX1063" s="13" t="s">
        <v>76</v>
      </c>
      <c r="AY1063" s="237" t="s">
        <v>139</v>
      </c>
    </row>
    <row r="1064" s="13" customFormat="1">
      <c r="A1064" s="13"/>
      <c r="B1064" s="227"/>
      <c r="C1064" s="228"/>
      <c r="D1064" s="220" t="s">
        <v>153</v>
      </c>
      <c r="E1064" s="229" t="s">
        <v>19</v>
      </c>
      <c r="F1064" s="230" t="s">
        <v>1149</v>
      </c>
      <c r="G1064" s="228"/>
      <c r="H1064" s="231">
        <v>13.800000000000001</v>
      </c>
      <c r="I1064" s="232"/>
      <c r="J1064" s="228"/>
      <c r="K1064" s="228"/>
      <c r="L1064" s="233"/>
      <c r="M1064" s="234"/>
      <c r="N1064" s="235"/>
      <c r="O1064" s="235"/>
      <c r="P1064" s="235"/>
      <c r="Q1064" s="235"/>
      <c r="R1064" s="235"/>
      <c r="S1064" s="235"/>
      <c r="T1064" s="236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37" t="s">
        <v>153</v>
      </c>
      <c r="AU1064" s="237" t="s">
        <v>86</v>
      </c>
      <c r="AV1064" s="13" t="s">
        <v>86</v>
      </c>
      <c r="AW1064" s="13" t="s">
        <v>35</v>
      </c>
      <c r="AX1064" s="13" t="s">
        <v>76</v>
      </c>
      <c r="AY1064" s="237" t="s">
        <v>139</v>
      </c>
    </row>
    <row r="1065" s="16" customFormat="1">
      <c r="A1065" s="16"/>
      <c r="B1065" s="274"/>
      <c r="C1065" s="275"/>
      <c r="D1065" s="220" t="s">
        <v>153</v>
      </c>
      <c r="E1065" s="276" t="s">
        <v>19</v>
      </c>
      <c r="F1065" s="277" t="s">
        <v>1322</v>
      </c>
      <c r="G1065" s="275"/>
      <c r="H1065" s="278">
        <v>39.260000000000005</v>
      </c>
      <c r="I1065" s="279"/>
      <c r="J1065" s="275"/>
      <c r="K1065" s="275"/>
      <c r="L1065" s="280"/>
      <c r="M1065" s="281"/>
      <c r="N1065" s="282"/>
      <c r="O1065" s="282"/>
      <c r="P1065" s="282"/>
      <c r="Q1065" s="282"/>
      <c r="R1065" s="282"/>
      <c r="S1065" s="282"/>
      <c r="T1065" s="283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T1065" s="284" t="s">
        <v>153</v>
      </c>
      <c r="AU1065" s="284" t="s">
        <v>86</v>
      </c>
      <c r="AV1065" s="16" t="s">
        <v>155</v>
      </c>
      <c r="AW1065" s="16" t="s">
        <v>35</v>
      </c>
      <c r="AX1065" s="16" t="s">
        <v>76</v>
      </c>
      <c r="AY1065" s="284" t="s">
        <v>139</v>
      </c>
    </row>
    <row r="1066" s="14" customFormat="1">
      <c r="A1066" s="14"/>
      <c r="B1066" s="251"/>
      <c r="C1066" s="252"/>
      <c r="D1066" s="220" t="s">
        <v>153</v>
      </c>
      <c r="E1066" s="253" t="s">
        <v>19</v>
      </c>
      <c r="F1066" s="254" t="s">
        <v>213</v>
      </c>
      <c r="G1066" s="252"/>
      <c r="H1066" s="255">
        <v>161.31700000000001</v>
      </c>
      <c r="I1066" s="256"/>
      <c r="J1066" s="252"/>
      <c r="K1066" s="252"/>
      <c r="L1066" s="257"/>
      <c r="M1066" s="258"/>
      <c r="N1066" s="259"/>
      <c r="O1066" s="259"/>
      <c r="P1066" s="259"/>
      <c r="Q1066" s="259"/>
      <c r="R1066" s="259"/>
      <c r="S1066" s="259"/>
      <c r="T1066" s="260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61" t="s">
        <v>153</v>
      </c>
      <c r="AU1066" s="261" t="s">
        <v>86</v>
      </c>
      <c r="AV1066" s="14" t="s">
        <v>147</v>
      </c>
      <c r="AW1066" s="14" t="s">
        <v>35</v>
      </c>
      <c r="AX1066" s="14" t="s">
        <v>84</v>
      </c>
      <c r="AY1066" s="261" t="s">
        <v>139</v>
      </c>
    </row>
    <row r="1067" s="2" customFormat="1">
      <c r="A1067" s="41"/>
      <c r="B1067" s="42"/>
      <c r="C1067" s="43"/>
      <c r="D1067" s="220" t="s">
        <v>1392</v>
      </c>
      <c r="E1067" s="43"/>
      <c r="F1067" s="285" t="s">
        <v>1393</v>
      </c>
      <c r="G1067" s="43"/>
      <c r="H1067" s="43"/>
      <c r="I1067" s="43"/>
      <c r="J1067" s="43"/>
      <c r="K1067" s="43"/>
      <c r="L1067" s="47"/>
      <c r="M1067" s="223"/>
      <c r="N1067" s="224"/>
      <c r="O1067" s="87"/>
      <c r="P1067" s="87"/>
      <c r="Q1067" s="87"/>
      <c r="R1067" s="87"/>
      <c r="S1067" s="87"/>
      <c r="T1067" s="88"/>
      <c r="U1067" s="41"/>
      <c r="V1067" s="41"/>
      <c r="W1067" s="41"/>
      <c r="X1067" s="41"/>
      <c r="Y1067" s="41"/>
      <c r="Z1067" s="41"/>
      <c r="AA1067" s="41"/>
      <c r="AB1067" s="41"/>
      <c r="AC1067" s="41"/>
      <c r="AD1067" s="41"/>
      <c r="AE1067" s="41"/>
      <c r="AU1067" s="20" t="s">
        <v>86</v>
      </c>
    </row>
    <row r="1068" s="2" customFormat="1">
      <c r="A1068" s="41"/>
      <c r="B1068" s="42"/>
      <c r="C1068" s="43"/>
      <c r="D1068" s="220" t="s">
        <v>1392</v>
      </c>
      <c r="E1068" s="43"/>
      <c r="F1068" s="286" t="s">
        <v>1394</v>
      </c>
      <c r="G1068" s="43"/>
      <c r="H1068" s="287">
        <v>17.024999999999999</v>
      </c>
      <c r="I1068" s="43"/>
      <c r="J1068" s="43"/>
      <c r="K1068" s="43"/>
      <c r="L1068" s="47"/>
      <c r="M1068" s="223"/>
      <c r="N1068" s="224"/>
      <c r="O1068" s="87"/>
      <c r="P1068" s="87"/>
      <c r="Q1068" s="87"/>
      <c r="R1068" s="87"/>
      <c r="S1068" s="87"/>
      <c r="T1068" s="88"/>
      <c r="U1068" s="41"/>
      <c r="V1068" s="41"/>
      <c r="W1068" s="41"/>
      <c r="X1068" s="41"/>
      <c r="Y1068" s="41"/>
      <c r="Z1068" s="41"/>
      <c r="AA1068" s="41"/>
      <c r="AB1068" s="41"/>
      <c r="AC1068" s="41"/>
      <c r="AD1068" s="41"/>
      <c r="AE1068" s="41"/>
      <c r="AU1068" s="20" t="s">
        <v>86</v>
      </c>
    </row>
    <row r="1069" s="2" customFormat="1">
      <c r="A1069" s="41"/>
      <c r="B1069" s="42"/>
      <c r="C1069" s="43"/>
      <c r="D1069" s="220" t="s">
        <v>1392</v>
      </c>
      <c r="E1069" s="43"/>
      <c r="F1069" s="286" t="s">
        <v>1395</v>
      </c>
      <c r="G1069" s="43"/>
      <c r="H1069" s="287">
        <v>4.5</v>
      </c>
      <c r="I1069" s="43"/>
      <c r="J1069" s="43"/>
      <c r="K1069" s="43"/>
      <c r="L1069" s="47"/>
      <c r="M1069" s="223"/>
      <c r="N1069" s="224"/>
      <c r="O1069" s="87"/>
      <c r="P1069" s="87"/>
      <c r="Q1069" s="87"/>
      <c r="R1069" s="87"/>
      <c r="S1069" s="87"/>
      <c r="T1069" s="88"/>
      <c r="U1069" s="41"/>
      <c r="V1069" s="41"/>
      <c r="W1069" s="41"/>
      <c r="X1069" s="41"/>
      <c r="Y1069" s="41"/>
      <c r="Z1069" s="41"/>
      <c r="AA1069" s="41"/>
      <c r="AB1069" s="41"/>
      <c r="AC1069" s="41"/>
      <c r="AD1069" s="41"/>
      <c r="AE1069" s="41"/>
      <c r="AU1069" s="20" t="s">
        <v>86</v>
      </c>
    </row>
    <row r="1070" s="2" customFormat="1">
      <c r="A1070" s="41"/>
      <c r="B1070" s="42"/>
      <c r="C1070" s="43"/>
      <c r="D1070" s="220" t="s">
        <v>1392</v>
      </c>
      <c r="E1070" s="43"/>
      <c r="F1070" s="286" t="s">
        <v>213</v>
      </c>
      <c r="G1070" s="43"/>
      <c r="H1070" s="287">
        <v>21.524999999999999</v>
      </c>
      <c r="I1070" s="43"/>
      <c r="J1070" s="43"/>
      <c r="K1070" s="43"/>
      <c r="L1070" s="47"/>
      <c r="M1070" s="223"/>
      <c r="N1070" s="224"/>
      <c r="O1070" s="87"/>
      <c r="P1070" s="87"/>
      <c r="Q1070" s="87"/>
      <c r="R1070" s="87"/>
      <c r="S1070" s="87"/>
      <c r="T1070" s="88"/>
      <c r="U1070" s="41"/>
      <c r="V1070" s="41"/>
      <c r="W1070" s="41"/>
      <c r="X1070" s="41"/>
      <c r="Y1070" s="41"/>
      <c r="Z1070" s="41"/>
      <c r="AA1070" s="41"/>
      <c r="AB1070" s="41"/>
      <c r="AC1070" s="41"/>
      <c r="AD1070" s="41"/>
      <c r="AE1070" s="41"/>
      <c r="AU1070" s="20" t="s">
        <v>86</v>
      </c>
    </row>
    <row r="1071" s="12" customFormat="1" ht="25.92" customHeight="1">
      <c r="A1071" s="12"/>
      <c r="B1071" s="191"/>
      <c r="C1071" s="192"/>
      <c r="D1071" s="193" t="s">
        <v>75</v>
      </c>
      <c r="E1071" s="194" t="s">
        <v>1396</v>
      </c>
      <c r="F1071" s="194" t="s">
        <v>1397</v>
      </c>
      <c r="G1071" s="192"/>
      <c r="H1071" s="192"/>
      <c r="I1071" s="195"/>
      <c r="J1071" s="196">
        <f>BK1071</f>
        <v>0</v>
      </c>
      <c r="K1071" s="192"/>
      <c r="L1071" s="197"/>
      <c r="M1071" s="198"/>
      <c r="N1071" s="199"/>
      <c r="O1071" s="199"/>
      <c r="P1071" s="200">
        <f>SUM(P1072:P1074)</f>
        <v>0</v>
      </c>
      <c r="Q1071" s="199"/>
      <c r="R1071" s="200">
        <f>SUM(R1072:R1074)</f>
        <v>0</v>
      </c>
      <c r="S1071" s="199"/>
      <c r="T1071" s="201">
        <f>SUM(T1072:T1074)</f>
        <v>0</v>
      </c>
      <c r="U1071" s="12"/>
      <c r="V1071" s="12"/>
      <c r="W1071" s="12"/>
      <c r="X1071" s="12"/>
      <c r="Y1071" s="12"/>
      <c r="Z1071" s="12"/>
      <c r="AA1071" s="12"/>
      <c r="AB1071" s="12"/>
      <c r="AC1071" s="12"/>
      <c r="AD1071" s="12"/>
      <c r="AE1071" s="12"/>
      <c r="AR1071" s="202" t="s">
        <v>147</v>
      </c>
      <c r="AT1071" s="203" t="s">
        <v>75</v>
      </c>
      <c r="AU1071" s="203" t="s">
        <v>76</v>
      </c>
      <c r="AY1071" s="202" t="s">
        <v>139</v>
      </c>
      <c r="BK1071" s="204">
        <f>SUM(BK1072:BK1074)</f>
        <v>0</v>
      </c>
    </row>
    <row r="1072" s="2" customFormat="1" ht="16.5" customHeight="1">
      <c r="A1072" s="41"/>
      <c r="B1072" s="42"/>
      <c r="C1072" s="207" t="s">
        <v>1398</v>
      </c>
      <c r="D1072" s="238" t="s">
        <v>142</v>
      </c>
      <c r="E1072" s="208" t="s">
        <v>1399</v>
      </c>
      <c r="F1072" s="209" t="s">
        <v>1400</v>
      </c>
      <c r="G1072" s="210" t="s">
        <v>527</v>
      </c>
      <c r="H1072" s="211">
        <v>30</v>
      </c>
      <c r="I1072" s="212"/>
      <c r="J1072" s="213">
        <f>ROUND(I1072*H1072,2)</f>
        <v>0</v>
      </c>
      <c r="K1072" s="209" t="s">
        <v>146</v>
      </c>
      <c r="L1072" s="47"/>
      <c r="M1072" s="214" t="s">
        <v>19</v>
      </c>
      <c r="N1072" s="215" t="s">
        <v>47</v>
      </c>
      <c r="O1072" s="87"/>
      <c r="P1072" s="216">
        <f>O1072*H1072</f>
        <v>0</v>
      </c>
      <c r="Q1072" s="216">
        <v>0</v>
      </c>
      <c r="R1072" s="216">
        <f>Q1072*H1072</f>
        <v>0</v>
      </c>
      <c r="S1072" s="216">
        <v>0</v>
      </c>
      <c r="T1072" s="217">
        <f>S1072*H1072</f>
        <v>0</v>
      </c>
      <c r="U1072" s="41"/>
      <c r="V1072" s="41"/>
      <c r="W1072" s="41"/>
      <c r="X1072" s="41"/>
      <c r="Y1072" s="41"/>
      <c r="Z1072" s="41"/>
      <c r="AA1072" s="41"/>
      <c r="AB1072" s="41"/>
      <c r="AC1072" s="41"/>
      <c r="AD1072" s="41"/>
      <c r="AE1072" s="41"/>
      <c r="AR1072" s="218" t="s">
        <v>528</v>
      </c>
      <c r="AT1072" s="218" t="s">
        <v>142</v>
      </c>
      <c r="AU1072" s="218" t="s">
        <v>84</v>
      </c>
      <c r="AY1072" s="20" t="s">
        <v>139</v>
      </c>
      <c r="BE1072" s="219">
        <f>IF(N1072="základní",J1072,0)</f>
        <v>0</v>
      </c>
      <c r="BF1072" s="219">
        <f>IF(N1072="snížená",J1072,0)</f>
        <v>0</v>
      </c>
      <c r="BG1072" s="219">
        <f>IF(N1072="zákl. přenesená",J1072,0)</f>
        <v>0</v>
      </c>
      <c r="BH1072" s="219">
        <f>IF(N1072="sníž. přenesená",J1072,0)</f>
        <v>0</v>
      </c>
      <c r="BI1072" s="219">
        <f>IF(N1072="nulová",J1072,0)</f>
        <v>0</v>
      </c>
      <c r="BJ1072" s="20" t="s">
        <v>84</v>
      </c>
      <c r="BK1072" s="219">
        <f>ROUND(I1072*H1072,2)</f>
        <v>0</v>
      </c>
      <c r="BL1072" s="20" t="s">
        <v>528</v>
      </c>
      <c r="BM1072" s="218" t="s">
        <v>1401</v>
      </c>
    </row>
    <row r="1073" s="2" customFormat="1">
      <c r="A1073" s="41"/>
      <c r="B1073" s="42"/>
      <c r="C1073" s="43"/>
      <c r="D1073" s="220" t="s">
        <v>149</v>
      </c>
      <c r="E1073" s="43"/>
      <c r="F1073" s="221" t="s">
        <v>1402</v>
      </c>
      <c r="G1073" s="43"/>
      <c r="H1073" s="43"/>
      <c r="I1073" s="222"/>
      <c r="J1073" s="43"/>
      <c r="K1073" s="43"/>
      <c r="L1073" s="47"/>
      <c r="M1073" s="223"/>
      <c r="N1073" s="224"/>
      <c r="O1073" s="87"/>
      <c r="P1073" s="87"/>
      <c r="Q1073" s="87"/>
      <c r="R1073" s="87"/>
      <c r="S1073" s="87"/>
      <c r="T1073" s="88"/>
      <c r="U1073" s="41"/>
      <c r="V1073" s="41"/>
      <c r="W1073" s="41"/>
      <c r="X1073" s="41"/>
      <c r="Y1073" s="41"/>
      <c r="Z1073" s="41"/>
      <c r="AA1073" s="41"/>
      <c r="AB1073" s="41"/>
      <c r="AC1073" s="41"/>
      <c r="AD1073" s="41"/>
      <c r="AE1073" s="41"/>
      <c r="AT1073" s="20" t="s">
        <v>149</v>
      </c>
      <c r="AU1073" s="20" t="s">
        <v>84</v>
      </c>
    </row>
    <row r="1074" s="2" customFormat="1">
      <c r="A1074" s="41"/>
      <c r="B1074" s="42"/>
      <c r="C1074" s="43"/>
      <c r="D1074" s="225" t="s">
        <v>151</v>
      </c>
      <c r="E1074" s="43"/>
      <c r="F1074" s="226" t="s">
        <v>1403</v>
      </c>
      <c r="G1074" s="43"/>
      <c r="H1074" s="43"/>
      <c r="I1074" s="222"/>
      <c r="J1074" s="43"/>
      <c r="K1074" s="43"/>
      <c r="L1074" s="47"/>
      <c r="M1074" s="288"/>
      <c r="N1074" s="289"/>
      <c r="O1074" s="290"/>
      <c r="P1074" s="290"/>
      <c r="Q1074" s="290"/>
      <c r="R1074" s="290"/>
      <c r="S1074" s="290"/>
      <c r="T1074" s="291"/>
      <c r="U1074" s="41"/>
      <c r="V1074" s="41"/>
      <c r="W1074" s="41"/>
      <c r="X1074" s="41"/>
      <c r="Y1074" s="41"/>
      <c r="Z1074" s="41"/>
      <c r="AA1074" s="41"/>
      <c r="AB1074" s="41"/>
      <c r="AC1074" s="41"/>
      <c r="AD1074" s="41"/>
      <c r="AE1074" s="41"/>
      <c r="AT1074" s="20" t="s">
        <v>151</v>
      </c>
      <c r="AU1074" s="20" t="s">
        <v>84</v>
      </c>
    </row>
    <row r="1075" s="2" customFormat="1" ht="6.96" customHeight="1">
      <c r="A1075" s="41"/>
      <c r="B1075" s="62"/>
      <c r="C1075" s="63"/>
      <c r="D1075" s="63"/>
      <c r="E1075" s="63"/>
      <c r="F1075" s="63"/>
      <c r="G1075" s="63"/>
      <c r="H1075" s="63"/>
      <c r="I1075" s="63"/>
      <c r="J1075" s="63"/>
      <c r="K1075" s="63"/>
      <c r="L1075" s="47"/>
      <c r="M1075" s="41"/>
      <c r="O1075" s="41"/>
      <c r="P1075" s="41"/>
      <c r="Q1075" s="41"/>
      <c r="R1075" s="41"/>
      <c r="S1075" s="41"/>
      <c r="T1075" s="41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</row>
  </sheetData>
  <sheetProtection sheet="1" autoFilter="0" formatColumns="0" formatRows="0" objects="1" scenarios="1" spinCount="100000" saltValue="sMCts0tFxRYRVkZPqXXPSSpq76VrFB5dJVOypDzN9/4HQuM8pHyUJd4cgZSIsg9edIAwMdzkktA4L1lAncXb9g==" hashValue="8reexhJiYm57seXn76kDJkUEHL8xGdJf5u2OXF5GWO/BET8P77Fx4eYW/hM/toANjiPZ8utbwzPvUfTHfkvbkA==" algorithmName="SHA-512" password="CA7F"/>
  <autoFilter ref="C99:K1074"/>
  <mergeCells count="9">
    <mergeCell ref="E7:H7"/>
    <mergeCell ref="E9:H9"/>
    <mergeCell ref="E18:H18"/>
    <mergeCell ref="E27:H27"/>
    <mergeCell ref="E48:H48"/>
    <mergeCell ref="E50:H50"/>
    <mergeCell ref="E90:H90"/>
    <mergeCell ref="E92:H92"/>
    <mergeCell ref="L2:V2"/>
  </mergeCells>
  <hyperlinks>
    <hyperlink ref="F105" r:id="rId1" display="https://podminky.urs.cz/item/CS_URS_2025_02/271532212"/>
    <hyperlink ref="F110" r:id="rId2" display="https://podminky.urs.cz/item/CS_URS_2025_02/311234045"/>
    <hyperlink ref="F115" r:id="rId3" display="https://podminky.urs.cz/item/CS_URS_2025_02/311235151"/>
    <hyperlink ref="F120" r:id="rId4" display="https://podminky.urs.cz/item/CS_URS_2025_02/317941123"/>
    <hyperlink ref="F128" r:id="rId5" display="https://podminky.urs.cz/item/CS_URS_2025_02/342244221"/>
    <hyperlink ref="F133" r:id="rId6" display="https://podminky.urs.cz/item/CS_URS_2025_02/342291121"/>
    <hyperlink ref="F139" r:id="rId7" display="https://podminky.urs.cz/item/CS_URS_2025_02/612135003"/>
    <hyperlink ref="F146" r:id="rId8" display="https://podminky.urs.cz/item/CS_URS_2025_02/612135101"/>
    <hyperlink ref="F153" r:id="rId9" display="https://podminky.urs.cz/item/CS_URS_2025_02/612131101"/>
    <hyperlink ref="F160" r:id="rId10" display="https://podminky.urs.cz/item/CS_URS_2025_02/612321121"/>
    <hyperlink ref="F165" r:id="rId11" display="https://podminky.urs.cz/item/CS_URS_2025_02/612321141"/>
    <hyperlink ref="F170" r:id="rId12" display="https://podminky.urs.cz/item/CS_URS_2025_02/612321191"/>
    <hyperlink ref="F175" r:id="rId13" display="https://podminky.urs.cz/item/CS_URS_2025_02/619991015"/>
    <hyperlink ref="F179" r:id="rId14" display="https://podminky.urs.cz/item/CS_URS_2025_02/631311124"/>
    <hyperlink ref="F183" r:id="rId15" display="https://podminky.urs.cz/item/CS_URS_2025_02/632481215"/>
    <hyperlink ref="F187" r:id="rId16" display="https://podminky.urs.cz/item/CS_URS_2025_02/642944121"/>
    <hyperlink ref="F192" r:id="rId17" display="https://podminky.urs.cz/item/CS_URS_2025_02/642945112"/>
    <hyperlink ref="F203" r:id="rId18" display="https://podminky.urs.cz/item/CS_URS_2025_02/952901111"/>
    <hyperlink ref="F207" r:id="rId19" display="https://podminky.urs.cz/item/CS_URS_2025_02/962032231"/>
    <hyperlink ref="F211" r:id="rId20" display="https://podminky.urs.cz/item/CS_URS_2025_02/965042131"/>
    <hyperlink ref="F215" r:id="rId21" display="https://podminky.urs.cz/item/CS_URS_2025_02/965081223"/>
    <hyperlink ref="F223" r:id="rId22" display="https://podminky.urs.cz/item/CS_URS_2025_02/974031142"/>
    <hyperlink ref="F230" r:id="rId23" display="https://podminky.urs.cz/item/CS_URS_2025_02/977332121"/>
    <hyperlink ref="F235" r:id="rId24" display="https://podminky.urs.cz/item/CS_URS_2025_02/978059241"/>
    <hyperlink ref="F243" r:id="rId25" display="https://podminky.urs.cz/item/CS_URS_2025_02/978023411"/>
    <hyperlink ref="F251" r:id="rId26" display="https://podminky.urs.cz/item/CS_URS_2025_02/968072875"/>
    <hyperlink ref="F255" r:id="rId27" display="https://podminky.urs.cz/item/CS_URS_2025_02/969041112"/>
    <hyperlink ref="F259" r:id="rId28" display="https://podminky.urs.cz/item/CS_URS_2025_02/969041113"/>
    <hyperlink ref="F264" r:id="rId29" display="https://podminky.urs.cz/item/CS_URS_2025_02/997013211"/>
    <hyperlink ref="F267" r:id="rId30" display="https://podminky.urs.cz/item/CS_URS_2025_02/997013501"/>
    <hyperlink ref="F270" r:id="rId31" display="https://podminky.urs.cz/item/CS_URS_2025_02/997013509"/>
    <hyperlink ref="F274" r:id="rId32" display="https://podminky.urs.cz/item/CS_URS_2025_02/997013871"/>
    <hyperlink ref="F278" r:id="rId33" display="https://podminky.urs.cz/item/CS_URS_2025_02/998018001"/>
    <hyperlink ref="F285" r:id="rId34" display="https://podminky.urs.cz/item/CS_URS_2025_02/721174043"/>
    <hyperlink ref="F289" r:id="rId35" display="https://podminky.urs.cz/item/CS_URS_2025_02/721174045"/>
    <hyperlink ref="F293" r:id="rId36" display="https://podminky.urs.cz/item/CS_URS_2025_02/721210812"/>
    <hyperlink ref="F297" r:id="rId37" display="https://podminky.urs.cz/item/CS_URS_2025_02/721211402"/>
    <hyperlink ref="F301" r:id="rId38" display="https://podminky.urs.cz/item/CS_URS_2025_02/721290111"/>
    <hyperlink ref="F307" r:id="rId39" display="https://podminky.urs.cz/item/CS_URS_2025_02/998721121"/>
    <hyperlink ref="F317" r:id="rId40" display="https://podminky.urs.cz/item/CS_URS_2025_02/722174022"/>
    <hyperlink ref="F321" r:id="rId41" display="https://podminky.urs.cz/item/CS_URS_2025_02/722181242"/>
    <hyperlink ref="F325" r:id="rId42" display="https://podminky.urs.cz/item/CS_URS_2025_02/722220121"/>
    <hyperlink ref="F329" r:id="rId43" display="https://podminky.urs.cz/item/CS_URS_2025_02/722239105"/>
    <hyperlink ref="F335" r:id="rId44" display="https://podminky.urs.cz/item/CS_URS_2025_02/722290246"/>
    <hyperlink ref="F339" r:id="rId45" display="https://podminky.urs.cz/item/CS_URS_2025_02/HZS2211.1"/>
    <hyperlink ref="F344" r:id="rId46" display="https://podminky.urs.cz/item/CS_URS_2025_02/998722121"/>
    <hyperlink ref="F357" r:id="rId47" display="https://podminky.urs.cz/item/CS_URS_2025_02/725110811"/>
    <hyperlink ref="F361" r:id="rId48" display="https://podminky.urs.cz/item/CS_URS_2025_02/725112171"/>
    <hyperlink ref="F364" r:id="rId49" display="https://podminky.urs.cz/item/CS_URS_2025_02/725119131"/>
    <hyperlink ref="F370" r:id="rId50" display="https://podminky.urs.cz/item/CS_URS_2025_02/725210821"/>
    <hyperlink ref="F374" r:id="rId51" display="https://podminky.urs.cz/item/CS_URS_2025_02/725211601"/>
    <hyperlink ref="F377" r:id="rId52" display="https://podminky.urs.cz/item/CS_URS_2025_02/725211617"/>
    <hyperlink ref="F381" r:id="rId53" display="https://podminky.urs.cz/item/CS_URS_2025_02/725291652"/>
    <hyperlink ref="F387" r:id="rId54" display="https://podminky.urs.cz/item/CS_URS_2025_02/725291653"/>
    <hyperlink ref="F393" r:id="rId55" display="https://podminky.urs.cz/item/CS_URS_2025_02/725291654"/>
    <hyperlink ref="F399" r:id="rId56" display="https://podminky.urs.cz/item/CS_URS_2025_02/725291664"/>
    <hyperlink ref="F405" r:id="rId57" display="https://podminky.urs.cz/item/CS_URS_2025_02/725291666"/>
    <hyperlink ref="F411" r:id="rId58" display="https://podminky.urs.cz/item/CS_URS_2025_02/725291674"/>
    <hyperlink ref="F417" r:id="rId59" display="https://podminky.urs.cz/item/CS_URS_2025_02/725291680"/>
    <hyperlink ref="F423" r:id="rId60" display="https://podminky.urs.cz/item/CS_URS_2025_02/725813111"/>
    <hyperlink ref="F427" r:id="rId61" display="https://podminky.urs.cz/item/CS_URS_2025_02/725829131"/>
    <hyperlink ref="F433" r:id="rId62" display="https://podminky.urs.cz/item/CS_URS_2025_02/725849413"/>
    <hyperlink ref="F439" r:id="rId63" display="https://podminky.urs.cz/item/CS_URS_2025_02/725859101"/>
    <hyperlink ref="F445" r:id="rId64" display="https://podminky.urs.cz/item/CS_URS_2025_02/725861101"/>
    <hyperlink ref="F449" r:id="rId65" display="https://podminky.urs.cz/item/CS_URS_2025_02/725865312"/>
    <hyperlink ref="F452" r:id="rId66" display="https://podminky.urs.cz/item/CS_URS_2025_02/998725121"/>
    <hyperlink ref="F456" r:id="rId67" display="https://podminky.urs.cz/item/CS_URS_2025_02/734200812"/>
    <hyperlink ref="F460" r:id="rId68" display="https://podminky.urs.cz/item/CS_URS_2025_02/734221552"/>
    <hyperlink ref="F464" r:id="rId69" display="https://podminky.urs.cz/item/CS_URS_2025_02/734221684"/>
    <hyperlink ref="F471" r:id="rId70" display="https://podminky.urs.cz/item/CS_URS_2025_02/741112001"/>
    <hyperlink ref="F481" r:id="rId71" display="https://podminky.urs.cz/item/CS_URS_2025_02/741122015"/>
    <hyperlink ref="F488" r:id="rId72" display="https://podminky.urs.cz/item/CS_URS_2025_02/741130001"/>
    <hyperlink ref="F492" r:id="rId73" display="https://podminky.urs.cz/item/CS_URS_2025_02/741130021"/>
    <hyperlink ref="F501" r:id="rId74" display="https://podminky.urs.cz/item/CS_URS_2025_02/741310201"/>
    <hyperlink ref="F506" r:id="rId75" display="https://podminky.urs.cz/item/CS_URS_2025_02/741371841"/>
    <hyperlink ref="F510" r:id="rId76" display="https://podminky.urs.cz/item/CS_URS_2025_02/741372062"/>
    <hyperlink ref="F519" r:id="rId77" display="https://podminky.urs.cz/item/CS_URS_2025_02/741810001"/>
    <hyperlink ref="F522" r:id="rId78" display="https://podminky.urs.cz/item/CS_URS_2025_02/HZS2231"/>
    <hyperlink ref="F526" r:id="rId79" display="https://podminky.urs.cz/item/CS_URS_2025_02/HZS2491"/>
    <hyperlink ref="F530" r:id="rId80" display="https://podminky.urs.cz/item/CS_URS_2025_02/998741121"/>
    <hyperlink ref="F534" r:id="rId81" display="https://podminky.urs.cz/item/CS_URS_2025_02/742210241"/>
    <hyperlink ref="F540" r:id="rId82" display="https://podminky.urs.cz/item/CS_URS_2025_02/998742101"/>
    <hyperlink ref="F547" r:id="rId83" display="https://podminky.urs.cz/item/CS_URS_2025_02/763131621"/>
    <hyperlink ref="F556" r:id="rId84" display="https://podminky.urs.cz/item/CS_URS_2025_02/763135881"/>
    <hyperlink ref="F561" r:id="rId85" display="https://podminky.urs.cz/item/CS_URS_2025_02/763181421"/>
    <hyperlink ref="F564" r:id="rId86" display="https://podminky.urs.cz/item/CS_URS_2025_02/998763331"/>
    <hyperlink ref="F568" r:id="rId87" display="https://podminky.urs.cz/item/CS_URS_2025_02/766411811"/>
    <hyperlink ref="F576" r:id="rId88" display="https://podminky.urs.cz/item/CS_URS_2025_02/766411822"/>
    <hyperlink ref="F584" r:id="rId89" display="https://podminky.urs.cz/item/CS_URS_2025_02/766417211"/>
    <hyperlink ref="F596" r:id="rId90" display="https://podminky.urs.cz/item/CS_URS_2025_02/766416243"/>
    <hyperlink ref="F609" r:id="rId91" display="https://podminky.urs.cz/item/CS_URS_2025_02/766495100"/>
    <hyperlink ref="F613" r:id="rId92" display="https://podminky.urs.cz/item/CS_URS_2025_02/766496100"/>
    <hyperlink ref="F622" r:id="rId93" display="https://podminky.urs.cz/item/CS_URS_2025_02/766660720"/>
    <hyperlink ref="F628" r:id="rId94" display="https://podminky.urs.cz/item/CS_URS_2025_02/766660729"/>
    <hyperlink ref="F640" r:id="rId95" display="https://podminky.urs.cz/item/CS_URS_2025_02/766660751"/>
    <hyperlink ref="F646" r:id="rId96" display="https://podminky.urs.cz/item/CS_URS_2025_02/766660903"/>
    <hyperlink ref="F654" r:id="rId97" display="https://podminky.urs.cz/item/CS_URS_2025_02/766660904"/>
    <hyperlink ref="F660" r:id="rId98" display="https://podminky.urs.cz/item/CS_URS_2025_02/766660906"/>
    <hyperlink ref="F669" r:id="rId99" display="https://podminky.urs.cz/item/CS_URS_2025_02/998766121"/>
    <hyperlink ref="F673" r:id="rId100" display="https://podminky.urs.cz/item/CS_URS_2025_02/767114141"/>
    <hyperlink ref="F680" r:id="rId101" display="https://podminky.urs.cz/item/CS_URS_2025_02/767646522"/>
    <hyperlink ref="F686" r:id="rId102" display="https://podminky.urs.cz/item/CS_URS_2025_02/767649191"/>
    <hyperlink ref="F692" r:id="rId103" display="https://podminky.urs.cz/item/CS_URS_2025_02/998767111"/>
    <hyperlink ref="F696" r:id="rId104" display="https://podminky.urs.cz/item/CS_URS_2025_02/771111011"/>
    <hyperlink ref="F705" r:id="rId105" display="https://podminky.urs.cz/item/CS_URS_2025_02/771121026"/>
    <hyperlink ref="F714" r:id="rId106" display="https://podminky.urs.cz/item/CS_URS_2025_02/771151012"/>
    <hyperlink ref="F723" r:id="rId107" display="https://podminky.urs.cz/item/CS_URS_2025_02/771121011"/>
    <hyperlink ref="F732" r:id="rId108" display="https://podminky.urs.cz/item/CS_URS_2025_02/771161021"/>
    <hyperlink ref="F741" r:id="rId109" display="https://podminky.urs.cz/item/CS_URS_2025_02/771574416"/>
    <hyperlink ref="F754" r:id="rId110" display="https://podminky.urs.cz/item/CS_URS_2025_02/771591112"/>
    <hyperlink ref="F763" r:id="rId111" display="https://podminky.urs.cz/item/CS_URS_2025_02/771591115"/>
    <hyperlink ref="F772" r:id="rId112" display="https://podminky.urs.cz/item/CS_URS_2025_02/771591241"/>
    <hyperlink ref="F777" r:id="rId113" display="https://podminky.urs.cz/item/CS_URS_2025_02/771591242"/>
    <hyperlink ref="F781" r:id="rId114" display="https://podminky.urs.cz/item/CS_URS_2025_02/771591251"/>
    <hyperlink ref="F786" r:id="rId115" display="https://podminky.urs.cz/item/CS_URS_2025_02/771591264"/>
    <hyperlink ref="F795" r:id="rId116" display="https://podminky.urs.cz/item/CS_URS_2025_02/771592011"/>
    <hyperlink ref="F804" r:id="rId117" display="https://podminky.urs.cz/item/CS_URS_2025_02/998771101"/>
    <hyperlink ref="F808" r:id="rId118" display="https://podminky.urs.cz/item/CS_URS_2025_02/781111011"/>
    <hyperlink ref="F817" r:id="rId119" display="https://podminky.urs.cz/item/CS_URS_2025_02/781121011"/>
    <hyperlink ref="F827" r:id="rId120" display="https://podminky.urs.cz/item/CS_URS_2025_02/781131112"/>
    <hyperlink ref="F835" r:id="rId121" display="https://podminky.urs.cz/item/CS_URS_2025_02/781131232"/>
    <hyperlink ref="F840" r:id="rId122" display="https://podminky.urs.cz/item/CS_URS_2025_02/781131257"/>
    <hyperlink ref="F848" r:id="rId123" display="https://podminky.urs.cz/item/CS_URS_2025_02/781151031"/>
    <hyperlink ref="F858" r:id="rId124" display="https://podminky.urs.cz/item/CS_URS_2025_02/781472216"/>
    <hyperlink ref="F872" r:id="rId125" display="https://podminky.urs.cz/item/CS_URS_2025_02/781491012"/>
    <hyperlink ref="F881" r:id="rId126" display="https://podminky.urs.cz/item/CS_URS_2025_02/781492251"/>
    <hyperlink ref="F895" r:id="rId127" display="https://podminky.urs.cz/item/CS_URS_2025_02/781495142"/>
    <hyperlink ref="F900" r:id="rId128" display="https://podminky.urs.cz/item/CS_URS_2025_02/781495213"/>
    <hyperlink ref="F905" r:id="rId129" display="https://podminky.urs.cz/item/CS_URS_2025_02/998781101"/>
    <hyperlink ref="F909" r:id="rId130" display="https://podminky.urs.cz/item/CS_URS_2025_02/784111001"/>
    <hyperlink ref="F931" r:id="rId131" display="https://podminky.urs.cz/item/CS_URS_2025_02/784121001"/>
    <hyperlink ref="F952" r:id="rId132" display="https://podminky.urs.cz/item/CS_URS_2025_02/784121011"/>
    <hyperlink ref="F973" r:id="rId133" display="https://podminky.urs.cz/item/CS_URS_2025_02/784161231"/>
    <hyperlink ref="F977" r:id="rId134" display="https://podminky.urs.cz/item/CS_URS_2025_02/784161401"/>
    <hyperlink ref="F998" r:id="rId135" display="https://podminky.urs.cz/item/CS_URS_2025_02/784181001"/>
    <hyperlink ref="F1019" r:id="rId136" display="https://podminky.urs.cz/item/CS_URS_2025_02/784181101"/>
    <hyperlink ref="F1040" r:id="rId137" display="https://podminky.urs.cz/item/CS_URS_2025_02/784191007"/>
    <hyperlink ref="F1044" r:id="rId138" display="https://podminky.urs.cz/item/CS_URS_2025_02/784211111"/>
    <hyperlink ref="F1053" r:id="rId139" display="https://podminky.urs.cz/item/CS_URS_2025_02/784221101"/>
    <hyperlink ref="F1074" r:id="rId140" display="https://podminky.urs.cz/item/CS_URS_2025_02/HZS249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4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89</v>
      </c>
      <c r="AZ2" s="292" t="s">
        <v>1404</v>
      </c>
      <c r="BA2" s="292" t="s">
        <v>1405</v>
      </c>
      <c r="BB2" s="292" t="s">
        <v>160</v>
      </c>
      <c r="BC2" s="292" t="s">
        <v>1406</v>
      </c>
      <c r="BD2" s="292" t="s">
        <v>155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86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Karviná - Rekonstrukce tělocvičny a zázemí v ZŠ U Lesa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1407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1408</v>
      </c>
      <c r="G12" s="41"/>
      <c r="H12" s="41"/>
      <c r="I12" s="135" t="s">
        <v>23</v>
      </c>
      <c r="J12" s="140" t="str">
        <f>'Rekapitulace stavby'!AN8</f>
        <v>4. 7. 2025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1409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37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1410</v>
      </c>
      <c r="F24" s="41"/>
      <c r="G24" s="41"/>
      <c r="H24" s="41"/>
      <c r="I24" s="135" t="s">
        <v>29</v>
      </c>
      <c r="J24" s="139" t="s">
        <v>39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ROUND(J93,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ROUND((SUM(BE93:BE436)),  2)</f>
        <v>0</v>
      </c>
      <c r="G33" s="41"/>
      <c r="H33" s="41"/>
      <c r="I33" s="151">
        <v>0.20999999999999999</v>
      </c>
      <c r="J33" s="150">
        <f>ROUND(((SUM(BE93:BE436))*I33),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ROUND((SUM(BF93:BF436)),  2)</f>
        <v>0</v>
      </c>
      <c r="G34" s="41"/>
      <c r="H34" s="41"/>
      <c r="I34" s="151">
        <v>0.12</v>
      </c>
      <c r="J34" s="150">
        <f>ROUND(((SUM(BF93:BF436))*I34),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ROUND((SUM(BG93:BG436)),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ROUND((SUM(BH93:BH436)),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ROUND((SUM(BI93:BI436)),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Karviná - Rekonstrukce tělocvičny a zázemí v ZŠ U Lesa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SO03 - Rekonstrukce střechy tělocvičny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Karviná</v>
      </c>
      <c r="G52" s="43"/>
      <c r="H52" s="43"/>
      <c r="I52" s="35" t="s">
        <v>23</v>
      </c>
      <c r="J52" s="75" t="str">
        <f>IF(J12="","",J12)</f>
        <v>4. 7. 2025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33</v>
      </c>
      <c r="J54" s="39" t="str">
        <f>E21</f>
        <v>Radek Petžálek, Ing. František Mandovec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Artendr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100</v>
      </c>
      <c r="D57" s="165"/>
      <c r="E57" s="165"/>
      <c r="F57" s="165"/>
      <c r="G57" s="165"/>
      <c r="H57" s="165"/>
      <c r="I57" s="165"/>
      <c r="J57" s="166" t="s">
        <v>101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J93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102</v>
      </c>
    </row>
    <row r="60" s="9" customFormat="1" ht="24.96" customHeight="1">
      <c r="A60" s="9"/>
      <c r="B60" s="168"/>
      <c r="C60" s="169"/>
      <c r="D60" s="170" t="s">
        <v>103</v>
      </c>
      <c r="E60" s="171"/>
      <c r="F60" s="171"/>
      <c r="G60" s="171"/>
      <c r="H60" s="171"/>
      <c r="I60" s="171"/>
      <c r="J60" s="172">
        <f>J94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1411</v>
      </c>
      <c r="E61" s="177"/>
      <c r="F61" s="177"/>
      <c r="G61" s="177"/>
      <c r="H61" s="177"/>
      <c r="I61" s="177"/>
      <c r="J61" s="178">
        <f>J95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106</v>
      </c>
      <c r="E62" s="177"/>
      <c r="F62" s="177"/>
      <c r="G62" s="177"/>
      <c r="H62" s="177"/>
      <c r="I62" s="177"/>
      <c r="J62" s="178">
        <f>J145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107</v>
      </c>
      <c r="E63" s="177"/>
      <c r="F63" s="177"/>
      <c r="G63" s="177"/>
      <c r="H63" s="177"/>
      <c r="I63" s="177"/>
      <c r="J63" s="178">
        <f>J156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1412</v>
      </c>
      <c r="E64" s="177"/>
      <c r="F64" s="177"/>
      <c r="G64" s="177"/>
      <c r="H64" s="177"/>
      <c r="I64" s="177"/>
      <c r="J64" s="178">
        <f>J184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109</v>
      </c>
      <c r="E65" s="177"/>
      <c r="F65" s="177"/>
      <c r="G65" s="177"/>
      <c r="H65" s="177"/>
      <c r="I65" s="177"/>
      <c r="J65" s="178">
        <f>J205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9" customFormat="1" ht="24.96" customHeight="1">
      <c r="A66" s="9"/>
      <c r="B66" s="168"/>
      <c r="C66" s="169"/>
      <c r="D66" s="170" t="s">
        <v>110</v>
      </c>
      <c r="E66" s="171"/>
      <c r="F66" s="171"/>
      <c r="G66" s="171"/>
      <c r="H66" s="171"/>
      <c r="I66" s="171"/>
      <c r="J66" s="172">
        <f>J209</f>
        <v>0</v>
      </c>
      <c r="K66" s="169"/>
      <c r="L66" s="173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s="10" customFormat="1" ht="19.92" customHeight="1">
      <c r="A67" s="10"/>
      <c r="B67" s="174"/>
      <c r="C67" s="175"/>
      <c r="D67" s="176" t="s">
        <v>1413</v>
      </c>
      <c r="E67" s="177"/>
      <c r="F67" s="177"/>
      <c r="G67" s="177"/>
      <c r="H67" s="177"/>
      <c r="I67" s="177"/>
      <c r="J67" s="178">
        <f>J210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1414</v>
      </c>
      <c r="E68" s="177"/>
      <c r="F68" s="177"/>
      <c r="G68" s="177"/>
      <c r="H68" s="177"/>
      <c r="I68" s="177"/>
      <c r="J68" s="178">
        <f>J221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1415</v>
      </c>
      <c r="E69" s="177"/>
      <c r="F69" s="177"/>
      <c r="G69" s="177"/>
      <c r="H69" s="177"/>
      <c r="I69" s="177"/>
      <c r="J69" s="178">
        <f>J234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4"/>
      <c r="C70" s="175"/>
      <c r="D70" s="176" t="s">
        <v>1416</v>
      </c>
      <c r="E70" s="177"/>
      <c r="F70" s="177"/>
      <c r="G70" s="177"/>
      <c r="H70" s="177"/>
      <c r="I70" s="177"/>
      <c r="J70" s="178">
        <f>J269</f>
        <v>0</v>
      </c>
      <c r="K70" s="175"/>
      <c r="L70" s="179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10" customFormat="1" ht="19.92" customHeight="1">
      <c r="A71" s="10"/>
      <c r="B71" s="174"/>
      <c r="C71" s="175"/>
      <c r="D71" s="176" t="s">
        <v>1417</v>
      </c>
      <c r="E71" s="177"/>
      <c r="F71" s="177"/>
      <c r="G71" s="177"/>
      <c r="H71" s="177"/>
      <c r="I71" s="177"/>
      <c r="J71" s="178">
        <f>J357</f>
        <v>0</v>
      </c>
      <c r="K71" s="175"/>
      <c r="L71" s="179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s="10" customFormat="1" ht="19.92" customHeight="1">
      <c r="A72" s="10"/>
      <c r="B72" s="174"/>
      <c r="C72" s="175"/>
      <c r="D72" s="176" t="s">
        <v>118</v>
      </c>
      <c r="E72" s="177"/>
      <c r="F72" s="177"/>
      <c r="G72" s="177"/>
      <c r="H72" s="177"/>
      <c r="I72" s="177"/>
      <c r="J72" s="178">
        <f>J400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119</v>
      </c>
      <c r="E73" s="177"/>
      <c r="F73" s="177"/>
      <c r="G73" s="177"/>
      <c r="H73" s="177"/>
      <c r="I73" s="177"/>
      <c r="J73" s="178">
        <f>J408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2" customFormat="1" ht="21.84" customHeight="1">
      <c r="A74" s="41"/>
      <c r="B74" s="42"/>
      <c r="C74" s="43"/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6.96" customHeight="1">
      <c r="A75" s="41"/>
      <c r="B75" s="62"/>
      <c r="C75" s="63"/>
      <c r="D75" s="63"/>
      <c r="E75" s="63"/>
      <c r="F75" s="63"/>
      <c r="G75" s="63"/>
      <c r="H75" s="63"/>
      <c r="I75" s="63"/>
      <c r="J75" s="63"/>
      <c r="K75" s="6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9" s="2" customFormat="1" ht="6.96" customHeight="1">
      <c r="A79" s="41"/>
      <c r="B79" s="64"/>
      <c r="C79" s="65"/>
      <c r="D79" s="65"/>
      <c r="E79" s="65"/>
      <c r="F79" s="65"/>
      <c r="G79" s="65"/>
      <c r="H79" s="65"/>
      <c r="I79" s="65"/>
      <c r="J79" s="65"/>
      <c r="K79" s="65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24.96" customHeight="1">
      <c r="A80" s="41"/>
      <c r="B80" s="42"/>
      <c r="C80" s="26" t="s">
        <v>124</v>
      </c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6.96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12" customHeight="1">
      <c r="A82" s="41"/>
      <c r="B82" s="42"/>
      <c r="C82" s="35" t="s">
        <v>16</v>
      </c>
      <c r="D82" s="43"/>
      <c r="E82" s="43"/>
      <c r="F82" s="43"/>
      <c r="G82" s="43"/>
      <c r="H82" s="43"/>
      <c r="I82" s="43"/>
      <c r="J82" s="43"/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6.5" customHeight="1">
      <c r="A83" s="41"/>
      <c r="B83" s="42"/>
      <c r="C83" s="43"/>
      <c r="D83" s="43"/>
      <c r="E83" s="163" t="str">
        <f>E7</f>
        <v>Karviná - Rekonstrukce tělocvičny a zázemí v ZŠ U Lesa</v>
      </c>
      <c r="F83" s="35"/>
      <c r="G83" s="35"/>
      <c r="H83" s="35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2" customFormat="1" ht="12" customHeight="1">
      <c r="A84" s="41"/>
      <c r="B84" s="42"/>
      <c r="C84" s="35" t="s">
        <v>96</v>
      </c>
      <c r="D84" s="43"/>
      <c r="E84" s="43"/>
      <c r="F84" s="43"/>
      <c r="G84" s="43"/>
      <c r="H84" s="43"/>
      <c r="I84" s="43"/>
      <c r="J84" s="43"/>
      <c r="K84" s="43"/>
      <c r="L84" s="137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</row>
    <row r="85" s="2" customFormat="1" ht="16.5" customHeight="1">
      <c r="A85" s="41"/>
      <c r="B85" s="42"/>
      <c r="C85" s="43"/>
      <c r="D85" s="43"/>
      <c r="E85" s="72" t="str">
        <f>E9</f>
        <v>SO03 - Rekonstrukce střechy tělocvičny</v>
      </c>
      <c r="F85" s="43"/>
      <c r="G85" s="43"/>
      <c r="H85" s="43"/>
      <c r="I85" s="43"/>
      <c r="J85" s="43"/>
      <c r="K85" s="43"/>
      <c r="L85" s="137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</row>
    <row r="86" s="2" customFormat="1" ht="6.96" customHeight="1">
      <c r="A86" s="41"/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137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</row>
    <row r="87" s="2" customFormat="1" ht="12" customHeight="1">
      <c r="A87" s="41"/>
      <c r="B87" s="42"/>
      <c r="C87" s="35" t="s">
        <v>21</v>
      </c>
      <c r="D87" s="43"/>
      <c r="E87" s="43"/>
      <c r="F87" s="30" t="str">
        <f>F12</f>
        <v>Karviná</v>
      </c>
      <c r="G87" s="43"/>
      <c r="H87" s="43"/>
      <c r="I87" s="35" t="s">
        <v>23</v>
      </c>
      <c r="J87" s="75" t="str">
        <f>IF(J12="","",J12)</f>
        <v>4. 7. 2025</v>
      </c>
      <c r="K87" s="43"/>
      <c r="L87" s="137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</row>
    <row r="88" s="2" customFormat="1" ht="6.96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25.65" customHeight="1">
      <c r="A89" s="41"/>
      <c r="B89" s="42"/>
      <c r="C89" s="35" t="s">
        <v>25</v>
      </c>
      <c r="D89" s="43"/>
      <c r="E89" s="43"/>
      <c r="F89" s="30" t="str">
        <f>E15</f>
        <v>Statutární město Karviná</v>
      </c>
      <c r="G89" s="43"/>
      <c r="H89" s="43"/>
      <c r="I89" s="35" t="s">
        <v>33</v>
      </c>
      <c r="J89" s="39" t="str">
        <f>E21</f>
        <v>Radek Petžálek, Ing. František Mandovec</v>
      </c>
      <c r="K89" s="4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0" s="2" customFormat="1" ht="15.15" customHeight="1">
      <c r="A90" s="41"/>
      <c r="B90" s="42"/>
      <c r="C90" s="35" t="s">
        <v>31</v>
      </c>
      <c r="D90" s="43"/>
      <c r="E90" s="43"/>
      <c r="F90" s="30" t="str">
        <f>IF(E18="","",E18)</f>
        <v>Vyplň údaj</v>
      </c>
      <c r="G90" s="43"/>
      <c r="H90" s="43"/>
      <c r="I90" s="35" t="s">
        <v>36</v>
      </c>
      <c r="J90" s="39" t="str">
        <f>E24</f>
        <v>Artendr s.r.o.</v>
      </c>
      <c r="K90" s="43"/>
      <c r="L90" s="137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</row>
    <row r="91" s="2" customFormat="1" ht="10.32" customHeight="1">
      <c r="A91" s="41"/>
      <c r="B91" s="42"/>
      <c r="C91" s="43"/>
      <c r="D91" s="43"/>
      <c r="E91" s="43"/>
      <c r="F91" s="43"/>
      <c r="G91" s="43"/>
      <c r="H91" s="43"/>
      <c r="I91" s="43"/>
      <c r="J91" s="43"/>
      <c r="K91" s="43"/>
      <c r="L91" s="137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</row>
    <row r="92" s="11" customFormat="1" ht="29.28" customHeight="1">
      <c r="A92" s="180"/>
      <c r="B92" s="181"/>
      <c r="C92" s="182" t="s">
        <v>125</v>
      </c>
      <c r="D92" s="183" t="s">
        <v>61</v>
      </c>
      <c r="E92" s="183" t="s">
        <v>57</v>
      </c>
      <c r="F92" s="183" t="s">
        <v>58</v>
      </c>
      <c r="G92" s="183" t="s">
        <v>126</v>
      </c>
      <c r="H92" s="183" t="s">
        <v>127</v>
      </c>
      <c r="I92" s="183" t="s">
        <v>128</v>
      </c>
      <c r="J92" s="183" t="s">
        <v>101</v>
      </c>
      <c r="K92" s="184" t="s">
        <v>129</v>
      </c>
      <c r="L92" s="185"/>
      <c r="M92" s="95" t="s">
        <v>19</v>
      </c>
      <c r="N92" s="96" t="s">
        <v>46</v>
      </c>
      <c r="O92" s="96" t="s">
        <v>130</v>
      </c>
      <c r="P92" s="96" t="s">
        <v>131</v>
      </c>
      <c r="Q92" s="96" t="s">
        <v>132</v>
      </c>
      <c r="R92" s="96" t="s">
        <v>133</v>
      </c>
      <c r="S92" s="96" t="s">
        <v>134</v>
      </c>
      <c r="T92" s="97" t="s">
        <v>135</v>
      </c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</row>
    <row r="93" s="2" customFormat="1" ht="22.8" customHeight="1">
      <c r="A93" s="41"/>
      <c r="B93" s="42"/>
      <c r="C93" s="102" t="s">
        <v>136</v>
      </c>
      <c r="D93" s="43"/>
      <c r="E93" s="43"/>
      <c r="F93" s="43"/>
      <c r="G93" s="43"/>
      <c r="H93" s="43"/>
      <c r="I93" s="43"/>
      <c r="J93" s="186">
        <f>BK93</f>
        <v>0</v>
      </c>
      <c r="K93" s="43"/>
      <c r="L93" s="47"/>
      <c r="M93" s="98"/>
      <c r="N93" s="187"/>
      <c r="O93" s="99"/>
      <c r="P93" s="188">
        <f>P94+P209</f>
        <v>0</v>
      </c>
      <c r="Q93" s="99"/>
      <c r="R93" s="188">
        <f>R94+R209</f>
        <v>80.956644209249973</v>
      </c>
      <c r="S93" s="99"/>
      <c r="T93" s="189">
        <f>T94+T209</f>
        <v>36.977072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T93" s="20" t="s">
        <v>75</v>
      </c>
      <c r="AU93" s="20" t="s">
        <v>102</v>
      </c>
      <c r="BK93" s="190">
        <f>BK94+BK209</f>
        <v>0</v>
      </c>
    </row>
    <row r="94" s="12" customFormat="1" ht="25.92" customHeight="1">
      <c r="A94" s="12"/>
      <c r="B94" s="191"/>
      <c r="C94" s="192"/>
      <c r="D94" s="193" t="s">
        <v>75</v>
      </c>
      <c r="E94" s="194" t="s">
        <v>137</v>
      </c>
      <c r="F94" s="194" t="s">
        <v>138</v>
      </c>
      <c r="G94" s="192"/>
      <c r="H94" s="192"/>
      <c r="I94" s="195"/>
      <c r="J94" s="196">
        <f>BK94</f>
        <v>0</v>
      </c>
      <c r="K94" s="192"/>
      <c r="L94" s="197"/>
      <c r="M94" s="198"/>
      <c r="N94" s="199"/>
      <c r="O94" s="199"/>
      <c r="P94" s="200">
        <f>P95+P145+P156+P184+P205</f>
        <v>0</v>
      </c>
      <c r="Q94" s="199"/>
      <c r="R94" s="200">
        <f>R95+R145+R156+R184+R205</f>
        <v>67.894193112499977</v>
      </c>
      <c r="S94" s="199"/>
      <c r="T94" s="201">
        <f>T95+T145+T156+T184+T205</f>
        <v>18.619094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2" t="s">
        <v>84</v>
      </c>
      <c r="AT94" s="203" t="s">
        <v>75</v>
      </c>
      <c r="AU94" s="203" t="s">
        <v>76</v>
      </c>
      <c r="AY94" s="202" t="s">
        <v>139</v>
      </c>
      <c r="BK94" s="204">
        <f>BK95+BK145+BK156+BK184+BK205</f>
        <v>0</v>
      </c>
    </row>
    <row r="95" s="12" customFormat="1" ht="22.8" customHeight="1">
      <c r="A95" s="12"/>
      <c r="B95" s="191"/>
      <c r="C95" s="192"/>
      <c r="D95" s="193" t="s">
        <v>75</v>
      </c>
      <c r="E95" s="205" t="s">
        <v>147</v>
      </c>
      <c r="F95" s="205" t="s">
        <v>1418</v>
      </c>
      <c r="G95" s="192"/>
      <c r="H95" s="192"/>
      <c r="I95" s="195"/>
      <c r="J95" s="206">
        <f>BK95</f>
        <v>0</v>
      </c>
      <c r="K95" s="192"/>
      <c r="L95" s="197"/>
      <c r="M95" s="198"/>
      <c r="N95" s="199"/>
      <c r="O95" s="199"/>
      <c r="P95" s="200">
        <f>SUM(P96:P144)</f>
        <v>0</v>
      </c>
      <c r="Q95" s="199"/>
      <c r="R95" s="200">
        <f>SUM(R96:R144)</f>
        <v>67.224978099999987</v>
      </c>
      <c r="S95" s="199"/>
      <c r="T95" s="201">
        <f>SUM(T96:T144)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2" t="s">
        <v>84</v>
      </c>
      <c r="AT95" s="203" t="s">
        <v>75</v>
      </c>
      <c r="AU95" s="203" t="s">
        <v>84</v>
      </c>
      <c r="AY95" s="202" t="s">
        <v>139</v>
      </c>
      <c r="BK95" s="204">
        <f>SUM(BK96:BK144)</f>
        <v>0</v>
      </c>
    </row>
    <row r="96" s="2" customFormat="1" ht="16.5" customHeight="1">
      <c r="A96" s="41"/>
      <c r="B96" s="42"/>
      <c r="C96" s="207" t="s">
        <v>1419</v>
      </c>
      <c r="D96" s="207" t="s">
        <v>142</v>
      </c>
      <c r="E96" s="208" t="s">
        <v>1420</v>
      </c>
      <c r="F96" s="209" t="s">
        <v>1421</v>
      </c>
      <c r="G96" s="210" t="s">
        <v>145</v>
      </c>
      <c r="H96" s="211">
        <v>17.18</v>
      </c>
      <c r="I96" s="212"/>
      <c r="J96" s="213">
        <f>ROUND(I96*H96,2)</f>
        <v>0</v>
      </c>
      <c r="K96" s="209" t="s">
        <v>146</v>
      </c>
      <c r="L96" s="47"/>
      <c r="M96" s="214" t="s">
        <v>19</v>
      </c>
      <c r="N96" s="215" t="s">
        <v>47</v>
      </c>
      <c r="O96" s="87"/>
      <c r="P96" s="216">
        <f>O96*H96</f>
        <v>0</v>
      </c>
      <c r="Q96" s="216">
        <v>2.3011249999999999</v>
      </c>
      <c r="R96" s="216">
        <f>Q96*H96</f>
        <v>39.533327499999999</v>
      </c>
      <c r="S96" s="216">
        <v>0</v>
      </c>
      <c r="T96" s="217">
        <f>S96*H96</f>
        <v>0</v>
      </c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R96" s="218" t="s">
        <v>147</v>
      </c>
      <c r="AT96" s="218" t="s">
        <v>142</v>
      </c>
      <c r="AU96" s="218" t="s">
        <v>86</v>
      </c>
      <c r="AY96" s="20" t="s">
        <v>139</v>
      </c>
      <c r="BE96" s="219">
        <f>IF(N96="základní",J96,0)</f>
        <v>0</v>
      </c>
      <c r="BF96" s="219">
        <f>IF(N96="snížená",J96,0)</f>
        <v>0</v>
      </c>
      <c r="BG96" s="219">
        <f>IF(N96="zákl. přenesená",J96,0)</f>
        <v>0</v>
      </c>
      <c r="BH96" s="219">
        <f>IF(N96="sníž. přenesená",J96,0)</f>
        <v>0</v>
      </c>
      <c r="BI96" s="219">
        <f>IF(N96="nulová",J96,0)</f>
        <v>0</v>
      </c>
      <c r="BJ96" s="20" t="s">
        <v>84</v>
      </c>
      <c r="BK96" s="219">
        <f>ROUND(I96*H96,2)</f>
        <v>0</v>
      </c>
      <c r="BL96" s="20" t="s">
        <v>147</v>
      </c>
      <c r="BM96" s="218" t="s">
        <v>1422</v>
      </c>
    </row>
    <row r="97" s="2" customFormat="1">
      <c r="A97" s="41"/>
      <c r="B97" s="42"/>
      <c r="C97" s="43"/>
      <c r="D97" s="220" t="s">
        <v>149</v>
      </c>
      <c r="E97" s="43"/>
      <c r="F97" s="221" t="s">
        <v>1423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149</v>
      </c>
      <c r="AU97" s="20" t="s">
        <v>86</v>
      </c>
    </row>
    <row r="98" s="2" customFormat="1">
      <c r="A98" s="41"/>
      <c r="B98" s="42"/>
      <c r="C98" s="43"/>
      <c r="D98" s="225" t="s">
        <v>151</v>
      </c>
      <c r="E98" s="43"/>
      <c r="F98" s="226" t="s">
        <v>1424</v>
      </c>
      <c r="G98" s="43"/>
      <c r="H98" s="43"/>
      <c r="I98" s="222"/>
      <c r="J98" s="43"/>
      <c r="K98" s="43"/>
      <c r="L98" s="47"/>
      <c r="M98" s="223"/>
      <c r="N98" s="224"/>
      <c r="O98" s="87"/>
      <c r="P98" s="87"/>
      <c r="Q98" s="87"/>
      <c r="R98" s="87"/>
      <c r="S98" s="87"/>
      <c r="T98" s="88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T98" s="20" t="s">
        <v>151</v>
      </c>
      <c r="AU98" s="20" t="s">
        <v>86</v>
      </c>
    </row>
    <row r="99" s="13" customFormat="1">
      <c r="A99" s="13"/>
      <c r="B99" s="227"/>
      <c r="C99" s="228"/>
      <c r="D99" s="220" t="s">
        <v>153</v>
      </c>
      <c r="E99" s="229" t="s">
        <v>19</v>
      </c>
      <c r="F99" s="230" t="s">
        <v>1425</v>
      </c>
      <c r="G99" s="228"/>
      <c r="H99" s="231">
        <v>17.18</v>
      </c>
      <c r="I99" s="232"/>
      <c r="J99" s="228"/>
      <c r="K99" s="228"/>
      <c r="L99" s="233"/>
      <c r="M99" s="234"/>
      <c r="N99" s="235"/>
      <c r="O99" s="235"/>
      <c r="P99" s="235"/>
      <c r="Q99" s="235"/>
      <c r="R99" s="235"/>
      <c r="S99" s="235"/>
      <c r="T99" s="23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7" t="s">
        <v>153</v>
      </c>
      <c r="AU99" s="237" t="s">
        <v>86</v>
      </c>
      <c r="AV99" s="13" t="s">
        <v>86</v>
      </c>
      <c r="AW99" s="13" t="s">
        <v>35</v>
      </c>
      <c r="AX99" s="13" t="s">
        <v>84</v>
      </c>
      <c r="AY99" s="237" t="s">
        <v>139</v>
      </c>
    </row>
    <row r="100" s="15" customFormat="1">
      <c r="A100" s="15"/>
      <c r="B100" s="262"/>
      <c r="C100" s="263"/>
      <c r="D100" s="220" t="s">
        <v>153</v>
      </c>
      <c r="E100" s="264" t="s">
        <v>19</v>
      </c>
      <c r="F100" s="265" t="s">
        <v>1426</v>
      </c>
      <c r="G100" s="263"/>
      <c r="H100" s="264" t="s">
        <v>19</v>
      </c>
      <c r="I100" s="266"/>
      <c r="J100" s="263"/>
      <c r="K100" s="263"/>
      <c r="L100" s="267"/>
      <c r="M100" s="268"/>
      <c r="N100" s="269"/>
      <c r="O100" s="269"/>
      <c r="P100" s="269"/>
      <c r="Q100" s="269"/>
      <c r="R100" s="269"/>
      <c r="S100" s="269"/>
      <c r="T100" s="270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T100" s="271" t="s">
        <v>153</v>
      </c>
      <c r="AU100" s="271" t="s">
        <v>86</v>
      </c>
      <c r="AV100" s="15" t="s">
        <v>84</v>
      </c>
      <c r="AW100" s="15" t="s">
        <v>35</v>
      </c>
      <c r="AX100" s="15" t="s">
        <v>76</v>
      </c>
      <c r="AY100" s="271" t="s">
        <v>139</v>
      </c>
    </row>
    <row r="101" s="2" customFormat="1" ht="16.5" customHeight="1">
      <c r="A101" s="41"/>
      <c r="B101" s="42"/>
      <c r="C101" s="207" t="s">
        <v>1427</v>
      </c>
      <c r="D101" s="207" t="s">
        <v>142</v>
      </c>
      <c r="E101" s="208" t="s">
        <v>1428</v>
      </c>
      <c r="F101" s="209" t="s">
        <v>1429</v>
      </c>
      <c r="G101" s="210" t="s">
        <v>160</v>
      </c>
      <c r="H101" s="211">
        <v>34.359999999999999</v>
      </c>
      <c r="I101" s="212"/>
      <c r="J101" s="213">
        <f>ROUND(I101*H101,2)</f>
        <v>0</v>
      </c>
      <c r="K101" s="209" t="s">
        <v>146</v>
      </c>
      <c r="L101" s="47"/>
      <c r="M101" s="214" t="s">
        <v>19</v>
      </c>
      <c r="N101" s="215" t="s">
        <v>47</v>
      </c>
      <c r="O101" s="87"/>
      <c r="P101" s="216">
        <f>O101*H101</f>
        <v>0</v>
      </c>
      <c r="Q101" s="216">
        <v>0.0111725</v>
      </c>
      <c r="R101" s="216">
        <f>Q101*H101</f>
        <v>0.38388709999999998</v>
      </c>
      <c r="S101" s="216">
        <v>0</v>
      </c>
      <c r="T101" s="217">
        <f>S101*H101</f>
        <v>0</v>
      </c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R101" s="218" t="s">
        <v>147</v>
      </c>
      <c r="AT101" s="218" t="s">
        <v>142</v>
      </c>
      <c r="AU101" s="218" t="s">
        <v>86</v>
      </c>
      <c r="AY101" s="20" t="s">
        <v>139</v>
      </c>
      <c r="BE101" s="219">
        <f>IF(N101="základní",J101,0)</f>
        <v>0</v>
      </c>
      <c r="BF101" s="219">
        <f>IF(N101="snížená",J101,0)</f>
        <v>0</v>
      </c>
      <c r="BG101" s="219">
        <f>IF(N101="zákl. přenesená",J101,0)</f>
        <v>0</v>
      </c>
      <c r="BH101" s="219">
        <f>IF(N101="sníž. přenesená",J101,0)</f>
        <v>0</v>
      </c>
      <c r="BI101" s="219">
        <f>IF(N101="nulová",J101,0)</f>
        <v>0</v>
      </c>
      <c r="BJ101" s="20" t="s">
        <v>84</v>
      </c>
      <c r="BK101" s="219">
        <f>ROUND(I101*H101,2)</f>
        <v>0</v>
      </c>
      <c r="BL101" s="20" t="s">
        <v>147</v>
      </c>
      <c r="BM101" s="218" t="s">
        <v>1430</v>
      </c>
    </row>
    <row r="102" s="2" customFormat="1">
      <c r="A102" s="41"/>
      <c r="B102" s="42"/>
      <c r="C102" s="43"/>
      <c r="D102" s="220" t="s">
        <v>149</v>
      </c>
      <c r="E102" s="43"/>
      <c r="F102" s="221" t="s">
        <v>1431</v>
      </c>
      <c r="G102" s="43"/>
      <c r="H102" s="43"/>
      <c r="I102" s="222"/>
      <c r="J102" s="43"/>
      <c r="K102" s="43"/>
      <c r="L102" s="47"/>
      <c r="M102" s="223"/>
      <c r="N102" s="224"/>
      <c r="O102" s="87"/>
      <c r="P102" s="87"/>
      <c r="Q102" s="87"/>
      <c r="R102" s="87"/>
      <c r="S102" s="87"/>
      <c r="T102" s="88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T102" s="20" t="s">
        <v>149</v>
      </c>
      <c r="AU102" s="20" t="s">
        <v>86</v>
      </c>
    </row>
    <row r="103" s="2" customFormat="1">
      <c r="A103" s="41"/>
      <c r="B103" s="42"/>
      <c r="C103" s="43"/>
      <c r="D103" s="225" t="s">
        <v>151</v>
      </c>
      <c r="E103" s="43"/>
      <c r="F103" s="226" t="s">
        <v>1432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151</v>
      </c>
      <c r="AU103" s="20" t="s">
        <v>86</v>
      </c>
    </row>
    <row r="104" s="13" customFormat="1">
      <c r="A104" s="13"/>
      <c r="B104" s="227"/>
      <c r="C104" s="228"/>
      <c r="D104" s="220" t="s">
        <v>153</v>
      </c>
      <c r="E104" s="229" t="s">
        <v>19</v>
      </c>
      <c r="F104" s="230" t="s">
        <v>1433</v>
      </c>
      <c r="G104" s="228"/>
      <c r="H104" s="231">
        <v>34.359999999999999</v>
      </c>
      <c r="I104" s="232"/>
      <c r="J104" s="228"/>
      <c r="K104" s="228"/>
      <c r="L104" s="233"/>
      <c r="M104" s="234"/>
      <c r="N104" s="235"/>
      <c r="O104" s="235"/>
      <c r="P104" s="235"/>
      <c r="Q104" s="235"/>
      <c r="R104" s="235"/>
      <c r="S104" s="235"/>
      <c r="T104" s="236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7" t="s">
        <v>153</v>
      </c>
      <c r="AU104" s="237" t="s">
        <v>86</v>
      </c>
      <c r="AV104" s="13" t="s">
        <v>86</v>
      </c>
      <c r="AW104" s="13" t="s">
        <v>35</v>
      </c>
      <c r="AX104" s="13" t="s">
        <v>84</v>
      </c>
      <c r="AY104" s="237" t="s">
        <v>139</v>
      </c>
    </row>
    <row r="105" s="2" customFormat="1" ht="16.5" customHeight="1">
      <c r="A105" s="41"/>
      <c r="B105" s="42"/>
      <c r="C105" s="207" t="s">
        <v>1434</v>
      </c>
      <c r="D105" s="207" t="s">
        <v>142</v>
      </c>
      <c r="E105" s="208" t="s">
        <v>1435</v>
      </c>
      <c r="F105" s="209" t="s">
        <v>1436</v>
      </c>
      <c r="G105" s="210" t="s">
        <v>160</v>
      </c>
      <c r="H105" s="211">
        <v>34.359999999999999</v>
      </c>
      <c r="I105" s="212"/>
      <c r="J105" s="213">
        <f>ROUND(I105*H105,2)</f>
        <v>0</v>
      </c>
      <c r="K105" s="209" t="s">
        <v>146</v>
      </c>
      <c r="L105" s="47"/>
      <c r="M105" s="214" t="s">
        <v>19</v>
      </c>
      <c r="N105" s="215" t="s">
        <v>47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147</v>
      </c>
      <c r="AT105" s="218" t="s">
        <v>142</v>
      </c>
      <c r="AU105" s="218" t="s">
        <v>86</v>
      </c>
      <c r="AY105" s="20" t="s">
        <v>139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84</v>
      </c>
      <c r="BK105" s="219">
        <f>ROUND(I105*H105,2)</f>
        <v>0</v>
      </c>
      <c r="BL105" s="20" t="s">
        <v>147</v>
      </c>
      <c r="BM105" s="218" t="s">
        <v>1437</v>
      </c>
    </row>
    <row r="106" s="2" customFormat="1">
      <c r="A106" s="41"/>
      <c r="B106" s="42"/>
      <c r="C106" s="43"/>
      <c r="D106" s="220" t="s">
        <v>149</v>
      </c>
      <c r="E106" s="43"/>
      <c r="F106" s="221" t="s">
        <v>1438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149</v>
      </c>
      <c r="AU106" s="20" t="s">
        <v>86</v>
      </c>
    </row>
    <row r="107" s="2" customFormat="1">
      <c r="A107" s="41"/>
      <c r="B107" s="42"/>
      <c r="C107" s="43"/>
      <c r="D107" s="225" t="s">
        <v>151</v>
      </c>
      <c r="E107" s="43"/>
      <c r="F107" s="226" t="s">
        <v>1439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151</v>
      </c>
      <c r="AU107" s="20" t="s">
        <v>86</v>
      </c>
    </row>
    <row r="108" s="13" customFormat="1">
      <c r="A108" s="13"/>
      <c r="B108" s="227"/>
      <c r="C108" s="228"/>
      <c r="D108" s="220" t="s">
        <v>153</v>
      </c>
      <c r="E108" s="229" t="s">
        <v>19</v>
      </c>
      <c r="F108" s="230" t="s">
        <v>1433</v>
      </c>
      <c r="G108" s="228"/>
      <c r="H108" s="231">
        <v>34.359999999999999</v>
      </c>
      <c r="I108" s="232"/>
      <c r="J108" s="228"/>
      <c r="K108" s="228"/>
      <c r="L108" s="233"/>
      <c r="M108" s="234"/>
      <c r="N108" s="235"/>
      <c r="O108" s="235"/>
      <c r="P108" s="235"/>
      <c r="Q108" s="235"/>
      <c r="R108" s="235"/>
      <c r="S108" s="235"/>
      <c r="T108" s="236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7" t="s">
        <v>153</v>
      </c>
      <c r="AU108" s="237" t="s">
        <v>86</v>
      </c>
      <c r="AV108" s="13" t="s">
        <v>86</v>
      </c>
      <c r="AW108" s="13" t="s">
        <v>35</v>
      </c>
      <c r="AX108" s="13" t="s">
        <v>84</v>
      </c>
      <c r="AY108" s="237" t="s">
        <v>139</v>
      </c>
    </row>
    <row r="109" s="2" customFormat="1" ht="24.15" customHeight="1">
      <c r="A109" s="41"/>
      <c r="B109" s="42"/>
      <c r="C109" s="207" t="s">
        <v>84</v>
      </c>
      <c r="D109" s="272" t="s">
        <v>142</v>
      </c>
      <c r="E109" s="208" t="s">
        <v>1440</v>
      </c>
      <c r="F109" s="209" t="s">
        <v>1441</v>
      </c>
      <c r="G109" s="210" t="s">
        <v>176</v>
      </c>
      <c r="H109" s="211">
        <v>12.9</v>
      </c>
      <c r="I109" s="212"/>
      <c r="J109" s="213">
        <f>ROUND(I109*H109,2)</f>
        <v>0</v>
      </c>
      <c r="K109" s="209" t="s">
        <v>19</v>
      </c>
      <c r="L109" s="47"/>
      <c r="M109" s="214" t="s">
        <v>19</v>
      </c>
      <c r="N109" s="215" t="s">
        <v>47</v>
      </c>
      <c r="O109" s="87"/>
      <c r="P109" s="216">
        <f>O109*H109</f>
        <v>0</v>
      </c>
      <c r="Q109" s="216">
        <v>0</v>
      </c>
      <c r="R109" s="216">
        <f>Q109*H109</f>
        <v>0</v>
      </c>
      <c r="S109" s="216">
        <v>0</v>
      </c>
      <c r="T109" s="217">
        <f>S109*H109</f>
        <v>0</v>
      </c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R109" s="218" t="s">
        <v>147</v>
      </c>
      <c r="AT109" s="218" t="s">
        <v>142</v>
      </c>
      <c r="AU109" s="218" t="s">
        <v>86</v>
      </c>
      <c r="AY109" s="20" t="s">
        <v>139</v>
      </c>
      <c r="BE109" s="219">
        <f>IF(N109="základní",J109,0)</f>
        <v>0</v>
      </c>
      <c r="BF109" s="219">
        <f>IF(N109="snížená",J109,0)</f>
        <v>0</v>
      </c>
      <c r="BG109" s="219">
        <f>IF(N109="zákl. přenesená",J109,0)</f>
        <v>0</v>
      </c>
      <c r="BH109" s="219">
        <f>IF(N109="sníž. přenesená",J109,0)</f>
        <v>0</v>
      </c>
      <c r="BI109" s="219">
        <f>IF(N109="nulová",J109,0)</f>
        <v>0</v>
      </c>
      <c r="BJ109" s="20" t="s">
        <v>84</v>
      </c>
      <c r="BK109" s="219">
        <f>ROUND(I109*H109,2)</f>
        <v>0</v>
      </c>
      <c r="BL109" s="20" t="s">
        <v>147</v>
      </c>
      <c r="BM109" s="218" t="s">
        <v>1442</v>
      </c>
    </row>
    <row r="110" s="2" customFormat="1">
      <c r="A110" s="41"/>
      <c r="B110" s="42"/>
      <c r="C110" s="43"/>
      <c r="D110" s="220" t="s">
        <v>149</v>
      </c>
      <c r="E110" s="43"/>
      <c r="F110" s="221" t="s">
        <v>1443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149</v>
      </c>
      <c r="AU110" s="20" t="s">
        <v>86</v>
      </c>
    </row>
    <row r="111" s="2" customFormat="1">
      <c r="A111" s="41"/>
      <c r="B111" s="42"/>
      <c r="C111" s="43"/>
      <c r="D111" s="220" t="s">
        <v>164</v>
      </c>
      <c r="E111" s="43"/>
      <c r="F111" s="239" t="s">
        <v>1444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164</v>
      </c>
      <c r="AU111" s="20" t="s">
        <v>86</v>
      </c>
    </row>
    <row r="112" s="15" customFormat="1">
      <c r="A112" s="15"/>
      <c r="B112" s="262"/>
      <c r="C112" s="263"/>
      <c r="D112" s="220" t="s">
        <v>153</v>
      </c>
      <c r="E112" s="264" t="s">
        <v>19</v>
      </c>
      <c r="F112" s="265" t="s">
        <v>1445</v>
      </c>
      <c r="G112" s="263"/>
      <c r="H112" s="264" t="s">
        <v>19</v>
      </c>
      <c r="I112" s="266"/>
      <c r="J112" s="263"/>
      <c r="K112" s="263"/>
      <c r="L112" s="267"/>
      <c r="M112" s="268"/>
      <c r="N112" s="269"/>
      <c r="O112" s="269"/>
      <c r="P112" s="269"/>
      <c r="Q112" s="269"/>
      <c r="R112" s="269"/>
      <c r="S112" s="269"/>
      <c r="T112" s="270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T112" s="271" t="s">
        <v>153</v>
      </c>
      <c r="AU112" s="271" t="s">
        <v>86</v>
      </c>
      <c r="AV112" s="15" t="s">
        <v>84</v>
      </c>
      <c r="AW112" s="15" t="s">
        <v>35</v>
      </c>
      <c r="AX112" s="15" t="s">
        <v>76</v>
      </c>
      <c r="AY112" s="271" t="s">
        <v>139</v>
      </c>
    </row>
    <row r="113" s="13" customFormat="1">
      <c r="A113" s="13"/>
      <c r="B113" s="227"/>
      <c r="C113" s="228"/>
      <c r="D113" s="220" t="s">
        <v>153</v>
      </c>
      <c r="E113" s="229" t="s">
        <v>19</v>
      </c>
      <c r="F113" s="230" t="s">
        <v>1446</v>
      </c>
      <c r="G113" s="228"/>
      <c r="H113" s="231">
        <v>9.8000000000000007</v>
      </c>
      <c r="I113" s="232"/>
      <c r="J113" s="228"/>
      <c r="K113" s="228"/>
      <c r="L113" s="233"/>
      <c r="M113" s="234"/>
      <c r="N113" s="235"/>
      <c r="O113" s="235"/>
      <c r="P113" s="235"/>
      <c r="Q113" s="235"/>
      <c r="R113" s="235"/>
      <c r="S113" s="235"/>
      <c r="T113" s="236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7" t="s">
        <v>153</v>
      </c>
      <c r="AU113" s="237" t="s">
        <v>86</v>
      </c>
      <c r="AV113" s="13" t="s">
        <v>86</v>
      </c>
      <c r="AW113" s="13" t="s">
        <v>35</v>
      </c>
      <c r="AX113" s="13" t="s">
        <v>76</v>
      </c>
      <c r="AY113" s="237" t="s">
        <v>139</v>
      </c>
    </row>
    <row r="114" s="13" customFormat="1">
      <c r="A114" s="13"/>
      <c r="B114" s="227"/>
      <c r="C114" s="228"/>
      <c r="D114" s="220" t="s">
        <v>153</v>
      </c>
      <c r="E114" s="229" t="s">
        <v>19</v>
      </c>
      <c r="F114" s="230" t="s">
        <v>1447</v>
      </c>
      <c r="G114" s="228"/>
      <c r="H114" s="231">
        <v>3.1000000000000001</v>
      </c>
      <c r="I114" s="232"/>
      <c r="J114" s="228"/>
      <c r="K114" s="228"/>
      <c r="L114" s="233"/>
      <c r="M114" s="234"/>
      <c r="N114" s="235"/>
      <c r="O114" s="235"/>
      <c r="P114" s="235"/>
      <c r="Q114" s="235"/>
      <c r="R114" s="235"/>
      <c r="S114" s="235"/>
      <c r="T114" s="23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37" t="s">
        <v>153</v>
      </c>
      <c r="AU114" s="237" t="s">
        <v>86</v>
      </c>
      <c r="AV114" s="13" t="s">
        <v>86</v>
      </c>
      <c r="AW114" s="13" t="s">
        <v>35</v>
      </c>
      <c r="AX114" s="13" t="s">
        <v>76</v>
      </c>
      <c r="AY114" s="237" t="s">
        <v>139</v>
      </c>
    </row>
    <row r="115" s="14" customFormat="1">
      <c r="A115" s="14"/>
      <c r="B115" s="251"/>
      <c r="C115" s="252"/>
      <c r="D115" s="220" t="s">
        <v>153</v>
      </c>
      <c r="E115" s="253" t="s">
        <v>19</v>
      </c>
      <c r="F115" s="254" t="s">
        <v>213</v>
      </c>
      <c r="G115" s="252"/>
      <c r="H115" s="255">
        <v>12.9</v>
      </c>
      <c r="I115" s="256"/>
      <c r="J115" s="252"/>
      <c r="K115" s="252"/>
      <c r="L115" s="257"/>
      <c r="M115" s="258"/>
      <c r="N115" s="259"/>
      <c r="O115" s="259"/>
      <c r="P115" s="259"/>
      <c r="Q115" s="259"/>
      <c r="R115" s="259"/>
      <c r="S115" s="259"/>
      <c r="T115" s="260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61" t="s">
        <v>153</v>
      </c>
      <c r="AU115" s="261" t="s">
        <v>86</v>
      </c>
      <c r="AV115" s="14" t="s">
        <v>147</v>
      </c>
      <c r="AW115" s="14" t="s">
        <v>35</v>
      </c>
      <c r="AX115" s="14" t="s">
        <v>84</v>
      </c>
      <c r="AY115" s="261" t="s">
        <v>139</v>
      </c>
    </row>
    <row r="116" s="2" customFormat="1" ht="21.75" customHeight="1">
      <c r="A116" s="41"/>
      <c r="B116" s="42"/>
      <c r="C116" s="240" t="s">
        <v>1448</v>
      </c>
      <c r="D116" s="273" t="s">
        <v>182</v>
      </c>
      <c r="E116" s="242" t="s">
        <v>1449</v>
      </c>
      <c r="F116" s="243" t="s">
        <v>1450</v>
      </c>
      <c r="G116" s="244" t="s">
        <v>176</v>
      </c>
      <c r="H116" s="245">
        <v>16.399999999999999</v>
      </c>
      <c r="I116" s="246"/>
      <c r="J116" s="247">
        <f>ROUND(I116*H116,2)</f>
        <v>0</v>
      </c>
      <c r="K116" s="243" t="s">
        <v>19</v>
      </c>
      <c r="L116" s="248"/>
      <c r="M116" s="249" t="s">
        <v>19</v>
      </c>
      <c r="N116" s="250" t="s">
        <v>47</v>
      </c>
      <c r="O116" s="87"/>
      <c r="P116" s="216">
        <f>O116*H116</f>
        <v>0</v>
      </c>
      <c r="Q116" s="216">
        <v>1</v>
      </c>
      <c r="R116" s="216">
        <f>Q116*H116</f>
        <v>16.399999999999999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388</v>
      </c>
      <c r="AT116" s="218" t="s">
        <v>182</v>
      </c>
      <c r="AU116" s="218" t="s">
        <v>86</v>
      </c>
      <c r="AY116" s="20" t="s">
        <v>139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84</v>
      </c>
      <c r="BK116" s="219">
        <f>ROUND(I116*H116,2)</f>
        <v>0</v>
      </c>
      <c r="BL116" s="20" t="s">
        <v>305</v>
      </c>
      <c r="BM116" s="218" t="s">
        <v>1451</v>
      </c>
    </row>
    <row r="117" s="2" customFormat="1">
      <c r="A117" s="41"/>
      <c r="B117" s="42"/>
      <c r="C117" s="43"/>
      <c r="D117" s="220" t="s">
        <v>149</v>
      </c>
      <c r="E117" s="43"/>
      <c r="F117" s="221" t="s">
        <v>1452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149</v>
      </c>
      <c r="AU117" s="20" t="s">
        <v>86</v>
      </c>
    </row>
    <row r="118" s="2" customFormat="1">
      <c r="A118" s="41"/>
      <c r="B118" s="42"/>
      <c r="C118" s="43"/>
      <c r="D118" s="220" t="s">
        <v>164</v>
      </c>
      <c r="E118" s="43"/>
      <c r="F118" s="239" t="s">
        <v>1453</v>
      </c>
      <c r="G118" s="43"/>
      <c r="H118" s="43"/>
      <c r="I118" s="222"/>
      <c r="J118" s="43"/>
      <c r="K118" s="43"/>
      <c r="L118" s="47"/>
      <c r="M118" s="223"/>
      <c r="N118" s="224"/>
      <c r="O118" s="87"/>
      <c r="P118" s="87"/>
      <c r="Q118" s="87"/>
      <c r="R118" s="87"/>
      <c r="S118" s="87"/>
      <c r="T118" s="88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T118" s="20" t="s">
        <v>164</v>
      </c>
      <c r="AU118" s="20" t="s">
        <v>86</v>
      </c>
    </row>
    <row r="119" s="15" customFormat="1">
      <c r="A119" s="15"/>
      <c r="B119" s="262"/>
      <c r="C119" s="263"/>
      <c r="D119" s="220" t="s">
        <v>153</v>
      </c>
      <c r="E119" s="264" t="s">
        <v>19</v>
      </c>
      <c r="F119" s="265" t="s">
        <v>1454</v>
      </c>
      <c r="G119" s="263"/>
      <c r="H119" s="264" t="s">
        <v>19</v>
      </c>
      <c r="I119" s="266"/>
      <c r="J119" s="263"/>
      <c r="K119" s="263"/>
      <c r="L119" s="267"/>
      <c r="M119" s="268"/>
      <c r="N119" s="269"/>
      <c r="O119" s="269"/>
      <c r="P119" s="269"/>
      <c r="Q119" s="269"/>
      <c r="R119" s="269"/>
      <c r="S119" s="269"/>
      <c r="T119" s="270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T119" s="271" t="s">
        <v>153</v>
      </c>
      <c r="AU119" s="271" t="s">
        <v>86</v>
      </c>
      <c r="AV119" s="15" t="s">
        <v>84</v>
      </c>
      <c r="AW119" s="15" t="s">
        <v>35</v>
      </c>
      <c r="AX119" s="15" t="s">
        <v>76</v>
      </c>
      <c r="AY119" s="271" t="s">
        <v>139</v>
      </c>
    </row>
    <row r="120" s="13" customFormat="1">
      <c r="A120" s="13"/>
      <c r="B120" s="227"/>
      <c r="C120" s="228"/>
      <c r="D120" s="220" t="s">
        <v>153</v>
      </c>
      <c r="E120" s="229" t="s">
        <v>19</v>
      </c>
      <c r="F120" s="230" t="s">
        <v>1455</v>
      </c>
      <c r="G120" s="228"/>
      <c r="H120" s="231">
        <v>13.300000000000001</v>
      </c>
      <c r="I120" s="232"/>
      <c r="J120" s="228"/>
      <c r="K120" s="228"/>
      <c r="L120" s="233"/>
      <c r="M120" s="234"/>
      <c r="N120" s="235"/>
      <c r="O120" s="235"/>
      <c r="P120" s="235"/>
      <c r="Q120" s="235"/>
      <c r="R120" s="235"/>
      <c r="S120" s="235"/>
      <c r="T120" s="236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7" t="s">
        <v>153</v>
      </c>
      <c r="AU120" s="237" t="s">
        <v>86</v>
      </c>
      <c r="AV120" s="13" t="s">
        <v>86</v>
      </c>
      <c r="AW120" s="13" t="s">
        <v>35</v>
      </c>
      <c r="AX120" s="13" t="s">
        <v>76</v>
      </c>
      <c r="AY120" s="237" t="s">
        <v>139</v>
      </c>
    </row>
    <row r="121" s="13" customFormat="1">
      <c r="A121" s="13"/>
      <c r="B121" s="227"/>
      <c r="C121" s="228"/>
      <c r="D121" s="220" t="s">
        <v>153</v>
      </c>
      <c r="E121" s="229" t="s">
        <v>19</v>
      </c>
      <c r="F121" s="230" t="s">
        <v>1447</v>
      </c>
      <c r="G121" s="228"/>
      <c r="H121" s="231">
        <v>3.1000000000000001</v>
      </c>
      <c r="I121" s="232"/>
      <c r="J121" s="228"/>
      <c r="K121" s="228"/>
      <c r="L121" s="233"/>
      <c r="M121" s="234"/>
      <c r="N121" s="235"/>
      <c r="O121" s="235"/>
      <c r="P121" s="235"/>
      <c r="Q121" s="235"/>
      <c r="R121" s="235"/>
      <c r="S121" s="235"/>
      <c r="T121" s="236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7" t="s">
        <v>153</v>
      </c>
      <c r="AU121" s="237" t="s">
        <v>86</v>
      </c>
      <c r="AV121" s="13" t="s">
        <v>86</v>
      </c>
      <c r="AW121" s="13" t="s">
        <v>35</v>
      </c>
      <c r="AX121" s="13" t="s">
        <v>76</v>
      </c>
      <c r="AY121" s="237" t="s">
        <v>139</v>
      </c>
    </row>
    <row r="122" s="14" customFormat="1">
      <c r="A122" s="14"/>
      <c r="B122" s="251"/>
      <c r="C122" s="252"/>
      <c r="D122" s="220" t="s">
        <v>153</v>
      </c>
      <c r="E122" s="253" t="s">
        <v>19</v>
      </c>
      <c r="F122" s="254" t="s">
        <v>213</v>
      </c>
      <c r="G122" s="252"/>
      <c r="H122" s="255">
        <v>16.400000000000002</v>
      </c>
      <c r="I122" s="256"/>
      <c r="J122" s="252"/>
      <c r="K122" s="252"/>
      <c r="L122" s="257"/>
      <c r="M122" s="258"/>
      <c r="N122" s="259"/>
      <c r="O122" s="259"/>
      <c r="P122" s="259"/>
      <c r="Q122" s="259"/>
      <c r="R122" s="259"/>
      <c r="S122" s="259"/>
      <c r="T122" s="260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61" t="s">
        <v>153</v>
      </c>
      <c r="AU122" s="261" t="s">
        <v>86</v>
      </c>
      <c r="AV122" s="14" t="s">
        <v>147</v>
      </c>
      <c r="AW122" s="14" t="s">
        <v>35</v>
      </c>
      <c r="AX122" s="14" t="s">
        <v>84</v>
      </c>
      <c r="AY122" s="261" t="s">
        <v>139</v>
      </c>
    </row>
    <row r="123" s="2" customFormat="1" ht="16.5" customHeight="1">
      <c r="A123" s="41"/>
      <c r="B123" s="42"/>
      <c r="C123" s="240" t="s">
        <v>86</v>
      </c>
      <c r="D123" s="273" t="s">
        <v>182</v>
      </c>
      <c r="E123" s="242" t="s">
        <v>1456</v>
      </c>
      <c r="F123" s="243" t="s">
        <v>1457</v>
      </c>
      <c r="G123" s="244" t="s">
        <v>176</v>
      </c>
      <c r="H123" s="245">
        <v>4.2859999999999996</v>
      </c>
      <c r="I123" s="246"/>
      <c r="J123" s="247">
        <f>ROUND(I123*H123,2)</f>
        <v>0</v>
      </c>
      <c r="K123" s="243" t="s">
        <v>19</v>
      </c>
      <c r="L123" s="248"/>
      <c r="M123" s="249" t="s">
        <v>19</v>
      </c>
      <c r="N123" s="250" t="s">
        <v>47</v>
      </c>
      <c r="O123" s="87"/>
      <c r="P123" s="216">
        <f>O123*H123</f>
        <v>0</v>
      </c>
      <c r="Q123" s="216">
        <v>1</v>
      </c>
      <c r="R123" s="216">
        <f>Q123*H123</f>
        <v>4.2859999999999996</v>
      </c>
      <c r="S123" s="216">
        <v>0</v>
      </c>
      <c r="T123" s="217">
        <f>S123*H123</f>
        <v>0</v>
      </c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R123" s="218" t="s">
        <v>185</v>
      </c>
      <c r="AT123" s="218" t="s">
        <v>182</v>
      </c>
      <c r="AU123" s="218" t="s">
        <v>86</v>
      </c>
      <c r="AY123" s="20" t="s">
        <v>139</v>
      </c>
      <c r="BE123" s="219">
        <f>IF(N123="základní",J123,0)</f>
        <v>0</v>
      </c>
      <c r="BF123" s="219">
        <f>IF(N123="snížená",J123,0)</f>
        <v>0</v>
      </c>
      <c r="BG123" s="219">
        <f>IF(N123="zákl. přenesená",J123,0)</f>
        <v>0</v>
      </c>
      <c r="BH123" s="219">
        <f>IF(N123="sníž. přenesená",J123,0)</f>
        <v>0</v>
      </c>
      <c r="BI123" s="219">
        <f>IF(N123="nulová",J123,0)</f>
        <v>0</v>
      </c>
      <c r="BJ123" s="20" t="s">
        <v>84</v>
      </c>
      <c r="BK123" s="219">
        <f>ROUND(I123*H123,2)</f>
        <v>0</v>
      </c>
      <c r="BL123" s="20" t="s">
        <v>147</v>
      </c>
      <c r="BM123" s="218" t="s">
        <v>1458</v>
      </c>
    </row>
    <row r="124" s="2" customFormat="1">
      <c r="A124" s="41"/>
      <c r="B124" s="42"/>
      <c r="C124" s="43"/>
      <c r="D124" s="220" t="s">
        <v>149</v>
      </c>
      <c r="E124" s="43"/>
      <c r="F124" s="221" t="s">
        <v>1457</v>
      </c>
      <c r="G124" s="43"/>
      <c r="H124" s="43"/>
      <c r="I124" s="222"/>
      <c r="J124" s="43"/>
      <c r="K124" s="43"/>
      <c r="L124" s="47"/>
      <c r="M124" s="223"/>
      <c r="N124" s="224"/>
      <c r="O124" s="87"/>
      <c r="P124" s="87"/>
      <c r="Q124" s="87"/>
      <c r="R124" s="87"/>
      <c r="S124" s="87"/>
      <c r="T124" s="88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T124" s="20" t="s">
        <v>149</v>
      </c>
      <c r="AU124" s="20" t="s">
        <v>86</v>
      </c>
    </row>
    <row r="125" s="2" customFormat="1">
      <c r="A125" s="41"/>
      <c r="B125" s="42"/>
      <c r="C125" s="43"/>
      <c r="D125" s="220" t="s">
        <v>164</v>
      </c>
      <c r="E125" s="43"/>
      <c r="F125" s="239" t="s">
        <v>1444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164</v>
      </c>
      <c r="AU125" s="20" t="s">
        <v>86</v>
      </c>
    </row>
    <row r="126" s="15" customFormat="1">
      <c r="A126" s="15"/>
      <c r="B126" s="262"/>
      <c r="C126" s="263"/>
      <c r="D126" s="220" t="s">
        <v>153</v>
      </c>
      <c r="E126" s="264" t="s">
        <v>19</v>
      </c>
      <c r="F126" s="265" t="s">
        <v>1459</v>
      </c>
      <c r="G126" s="263"/>
      <c r="H126" s="264" t="s">
        <v>19</v>
      </c>
      <c r="I126" s="266"/>
      <c r="J126" s="263"/>
      <c r="K126" s="263"/>
      <c r="L126" s="267"/>
      <c r="M126" s="268"/>
      <c r="N126" s="269"/>
      <c r="O126" s="269"/>
      <c r="P126" s="269"/>
      <c r="Q126" s="269"/>
      <c r="R126" s="269"/>
      <c r="S126" s="269"/>
      <c r="T126" s="270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1" t="s">
        <v>153</v>
      </c>
      <c r="AU126" s="271" t="s">
        <v>86</v>
      </c>
      <c r="AV126" s="15" t="s">
        <v>84</v>
      </c>
      <c r="AW126" s="15" t="s">
        <v>35</v>
      </c>
      <c r="AX126" s="15" t="s">
        <v>76</v>
      </c>
      <c r="AY126" s="271" t="s">
        <v>139</v>
      </c>
    </row>
    <row r="127" s="13" customFormat="1">
      <c r="A127" s="13"/>
      <c r="B127" s="227"/>
      <c r="C127" s="228"/>
      <c r="D127" s="220" t="s">
        <v>153</v>
      </c>
      <c r="E127" s="229" t="s">
        <v>19</v>
      </c>
      <c r="F127" s="230" t="s">
        <v>1460</v>
      </c>
      <c r="G127" s="228"/>
      <c r="H127" s="231">
        <v>0.495</v>
      </c>
      <c r="I127" s="232"/>
      <c r="J127" s="228"/>
      <c r="K127" s="228"/>
      <c r="L127" s="233"/>
      <c r="M127" s="234"/>
      <c r="N127" s="235"/>
      <c r="O127" s="235"/>
      <c r="P127" s="235"/>
      <c r="Q127" s="235"/>
      <c r="R127" s="235"/>
      <c r="S127" s="235"/>
      <c r="T127" s="236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37" t="s">
        <v>153</v>
      </c>
      <c r="AU127" s="237" t="s">
        <v>86</v>
      </c>
      <c r="AV127" s="13" t="s">
        <v>86</v>
      </c>
      <c r="AW127" s="13" t="s">
        <v>35</v>
      </c>
      <c r="AX127" s="13" t="s">
        <v>76</v>
      </c>
      <c r="AY127" s="237" t="s">
        <v>139</v>
      </c>
    </row>
    <row r="128" s="13" customFormat="1">
      <c r="A128" s="13"/>
      <c r="B128" s="227"/>
      <c r="C128" s="228"/>
      <c r="D128" s="220" t="s">
        <v>153</v>
      </c>
      <c r="E128" s="229" t="s">
        <v>19</v>
      </c>
      <c r="F128" s="230" t="s">
        <v>1461</v>
      </c>
      <c r="G128" s="228"/>
      <c r="H128" s="231">
        <v>0.106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153</v>
      </c>
      <c r="AU128" s="237" t="s">
        <v>86</v>
      </c>
      <c r="AV128" s="13" t="s">
        <v>86</v>
      </c>
      <c r="AW128" s="13" t="s">
        <v>35</v>
      </c>
      <c r="AX128" s="13" t="s">
        <v>76</v>
      </c>
      <c r="AY128" s="237" t="s">
        <v>139</v>
      </c>
    </row>
    <row r="129" s="13" customFormat="1">
      <c r="A129" s="13"/>
      <c r="B129" s="227"/>
      <c r="C129" s="228"/>
      <c r="D129" s="220" t="s">
        <v>153</v>
      </c>
      <c r="E129" s="229" t="s">
        <v>19</v>
      </c>
      <c r="F129" s="230" t="s">
        <v>1462</v>
      </c>
      <c r="G129" s="228"/>
      <c r="H129" s="231">
        <v>1.4339999999999999</v>
      </c>
      <c r="I129" s="232"/>
      <c r="J129" s="228"/>
      <c r="K129" s="228"/>
      <c r="L129" s="233"/>
      <c r="M129" s="234"/>
      <c r="N129" s="235"/>
      <c r="O129" s="235"/>
      <c r="P129" s="235"/>
      <c r="Q129" s="235"/>
      <c r="R129" s="235"/>
      <c r="S129" s="235"/>
      <c r="T129" s="236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7" t="s">
        <v>153</v>
      </c>
      <c r="AU129" s="237" t="s">
        <v>86</v>
      </c>
      <c r="AV129" s="13" t="s">
        <v>86</v>
      </c>
      <c r="AW129" s="13" t="s">
        <v>35</v>
      </c>
      <c r="AX129" s="13" t="s">
        <v>76</v>
      </c>
      <c r="AY129" s="237" t="s">
        <v>139</v>
      </c>
    </row>
    <row r="130" s="13" customFormat="1">
      <c r="A130" s="13"/>
      <c r="B130" s="227"/>
      <c r="C130" s="228"/>
      <c r="D130" s="220" t="s">
        <v>153</v>
      </c>
      <c r="E130" s="229" t="s">
        <v>19</v>
      </c>
      <c r="F130" s="230" t="s">
        <v>1463</v>
      </c>
      <c r="G130" s="228"/>
      <c r="H130" s="231">
        <v>0.63200000000000001</v>
      </c>
      <c r="I130" s="232"/>
      <c r="J130" s="228"/>
      <c r="K130" s="228"/>
      <c r="L130" s="233"/>
      <c r="M130" s="234"/>
      <c r="N130" s="235"/>
      <c r="O130" s="235"/>
      <c r="P130" s="235"/>
      <c r="Q130" s="235"/>
      <c r="R130" s="235"/>
      <c r="S130" s="235"/>
      <c r="T130" s="236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37" t="s">
        <v>153</v>
      </c>
      <c r="AU130" s="237" t="s">
        <v>86</v>
      </c>
      <c r="AV130" s="13" t="s">
        <v>86</v>
      </c>
      <c r="AW130" s="13" t="s">
        <v>35</v>
      </c>
      <c r="AX130" s="13" t="s">
        <v>76</v>
      </c>
      <c r="AY130" s="237" t="s">
        <v>139</v>
      </c>
    </row>
    <row r="131" s="13" customFormat="1">
      <c r="A131" s="13"/>
      <c r="B131" s="227"/>
      <c r="C131" s="228"/>
      <c r="D131" s="220" t="s">
        <v>153</v>
      </c>
      <c r="E131" s="229" t="s">
        <v>19</v>
      </c>
      <c r="F131" s="230" t="s">
        <v>1464</v>
      </c>
      <c r="G131" s="228"/>
      <c r="H131" s="231">
        <v>1.087</v>
      </c>
      <c r="I131" s="232"/>
      <c r="J131" s="228"/>
      <c r="K131" s="228"/>
      <c r="L131" s="233"/>
      <c r="M131" s="234"/>
      <c r="N131" s="235"/>
      <c r="O131" s="235"/>
      <c r="P131" s="235"/>
      <c r="Q131" s="235"/>
      <c r="R131" s="235"/>
      <c r="S131" s="235"/>
      <c r="T131" s="236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7" t="s">
        <v>153</v>
      </c>
      <c r="AU131" s="237" t="s">
        <v>86</v>
      </c>
      <c r="AV131" s="13" t="s">
        <v>86</v>
      </c>
      <c r="AW131" s="13" t="s">
        <v>35</v>
      </c>
      <c r="AX131" s="13" t="s">
        <v>76</v>
      </c>
      <c r="AY131" s="237" t="s">
        <v>139</v>
      </c>
    </row>
    <row r="132" s="13" customFormat="1">
      <c r="A132" s="13"/>
      <c r="B132" s="227"/>
      <c r="C132" s="228"/>
      <c r="D132" s="220" t="s">
        <v>153</v>
      </c>
      <c r="E132" s="229" t="s">
        <v>19</v>
      </c>
      <c r="F132" s="230" t="s">
        <v>1465</v>
      </c>
      <c r="G132" s="228"/>
      <c r="H132" s="231">
        <v>0.032000000000000001</v>
      </c>
      <c r="I132" s="232"/>
      <c r="J132" s="228"/>
      <c r="K132" s="228"/>
      <c r="L132" s="233"/>
      <c r="M132" s="234"/>
      <c r="N132" s="235"/>
      <c r="O132" s="235"/>
      <c r="P132" s="235"/>
      <c r="Q132" s="235"/>
      <c r="R132" s="235"/>
      <c r="S132" s="235"/>
      <c r="T132" s="236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7" t="s">
        <v>153</v>
      </c>
      <c r="AU132" s="237" t="s">
        <v>86</v>
      </c>
      <c r="AV132" s="13" t="s">
        <v>86</v>
      </c>
      <c r="AW132" s="13" t="s">
        <v>35</v>
      </c>
      <c r="AX132" s="13" t="s">
        <v>76</v>
      </c>
      <c r="AY132" s="237" t="s">
        <v>139</v>
      </c>
    </row>
    <row r="133" s="13" customFormat="1">
      <c r="A133" s="13"/>
      <c r="B133" s="227"/>
      <c r="C133" s="228"/>
      <c r="D133" s="220" t="s">
        <v>153</v>
      </c>
      <c r="E133" s="229" t="s">
        <v>19</v>
      </c>
      <c r="F133" s="230" t="s">
        <v>1466</v>
      </c>
      <c r="G133" s="228"/>
      <c r="H133" s="231">
        <v>0.5</v>
      </c>
      <c r="I133" s="232"/>
      <c r="J133" s="228"/>
      <c r="K133" s="228"/>
      <c r="L133" s="233"/>
      <c r="M133" s="234"/>
      <c r="N133" s="235"/>
      <c r="O133" s="235"/>
      <c r="P133" s="235"/>
      <c r="Q133" s="235"/>
      <c r="R133" s="235"/>
      <c r="S133" s="235"/>
      <c r="T133" s="236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7" t="s">
        <v>153</v>
      </c>
      <c r="AU133" s="237" t="s">
        <v>86</v>
      </c>
      <c r="AV133" s="13" t="s">
        <v>86</v>
      </c>
      <c r="AW133" s="13" t="s">
        <v>35</v>
      </c>
      <c r="AX133" s="13" t="s">
        <v>76</v>
      </c>
      <c r="AY133" s="237" t="s">
        <v>139</v>
      </c>
    </row>
    <row r="134" s="14" customFormat="1">
      <c r="A134" s="14"/>
      <c r="B134" s="251"/>
      <c r="C134" s="252"/>
      <c r="D134" s="220" t="s">
        <v>153</v>
      </c>
      <c r="E134" s="253" t="s">
        <v>19</v>
      </c>
      <c r="F134" s="254" t="s">
        <v>213</v>
      </c>
      <c r="G134" s="252"/>
      <c r="H134" s="255">
        <v>4.2860000000000005</v>
      </c>
      <c r="I134" s="256"/>
      <c r="J134" s="252"/>
      <c r="K134" s="252"/>
      <c r="L134" s="257"/>
      <c r="M134" s="258"/>
      <c r="N134" s="259"/>
      <c r="O134" s="259"/>
      <c r="P134" s="259"/>
      <c r="Q134" s="259"/>
      <c r="R134" s="259"/>
      <c r="S134" s="259"/>
      <c r="T134" s="260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61" t="s">
        <v>153</v>
      </c>
      <c r="AU134" s="261" t="s">
        <v>86</v>
      </c>
      <c r="AV134" s="14" t="s">
        <v>147</v>
      </c>
      <c r="AW134" s="14" t="s">
        <v>35</v>
      </c>
      <c r="AX134" s="14" t="s">
        <v>84</v>
      </c>
      <c r="AY134" s="261" t="s">
        <v>139</v>
      </c>
    </row>
    <row r="135" s="2" customFormat="1" ht="16.5" customHeight="1">
      <c r="A135" s="41"/>
      <c r="B135" s="42"/>
      <c r="C135" s="207" t="s">
        <v>155</v>
      </c>
      <c r="D135" s="238" t="s">
        <v>142</v>
      </c>
      <c r="E135" s="208" t="s">
        <v>1467</v>
      </c>
      <c r="F135" s="209" t="s">
        <v>1468</v>
      </c>
      <c r="G135" s="210" t="s">
        <v>160</v>
      </c>
      <c r="H135" s="211">
        <v>466.64999999999998</v>
      </c>
      <c r="I135" s="212"/>
      <c r="J135" s="213">
        <f>ROUND(I135*H135,2)</f>
        <v>0</v>
      </c>
      <c r="K135" s="209" t="s">
        <v>146</v>
      </c>
      <c r="L135" s="47"/>
      <c r="M135" s="214" t="s">
        <v>19</v>
      </c>
      <c r="N135" s="215" t="s">
        <v>47</v>
      </c>
      <c r="O135" s="87"/>
      <c r="P135" s="216">
        <f>O135*H135</f>
        <v>0</v>
      </c>
      <c r="Q135" s="216">
        <v>0</v>
      </c>
      <c r="R135" s="216">
        <f>Q135*H135</f>
        <v>0</v>
      </c>
      <c r="S135" s="216">
        <v>0</v>
      </c>
      <c r="T135" s="217">
        <f>S135*H135</f>
        <v>0</v>
      </c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R135" s="218" t="s">
        <v>147</v>
      </c>
      <c r="AT135" s="218" t="s">
        <v>142</v>
      </c>
      <c r="AU135" s="218" t="s">
        <v>86</v>
      </c>
      <c r="AY135" s="20" t="s">
        <v>139</v>
      </c>
      <c r="BE135" s="219">
        <f>IF(N135="základní",J135,0)</f>
        <v>0</v>
      </c>
      <c r="BF135" s="219">
        <f>IF(N135="snížená",J135,0)</f>
        <v>0</v>
      </c>
      <c r="BG135" s="219">
        <f>IF(N135="zákl. přenesená",J135,0)</f>
        <v>0</v>
      </c>
      <c r="BH135" s="219">
        <f>IF(N135="sníž. přenesená",J135,0)</f>
        <v>0</v>
      </c>
      <c r="BI135" s="219">
        <f>IF(N135="nulová",J135,0)</f>
        <v>0</v>
      </c>
      <c r="BJ135" s="20" t="s">
        <v>84</v>
      </c>
      <c r="BK135" s="219">
        <f>ROUND(I135*H135,2)</f>
        <v>0</v>
      </c>
      <c r="BL135" s="20" t="s">
        <v>147</v>
      </c>
      <c r="BM135" s="218" t="s">
        <v>1469</v>
      </c>
    </row>
    <row r="136" s="2" customFormat="1">
      <c r="A136" s="41"/>
      <c r="B136" s="42"/>
      <c r="C136" s="43"/>
      <c r="D136" s="220" t="s">
        <v>149</v>
      </c>
      <c r="E136" s="43"/>
      <c r="F136" s="221" t="s">
        <v>1470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149</v>
      </c>
      <c r="AU136" s="20" t="s">
        <v>86</v>
      </c>
    </row>
    <row r="137" s="2" customFormat="1">
      <c r="A137" s="41"/>
      <c r="B137" s="42"/>
      <c r="C137" s="43"/>
      <c r="D137" s="225" t="s">
        <v>151</v>
      </c>
      <c r="E137" s="43"/>
      <c r="F137" s="226" t="s">
        <v>1471</v>
      </c>
      <c r="G137" s="43"/>
      <c r="H137" s="43"/>
      <c r="I137" s="222"/>
      <c r="J137" s="43"/>
      <c r="K137" s="43"/>
      <c r="L137" s="47"/>
      <c r="M137" s="223"/>
      <c r="N137" s="224"/>
      <c r="O137" s="87"/>
      <c r="P137" s="87"/>
      <c r="Q137" s="87"/>
      <c r="R137" s="87"/>
      <c r="S137" s="87"/>
      <c r="T137" s="88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T137" s="20" t="s">
        <v>151</v>
      </c>
      <c r="AU137" s="20" t="s">
        <v>86</v>
      </c>
    </row>
    <row r="138" s="2" customFormat="1">
      <c r="A138" s="41"/>
      <c r="B138" s="42"/>
      <c r="C138" s="43"/>
      <c r="D138" s="220" t="s">
        <v>164</v>
      </c>
      <c r="E138" s="43"/>
      <c r="F138" s="239" t="s">
        <v>1444</v>
      </c>
      <c r="G138" s="43"/>
      <c r="H138" s="43"/>
      <c r="I138" s="222"/>
      <c r="J138" s="43"/>
      <c r="K138" s="43"/>
      <c r="L138" s="47"/>
      <c r="M138" s="223"/>
      <c r="N138" s="224"/>
      <c r="O138" s="87"/>
      <c r="P138" s="87"/>
      <c r="Q138" s="87"/>
      <c r="R138" s="87"/>
      <c r="S138" s="87"/>
      <c r="T138" s="88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T138" s="20" t="s">
        <v>164</v>
      </c>
      <c r="AU138" s="20" t="s">
        <v>86</v>
      </c>
    </row>
    <row r="139" s="13" customFormat="1">
      <c r="A139" s="13"/>
      <c r="B139" s="227"/>
      <c r="C139" s="228"/>
      <c r="D139" s="220" t="s">
        <v>153</v>
      </c>
      <c r="E139" s="229" t="s">
        <v>19</v>
      </c>
      <c r="F139" s="230" t="s">
        <v>1472</v>
      </c>
      <c r="G139" s="228"/>
      <c r="H139" s="231">
        <v>466.64999999999998</v>
      </c>
      <c r="I139" s="232"/>
      <c r="J139" s="228"/>
      <c r="K139" s="228"/>
      <c r="L139" s="233"/>
      <c r="M139" s="234"/>
      <c r="N139" s="235"/>
      <c r="O139" s="235"/>
      <c r="P139" s="235"/>
      <c r="Q139" s="235"/>
      <c r="R139" s="235"/>
      <c r="S139" s="235"/>
      <c r="T139" s="23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7" t="s">
        <v>153</v>
      </c>
      <c r="AU139" s="237" t="s">
        <v>86</v>
      </c>
      <c r="AV139" s="13" t="s">
        <v>86</v>
      </c>
      <c r="AW139" s="13" t="s">
        <v>35</v>
      </c>
      <c r="AX139" s="13" t="s">
        <v>84</v>
      </c>
      <c r="AY139" s="237" t="s">
        <v>139</v>
      </c>
    </row>
    <row r="140" s="2" customFormat="1" ht="24.15" customHeight="1">
      <c r="A140" s="41"/>
      <c r="B140" s="42"/>
      <c r="C140" s="240" t="s">
        <v>147</v>
      </c>
      <c r="D140" s="241" t="s">
        <v>182</v>
      </c>
      <c r="E140" s="242" t="s">
        <v>1473</v>
      </c>
      <c r="F140" s="243" t="s">
        <v>1474</v>
      </c>
      <c r="G140" s="244" t="s">
        <v>160</v>
      </c>
      <c r="H140" s="245">
        <v>513.31500000000005</v>
      </c>
      <c r="I140" s="246"/>
      <c r="J140" s="247">
        <f>ROUND(I140*H140,2)</f>
        <v>0</v>
      </c>
      <c r="K140" s="243" t="s">
        <v>19</v>
      </c>
      <c r="L140" s="248"/>
      <c r="M140" s="249" t="s">
        <v>19</v>
      </c>
      <c r="N140" s="250" t="s">
        <v>47</v>
      </c>
      <c r="O140" s="87"/>
      <c r="P140" s="216">
        <f>O140*H140</f>
        <v>0</v>
      </c>
      <c r="Q140" s="216">
        <v>0.0129</v>
      </c>
      <c r="R140" s="216">
        <f>Q140*H140</f>
        <v>6.621763500000001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185</v>
      </c>
      <c r="AT140" s="218" t="s">
        <v>182</v>
      </c>
      <c r="AU140" s="218" t="s">
        <v>86</v>
      </c>
      <c r="AY140" s="20" t="s">
        <v>139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84</v>
      </c>
      <c r="BK140" s="219">
        <f>ROUND(I140*H140,2)</f>
        <v>0</v>
      </c>
      <c r="BL140" s="20" t="s">
        <v>147</v>
      </c>
      <c r="BM140" s="218" t="s">
        <v>1475</v>
      </c>
    </row>
    <row r="141" s="2" customFormat="1">
      <c r="A141" s="41"/>
      <c r="B141" s="42"/>
      <c r="C141" s="43"/>
      <c r="D141" s="220" t="s">
        <v>149</v>
      </c>
      <c r="E141" s="43"/>
      <c r="F141" s="221" t="s">
        <v>1476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149</v>
      </c>
      <c r="AU141" s="20" t="s">
        <v>86</v>
      </c>
    </row>
    <row r="142" s="2" customFormat="1">
      <c r="A142" s="41"/>
      <c r="B142" s="42"/>
      <c r="C142" s="43"/>
      <c r="D142" s="220" t="s">
        <v>164</v>
      </c>
      <c r="E142" s="43"/>
      <c r="F142" s="239" t="s">
        <v>1444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164</v>
      </c>
      <c r="AU142" s="20" t="s">
        <v>86</v>
      </c>
    </row>
    <row r="143" s="13" customFormat="1">
      <c r="A143" s="13"/>
      <c r="B143" s="227"/>
      <c r="C143" s="228"/>
      <c r="D143" s="220" t="s">
        <v>153</v>
      </c>
      <c r="E143" s="229" t="s">
        <v>19</v>
      </c>
      <c r="F143" s="230" t="s">
        <v>1477</v>
      </c>
      <c r="G143" s="228"/>
      <c r="H143" s="231">
        <v>466.64999999999998</v>
      </c>
      <c r="I143" s="232"/>
      <c r="J143" s="228"/>
      <c r="K143" s="228"/>
      <c r="L143" s="233"/>
      <c r="M143" s="234"/>
      <c r="N143" s="235"/>
      <c r="O143" s="235"/>
      <c r="P143" s="235"/>
      <c r="Q143" s="235"/>
      <c r="R143" s="235"/>
      <c r="S143" s="235"/>
      <c r="T143" s="236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7" t="s">
        <v>153</v>
      </c>
      <c r="AU143" s="237" t="s">
        <v>86</v>
      </c>
      <c r="AV143" s="13" t="s">
        <v>86</v>
      </c>
      <c r="AW143" s="13" t="s">
        <v>35</v>
      </c>
      <c r="AX143" s="13" t="s">
        <v>84</v>
      </c>
      <c r="AY143" s="237" t="s">
        <v>139</v>
      </c>
    </row>
    <row r="144" s="13" customFormat="1">
      <c r="A144" s="13"/>
      <c r="B144" s="227"/>
      <c r="C144" s="228"/>
      <c r="D144" s="220" t="s">
        <v>153</v>
      </c>
      <c r="E144" s="228"/>
      <c r="F144" s="230" t="s">
        <v>1478</v>
      </c>
      <c r="G144" s="228"/>
      <c r="H144" s="231">
        <v>513.31500000000005</v>
      </c>
      <c r="I144" s="232"/>
      <c r="J144" s="228"/>
      <c r="K144" s="228"/>
      <c r="L144" s="233"/>
      <c r="M144" s="234"/>
      <c r="N144" s="235"/>
      <c r="O144" s="235"/>
      <c r="P144" s="235"/>
      <c r="Q144" s="235"/>
      <c r="R144" s="235"/>
      <c r="S144" s="235"/>
      <c r="T144" s="236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7" t="s">
        <v>153</v>
      </c>
      <c r="AU144" s="237" t="s">
        <v>86</v>
      </c>
      <c r="AV144" s="13" t="s">
        <v>86</v>
      </c>
      <c r="AW144" s="13" t="s">
        <v>4</v>
      </c>
      <c r="AX144" s="13" t="s">
        <v>84</v>
      </c>
      <c r="AY144" s="237" t="s">
        <v>139</v>
      </c>
    </row>
    <row r="145" s="12" customFormat="1" ht="22.8" customHeight="1">
      <c r="A145" s="12"/>
      <c r="B145" s="191"/>
      <c r="C145" s="192"/>
      <c r="D145" s="193" t="s">
        <v>75</v>
      </c>
      <c r="E145" s="205" t="s">
        <v>202</v>
      </c>
      <c r="F145" s="205" t="s">
        <v>203</v>
      </c>
      <c r="G145" s="192"/>
      <c r="H145" s="192"/>
      <c r="I145" s="195"/>
      <c r="J145" s="206">
        <f>BK145</f>
        <v>0</v>
      </c>
      <c r="K145" s="192"/>
      <c r="L145" s="197"/>
      <c r="M145" s="198"/>
      <c r="N145" s="199"/>
      <c r="O145" s="199"/>
      <c r="P145" s="200">
        <f>SUM(P146:P155)</f>
        <v>0</v>
      </c>
      <c r="Q145" s="199"/>
      <c r="R145" s="200">
        <f>SUM(R146:R155)</f>
        <v>0.60361113750000006</v>
      </c>
      <c r="S145" s="199"/>
      <c r="T145" s="201">
        <f>SUM(T146:T155)</f>
        <v>0.41909400000000002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02" t="s">
        <v>84</v>
      </c>
      <c r="AT145" s="203" t="s">
        <v>75</v>
      </c>
      <c r="AU145" s="203" t="s">
        <v>84</v>
      </c>
      <c r="AY145" s="202" t="s">
        <v>139</v>
      </c>
      <c r="BK145" s="204">
        <f>SUM(BK146:BK155)</f>
        <v>0</v>
      </c>
    </row>
    <row r="146" s="2" customFormat="1" ht="16.5" customHeight="1">
      <c r="A146" s="41"/>
      <c r="B146" s="42"/>
      <c r="C146" s="207" t="s">
        <v>518</v>
      </c>
      <c r="D146" s="238" t="s">
        <v>142</v>
      </c>
      <c r="E146" s="208" t="s">
        <v>1479</v>
      </c>
      <c r="F146" s="209" t="s">
        <v>1480</v>
      </c>
      <c r="G146" s="210" t="s">
        <v>160</v>
      </c>
      <c r="H146" s="211">
        <v>5409.6000000000004</v>
      </c>
      <c r="I146" s="212"/>
      <c r="J146" s="213">
        <f>ROUND(I146*H146,2)</f>
        <v>0</v>
      </c>
      <c r="K146" s="209" t="s">
        <v>146</v>
      </c>
      <c r="L146" s="47"/>
      <c r="M146" s="214" t="s">
        <v>19</v>
      </c>
      <c r="N146" s="215" t="s">
        <v>47</v>
      </c>
      <c r="O146" s="87"/>
      <c r="P146" s="216">
        <f>O146*H146</f>
        <v>0</v>
      </c>
      <c r="Q146" s="216">
        <v>9.3999999999999994E-05</v>
      </c>
      <c r="R146" s="216">
        <f>Q146*H146</f>
        <v>0.50850240000000002</v>
      </c>
      <c r="S146" s="216">
        <v>6.0000000000000002E-05</v>
      </c>
      <c r="T146" s="217">
        <f>S146*H146</f>
        <v>0.32457600000000003</v>
      </c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R146" s="218" t="s">
        <v>147</v>
      </c>
      <c r="AT146" s="218" t="s">
        <v>142</v>
      </c>
      <c r="AU146" s="218" t="s">
        <v>86</v>
      </c>
      <c r="AY146" s="20" t="s">
        <v>139</v>
      </c>
      <c r="BE146" s="219">
        <f>IF(N146="základní",J146,0)</f>
        <v>0</v>
      </c>
      <c r="BF146" s="219">
        <f>IF(N146="snížená",J146,0)</f>
        <v>0</v>
      </c>
      <c r="BG146" s="219">
        <f>IF(N146="zákl. přenesená",J146,0)</f>
        <v>0</v>
      </c>
      <c r="BH146" s="219">
        <f>IF(N146="sníž. přenesená",J146,0)</f>
        <v>0</v>
      </c>
      <c r="BI146" s="219">
        <f>IF(N146="nulová",J146,0)</f>
        <v>0</v>
      </c>
      <c r="BJ146" s="20" t="s">
        <v>84</v>
      </c>
      <c r="BK146" s="219">
        <f>ROUND(I146*H146,2)</f>
        <v>0</v>
      </c>
      <c r="BL146" s="20" t="s">
        <v>147</v>
      </c>
      <c r="BM146" s="218" t="s">
        <v>1481</v>
      </c>
    </row>
    <row r="147" s="2" customFormat="1">
      <c r="A147" s="41"/>
      <c r="B147" s="42"/>
      <c r="C147" s="43"/>
      <c r="D147" s="220" t="s">
        <v>149</v>
      </c>
      <c r="E147" s="43"/>
      <c r="F147" s="221" t="s">
        <v>1482</v>
      </c>
      <c r="G147" s="43"/>
      <c r="H147" s="43"/>
      <c r="I147" s="222"/>
      <c r="J147" s="43"/>
      <c r="K147" s="43"/>
      <c r="L147" s="47"/>
      <c r="M147" s="223"/>
      <c r="N147" s="224"/>
      <c r="O147" s="87"/>
      <c r="P147" s="87"/>
      <c r="Q147" s="87"/>
      <c r="R147" s="87"/>
      <c r="S147" s="87"/>
      <c r="T147" s="88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T147" s="20" t="s">
        <v>149</v>
      </c>
      <c r="AU147" s="20" t="s">
        <v>86</v>
      </c>
    </row>
    <row r="148" s="2" customFormat="1">
      <c r="A148" s="41"/>
      <c r="B148" s="42"/>
      <c r="C148" s="43"/>
      <c r="D148" s="225" t="s">
        <v>151</v>
      </c>
      <c r="E148" s="43"/>
      <c r="F148" s="226" t="s">
        <v>1483</v>
      </c>
      <c r="G148" s="43"/>
      <c r="H148" s="43"/>
      <c r="I148" s="222"/>
      <c r="J148" s="43"/>
      <c r="K148" s="43"/>
      <c r="L148" s="47"/>
      <c r="M148" s="223"/>
      <c r="N148" s="224"/>
      <c r="O148" s="87"/>
      <c r="P148" s="87"/>
      <c r="Q148" s="87"/>
      <c r="R148" s="87"/>
      <c r="S148" s="87"/>
      <c r="T148" s="88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T148" s="20" t="s">
        <v>151</v>
      </c>
      <c r="AU148" s="20" t="s">
        <v>86</v>
      </c>
    </row>
    <row r="149" s="13" customFormat="1">
      <c r="A149" s="13"/>
      <c r="B149" s="227"/>
      <c r="C149" s="228"/>
      <c r="D149" s="220" t="s">
        <v>153</v>
      </c>
      <c r="E149" s="229" t="s">
        <v>19</v>
      </c>
      <c r="F149" s="230" t="s">
        <v>1484</v>
      </c>
      <c r="G149" s="228"/>
      <c r="H149" s="231">
        <v>5409.6000000000004</v>
      </c>
      <c r="I149" s="232"/>
      <c r="J149" s="228"/>
      <c r="K149" s="228"/>
      <c r="L149" s="233"/>
      <c r="M149" s="234"/>
      <c r="N149" s="235"/>
      <c r="O149" s="235"/>
      <c r="P149" s="235"/>
      <c r="Q149" s="235"/>
      <c r="R149" s="235"/>
      <c r="S149" s="235"/>
      <c r="T149" s="23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7" t="s">
        <v>153</v>
      </c>
      <c r="AU149" s="237" t="s">
        <v>86</v>
      </c>
      <c r="AV149" s="13" t="s">
        <v>86</v>
      </c>
      <c r="AW149" s="13" t="s">
        <v>35</v>
      </c>
      <c r="AX149" s="13" t="s">
        <v>84</v>
      </c>
      <c r="AY149" s="237" t="s">
        <v>139</v>
      </c>
    </row>
    <row r="150" s="2" customFormat="1" ht="16.5" customHeight="1">
      <c r="A150" s="41"/>
      <c r="B150" s="42"/>
      <c r="C150" s="207" t="s">
        <v>524</v>
      </c>
      <c r="D150" s="238" t="s">
        <v>142</v>
      </c>
      <c r="E150" s="208" t="s">
        <v>248</v>
      </c>
      <c r="F150" s="209" t="s">
        <v>249</v>
      </c>
      <c r="G150" s="210" t="s">
        <v>160</v>
      </c>
      <c r="H150" s="211">
        <v>393.82499999999999</v>
      </c>
      <c r="I150" s="212"/>
      <c r="J150" s="213">
        <f>ROUND(I150*H150,2)</f>
        <v>0</v>
      </c>
      <c r="K150" s="209" t="s">
        <v>146</v>
      </c>
      <c r="L150" s="47"/>
      <c r="M150" s="214" t="s">
        <v>19</v>
      </c>
      <c r="N150" s="215" t="s">
        <v>47</v>
      </c>
      <c r="O150" s="87"/>
      <c r="P150" s="216">
        <f>O150*H150</f>
        <v>0</v>
      </c>
      <c r="Q150" s="216">
        <v>0.00024149999999999999</v>
      </c>
      <c r="R150" s="216">
        <f>Q150*H150</f>
        <v>0.095108737499999998</v>
      </c>
      <c r="S150" s="216">
        <v>0.00024000000000000001</v>
      </c>
      <c r="T150" s="217">
        <f>S150*H150</f>
        <v>0.094518000000000005</v>
      </c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R150" s="218" t="s">
        <v>147</v>
      </c>
      <c r="AT150" s="218" t="s">
        <v>142</v>
      </c>
      <c r="AU150" s="218" t="s">
        <v>86</v>
      </c>
      <c r="AY150" s="20" t="s">
        <v>139</v>
      </c>
      <c r="BE150" s="219">
        <f>IF(N150="základní",J150,0)</f>
        <v>0</v>
      </c>
      <c r="BF150" s="219">
        <f>IF(N150="snížená",J150,0)</f>
        <v>0</v>
      </c>
      <c r="BG150" s="219">
        <f>IF(N150="zákl. přenesená",J150,0)</f>
        <v>0</v>
      </c>
      <c r="BH150" s="219">
        <f>IF(N150="sníž. přenesená",J150,0)</f>
        <v>0</v>
      </c>
      <c r="BI150" s="219">
        <f>IF(N150="nulová",J150,0)</f>
        <v>0</v>
      </c>
      <c r="BJ150" s="20" t="s">
        <v>84</v>
      </c>
      <c r="BK150" s="219">
        <f>ROUND(I150*H150,2)</f>
        <v>0</v>
      </c>
      <c r="BL150" s="20" t="s">
        <v>147</v>
      </c>
      <c r="BM150" s="218" t="s">
        <v>1485</v>
      </c>
    </row>
    <row r="151" s="2" customFormat="1">
      <c r="A151" s="41"/>
      <c r="B151" s="42"/>
      <c r="C151" s="43"/>
      <c r="D151" s="220" t="s">
        <v>149</v>
      </c>
      <c r="E151" s="43"/>
      <c r="F151" s="221" t="s">
        <v>251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149</v>
      </c>
      <c r="AU151" s="20" t="s">
        <v>86</v>
      </c>
    </row>
    <row r="152" s="2" customFormat="1">
      <c r="A152" s="41"/>
      <c r="B152" s="42"/>
      <c r="C152" s="43"/>
      <c r="D152" s="225" t="s">
        <v>151</v>
      </c>
      <c r="E152" s="43"/>
      <c r="F152" s="226" t="s">
        <v>252</v>
      </c>
      <c r="G152" s="43"/>
      <c r="H152" s="43"/>
      <c r="I152" s="222"/>
      <c r="J152" s="43"/>
      <c r="K152" s="43"/>
      <c r="L152" s="47"/>
      <c r="M152" s="223"/>
      <c r="N152" s="224"/>
      <c r="O152" s="87"/>
      <c r="P152" s="87"/>
      <c r="Q152" s="87"/>
      <c r="R152" s="87"/>
      <c r="S152" s="87"/>
      <c r="T152" s="88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T152" s="20" t="s">
        <v>151</v>
      </c>
      <c r="AU152" s="20" t="s">
        <v>86</v>
      </c>
    </row>
    <row r="153" s="13" customFormat="1">
      <c r="A153" s="13"/>
      <c r="B153" s="227"/>
      <c r="C153" s="228"/>
      <c r="D153" s="220" t="s">
        <v>153</v>
      </c>
      <c r="E153" s="229" t="s">
        <v>19</v>
      </c>
      <c r="F153" s="230" t="s">
        <v>1486</v>
      </c>
      <c r="G153" s="228"/>
      <c r="H153" s="231">
        <v>393.82499999999999</v>
      </c>
      <c r="I153" s="232"/>
      <c r="J153" s="228"/>
      <c r="K153" s="228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153</v>
      </c>
      <c r="AU153" s="237" t="s">
        <v>86</v>
      </c>
      <c r="AV153" s="13" t="s">
        <v>86</v>
      </c>
      <c r="AW153" s="13" t="s">
        <v>35</v>
      </c>
      <c r="AX153" s="13" t="s">
        <v>84</v>
      </c>
      <c r="AY153" s="237" t="s">
        <v>139</v>
      </c>
    </row>
    <row r="154" s="2" customFormat="1">
      <c r="A154" s="41"/>
      <c r="B154" s="42"/>
      <c r="C154" s="43"/>
      <c r="D154" s="220" t="s">
        <v>1392</v>
      </c>
      <c r="E154" s="43"/>
      <c r="F154" s="285" t="s">
        <v>1487</v>
      </c>
      <c r="G154" s="43"/>
      <c r="H154" s="43"/>
      <c r="I154" s="43"/>
      <c r="J154" s="43"/>
      <c r="K154" s="43"/>
      <c r="L154" s="47"/>
      <c r="M154" s="223"/>
      <c r="N154" s="224"/>
      <c r="O154" s="87"/>
      <c r="P154" s="87"/>
      <c r="Q154" s="87"/>
      <c r="R154" s="87"/>
      <c r="S154" s="87"/>
      <c r="T154" s="88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U154" s="20" t="s">
        <v>86</v>
      </c>
    </row>
    <row r="155" s="2" customFormat="1">
      <c r="A155" s="41"/>
      <c r="B155" s="42"/>
      <c r="C155" s="43"/>
      <c r="D155" s="220" t="s">
        <v>1392</v>
      </c>
      <c r="E155" s="43"/>
      <c r="F155" s="286" t="s">
        <v>1488</v>
      </c>
      <c r="G155" s="43"/>
      <c r="H155" s="287">
        <v>393.82499999999999</v>
      </c>
      <c r="I155" s="43"/>
      <c r="J155" s="43"/>
      <c r="K155" s="43"/>
      <c r="L155" s="47"/>
      <c r="M155" s="223"/>
      <c r="N155" s="224"/>
      <c r="O155" s="87"/>
      <c r="P155" s="87"/>
      <c r="Q155" s="87"/>
      <c r="R155" s="87"/>
      <c r="S155" s="87"/>
      <c r="T155" s="88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U155" s="20" t="s">
        <v>86</v>
      </c>
    </row>
    <row r="156" s="12" customFormat="1" ht="22.8" customHeight="1">
      <c r="A156" s="12"/>
      <c r="B156" s="191"/>
      <c r="C156" s="192"/>
      <c r="D156" s="193" t="s">
        <v>75</v>
      </c>
      <c r="E156" s="205" t="s">
        <v>290</v>
      </c>
      <c r="F156" s="205" t="s">
        <v>291</v>
      </c>
      <c r="G156" s="192"/>
      <c r="H156" s="192"/>
      <c r="I156" s="195"/>
      <c r="J156" s="206">
        <f>BK156</f>
        <v>0</v>
      </c>
      <c r="K156" s="192"/>
      <c r="L156" s="197"/>
      <c r="M156" s="198"/>
      <c r="N156" s="199"/>
      <c r="O156" s="199"/>
      <c r="P156" s="200">
        <f>SUM(P157:P183)</f>
        <v>0</v>
      </c>
      <c r="Q156" s="199"/>
      <c r="R156" s="200">
        <f>SUM(R157:R183)</f>
        <v>0.015603874999999998</v>
      </c>
      <c r="S156" s="199"/>
      <c r="T156" s="201">
        <f>SUM(T157:T183)</f>
        <v>18.199999999999999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02" t="s">
        <v>84</v>
      </c>
      <c r="AT156" s="203" t="s">
        <v>75</v>
      </c>
      <c r="AU156" s="203" t="s">
        <v>84</v>
      </c>
      <c r="AY156" s="202" t="s">
        <v>139</v>
      </c>
      <c r="BK156" s="204">
        <f>SUM(BK157:BK183)</f>
        <v>0</v>
      </c>
    </row>
    <row r="157" s="2" customFormat="1" ht="16.5" customHeight="1">
      <c r="A157" s="41"/>
      <c r="B157" s="42"/>
      <c r="C157" s="207" t="s">
        <v>1489</v>
      </c>
      <c r="D157" s="238" t="s">
        <v>142</v>
      </c>
      <c r="E157" s="208" t="s">
        <v>1490</v>
      </c>
      <c r="F157" s="209" t="s">
        <v>1491</v>
      </c>
      <c r="G157" s="210" t="s">
        <v>1492</v>
      </c>
      <c r="H157" s="211">
        <v>40</v>
      </c>
      <c r="I157" s="212"/>
      <c r="J157" s="213">
        <f>ROUND(I157*H157,2)</f>
        <v>0</v>
      </c>
      <c r="K157" s="209" t="s">
        <v>146</v>
      </c>
      <c r="L157" s="47"/>
      <c r="M157" s="214" t="s">
        <v>19</v>
      </c>
      <c r="N157" s="215" t="s">
        <v>47</v>
      </c>
      <c r="O157" s="87"/>
      <c r="P157" s="216">
        <f>O157*H157</f>
        <v>0</v>
      </c>
      <c r="Q157" s="216">
        <v>0</v>
      </c>
      <c r="R157" s="216">
        <f>Q157*H157</f>
        <v>0</v>
      </c>
      <c r="S157" s="216">
        <v>0</v>
      </c>
      <c r="T157" s="217">
        <f>S157*H157</f>
        <v>0</v>
      </c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R157" s="218" t="s">
        <v>147</v>
      </c>
      <c r="AT157" s="218" t="s">
        <v>142</v>
      </c>
      <c r="AU157" s="218" t="s">
        <v>86</v>
      </c>
      <c r="AY157" s="20" t="s">
        <v>139</v>
      </c>
      <c r="BE157" s="219">
        <f>IF(N157="základní",J157,0)</f>
        <v>0</v>
      </c>
      <c r="BF157" s="219">
        <f>IF(N157="snížená",J157,0)</f>
        <v>0</v>
      </c>
      <c r="BG157" s="219">
        <f>IF(N157="zákl. přenesená",J157,0)</f>
        <v>0</v>
      </c>
      <c r="BH157" s="219">
        <f>IF(N157="sníž. přenesená",J157,0)</f>
        <v>0</v>
      </c>
      <c r="BI157" s="219">
        <f>IF(N157="nulová",J157,0)</f>
        <v>0</v>
      </c>
      <c r="BJ157" s="20" t="s">
        <v>84</v>
      </c>
      <c r="BK157" s="219">
        <f>ROUND(I157*H157,2)</f>
        <v>0</v>
      </c>
      <c r="BL157" s="20" t="s">
        <v>147</v>
      </c>
      <c r="BM157" s="218" t="s">
        <v>1493</v>
      </c>
    </row>
    <row r="158" s="2" customFormat="1">
      <c r="A158" s="41"/>
      <c r="B158" s="42"/>
      <c r="C158" s="43"/>
      <c r="D158" s="220" t="s">
        <v>149</v>
      </c>
      <c r="E158" s="43"/>
      <c r="F158" s="221" t="s">
        <v>1494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149</v>
      </c>
      <c r="AU158" s="20" t="s">
        <v>86</v>
      </c>
    </row>
    <row r="159" s="2" customFormat="1">
      <c r="A159" s="41"/>
      <c r="B159" s="42"/>
      <c r="C159" s="43"/>
      <c r="D159" s="225" t="s">
        <v>151</v>
      </c>
      <c r="E159" s="43"/>
      <c r="F159" s="226" t="s">
        <v>1495</v>
      </c>
      <c r="G159" s="43"/>
      <c r="H159" s="43"/>
      <c r="I159" s="222"/>
      <c r="J159" s="43"/>
      <c r="K159" s="43"/>
      <c r="L159" s="47"/>
      <c r="M159" s="223"/>
      <c r="N159" s="224"/>
      <c r="O159" s="87"/>
      <c r="P159" s="87"/>
      <c r="Q159" s="87"/>
      <c r="R159" s="87"/>
      <c r="S159" s="87"/>
      <c r="T159" s="88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T159" s="20" t="s">
        <v>151</v>
      </c>
      <c r="AU159" s="20" t="s">
        <v>86</v>
      </c>
    </row>
    <row r="160" s="2" customFormat="1">
      <c r="A160" s="41"/>
      <c r="B160" s="42"/>
      <c r="C160" s="43"/>
      <c r="D160" s="220" t="s">
        <v>164</v>
      </c>
      <c r="E160" s="43"/>
      <c r="F160" s="239" t="s">
        <v>297</v>
      </c>
      <c r="G160" s="43"/>
      <c r="H160" s="43"/>
      <c r="I160" s="222"/>
      <c r="J160" s="43"/>
      <c r="K160" s="43"/>
      <c r="L160" s="47"/>
      <c r="M160" s="223"/>
      <c r="N160" s="224"/>
      <c r="O160" s="87"/>
      <c r="P160" s="87"/>
      <c r="Q160" s="87"/>
      <c r="R160" s="87"/>
      <c r="S160" s="87"/>
      <c r="T160" s="88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T160" s="20" t="s">
        <v>164</v>
      </c>
      <c r="AU160" s="20" t="s">
        <v>86</v>
      </c>
    </row>
    <row r="161" s="13" customFormat="1">
      <c r="A161" s="13"/>
      <c r="B161" s="227"/>
      <c r="C161" s="228"/>
      <c r="D161" s="220" t="s">
        <v>153</v>
      </c>
      <c r="E161" s="229" t="s">
        <v>19</v>
      </c>
      <c r="F161" s="230" t="s">
        <v>1496</v>
      </c>
      <c r="G161" s="228"/>
      <c r="H161" s="231">
        <v>40</v>
      </c>
      <c r="I161" s="232"/>
      <c r="J161" s="228"/>
      <c r="K161" s="228"/>
      <c r="L161" s="233"/>
      <c r="M161" s="234"/>
      <c r="N161" s="235"/>
      <c r="O161" s="235"/>
      <c r="P161" s="235"/>
      <c r="Q161" s="235"/>
      <c r="R161" s="235"/>
      <c r="S161" s="235"/>
      <c r="T161" s="23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7" t="s">
        <v>153</v>
      </c>
      <c r="AU161" s="237" t="s">
        <v>86</v>
      </c>
      <c r="AV161" s="13" t="s">
        <v>86</v>
      </c>
      <c r="AW161" s="13" t="s">
        <v>35</v>
      </c>
      <c r="AX161" s="13" t="s">
        <v>84</v>
      </c>
      <c r="AY161" s="237" t="s">
        <v>139</v>
      </c>
    </row>
    <row r="162" s="2" customFormat="1" ht="21.75" customHeight="1">
      <c r="A162" s="41"/>
      <c r="B162" s="42"/>
      <c r="C162" s="207" t="s">
        <v>1497</v>
      </c>
      <c r="D162" s="238" t="s">
        <v>142</v>
      </c>
      <c r="E162" s="208" t="s">
        <v>1498</v>
      </c>
      <c r="F162" s="209" t="s">
        <v>1499</v>
      </c>
      <c r="G162" s="210" t="s">
        <v>271</v>
      </c>
      <c r="H162" s="211">
        <v>2</v>
      </c>
      <c r="I162" s="212"/>
      <c r="J162" s="213">
        <f>ROUND(I162*H162,2)</f>
        <v>0</v>
      </c>
      <c r="K162" s="209" t="s">
        <v>146</v>
      </c>
      <c r="L162" s="47"/>
      <c r="M162" s="214" t="s">
        <v>19</v>
      </c>
      <c r="N162" s="215" t="s">
        <v>47</v>
      </c>
      <c r="O162" s="87"/>
      <c r="P162" s="216">
        <f>O162*H162</f>
        <v>0</v>
      </c>
      <c r="Q162" s="216">
        <v>0</v>
      </c>
      <c r="R162" s="216">
        <f>Q162*H162</f>
        <v>0</v>
      </c>
      <c r="S162" s="216">
        <v>0</v>
      </c>
      <c r="T162" s="217">
        <f>S162*H162</f>
        <v>0</v>
      </c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R162" s="218" t="s">
        <v>147</v>
      </c>
      <c r="AT162" s="218" t="s">
        <v>142</v>
      </c>
      <c r="AU162" s="218" t="s">
        <v>86</v>
      </c>
      <c r="AY162" s="20" t="s">
        <v>139</v>
      </c>
      <c r="BE162" s="219">
        <f>IF(N162="základní",J162,0)</f>
        <v>0</v>
      </c>
      <c r="BF162" s="219">
        <f>IF(N162="snížená",J162,0)</f>
        <v>0</v>
      </c>
      <c r="BG162" s="219">
        <f>IF(N162="zákl. přenesená",J162,0)</f>
        <v>0</v>
      </c>
      <c r="BH162" s="219">
        <f>IF(N162="sníž. přenesená",J162,0)</f>
        <v>0</v>
      </c>
      <c r="BI162" s="219">
        <f>IF(N162="nulová",J162,0)</f>
        <v>0</v>
      </c>
      <c r="BJ162" s="20" t="s">
        <v>84</v>
      </c>
      <c r="BK162" s="219">
        <f>ROUND(I162*H162,2)</f>
        <v>0</v>
      </c>
      <c r="BL162" s="20" t="s">
        <v>147</v>
      </c>
      <c r="BM162" s="218" t="s">
        <v>1500</v>
      </c>
    </row>
    <row r="163" s="2" customFormat="1">
      <c r="A163" s="41"/>
      <c r="B163" s="42"/>
      <c r="C163" s="43"/>
      <c r="D163" s="220" t="s">
        <v>149</v>
      </c>
      <c r="E163" s="43"/>
      <c r="F163" s="221" t="s">
        <v>1501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149</v>
      </c>
      <c r="AU163" s="20" t="s">
        <v>86</v>
      </c>
    </row>
    <row r="164" s="2" customFormat="1">
      <c r="A164" s="41"/>
      <c r="B164" s="42"/>
      <c r="C164" s="43"/>
      <c r="D164" s="225" t="s">
        <v>151</v>
      </c>
      <c r="E164" s="43"/>
      <c r="F164" s="226" t="s">
        <v>1502</v>
      </c>
      <c r="G164" s="43"/>
      <c r="H164" s="43"/>
      <c r="I164" s="222"/>
      <c r="J164" s="43"/>
      <c r="K164" s="43"/>
      <c r="L164" s="47"/>
      <c r="M164" s="223"/>
      <c r="N164" s="224"/>
      <c r="O164" s="87"/>
      <c r="P164" s="87"/>
      <c r="Q164" s="87"/>
      <c r="R164" s="87"/>
      <c r="S164" s="87"/>
      <c r="T164" s="88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T164" s="20" t="s">
        <v>151</v>
      </c>
      <c r="AU164" s="20" t="s">
        <v>86</v>
      </c>
    </row>
    <row r="165" s="2" customFormat="1">
      <c r="A165" s="41"/>
      <c r="B165" s="42"/>
      <c r="C165" s="43"/>
      <c r="D165" s="220" t="s">
        <v>164</v>
      </c>
      <c r="E165" s="43"/>
      <c r="F165" s="239" t="s">
        <v>297</v>
      </c>
      <c r="G165" s="43"/>
      <c r="H165" s="43"/>
      <c r="I165" s="222"/>
      <c r="J165" s="43"/>
      <c r="K165" s="43"/>
      <c r="L165" s="47"/>
      <c r="M165" s="223"/>
      <c r="N165" s="224"/>
      <c r="O165" s="87"/>
      <c r="P165" s="87"/>
      <c r="Q165" s="87"/>
      <c r="R165" s="87"/>
      <c r="S165" s="87"/>
      <c r="T165" s="88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T165" s="20" t="s">
        <v>164</v>
      </c>
      <c r="AU165" s="20" t="s">
        <v>86</v>
      </c>
    </row>
    <row r="166" s="13" customFormat="1">
      <c r="A166" s="13"/>
      <c r="B166" s="227"/>
      <c r="C166" s="228"/>
      <c r="D166" s="220" t="s">
        <v>153</v>
      </c>
      <c r="E166" s="229" t="s">
        <v>19</v>
      </c>
      <c r="F166" s="230" t="s">
        <v>86</v>
      </c>
      <c r="G166" s="228"/>
      <c r="H166" s="231">
        <v>2</v>
      </c>
      <c r="I166" s="232"/>
      <c r="J166" s="228"/>
      <c r="K166" s="228"/>
      <c r="L166" s="233"/>
      <c r="M166" s="234"/>
      <c r="N166" s="235"/>
      <c r="O166" s="235"/>
      <c r="P166" s="235"/>
      <c r="Q166" s="235"/>
      <c r="R166" s="235"/>
      <c r="S166" s="235"/>
      <c r="T166" s="236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7" t="s">
        <v>153</v>
      </c>
      <c r="AU166" s="237" t="s">
        <v>86</v>
      </c>
      <c r="AV166" s="13" t="s">
        <v>86</v>
      </c>
      <c r="AW166" s="13" t="s">
        <v>35</v>
      </c>
      <c r="AX166" s="13" t="s">
        <v>84</v>
      </c>
      <c r="AY166" s="237" t="s">
        <v>139</v>
      </c>
    </row>
    <row r="167" s="2" customFormat="1" ht="21.75" customHeight="1">
      <c r="A167" s="41"/>
      <c r="B167" s="42"/>
      <c r="C167" s="207" t="s">
        <v>486</v>
      </c>
      <c r="D167" s="238" t="s">
        <v>142</v>
      </c>
      <c r="E167" s="208" t="s">
        <v>1503</v>
      </c>
      <c r="F167" s="209" t="s">
        <v>1504</v>
      </c>
      <c r="G167" s="210" t="s">
        <v>271</v>
      </c>
      <c r="H167" s="211">
        <v>30</v>
      </c>
      <c r="I167" s="212"/>
      <c r="J167" s="213">
        <f>ROUND(I167*H167,2)</f>
        <v>0</v>
      </c>
      <c r="K167" s="209" t="s">
        <v>146</v>
      </c>
      <c r="L167" s="47"/>
      <c r="M167" s="214" t="s">
        <v>19</v>
      </c>
      <c r="N167" s="215" t="s">
        <v>47</v>
      </c>
      <c r="O167" s="87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R167" s="218" t="s">
        <v>147</v>
      </c>
      <c r="AT167" s="218" t="s">
        <v>142</v>
      </c>
      <c r="AU167" s="218" t="s">
        <v>86</v>
      </c>
      <c r="AY167" s="20" t="s">
        <v>139</v>
      </c>
      <c r="BE167" s="219">
        <f>IF(N167="základní",J167,0)</f>
        <v>0</v>
      </c>
      <c r="BF167" s="219">
        <f>IF(N167="snížená",J167,0)</f>
        <v>0</v>
      </c>
      <c r="BG167" s="219">
        <f>IF(N167="zákl. přenesená",J167,0)</f>
        <v>0</v>
      </c>
      <c r="BH167" s="219">
        <f>IF(N167="sníž. přenesená",J167,0)</f>
        <v>0</v>
      </c>
      <c r="BI167" s="219">
        <f>IF(N167="nulová",J167,0)</f>
        <v>0</v>
      </c>
      <c r="BJ167" s="20" t="s">
        <v>84</v>
      </c>
      <c r="BK167" s="219">
        <f>ROUND(I167*H167,2)</f>
        <v>0</v>
      </c>
      <c r="BL167" s="20" t="s">
        <v>147</v>
      </c>
      <c r="BM167" s="218" t="s">
        <v>1505</v>
      </c>
    </row>
    <row r="168" s="2" customFormat="1">
      <c r="A168" s="41"/>
      <c r="B168" s="42"/>
      <c r="C168" s="43"/>
      <c r="D168" s="220" t="s">
        <v>149</v>
      </c>
      <c r="E168" s="43"/>
      <c r="F168" s="221" t="s">
        <v>1506</v>
      </c>
      <c r="G168" s="43"/>
      <c r="H168" s="43"/>
      <c r="I168" s="222"/>
      <c r="J168" s="43"/>
      <c r="K168" s="43"/>
      <c r="L168" s="47"/>
      <c r="M168" s="223"/>
      <c r="N168" s="224"/>
      <c r="O168" s="87"/>
      <c r="P168" s="87"/>
      <c r="Q168" s="87"/>
      <c r="R168" s="87"/>
      <c r="S168" s="87"/>
      <c r="T168" s="88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T168" s="20" t="s">
        <v>149</v>
      </c>
      <c r="AU168" s="20" t="s">
        <v>86</v>
      </c>
    </row>
    <row r="169" s="2" customFormat="1">
      <c r="A169" s="41"/>
      <c r="B169" s="42"/>
      <c r="C169" s="43"/>
      <c r="D169" s="225" t="s">
        <v>151</v>
      </c>
      <c r="E169" s="43"/>
      <c r="F169" s="226" t="s">
        <v>1507</v>
      </c>
      <c r="G169" s="43"/>
      <c r="H169" s="43"/>
      <c r="I169" s="222"/>
      <c r="J169" s="43"/>
      <c r="K169" s="43"/>
      <c r="L169" s="47"/>
      <c r="M169" s="223"/>
      <c r="N169" s="224"/>
      <c r="O169" s="87"/>
      <c r="P169" s="87"/>
      <c r="Q169" s="87"/>
      <c r="R169" s="87"/>
      <c r="S169" s="87"/>
      <c r="T169" s="88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T169" s="20" t="s">
        <v>151</v>
      </c>
      <c r="AU169" s="20" t="s">
        <v>86</v>
      </c>
    </row>
    <row r="170" s="2" customFormat="1">
      <c r="A170" s="41"/>
      <c r="B170" s="42"/>
      <c r="C170" s="43"/>
      <c r="D170" s="220" t="s">
        <v>164</v>
      </c>
      <c r="E170" s="43"/>
      <c r="F170" s="239" t="s">
        <v>297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164</v>
      </c>
      <c r="AU170" s="20" t="s">
        <v>86</v>
      </c>
    </row>
    <row r="171" s="2" customFormat="1" ht="21.75" customHeight="1">
      <c r="A171" s="41"/>
      <c r="B171" s="42"/>
      <c r="C171" s="207" t="s">
        <v>1508</v>
      </c>
      <c r="D171" s="238" t="s">
        <v>142</v>
      </c>
      <c r="E171" s="208" t="s">
        <v>1509</v>
      </c>
      <c r="F171" s="209" t="s">
        <v>1510</v>
      </c>
      <c r="G171" s="210" t="s">
        <v>271</v>
      </c>
      <c r="H171" s="211">
        <v>2</v>
      </c>
      <c r="I171" s="212"/>
      <c r="J171" s="213">
        <f>ROUND(I171*H171,2)</f>
        <v>0</v>
      </c>
      <c r="K171" s="209" t="s">
        <v>146</v>
      </c>
      <c r="L171" s="47"/>
      <c r="M171" s="214" t="s">
        <v>19</v>
      </c>
      <c r="N171" s="215" t="s">
        <v>47</v>
      </c>
      <c r="O171" s="87"/>
      <c r="P171" s="216">
        <f>O171*H171</f>
        <v>0</v>
      </c>
      <c r="Q171" s="216">
        <v>0</v>
      </c>
      <c r="R171" s="216">
        <f>Q171*H171</f>
        <v>0</v>
      </c>
      <c r="S171" s="216">
        <v>0</v>
      </c>
      <c r="T171" s="217">
        <f>S171*H171</f>
        <v>0</v>
      </c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R171" s="218" t="s">
        <v>147</v>
      </c>
      <c r="AT171" s="218" t="s">
        <v>142</v>
      </c>
      <c r="AU171" s="218" t="s">
        <v>86</v>
      </c>
      <c r="AY171" s="20" t="s">
        <v>139</v>
      </c>
      <c r="BE171" s="219">
        <f>IF(N171="základní",J171,0)</f>
        <v>0</v>
      </c>
      <c r="BF171" s="219">
        <f>IF(N171="snížená",J171,0)</f>
        <v>0</v>
      </c>
      <c r="BG171" s="219">
        <f>IF(N171="zákl. přenesená",J171,0)</f>
        <v>0</v>
      </c>
      <c r="BH171" s="219">
        <f>IF(N171="sníž. přenesená",J171,0)</f>
        <v>0</v>
      </c>
      <c r="BI171" s="219">
        <f>IF(N171="nulová",J171,0)</f>
        <v>0</v>
      </c>
      <c r="BJ171" s="20" t="s">
        <v>84</v>
      </c>
      <c r="BK171" s="219">
        <f>ROUND(I171*H171,2)</f>
        <v>0</v>
      </c>
      <c r="BL171" s="20" t="s">
        <v>147</v>
      </c>
      <c r="BM171" s="218" t="s">
        <v>1511</v>
      </c>
    </row>
    <row r="172" s="2" customFormat="1">
      <c r="A172" s="41"/>
      <c r="B172" s="42"/>
      <c r="C172" s="43"/>
      <c r="D172" s="220" t="s">
        <v>149</v>
      </c>
      <c r="E172" s="43"/>
      <c r="F172" s="221" t="s">
        <v>1512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149</v>
      </c>
      <c r="AU172" s="20" t="s">
        <v>86</v>
      </c>
    </row>
    <row r="173" s="2" customFormat="1">
      <c r="A173" s="41"/>
      <c r="B173" s="42"/>
      <c r="C173" s="43"/>
      <c r="D173" s="225" t="s">
        <v>151</v>
      </c>
      <c r="E173" s="43"/>
      <c r="F173" s="226" t="s">
        <v>1513</v>
      </c>
      <c r="G173" s="43"/>
      <c r="H173" s="43"/>
      <c r="I173" s="222"/>
      <c r="J173" s="43"/>
      <c r="K173" s="43"/>
      <c r="L173" s="47"/>
      <c r="M173" s="223"/>
      <c r="N173" s="224"/>
      <c r="O173" s="87"/>
      <c r="P173" s="87"/>
      <c r="Q173" s="87"/>
      <c r="R173" s="87"/>
      <c r="S173" s="87"/>
      <c r="T173" s="88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T173" s="20" t="s">
        <v>151</v>
      </c>
      <c r="AU173" s="20" t="s">
        <v>86</v>
      </c>
    </row>
    <row r="174" s="2" customFormat="1">
      <c r="A174" s="41"/>
      <c r="B174" s="42"/>
      <c r="C174" s="43"/>
      <c r="D174" s="220" t="s">
        <v>164</v>
      </c>
      <c r="E174" s="43"/>
      <c r="F174" s="239" t="s">
        <v>297</v>
      </c>
      <c r="G174" s="43"/>
      <c r="H174" s="43"/>
      <c r="I174" s="222"/>
      <c r="J174" s="43"/>
      <c r="K174" s="43"/>
      <c r="L174" s="47"/>
      <c r="M174" s="223"/>
      <c r="N174" s="224"/>
      <c r="O174" s="87"/>
      <c r="P174" s="87"/>
      <c r="Q174" s="87"/>
      <c r="R174" s="87"/>
      <c r="S174" s="87"/>
      <c r="T174" s="88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T174" s="20" t="s">
        <v>164</v>
      </c>
      <c r="AU174" s="20" t="s">
        <v>86</v>
      </c>
    </row>
    <row r="175" s="2" customFormat="1" ht="16.5" customHeight="1">
      <c r="A175" s="41"/>
      <c r="B175" s="42"/>
      <c r="C175" s="207" t="s">
        <v>1514</v>
      </c>
      <c r="D175" s="238" t="s">
        <v>142</v>
      </c>
      <c r="E175" s="208" t="s">
        <v>1515</v>
      </c>
      <c r="F175" s="209" t="s">
        <v>1516</v>
      </c>
      <c r="G175" s="210" t="s">
        <v>160</v>
      </c>
      <c r="H175" s="211">
        <v>445.82499999999999</v>
      </c>
      <c r="I175" s="212"/>
      <c r="J175" s="213">
        <f>ROUND(I175*H175,2)</f>
        <v>0</v>
      </c>
      <c r="K175" s="209" t="s">
        <v>146</v>
      </c>
      <c r="L175" s="47"/>
      <c r="M175" s="214" t="s">
        <v>19</v>
      </c>
      <c r="N175" s="215" t="s">
        <v>47</v>
      </c>
      <c r="O175" s="87"/>
      <c r="P175" s="216">
        <f>O175*H175</f>
        <v>0</v>
      </c>
      <c r="Q175" s="216">
        <v>3.4999999999999997E-05</v>
      </c>
      <c r="R175" s="216">
        <f>Q175*H175</f>
        <v>0.015603874999999998</v>
      </c>
      <c r="S175" s="216">
        <v>0</v>
      </c>
      <c r="T175" s="217">
        <f>S175*H175</f>
        <v>0</v>
      </c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R175" s="218" t="s">
        <v>147</v>
      </c>
      <c r="AT175" s="218" t="s">
        <v>142</v>
      </c>
      <c r="AU175" s="218" t="s">
        <v>86</v>
      </c>
      <c r="AY175" s="20" t="s">
        <v>139</v>
      </c>
      <c r="BE175" s="219">
        <f>IF(N175="základní",J175,0)</f>
        <v>0</v>
      </c>
      <c r="BF175" s="219">
        <f>IF(N175="snížená",J175,0)</f>
        <v>0</v>
      </c>
      <c r="BG175" s="219">
        <f>IF(N175="zákl. přenesená",J175,0)</f>
        <v>0</v>
      </c>
      <c r="BH175" s="219">
        <f>IF(N175="sníž. přenesená",J175,0)</f>
        <v>0</v>
      </c>
      <c r="BI175" s="219">
        <f>IF(N175="nulová",J175,0)</f>
        <v>0</v>
      </c>
      <c r="BJ175" s="20" t="s">
        <v>84</v>
      </c>
      <c r="BK175" s="219">
        <f>ROUND(I175*H175,2)</f>
        <v>0</v>
      </c>
      <c r="BL175" s="20" t="s">
        <v>147</v>
      </c>
      <c r="BM175" s="218" t="s">
        <v>1517</v>
      </c>
    </row>
    <row r="176" s="2" customFormat="1">
      <c r="A176" s="41"/>
      <c r="B176" s="42"/>
      <c r="C176" s="43"/>
      <c r="D176" s="220" t="s">
        <v>149</v>
      </c>
      <c r="E176" s="43"/>
      <c r="F176" s="221" t="s">
        <v>1518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149</v>
      </c>
      <c r="AU176" s="20" t="s">
        <v>86</v>
      </c>
    </row>
    <row r="177" s="2" customFormat="1">
      <c r="A177" s="41"/>
      <c r="B177" s="42"/>
      <c r="C177" s="43"/>
      <c r="D177" s="225" t="s">
        <v>151</v>
      </c>
      <c r="E177" s="43"/>
      <c r="F177" s="226" t="s">
        <v>1519</v>
      </c>
      <c r="G177" s="43"/>
      <c r="H177" s="43"/>
      <c r="I177" s="222"/>
      <c r="J177" s="43"/>
      <c r="K177" s="43"/>
      <c r="L177" s="47"/>
      <c r="M177" s="223"/>
      <c r="N177" s="224"/>
      <c r="O177" s="87"/>
      <c r="P177" s="87"/>
      <c r="Q177" s="87"/>
      <c r="R177" s="87"/>
      <c r="S177" s="87"/>
      <c r="T177" s="88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T177" s="20" t="s">
        <v>151</v>
      </c>
      <c r="AU177" s="20" t="s">
        <v>86</v>
      </c>
    </row>
    <row r="178" s="13" customFormat="1">
      <c r="A178" s="13"/>
      <c r="B178" s="227"/>
      <c r="C178" s="228"/>
      <c r="D178" s="220" t="s">
        <v>153</v>
      </c>
      <c r="E178" s="229" t="s">
        <v>19</v>
      </c>
      <c r="F178" s="230" t="s">
        <v>1520</v>
      </c>
      <c r="G178" s="228"/>
      <c r="H178" s="231">
        <v>445.82499999999999</v>
      </c>
      <c r="I178" s="232"/>
      <c r="J178" s="228"/>
      <c r="K178" s="228"/>
      <c r="L178" s="233"/>
      <c r="M178" s="234"/>
      <c r="N178" s="235"/>
      <c r="O178" s="235"/>
      <c r="P178" s="235"/>
      <c r="Q178" s="235"/>
      <c r="R178" s="235"/>
      <c r="S178" s="235"/>
      <c r="T178" s="23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7" t="s">
        <v>153</v>
      </c>
      <c r="AU178" s="237" t="s">
        <v>86</v>
      </c>
      <c r="AV178" s="13" t="s">
        <v>86</v>
      </c>
      <c r="AW178" s="13" t="s">
        <v>35</v>
      </c>
      <c r="AX178" s="13" t="s">
        <v>84</v>
      </c>
      <c r="AY178" s="237" t="s">
        <v>139</v>
      </c>
    </row>
    <row r="179" s="2" customFormat="1" ht="16.5" customHeight="1">
      <c r="A179" s="41"/>
      <c r="B179" s="42"/>
      <c r="C179" s="207" t="s">
        <v>574</v>
      </c>
      <c r="D179" s="238" t="s">
        <v>142</v>
      </c>
      <c r="E179" s="208" t="s">
        <v>1521</v>
      </c>
      <c r="F179" s="209" t="s">
        <v>1522</v>
      </c>
      <c r="G179" s="210" t="s">
        <v>176</v>
      </c>
      <c r="H179" s="211">
        <v>18.199999999999999</v>
      </c>
      <c r="I179" s="212"/>
      <c r="J179" s="213">
        <f>ROUND(I179*H179,2)</f>
        <v>0</v>
      </c>
      <c r="K179" s="209" t="s">
        <v>146</v>
      </c>
      <c r="L179" s="47"/>
      <c r="M179" s="214" t="s">
        <v>19</v>
      </c>
      <c r="N179" s="215" t="s">
        <v>47</v>
      </c>
      <c r="O179" s="87"/>
      <c r="P179" s="216">
        <f>O179*H179</f>
        <v>0</v>
      </c>
      <c r="Q179" s="216">
        <v>0</v>
      </c>
      <c r="R179" s="216">
        <f>Q179*H179</f>
        <v>0</v>
      </c>
      <c r="S179" s="216">
        <v>1</v>
      </c>
      <c r="T179" s="217">
        <f>S179*H179</f>
        <v>18.199999999999999</v>
      </c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R179" s="218" t="s">
        <v>147</v>
      </c>
      <c r="AT179" s="218" t="s">
        <v>142</v>
      </c>
      <c r="AU179" s="218" t="s">
        <v>86</v>
      </c>
      <c r="AY179" s="20" t="s">
        <v>139</v>
      </c>
      <c r="BE179" s="219">
        <f>IF(N179="základní",J179,0)</f>
        <v>0</v>
      </c>
      <c r="BF179" s="219">
        <f>IF(N179="snížená",J179,0)</f>
        <v>0</v>
      </c>
      <c r="BG179" s="219">
        <f>IF(N179="zákl. přenesená",J179,0)</f>
        <v>0</v>
      </c>
      <c r="BH179" s="219">
        <f>IF(N179="sníž. přenesená",J179,0)</f>
        <v>0</v>
      </c>
      <c r="BI179" s="219">
        <f>IF(N179="nulová",J179,0)</f>
        <v>0</v>
      </c>
      <c r="BJ179" s="20" t="s">
        <v>84</v>
      </c>
      <c r="BK179" s="219">
        <f>ROUND(I179*H179,2)</f>
        <v>0</v>
      </c>
      <c r="BL179" s="20" t="s">
        <v>147</v>
      </c>
      <c r="BM179" s="218" t="s">
        <v>1523</v>
      </c>
    </row>
    <row r="180" s="2" customFormat="1">
      <c r="A180" s="41"/>
      <c r="B180" s="42"/>
      <c r="C180" s="43"/>
      <c r="D180" s="220" t="s">
        <v>149</v>
      </c>
      <c r="E180" s="43"/>
      <c r="F180" s="221" t="s">
        <v>1524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149</v>
      </c>
      <c r="AU180" s="20" t="s">
        <v>86</v>
      </c>
    </row>
    <row r="181" s="2" customFormat="1">
      <c r="A181" s="41"/>
      <c r="B181" s="42"/>
      <c r="C181" s="43"/>
      <c r="D181" s="225" t="s">
        <v>151</v>
      </c>
      <c r="E181" s="43"/>
      <c r="F181" s="226" t="s">
        <v>1525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151</v>
      </c>
      <c r="AU181" s="20" t="s">
        <v>86</v>
      </c>
    </row>
    <row r="182" s="2" customFormat="1">
      <c r="A182" s="41"/>
      <c r="B182" s="42"/>
      <c r="C182" s="43"/>
      <c r="D182" s="220" t="s">
        <v>164</v>
      </c>
      <c r="E182" s="43"/>
      <c r="F182" s="239" t="s">
        <v>1526</v>
      </c>
      <c r="G182" s="43"/>
      <c r="H182" s="43"/>
      <c r="I182" s="222"/>
      <c r="J182" s="43"/>
      <c r="K182" s="43"/>
      <c r="L182" s="47"/>
      <c r="M182" s="223"/>
      <c r="N182" s="224"/>
      <c r="O182" s="87"/>
      <c r="P182" s="87"/>
      <c r="Q182" s="87"/>
      <c r="R182" s="87"/>
      <c r="S182" s="87"/>
      <c r="T182" s="88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T182" s="20" t="s">
        <v>164</v>
      </c>
      <c r="AU182" s="20" t="s">
        <v>86</v>
      </c>
    </row>
    <row r="183" s="13" customFormat="1">
      <c r="A183" s="13"/>
      <c r="B183" s="227"/>
      <c r="C183" s="228"/>
      <c r="D183" s="220" t="s">
        <v>153</v>
      </c>
      <c r="E183" s="229" t="s">
        <v>19</v>
      </c>
      <c r="F183" s="230" t="s">
        <v>1527</v>
      </c>
      <c r="G183" s="228"/>
      <c r="H183" s="231">
        <v>18.199999999999999</v>
      </c>
      <c r="I183" s="232"/>
      <c r="J183" s="228"/>
      <c r="K183" s="228"/>
      <c r="L183" s="233"/>
      <c r="M183" s="234"/>
      <c r="N183" s="235"/>
      <c r="O183" s="235"/>
      <c r="P183" s="235"/>
      <c r="Q183" s="235"/>
      <c r="R183" s="235"/>
      <c r="S183" s="235"/>
      <c r="T183" s="236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7" t="s">
        <v>153</v>
      </c>
      <c r="AU183" s="237" t="s">
        <v>86</v>
      </c>
      <c r="AV183" s="13" t="s">
        <v>86</v>
      </c>
      <c r="AW183" s="13" t="s">
        <v>35</v>
      </c>
      <c r="AX183" s="13" t="s">
        <v>84</v>
      </c>
      <c r="AY183" s="237" t="s">
        <v>139</v>
      </c>
    </row>
    <row r="184" s="12" customFormat="1" ht="22.8" customHeight="1">
      <c r="A184" s="12"/>
      <c r="B184" s="191"/>
      <c r="C184" s="192"/>
      <c r="D184" s="193" t="s">
        <v>75</v>
      </c>
      <c r="E184" s="205" t="s">
        <v>380</v>
      </c>
      <c r="F184" s="205" t="s">
        <v>1528</v>
      </c>
      <c r="G184" s="192"/>
      <c r="H184" s="192"/>
      <c r="I184" s="195"/>
      <c r="J184" s="206">
        <f>BK184</f>
        <v>0</v>
      </c>
      <c r="K184" s="192"/>
      <c r="L184" s="197"/>
      <c r="M184" s="198"/>
      <c r="N184" s="199"/>
      <c r="O184" s="199"/>
      <c r="P184" s="200">
        <f>SUM(P185:P204)</f>
        <v>0</v>
      </c>
      <c r="Q184" s="199"/>
      <c r="R184" s="200">
        <f>SUM(R185:R204)</f>
        <v>0.050000000000000003</v>
      </c>
      <c r="S184" s="199"/>
      <c r="T184" s="201">
        <f>SUM(T185:T204)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2" t="s">
        <v>84</v>
      </c>
      <c r="AT184" s="203" t="s">
        <v>75</v>
      </c>
      <c r="AU184" s="203" t="s">
        <v>84</v>
      </c>
      <c r="AY184" s="202" t="s">
        <v>139</v>
      </c>
      <c r="BK184" s="204">
        <f>SUM(BK185:BK204)</f>
        <v>0</v>
      </c>
    </row>
    <row r="185" s="2" customFormat="1" ht="16.5" customHeight="1">
      <c r="A185" s="41"/>
      <c r="B185" s="42"/>
      <c r="C185" s="207" t="s">
        <v>1529</v>
      </c>
      <c r="D185" s="238" t="s">
        <v>142</v>
      </c>
      <c r="E185" s="208" t="s">
        <v>1530</v>
      </c>
      <c r="F185" s="209" t="s">
        <v>1531</v>
      </c>
      <c r="G185" s="210" t="s">
        <v>176</v>
      </c>
      <c r="H185" s="211">
        <v>2.5</v>
      </c>
      <c r="I185" s="212"/>
      <c r="J185" s="213">
        <f>ROUND(I185*H185,2)</f>
        <v>0</v>
      </c>
      <c r="K185" s="209" t="s">
        <v>146</v>
      </c>
      <c r="L185" s="47"/>
      <c r="M185" s="214" t="s">
        <v>19</v>
      </c>
      <c r="N185" s="215" t="s">
        <v>47</v>
      </c>
      <c r="O185" s="87"/>
      <c r="P185" s="216">
        <f>O185*H185</f>
        <v>0</v>
      </c>
      <c r="Q185" s="216">
        <v>0.02</v>
      </c>
      <c r="R185" s="216">
        <f>Q185*H185</f>
        <v>0.050000000000000003</v>
      </c>
      <c r="S185" s="216">
        <v>0</v>
      </c>
      <c r="T185" s="217">
        <f>S185*H185</f>
        <v>0</v>
      </c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R185" s="218" t="s">
        <v>147</v>
      </c>
      <c r="AT185" s="218" t="s">
        <v>142</v>
      </c>
      <c r="AU185" s="218" t="s">
        <v>86</v>
      </c>
      <c r="AY185" s="20" t="s">
        <v>139</v>
      </c>
      <c r="BE185" s="219">
        <f>IF(N185="základní",J185,0)</f>
        <v>0</v>
      </c>
      <c r="BF185" s="219">
        <f>IF(N185="snížená",J185,0)</f>
        <v>0</v>
      </c>
      <c r="BG185" s="219">
        <f>IF(N185="zákl. přenesená",J185,0)</f>
        <v>0</v>
      </c>
      <c r="BH185" s="219">
        <f>IF(N185="sníž. přenesená",J185,0)</f>
        <v>0</v>
      </c>
      <c r="BI185" s="219">
        <f>IF(N185="nulová",J185,0)</f>
        <v>0</v>
      </c>
      <c r="BJ185" s="20" t="s">
        <v>84</v>
      </c>
      <c r="BK185" s="219">
        <f>ROUND(I185*H185,2)</f>
        <v>0</v>
      </c>
      <c r="BL185" s="20" t="s">
        <v>147</v>
      </c>
      <c r="BM185" s="218" t="s">
        <v>1532</v>
      </c>
    </row>
    <row r="186" s="2" customFormat="1">
      <c r="A186" s="41"/>
      <c r="B186" s="42"/>
      <c r="C186" s="43"/>
      <c r="D186" s="220" t="s">
        <v>149</v>
      </c>
      <c r="E186" s="43"/>
      <c r="F186" s="221" t="s">
        <v>1533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149</v>
      </c>
      <c r="AU186" s="20" t="s">
        <v>86</v>
      </c>
    </row>
    <row r="187" s="2" customFormat="1">
      <c r="A187" s="41"/>
      <c r="B187" s="42"/>
      <c r="C187" s="43"/>
      <c r="D187" s="225" t="s">
        <v>151</v>
      </c>
      <c r="E187" s="43"/>
      <c r="F187" s="226" t="s">
        <v>1534</v>
      </c>
      <c r="G187" s="43"/>
      <c r="H187" s="43"/>
      <c r="I187" s="222"/>
      <c r="J187" s="43"/>
      <c r="K187" s="43"/>
      <c r="L187" s="47"/>
      <c r="M187" s="223"/>
      <c r="N187" s="224"/>
      <c r="O187" s="87"/>
      <c r="P187" s="87"/>
      <c r="Q187" s="87"/>
      <c r="R187" s="87"/>
      <c r="S187" s="87"/>
      <c r="T187" s="88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T187" s="20" t="s">
        <v>151</v>
      </c>
      <c r="AU187" s="20" t="s">
        <v>86</v>
      </c>
    </row>
    <row r="188" s="13" customFormat="1">
      <c r="A188" s="13"/>
      <c r="B188" s="227"/>
      <c r="C188" s="228"/>
      <c r="D188" s="220" t="s">
        <v>153</v>
      </c>
      <c r="E188" s="229" t="s">
        <v>19</v>
      </c>
      <c r="F188" s="230" t="s">
        <v>1535</v>
      </c>
      <c r="G188" s="228"/>
      <c r="H188" s="231">
        <v>2.5</v>
      </c>
      <c r="I188" s="232"/>
      <c r="J188" s="228"/>
      <c r="K188" s="228"/>
      <c r="L188" s="233"/>
      <c r="M188" s="234"/>
      <c r="N188" s="235"/>
      <c r="O188" s="235"/>
      <c r="P188" s="235"/>
      <c r="Q188" s="235"/>
      <c r="R188" s="235"/>
      <c r="S188" s="235"/>
      <c r="T188" s="236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7" t="s">
        <v>153</v>
      </c>
      <c r="AU188" s="237" t="s">
        <v>86</v>
      </c>
      <c r="AV188" s="13" t="s">
        <v>86</v>
      </c>
      <c r="AW188" s="13" t="s">
        <v>35</v>
      </c>
      <c r="AX188" s="13" t="s">
        <v>84</v>
      </c>
      <c r="AY188" s="237" t="s">
        <v>139</v>
      </c>
    </row>
    <row r="189" s="2" customFormat="1" ht="16.5" customHeight="1">
      <c r="A189" s="41"/>
      <c r="B189" s="42"/>
      <c r="C189" s="207" t="s">
        <v>1536</v>
      </c>
      <c r="D189" s="238" t="s">
        <v>142</v>
      </c>
      <c r="E189" s="208" t="s">
        <v>1537</v>
      </c>
      <c r="F189" s="209" t="s">
        <v>1538</v>
      </c>
      <c r="G189" s="210" t="s">
        <v>176</v>
      </c>
      <c r="H189" s="211">
        <v>36.976999999999997</v>
      </c>
      <c r="I189" s="212"/>
      <c r="J189" s="213">
        <f>ROUND(I189*H189,2)</f>
        <v>0</v>
      </c>
      <c r="K189" s="209" t="s">
        <v>146</v>
      </c>
      <c r="L189" s="47"/>
      <c r="M189" s="214" t="s">
        <v>19</v>
      </c>
      <c r="N189" s="215" t="s">
        <v>47</v>
      </c>
      <c r="O189" s="87"/>
      <c r="P189" s="216">
        <f>O189*H189</f>
        <v>0</v>
      </c>
      <c r="Q189" s="216">
        <v>0</v>
      </c>
      <c r="R189" s="216">
        <f>Q189*H189</f>
        <v>0</v>
      </c>
      <c r="S189" s="216">
        <v>0</v>
      </c>
      <c r="T189" s="217">
        <f>S189*H189</f>
        <v>0</v>
      </c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R189" s="218" t="s">
        <v>147</v>
      </c>
      <c r="AT189" s="218" t="s">
        <v>142</v>
      </c>
      <c r="AU189" s="218" t="s">
        <v>86</v>
      </c>
      <c r="AY189" s="20" t="s">
        <v>139</v>
      </c>
      <c r="BE189" s="219">
        <f>IF(N189="základní",J189,0)</f>
        <v>0</v>
      </c>
      <c r="BF189" s="219">
        <f>IF(N189="snížená",J189,0)</f>
        <v>0</v>
      </c>
      <c r="BG189" s="219">
        <f>IF(N189="zákl. přenesená",J189,0)</f>
        <v>0</v>
      </c>
      <c r="BH189" s="219">
        <f>IF(N189="sníž. přenesená",J189,0)</f>
        <v>0</v>
      </c>
      <c r="BI189" s="219">
        <f>IF(N189="nulová",J189,0)</f>
        <v>0</v>
      </c>
      <c r="BJ189" s="20" t="s">
        <v>84</v>
      </c>
      <c r="BK189" s="219">
        <f>ROUND(I189*H189,2)</f>
        <v>0</v>
      </c>
      <c r="BL189" s="20" t="s">
        <v>147</v>
      </c>
      <c r="BM189" s="218" t="s">
        <v>1539</v>
      </c>
    </row>
    <row r="190" s="2" customFormat="1">
      <c r="A190" s="41"/>
      <c r="B190" s="42"/>
      <c r="C190" s="43"/>
      <c r="D190" s="220" t="s">
        <v>149</v>
      </c>
      <c r="E190" s="43"/>
      <c r="F190" s="221" t="s">
        <v>1540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149</v>
      </c>
      <c r="AU190" s="20" t="s">
        <v>86</v>
      </c>
    </row>
    <row r="191" s="2" customFormat="1">
      <c r="A191" s="41"/>
      <c r="B191" s="42"/>
      <c r="C191" s="43"/>
      <c r="D191" s="225" t="s">
        <v>151</v>
      </c>
      <c r="E191" s="43"/>
      <c r="F191" s="226" t="s">
        <v>1541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151</v>
      </c>
      <c r="AU191" s="20" t="s">
        <v>86</v>
      </c>
    </row>
    <row r="192" s="2" customFormat="1" ht="21.75" customHeight="1">
      <c r="A192" s="41"/>
      <c r="B192" s="42"/>
      <c r="C192" s="207" t="s">
        <v>493</v>
      </c>
      <c r="D192" s="238" t="s">
        <v>142</v>
      </c>
      <c r="E192" s="208" t="s">
        <v>1542</v>
      </c>
      <c r="F192" s="209" t="s">
        <v>1543</v>
      </c>
      <c r="G192" s="210" t="s">
        <v>176</v>
      </c>
      <c r="H192" s="211">
        <v>36.976999999999997</v>
      </c>
      <c r="I192" s="212"/>
      <c r="J192" s="213">
        <f>ROUND(I192*H192,2)</f>
        <v>0</v>
      </c>
      <c r="K192" s="209" t="s">
        <v>146</v>
      </c>
      <c r="L192" s="47"/>
      <c r="M192" s="214" t="s">
        <v>19</v>
      </c>
      <c r="N192" s="215" t="s">
        <v>47</v>
      </c>
      <c r="O192" s="87"/>
      <c r="P192" s="216">
        <f>O192*H192</f>
        <v>0</v>
      </c>
      <c r="Q192" s="216">
        <v>0</v>
      </c>
      <c r="R192" s="216">
        <f>Q192*H192</f>
        <v>0</v>
      </c>
      <c r="S192" s="216">
        <v>0</v>
      </c>
      <c r="T192" s="217">
        <f>S192*H192</f>
        <v>0</v>
      </c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R192" s="218" t="s">
        <v>147</v>
      </c>
      <c r="AT192" s="218" t="s">
        <v>142</v>
      </c>
      <c r="AU192" s="218" t="s">
        <v>86</v>
      </c>
      <c r="AY192" s="20" t="s">
        <v>139</v>
      </c>
      <c r="BE192" s="219">
        <f>IF(N192="základní",J192,0)</f>
        <v>0</v>
      </c>
      <c r="BF192" s="219">
        <f>IF(N192="snížená",J192,0)</f>
        <v>0</v>
      </c>
      <c r="BG192" s="219">
        <f>IF(N192="zákl. přenesená",J192,0)</f>
        <v>0</v>
      </c>
      <c r="BH192" s="219">
        <f>IF(N192="sníž. přenesená",J192,0)</f>
        <v>0</v>
      </c>
      <c r="BI192" s="219">
        <f>IF(N192="nulová",J192,0)</f>
        <v>0</v>
      </c>
      <c r="BJ192" s="20" t="s">
        <v>84</v>
      </c>
      <c r="BK192" s="219">
        <f>ROUND(I192*H192,2)</f>
        <v>0</v>
      </c>
      <c r="BL192" s="20" t="s">
        <v>147</v>
      </c>
      <c r="BM192" s="218" t="s">
        <v>1544</v>
      </c>
    </row>
    <row r="193" s="2" customFormat="1">
      <c r="A193" s="41"/>
      <c r="B193" s="42"/>
      <c r="C193" s="43"/>
      <c r="D193" s="220" t="s">
        <v>149</v>
      </c>
      <c r="E193" s="43"/>
      <c r="F193" s="221" t="s">
        <v>1545</v>
      </c>
      <c r="G193" s="43"/>
      <c r="H193" s="43"/>
      <c r="I193" s="222"/>
      <c r="J193" s="43"/>
      <c r="K193" s="43"/>
      <c r="L193" s="47"/>
      <c r="M193" s="223"/>
      <c r="N193" s="224"/>
      <c r="O193" s="87"/>
      <c r="P193" s="87"/>
      <c r="Q193" s="87"/>
      <c r="R193" s="87"/>
      <c r="S193" s="87"/>
      <c r="T193" s="88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T193" s="20" t="s">
        <v>149</v>
      </c>
      <c r="AU193" s="20" t="s">
        <v>86</v>
      </c>
    </row>
    <row r="194" s="2" customFormat="1">
      <c r="A194" s="41"/>
      <c r="B194" s="42"/>
      <c r="C194" s="43"/>
      <c r="D194" s="225" t="s">
        <v>151</v>
      </c>
      <c r="E194" s="43"/>
      <c r="F194" s="226" t="s">
        <v>1546</v>
      </c>
      <c r="G194" s="43"/>
      <c r="H194" s="43"/>
      <c r="I194" s="222"/>
      <c r="J194" s="43"/>
      <c r="K194" s="43"/>
      <c r="L194" s="47"/>
      <c r="M194" s="223"/>
      <c r="N194" s="224"/>
      <c r="O194" s="87"/>
      <c r="P194" s="87"/>
      <c r="Q194" s="87"/>
      <c r="R194" s="87"/>
      <c r="S194" s="87"/>
      <c r="T194" s="88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T194" s="20" t="s">
        <v>151</v>
      </c>
      <c r="AU194" s="20" t="s">
        <v>86</v>
      </c>
    </row>
    <row r="195" s="2" customFormat="1" ht="16.5" customHeight="1">
      <c r="A195" s="41"/>
      <c r="B195" s="42"/>
      <c r="C195" s="207" t="s">
        <v>1547</v>
      </c>
      <c r="D195" s="238" t="s">
        <v>142</v>
      </c>
      <c r="E195" s="208" t="s">
        <v>389</v>
      </c>
      <c r="F195" s="209" t="s">
        <v>390</v>
      </c>
      <c r="G195" s="210" t="s">
        <v>176</v>
      </c>
      <c r="H195" s="211">
        <v>36.976999999999997</v>
      </c>
      <c r="I195" s="212"/>
      <c r="J195" s="213">
        <f>ROUND(I195*H195,2)</f>
        <v>0</v>
      </c>
      <c r="K195" s="209" t="s">
        <v>146</v>
      </c>
      <c r="L195" s="47"/>
      <c r="M195" s="214" t="s">
        <v>19</v>
      </c>
      <c r="N195" s="215" t="s">
        <v>47</v>
      </c>
      <c r="O195" s="87"/>
      <c r="P195" s="216">
        <f>O195*H195</f>
        <v>0</v>
      </c>
      <c r="Q195" s="216">
        <v>0</v>
      </c>
      <c r="R195" s="216">
        <f>Q195*H195</f>
        <v>0</v>
      </c>
      <c r="S195" s="216">
        <v>0</v>
      </c>
      <c r="T195" s="217">
        <f>S195*H195</f>
        <v>0</v>
      </c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R195" s="218" t="s">
        <v>147</v>
      </c>
      <c r="AT195" s="218" t="s">
        <v>142</v>
      </c>
      <c r="AU195" s="218" t="s">
        <v>86</v>
      </c>
      <c r="AY195" s="20" t="s">
        <v>139</v>
      </c>
      <c r="BE195" s="219">
        <f>IF(N195="základní",J195,0)</f>
        <v>0</v>
      </c>
      <c r="BF195" s="219">
        <f>IF(N195="snížená",J195,0)</f>
        <v>0</v>
      </c>
      <c r="BG195" s="219">
        <f>IF(N195="zákl. přenesená",J195,0)</f>
        <v>0</v>
      </c>
      <c r="BH195" s="219">
        <f>IF(N195="sníž. přenesená",J195,0)</f>
        <v>0</v>
      </c>
      <c r="BI195" s="219">
        <f>IF(N195="nulová",J195,0)</f>
        <v>0</v>
      </c>
      <c r="BJ195" s="20" t="s">
        <v>84</v>
      </c>
      <c r="BK195" s="219">
        <f>ROUND(I195*H195,2)</f>
        <v>0</v>
      </c>
      <c r="BL195" s="20" t="s">
        <v>147</v>
      </c>
      <c r="BM195" s="218" t="s">
        <v>1548</v>
      </c>
    </row>
    <row r="196" s="2" customFormat="1">
      <c r="A196" s="41"/>
      <c r="B196" s="42"/>
      <c r="C196" s="43"/>
      <c r="D196" s="220" t="s">
        <v>149</v>
      </c>
      <c r="E196" s="43"/>
      <c r="F196" s="221" t="s">
        <v>392</v>
      </c>
      <c r="G196" s="43"/>
      <c r="H196" s="43"/>
      <c r="I196" s="222"/>
      <c r="J196" s="43"/>
      <c r="K196" s="43"/>
      <c r="L196" s="47"/>
      <c r="M196" s="223"/>
      <c r="N196" s="224"/>
      <c r="O196" s="87"/>
      <c r="P196" s="87"/>
      <c r="Q196" s="87"/>
      <c r="R196" s="87"/>
      <c r="S196" s="87"/>
      <c r="T196" s="88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T196" s="20" t="s">
        <v>149</v>
      </c>
      <c r="AU196" s="20" t="s">
        <v>86</v>
      </c>
    </row>
    <row r="197" s="2" customFormat="1">
      <c r="A197" s="41"/>
      <c r="B197" s="42"/>
      <c r="C197" s="43"/>
      <c r="D197" s="225" t="s">
        <v>151</v>
      </c>
      <c r="E197" s="43"/>
      <c r="F197" s="226" t="s">
        <v>393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151</v>
      </c>
      <c r="AU197" s="20" t="s">
        <v>86</v>
      </c>
    </row>
    <row r="198" s="2" customFormat="1" ht="16.5" customHeight="1">
      <c r="A198" s="41"/>
      <c r="B198" s="42"/>
      <c r="C198" s="207" t="s">
        <v>1549</v>
      </c>
      <c r="D198" s="238" t="s">
        <v>142</v>
      </c>
      <c r="E198" s="208" t="s">
        <v>395</v>
      </c>
      <c r="F198" s="209" t="s">
        <v>396</v>
      </c>
      <c r="G198" s="210" t="s">
        <v>176</v>
      </c>
      <c r="H198" s="211">
        <v>1538.183</v>
      </c>
      <c r="I198" s="212"/>
      <c r="J198" s="213">
        <f>ROUND(I198*H198,2)</f>
        <v>0</v>
      </c>
      <c r="K198" s="209" t="s">
        <v>146</v>
      </c>
      <c r="L198" s="47"/>
      <c r="M198" s="214" t="s">
        <v>19</v>
      </c>
      <c r="N198" s="215" t="s">
        <v>47</v>
      </c>
      <c r="O198" s="87"/>
      <c r="P198" s="216">
        <f>O198*H198</f>
        <v>0</v>
      </c>
      <c r="Q198" s="216">
        <v>0</v>
      </c>
      <c r="R198" s="216">
        <f>Q198*H198</f>
        <v>0</v>
      </c>
      <c r="S198" s="216">
        <v>0</v>
      </c>
      <c r="T198" s="217">
        <f>S198*H198</f>
        <v>0</v>
      </c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R198" s="218" t="s">
        <v>147</v>
      </c>
      <c r="AT198" s="218" t="s">
        <v>142</v>
      </c>
      <c r="AU198" s="218" t="s">
        <v>86</v>
      </c>
      <c r="AY198" s="20" t="s">
        <v>139</v>
      </c>
      <c r="BE198" s="219">
        <f>IF(N198="základní",J198,0)</f>
        <v>0</v>
      </c>
      <c r="BF198" s="219">
        <f>IF(N198="snížená",J198,0)</f>
        <v>0</v>
      </c>
      <c r="BG198" s="219">
        <f>IF(N198="zákl. přenesená",J198,0)</f>
        <v>0</v>
      </c>
      <c r="BH198" s="219">
        <f>IF(N198="sníž. přenesená",J198,0)</f>
        <v>0</v>
      </c>
      <c r="BI198" s="219">
        <f>IF(N198="nulová",J198,0)</f>
        <v>0</v>
      </c>
      <c r="BJ198" s="20" t="s">
        <v>84</v>
      </c>
      <c r="BK198" s="219">
        <f>ROUND(I198*H198,2)</f>
        <v>0</v>
      </c>
      <c r="BL198" s="20" t="s">
        <v>147</v>
      </c>
      <c r="BM198" s="218" t="s">
        <v>1550</v>
      </c>
    </row>
    <row r="199" s="2" customFormat="1">
      <c r="A199" s="41"/>
      <c r="B199" s="42"/>
      <c r="C199" s="43"/>
      <c r="D199" s="220" t="s">
        <v>149</v>
      </c>
      <c r="E199" s="43"/>
      <c r="F199" s="221" t="s">
        <v>398</v>
      </c>
      <c r="G199" s="43"/>
      <c r="H199" s="43"/>
      <c r="I199" s="222"/>
      <c r="J199" s="43"/>
      <c r="K199" s="43"/>
      <c r="L199" s="47"/>
      <c r="M199" s="223"/>
      <c r="N199" s="224"/>
      <c r="O199" s="87"/>
      <c r="P199" s="87"/>
      <c r="Q199" s="87"/>
      <c r="R199" s="87"/>
      <c r="S199" s="87"/>
      <c r="T199" s="88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T199" s="20" t="s">
        <v>149</v>
      </c>
      <c r="AU199" s="20" t="s">
        <v>86</v>
      </c>
    </row>
    <row r="200" s="2" customFormat="1">
      <c r="A200" s="41"/>
      <c r="B200" s="42"/>
      <c r="C200" s="43"/>
      <c r="D200" s="225" t="s">
        <v>151</v>
      </c>
      <c r="E200" s="43"/>
      <c r="F200" s="226" t="s">
        <v>399</v>
      </c>
      <c r="G200" s="43"/>
      <c r="H200" s="43"/>
      <c r="I200" s="222"/>
      <c r="J200" s="43"/>
      <c r="K200" s="43"/>
      <c r="L200" s="47"/>
      <c r="M200" s="223"/>
      <c r="N200" s="224"/>
      <c r="O200" s="87"/>
      <c r="P200" s="87"/>
      <c r="Q200" s="87"/>
      <c r="R200" s="87"/>
      <c r="S200" s="87"/>
      <c r="T200" s="88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T200" s="20" t="s">
        <v>151</v>
      </c>
      <c r="AU200" s="20" t="s">
        <v>86</v>
      </c>
    </row>
    <row r="201" s="13" customFormat="1">
      <c r="A201" s="13"/>
      <c r="B201" s="227"/>
      <c r="C201" s="228"/>
      <c r="D201" s="220" t="s">
        <v>153</v>
      </c>
      <c r="E201" s="228"/>
      <c r="F201" s="230" t="s">
        <v>1551</v>
      </c>
      <c r="G201" s="228"/>
      <c r="H201" s="231">
        <v>1538.183</v>
      </c>
      <c r="I201" s="232"/>
      <c r="J201" s="228"/>
      <c r="K201" s="228"/>
      <c r="L201" s="233"/>
      <c r="M201" s="234"/>
      <c r="N201" s="235"/>
      <c r="O201" s="235"/>
      <c r="P201" s="235"/>
      <c r="Q201" s="235"/>
      <c r="R201" s="235"/>
      <c r="S201" s="235"/>
      <c r="T201" s="236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7" t="s">
        <v>153</v>
      </c>
      <c r="AU201" s="237" t="s">
        <v>86</v>
      </c>
      <c r="AV201" s="13" t="s">
        <v>86</v>
      </c>
      <c r="AW201" s="13" t="s">
        <v>4</v>
      </c>
      <c r="AX201" s="13" t="s">
        <v>84</v>
      </c>
      <c r="AY201" s="237" t="s">
        <v>139</v>
      </c>
    </row>
    <row r="202" s="2" customFormat="1" ht="24.15" customHeight="1">
      <c r="A202" s="41"/>
      <c r="B202" s="42"/>
      <c r="C202" s="207" t="s">
        <v>499</v>
      </c>
      <c r="D202" s="238" t="s">
        <v>142</v>
      </c>
      <c r="E202" s="208" t="s">
        <v>402</v>
      </c>
      <c r="F202" s="209" t="s">
        <v>403</v>
      </c>
      <c r="G202" s="210" t="s">
        <v>176</v>
      </c>
      <c r="H202" s="211">
        <v>36.976999999999997</v>
      </c>
      <c r="I202" s="212"/>
      <c r="J202" s="213">
        <f>ROUND(I202*H202,2)</f>
        <v>0</v>
      </c>
      <c r="K202" s="209" t="s">
        <v>146</v>
      </c>
      <c r="L202" s="47"/>
      <c r="M202" s="214" t="s">
        <v>19</v>
      </c>
      <c r="N202" s="215" t="s">
        <v>47</v>
      </c>
      <c r="O202" s="87"/>
      <c r="P202" s="216">
        <f>O202*H202</f>
        <v>0</v>
      </c>
      <c r="Q202" s="216">
        <v>0</v>
      </c>
      <c r="R202" s="216">
        <f>Q202*H202</f>
        <v>0</v>
      </c>
      <c r="S202" s="216">
        <v>0</v>
      </c>
      <c r="T202" s="217">
        <f>S202*H202</f>
        <v>0</v>
      </c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R202" s="218" t="s">
        <v>147</v>
      </c>
      <c r="AT202" s="218" t="s">
        <v>142</v>
      </c>
      <c r="AU202" s="218" t="s">
        <v>86</v>
      </c>
      <c r="AY202" s="20" t="s">
        <v>139</v>
      </c>
      <c r="BE202" s="219">
        <f>IF(N202="základní",J202,0)</f>
        <v>0</v>
      </c>
      <c r="BF202" s="219">
        <f>IF(N202="snížená",J202,0)</f>
        <v>0</v>
      </c>
      <c r="BG202" s="219">
        <f>IF(N202="zákl. přenesená",J202,0)</f>
        <v>0</v>
      </c>
      <c r="BH202" s="219">
        <f>IF(N202="sníž. přenesená",J202,0)</f>
        <v>0</v>
      </c>
      <c r="BI202" s="219">
        <f>IF(N202="nulová",J202,0)</f>
        <v>0</v>
      </c>
      <c r="BJ202" s="20" t="s">
        <v>84</v>
      </c>
      <c r="BK202" s="219">
        <f>ROUND(I202*H202,2)</f>
        <v>0</v>
      </c>
      <c r="BL202" s="20" t="s">
        <v>147</v>
      </c>
      <c r="BM202" s="218" t="s">
        <v>1552</v>
      </c>
    </row>
    <row r="203" s="2" customFormat="1">
      <c r="A203" s="41"/>
      <c r="B203" s="42"/>
      <c r="C203" s="43"/>
      <c r="D203" s="220" t="s">
        <v>149</v>
      </c>
      <c r="E203" s="43"/>
      <c r="F203" s="221" t="s">
        <v>405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149</v>
      </c>
      <c r="AU203" s="20" t="s">
        <v>86</v>
      </c>
    </row>
    <row r="204" s="2" customFormat="1">
      <c r="A204" s="41"/>
      <c r="B204" s="42"/>
      <c r="C204" s="43"/>
      <c r="D204" s="225" t="s">
        <v>151</v>
      </c>
      <c r="E204" s="43"/>
      <c r="F204" s="226" t="s">
        <v>406</v>
      </c>
      <c r="G204" s="43"/>
      <c r="H204" s="43"/>
      <c r="I204" s="222"/>
      <c r="J204" s="43"/>
      <c r="K204" s="43"/>
      <c r="L204" s="47"/>
      <c r="M204" s="223"/>
      <c r="N204" s="224"/>
      <c r="O204" s="87"/>
      <c r="P204" s="87"/>
      <c r="Q204" s="87"/>
      <c r="R204" s="87"/>
      <c r="S204" s="87"/>
      <c r="T204" s="88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T204" s="20" t="s">
        <v>151</v>
      </c>
      <c r="AU204" s="20" t="s">
        <v>86</v>
      </c>
    </row>
    <row r="205" s="12" customFormat="1" ht="22.8" customHeight="1">
      <c r="A205" s="12"/>
      <c r="B205" s="191"/>
      <c r="C205" s="192"/>
      <c r="D205" s="193" t="s">
        <v>75</v>
      </c>
      <c r="E205" s="205" t="s">
        <v>407</v>
      </c>
      <c r="F205" s="205" t="s">
        <v>408</v>
      </c>
      <c r="G205" s="192"/>
      <c r="H205" s="192"/>
      <c r="I205" s="195"/>
      <c r="J205" s="206">
        <f>BK205</f>
        <v>0</v>
      </c>
      <c r="K205" s="192"/>
      <c r="L205" s="197"/>
      <c r="M205" s="198"/>
      <c r="N205" s="199"/>
      <c r="O205" s="199"/>
      <c r="P205" s="200">
        <f>SUM(P206:P208)</f>
        <v>0</v>
      </c>
      <c r="Q205" s="199"/>
      <c r="R205" s="200">
        <f>SUM(R206:R208)</f>
        <v>0</v>
      </c>
      <c r="S205" s="199"/>
      <c r="T205" s="201">
        <f>SUM(T206:T208)</f>
        <v>0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202" t="s">
        <v>84</v>
      </c>
      <c r="AT205" s="203" t="s">
        <v>75</v>
      </c>
      <c r="AU205" s="203" t="s">
        <v>84</v>
      </c>
      <c r="AY205" s="202" t="s">
        <v>139</v>
      </c>
      <c r="BK205" s="204">
        <f>SUM(BK206:BK208)</f>
        <v>0</v>
      </c>
    </row>
    <row r="206" s="2" customFormat="1" ht="16.5" customHeight="1">
      <c r="A206" s="41"/>
      <c r="B206" s="42"/>
      <c r="C206" s="207" t="s">
        <v>507</v>
      </c>
      <c r="D206" s="238" t="s">
        <v>142</v>
      </c>
      <c r="E206" s="208" t="s">
        <v>1553</v>
      </c>
      <c r="F206" s="209" t="s">
        <v>1554</v>
      </c>
      <c r="G206" s="210" t="s">
        <v>176</v>
      </c>
      <c r="H206" s="211">
        <v>51.494</v>
      </c>
      <c r="I206" s="212"/>
      <c r="J206" s="213">
        <f>ROUND(I206*H206,2)</f>
        <v>0</v>
      </c>
      <c r="K206" s="209" t="s">
        <v>146</v>
      </c>
      <c r="L206" s="47"/>
      <c r="M206" s="214" t="s">
        <v>19</v>
      </c>
      <c r="N206" s="215" t="s">
        <v>47</v>
      </c>
      <c r="O206" s="87"/>
      <c r="P206" s="216">
        <f>O206*H206</f>
        <v>0</v>
      </c>
      <c r="Q206" s="216">
        <v>0</v>
      </c>
      <c r="R206" s="216">
        <f>Q206*H206</f>
        <v>0</v>
      </c>
      <c r="S206" s="216">
        <v>0</v>
      </c>
      <c r="T206" s="217">
        <f>S206*H206</f>
        <v>0</v>
      </c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R206" s="218" t="s">
        <v>147</v>
      </c>
      <c r="AT206" s="218" t="s">
        <v>142</v>
      </c>
      <c r="AU206" s="218" t="s">
        <v>86</v>
      </c>
      <c r="AY206" s="20" t="s">
        <v>139</v>
      </c>
      <c r="BE206" s="219">
        <f>IF(N206="základní",J206,0)</f>
        <v>0</v>
      </c>
      <c r="BF206" s="219">
        <f>IF(N206="snížená",J206,0)</f>
        <v>0</v>
      </c>
      <c r="BG206" s="219">
        <f>IF(N206="zákl. přenesená",J206,0)</f>
        <v>0</v>
      </c>
      <c r="BH206" s="219">
        <f>IF(N206="sníž. přenesená",J206,0)</f>
        <v>0</v>
      </c>
      <c r="BI206" s="219">
        <f>IF(N206="nulová",J206,0)</f>
        <v>0</v>
      </c>
      <c r="BJ206" s="20" t="s">
        <v>84</v>
      </c>
      <c r="BK206" s="219">
        <f>ROUND(I206*H206,2)</f>
        <v>0</v>
      </c>
      <c r="BL206" s="20" t="s">
        <v>147</v>
      </c>
      <c r="BM206" s="218" t="s">
        <v>1555</v>
      </c>
    </row>
    <row r="207" s="2" customFormat="1">
      <c r="A207" s="41"/>
      <c r="B207" s="42"/>
      <c r="C207" s="43"/>
      <c r="D207" s="220" t="s">
        <v>149</v>
      </c>
      <c r="E207" s="43"/>
      <c r="F207" s="221" t="s">
        <v>1556</v>
      </c>
      <c r="G207" s="43"/>
      <c r="H207" s="43"/>
      <c r="I207" s="222"/>
      <c r="J207" s="43"/>
      <c r="K207" s="43"/>
      <c r="L207" s="47"/>
      <c r="M207" s="223"/>
      <c r="N207" s="224"/>
      <c r="O207" s="87"/>
      <c r="P207" s="87"/>
      <c r="Q207" s="87"/>
      <c r="R207" s="87"/>
      <c r="S207" s="87"/>
      <c r="T207" s="88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T207" s="20" t="s">
        <v>149</v>
      </c>
      <c r="AU207" s="20" t="s">
        <v>86</v>
      </c>
    </row>
    <row r="208" s="2" customFormat="1">
      <c r="A208" s="41"/>
      <c r="B208" s="42"/>
      <c r="C208" s="43"/>
      <c r="D208" s="225" t="s">
        <v>151</v>
      </c>
      <c r="E208" s="43"/>
      <c r="F208" s="226" t="s">
        <v>1557</v>
      </c>
      <c r="G208" s="43"/>
      <c r="H208" s="43"/>
      <c r="I208" s="222"/>
      <c r="J208" s="43"/>
      <c r="K208" s="43"/>
      <c r="L208" s="47"/>
      <c r="M208" s="223"/>
      <c r="N208" s="224"/>
      <c r="O208" s="87"/>
      <c r="P208" s="87"/>
      <c r="Q208" s="87"/>
      <c r="R208" s="87"/>
      <c r="S208" s="87"/>
      <c r="T208" s="88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T208" s="20" t="s">
        <v>151</v>
      </c>
      <c r="AU208" s="20" t="s">
        <v>86</v>
      </c>
    </row>
    <row r="209" s="12" customFormat="1" ht="25.92" customHeight="1">
      <c r="A209" s="12"/>
      <c r="B209" s="191"/>
      <c r="C209" s="192"/>
      <c r="D209" s="193" t="s">
        <v>75</v>
      </c>
      <c r="E209" s="194" t="s">
        <v>415</v>
      </c>
      <c r="F209" s="194" t="s">
        <v>416</v>
      </c>
      <c r="G209" s="192"/>
      <c r="H209" s="192"/>
      <c r="I209" s="195"/>
      <c r="J209" s="196">
        <f>BK209</f>
        <v>0</v>
      </c>
      <c r="K209" s="192"/>
      <c r="L209" s="197"/>
      <c r="M209" s="198"/>
      <c r="N209" s="199"/>
      <c r="O209" s="199"/>
      <c r="P209" s="200">
        <f>P210+P221+P234+P269+P357+P400+P408</f>
        <v>0</v>
      </c>
      <c r="Q209" s="199"/>
      <c r="R209" s="200">
        <f>R210+R221+R234+R269+R357+R400+R408</f>
        <v>13.062451096749999</v>
      </c>
      <c r="S209" s="199"/>
      <c r="T209" s="201">
        <f>T210+T221+T234+T269+T357+T400+T408</f>
        <v>18.357977999999999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02" t="s">
        <v>86</v>
      </c>
      <c r="AT209" s="203" t="s">
        <v>75</v>
      </c>
      <c r="AU209" s="203" t="s">
        <v>76</v>
      </c>
      <c r="AY209" s="202" t="s">
        <v>139</v>
      </c>
      <c r="BK209" s="204">
        <f>BK210+BK221+BK234+BK269+BK357+BK400+BK408</f>
        <v>0</v>
      </c>
    </row>
    <row r="210" s="12" customFormat="1" ht="22.8" customHeight="1">
      <c r="A210" s="12"/>
      <c r="B210" s="191"/>
      <c r="C210" s="192"/>
      <c r="D210" s="193" t="s">
        <v>75</v>
      </c>
      <c r="E210" s="205" t="s">
        <v>1558</v>
      </c>
      <c r="F210" s="205" t="s">
        <v>1559</v>
      </c>
      <c r="G210" s="192"/>
      <c r="H210" s="192"/>
      <c r="I210" s="195"/>
      <c r="J210" s="206">
        <f>BK210</f>
        <v>0</v>
      </c>
      <c r="K210" s="192"/>
      <c r="L210" s="197"/>
      <c r="M210" s="198"/>
      <c r="N210" s="199"/>
      <c r="O210" s="199"/>
      <c r="P210" s="200">
        <f>SUM(P211:P220)</f>
        <v>0</v>
      </c>
      <c r="Q210" s="199"/>
      <c r="R210" s="200">
        <f>SUM(R211:R220)</f>
        <v>0</v>
      </c>
      <c r="S210" s="199"/>
      <c r="T210" s="201">
        <f>SUM(T211:T220)</f>
        <v>2.4825779999999997</v>
      </c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R210" s="202" t="s">
        <v>86</v>
      </c>
      <c r="AT210" s="203" t="s">
        <v>75</v>
      </c>
      <c r="AU210" s="203" t="s">
        <v>84</v>
      </c>
      <c r="AY210" s="202" t="s">
        <v>139</v>
      </c>
      <c r="BK210" s="204">
        <f>SUM(BK211:BK220)</f>
        <v>0</v>
      </c>
    </row>
    <row r="211" s="2" customFormat="1" ht="16.5" customHeight="1">
      <c r="A211" s="41"/>
      <c r="B211" s="42"/>
      <c r="C211" s="207" t="s">
        <v>242</v>
      </c>
      <c r="D211" s="238" t="s">
        <v>142</v>
      </c>
      <c r="E211" s="208" t="s">
        <v>1560</v>
      </c>
      <c r="F211" s="209" t="s">
        <v>1561</v>
      </c>
      <c r="G211" s="210" t="s">
        <v>160</v>
      </c>
      <c r="H211" s="211">
        <v>521.54999999999995</v>
      </c>
      <c r="I211" s="212"/>
      <c r="J211" s="213">
        <f>ROUND(I211*H211,2)</f>
        <v>0</v>
      </c>
      <c r="K211" s="209" t="s">
        <v>146</v>
      </c>
      <c r="L211" s="47"/>
      <c r="M211" s="214" t="s">
        <v>19</v>
      </c>
      <c r="N211" s="215" t="s">
        <v>47</v>
      </c>
      <c r="O211" s="87"/>
      <c r="P211" s="216">
        <f>O211*H211</f>
        <v>0</v>
      </c>
      <c r="Q211" s="216">
        <v>0</v>
      </c>
      <c r="R211" s="216">
        <f>Q211*H211</f>
        <v>0</v>
      </c>
      <c r="S211" s="216">
        <v>0.00066</v>
      </c>
      <c r="T211" s="217">
        <f>S211*H211</f>
        <v>0.34422299999999995</v>
      </c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R211" s="218" t="s">
        <v>305</v>
      </c>
      <c r="AT211" s="218" t="s">
        <v>142</v>
      </c>
      <c r="AU211" s="218" t="s">
        <v>86</v>
      </c>
      <c r="AY211" s="20" t="s">
        <v>139</v>
      </c>
      <c r="BE211" s="219">
        <f>IF(N211="základní",J211,0)</f>
        <v>0</v>
      </c>
      <c r="BF211" s="219">
        <f>IF(N211="snížená",J211,0)</f>
        <v>0</v>
      </c>
      <c r="BG211" s="219">
        <f>IF(N211="zákl. přenesená",J211,0)</f>
        <v>0</v>
      </c>
      <c r="BH211" s="219">
        <f>IF(N211="sníž. přenesená",J211,0)</f>
        <v>0</v>
      </c>
      <c r="BI211" s="219">
        <f>IF(N211="nulová",J211,0)</f>
        <v>0</v>
      </c>
      <c r="BJ211" s="20" t="s">
        <v>84</v>
      </c>
      <c r="BK211" s="219">
        <f>ROUND(I211*H211,2)</f>
        <v>0</v>
      </c>
      <c r="BL211" s="20" t="s">
        <v>305</v>
      </c>
      <c r="BM211" s="218" t="s">
        <v>1562</v>
      </c>
    </row>
    <row r="212" s="2" customFormat="1">
      <c r="A212" s="41"/>
      <c r="B212" s="42"/>
      <c r="C212" s="43"/>
      <c r="D212" s="220" t="s">
        <v>149</v>
      </c>
      <c r="E212" s="43"/>
      <c r="F212" s="221" t="s">
        <v>1563</v>
      </c>
      <c r="G212" s="43"/>
      <c r="H212" s="43"/>
      <c r="I212" s="222"/>
      <c r="J212" s="43"/>
      <c r="K212" s="43"/>
      <c r="L212" s="47"/>
      <c r="M212" s="223"/>
      <c r="N212" s="224"/>
      <c r="O212" s="87"/>
      <c r="P212" s="87"/>
      <c r="Q212" s="87"/>
      <c r="R212" s="87"/>
      <c r="S212" s="87"/>
      <c r="T212" s="88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T212" s="20" t="s">
        <v>149</v>
      </c>
      <c r="AU212" s="20" t="s">
        <v>86</v>
      </c>
    </row>
    <row r="213" s="2" customFormat="1">
      <c r="A213" s="41"/>
      <c r="B213" s="42"/>
      <c r="C213" s="43"/>
      <c r="D213" s="225" t="s">
        <v>151</v>
      </c>
      <c r="E213" s="43"/>
      <c r="F213" s="226" t="s">
        <v>1564</v>
      </c>
      <c r="G213" s="43"/>
      <c r="H213" s="43"/>
      <c r="I213" s="222"/>
      <c r="J213" s="43"/>
      <c r="K213" s="43"/>
      <c r="L213" s="47"/>
      <c r="M213" s="223"/>
      <c r="N213" s="224"/>
      <c r="O213" s="87"/>
      <c r="P213" s="87"/>
      <c r="Q213" s="87"/>
      <c r="R213" s="87"/>
      <c r="S213" s="87"/>
      <c r="T213" s="88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T213" s="20" t="s">
        <v>151</v>
      </c>
      <c r="AU213" s="20" t="s">
        <v>86</v>
      </c>
    </row>
    <row r="214" s="2" customFormat="1">
      <c r="A214" s="41"/>
      <c r="B214" s="42"/>
      <c r="C214" s="43"/>
      <c r="D214" s="220" t="s">
        <v>164</v>
      </c>
      <c r="E214" s="43"/>
      <c r="F214" s="239" t="s">
        <v>1526</v>
      </c>
      <c r="G214" s="43"/>
      <c r="H214" s="43"/>
      <c r="I214" s="222"/>
      <c r="J214" s="43"/>
      <c r="K214" s="43"/>
      <c r="L214" s="47"/>
      <c r="M214" s="223"/>
      <c r="N214" s="224"/>
      <c r="O214" s="87"/>
      <c r="P214" s="87"/>
      <c r="Q214" s="87"/>
      <c r="R214" s="87"/>
      <c r="S214" s="87"/>
      <c r="T214" s="88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T214" s="20" t="s">
        <v>164</v>
      </c>
      <c r="AU214" s="20" t="s">
        <v>86</v>
      </c>
    </row>
    <row r="215" s="13" customFormat="1">
      <c r="A215" s="13"/>
      <c r="B215" s="227"/>
      <c r="C215" s="228"/>
      <c r="D215" s="220" t="s">
        <v>153</v>
      </c>
      <c r="E215" s="229" t="s">
        <v>19</v>
      </c>
      <c r="F215" s="230" t="s">
        <v>1565</v>
      </c>
      <c r="G215" s="228"/>
      <c r="H215" s="231">
        <v>521.54999999999995</v>
      </c>
      <c r="I215" s="232"/>
      <c r="J215" s="228"/>
      <c r="K215" s="228"/>
      <c r="L215" s="233"/>
      <c r="M215" s="234"/>
      <c r="N215" s="235"/>
      <c r="O215" s="235"/>
      <c r="P215" s="235"/>
      <c r="Q215" s="235"/>
      <c r="R215" s="235"/>
      <c r="S215" s="235"/>
      <c r="T215" s="23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7" t="s">
        <v>153</v>
      </c>
      <c r="AU215" s="237" t="s">
        <v>86</v>
      </c>
      <c r="AV215" s="13" t="s">
        <v>86</v>
      </c>
      <c r="AW215" s="13" t="s">
        <v>35</v>
      </c>
      <c r="AX215" s="13" t="s">
        <v>84</v>
      </c>
      <c r="AY215" s="237" t="s">
        <v>139</v>
      </c>
    </row>
    <row r="216" s="2" customFormat="1" ht="16.5" customHeight="1">
      <c r="A216" s="41"/>
      <c r="B216" s="42"/>
      <c r="C216" s="207" t="s">
        <v>185</v>
      </c>
      <c r="D216" s="238" t="s">
        <v>142</v>
      </c>
      <c r="E216" s="208" t="s">
        <v>1566</v>
      </c>
      <c r="F216" s="209" t="s">
        <v>1567</v>
      </c>
      <c r="G216" s="210" t="s">
        <v>160</v>
      </c>
      <c r="H216" s="211">
        <v>521.54999999999995</v>
      </c>
      <c r="I216" s="212"/>
      <c r="J216" s="213">
        <f>ROUND(I216*H216,2)</f>
        <v>0</v>
      </c>
      <c r="K216" s="209" t="s">
        <v>146</v>
      </c>
      <c r="L216" s="47"/>
      <c r="M216" s="214" t="s">
        <v>19</v>
      </c>
      <c r="N216" s="215" t="s">
        <v>47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0.0041000000000000003</v>
      </c>
      <c r="T216" s="217">
        <f>S216*H216</f>
        <v>2.1383549999999998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305</v>
      </c>
      <c r="AT216" s="218" t="s">
        <v>142</v>
      </c>
      <c r="AU216" s="218" t="s">
        <v>86</v>
      </c>
      <c r="AY216" s="20" t="s">
        <v>139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84</v>
      </c>
      <c r="BK216" s="219">
        <f>ROUND(I216*H216,2)</f>
        <v>0</v>
      </c>
      <c r="BL216" s="20" t="s">
        <v>305</v>
      </c>
      <c r="BM216" s="218" t="s">
        <v>1568</v>
      </c>
    </row>
    <row r="217" s="2" customFormat="1">
      <c r="A217" s="41"/>
      <c r="B217" s="42"/>
      <c r="C217" s="43"/>
      <c r="D217" s="220" t="s">
        <v>149</v>
      </c>
      <c r="E217" s="43"/>
      <c r="F217" s="221" t="s">
        <v>1569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149</v>
      </c>
      <c r="AU217" s="20" t="s">
        <v>86</v>
      </c>
    </row>
    <row r="218" s="2" customFormat="1">
      <c r="A218" s="41"/>
      <c r="B218" s="42"/>
      <c r="C218" s="43"/>
      <c r="D218" s="225" t="s">
        <v>151</v>
      </c>
      <c r="E218" s="43"/>
      <c r="F218" s="226" t="s">
        <v>1570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151</v>
      </c>
      <c r="AU218" s="20" t="s">
        <v>86</v>
      </c>
    </row>
    <row r="219" s="2" customFormat="1">
      <c r="A219" s="41"/>
      <c r="B219" s="42"/>
      <c r="C219" s="43"/>
      <c r="D219" s="220" t="s">
        <v>164</v>
      </c>
      <c r="E219" s="43"/>
      <c r="F219" s="239" t="s">
        <v>1526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164</v>
      </c>
      <c r="AU219" s="20" t="s">
        <v>86</v>
      </c>
    </row>
    <row r="220" s="13" customFormat="1">
      <c r="A220" s="13"/>
      <c r="B220" s="227"/>
      <c r="C220" s="228"/>
      <c r="D220" s="220" t="s">
        <v>153</v>
      </c>
      <c r="E220" s="229" t="s">
        <v>19</v>
      </c>
      <c r="F220" s="230" t="s">
        <v>1565</v>
      </c>
      <c r="G220" s="228"/>
      <c r="H220" s="231">
        <v>521.54999999999995</v>
      </c>
      <c r="I220" s="232"/>
      <c r="J220" s="228"/>
      <c r="K220" s="228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153</v>
      </c>
      <c r="AU220" s="237" t="s">
        <v>86</v>
      </c>
      <c r="AV220" s="13" t="s">
        <v>86</v>
      </c>
      <c r="AW220" s="13" t="s">
        <v>35</v>
      </c>
      <c r="AX220" s="13" t="s">
        <v>84</v>
      </c>
      <c r="AY220" s="237" t="s">
        <v>139</v>
      </c>
    </row>
    <row r="221" s="12" customFormat="1" ht="22.8" customHeight="1">
      <c r="A221" s="12"/>
      <c r="B221" s="191"/>
      <c r="C221" s="192"/>
      <c r="D221" s="193" t="s">
        <v>75</v>
      </c>
      <c r="E221" s="205" t="s">
        <v>1571</v>
      </c>
      <c r="F221" s="205" t="s">
        <v>1572</v>
      </c>
      <c r="G221" s="192"/>
      <c r="H221" s="192"/>
      <c r="I221" s="195"/>
      <c r="J221" s="206">
        <f>BK221</f>
        <v>0</v>
      </c>
      <c r="K221" s="192"/>
      <c r="L221" s="197"/>
      <c r="M221" s="198"/>
      <c r="N221" s="199"/>
      <c r="O221" s="199"/>
      <c r="P221" s="200">
        <f>SUM(P222:P233)</f>
        <v>0</v>
      </c>
      <c r="Q221" s="199"/>
      <c r="R221" s="200">
        <f>SUM(R222:R233)</f>
        <v>0</v>
      </c>
      <c r="S221" s="199"/>
      <c r="T221" s="201">
        <f>SUM(T222:T233)</f>
        <v>15.08775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2" t="s">
        <v>86</v>
      </c>
      <c r="AT221" s="203" t="s">
        <v>75</v>
      </c>
      <c r="AU221" s="203" t="s">
        <v>84</v>
      </c>
      <c r="AY221" s="202" t="s">
        <v>139</v>
      </c>
      <c r="BK221" s="204">
        <f>SUM(BK222:BK233)</f>
        <v>0</v>
      </c>
    </row>
    <row r="222" s="2" customFormat="1" ht="21.75" customHeight="1">
      <c r="A222" s="41"/>
      <c r="B222" s="42"/>
      <c r="C222" s="207" t="s">
        <v>290</v>
      </c>
      <c r="D222" s="238" t="s">
        <v>142</v>
      </c>
      <c r="E222" s="208" t="s">
        <v>1573</v>
      </c>
      <c r="F222" s="209" t="s">
        <v>1574</v>
      </c>
      <c r="G222" s="210" t="s">
        <v>160</v>
      </c>
      <c r="H222" s="211">
        <v>393.82499999999999</v>
      </c>
      <c r="I222" s="212"/>
      <c r="J222" s="213">
        <f>ROUND(I222*H222,2)</f>
        <v>0</v>
      </c>
      <c r="K222" s="209" t="s">
        <v>146</v>
      </c>
      <c r="L222" s="47"/>
      <c r="M222" s="214" t="s">
        <v>19</v>
      </c>
      <c r="N222" s="215" t="s">
        <v>47</v>
      </c>
      <c r="O222" s="87"/>
      <c r="P222" s="216">
        <f>O222*H222</f>
        <v>0</v>
      </c>
      <c r="Q222" s="216">
        <v>0</v>
      </c>
      <c r="R222" s="216">
        <f>Q222*H222</f>
        <v>0</v>
      </c>
      <c r="S222" s="216">
        <v>0.035000000000000003</v>
      </c>
      <c r="T222" s="217">
        <f>S222*H222</f>
        <v>13.783875</v>
      </c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R222" s="218" t="s">
        <v>305</v>
      </c>
      <c r="AT222" s="218" t="s">
        <v>142</v>
      </c>
      <c r="AU222" s="218" t="s">
        <v>86</v>
      </c>
      <c r="AY222" s="20" t="s">
        <v>139</v>
      </c>
      <c r="BE222" s="219">
        <f>IF(N222="základní",J222,0)</f>
        <v>0</v>
      </c>
      <c r="BF222" s="219">
        <f>IF(N222="snížená",J222,0)</f>
        <v>0</v>
      </c>
      <c r="BG222" s="219">
        <f>IF(N222="zákl. přenesená",J222,0)</f>
        <v>0</v>
      </c>
      <c r="BH222" s="219">
        <f>IF(N222="sníž. přenesená",J222,0)</f>
        <v>0</v>
      </c>
      <c r="BI222" s="219">
        <f>IF(N222="nulová",J222,0)</f>
        <v>0</v>
      </c>
      <c r="BJ222" s="20" t="s">
        <v>84</v>
      </c>
      <c r="BK222" s="219">
        <f>ROUND(I222*H222,2)</f>
        <v>0</v>
      </c>
      <c r="BL222" s="20" t="s">
        <v>305</v>
      </c>
      <c r="BM222" s="218" t="s">
        <v>1575</v>
      </c>
    </row>
    <row r="223" s="2" customFormat="1">
      <c r="A223" s="41"/>
      <c r="B223" s="42"/>
      <c r="C223" s="43"/>
      <c r="D223" s="220" t="s">
        <v>149</v>
      </c>
      <c r="E223" s="43"/>
      <c r="F223" s="221" t="s">
        <v>1576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149</v>
      </c>
      <c r="AU223" s="20" t="s">
        <v>86</v>
      </c>
    </row>
    <row r="224" s="2" customFormat="1">
      <c r="A224" s="41"/>
      <c r="B224" s="42"/>
      <c r="C224" s="43"/>
      <c r="D224" s="225" t="s">
        <v>151</v>
      </c>
      <c r="E224" s="43"/>
      <c r="F224" s="226" t="s">
        <v>1577</v>
      </c>
      <c r="G224" s="43"/>
      <c r="H224" s="43"/>
      <c r="I224" s="222"/>
      <c r="J224" s="43"/>
      <c r="K224" s="43"/>
      <c r="L224" s="47"/>
      <c r="M224" s="223"/>
      <c r="N224" s="224"/>
      <c r="O224" s="87"/>
      <c r="P224" s="87"/>
      <c r="Q224" s="87"/>
      <c r="R224" s="87"/>
      <c r="S224" s="87"/>
      <c r="T224" s="88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T224" s="20" t="s">
        <v>151</v>
      </c>
      <c r="AU224" s="20" t="s">
        <v>86</v>
      </c>
    </row>
    <row r="225" s="2" customFormat="1">
      <c r="A225" s="41"/>
      <c r="B225" s="42"/>
      <c r="C225" s="43"/>
      <c r="D225" s="220" t="s">
        <v>164</v>
      </c>
      <c r="E225" s="43"/>
      <c r="F225" s="239" t="s">
        <v>1526</v>
      </c>
      <c r="G225" s="43"/>
      <c r="H225" s="43"/>
      <c r="I225" s="222"/>
      <c r="J225" s="43"/>
      <c r="K225" s="43"/>
      <c r="L225" s="47"/>
      <c r="M225" s="223"/>
      <c r="N225" s="224"/>
      <c r="O225" s="87"/>
      <c r="P225" s="87"/>
      <c r="Q225" s="87"/>
      <c r="R225" s="87"/>
      <c r="S225" s="87"/>
      <c r="T225" s="88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T225" s="20" t="s">
        <v>164</v>
      </c>
      <c r="AU225" s="20" t="s">
        <v>86</v>
      </c>
    </row>
    <row r="226" s="13" customFormat="1">
      <c r="A226" s="13"/>
      <c r="B226" s="227"/>
      <c r="C226" s="228"/>
      <c r="D226" s="220" t="s">
        <v>153</v>
      </c>
      <c r="E226" s="229" t="s">
        <v>19</v>
      </c>
      <c r="F226" s="230" t="s">
        <v>1578</v>
      </c>
      <c r="G226" s="228"/>
      <c r="H226" s="231">
        <v>393.82499999999999</v>
      </c>
      <c r="I226" s="232"/>
      <c r="J226" s="228"/>
      <c r="K226" s="228"/>
      <c r="L226" s="233"/>
      <c r="M226" s="234"/>
      <c r="N226" s="235"/>
      <c r="O226" s="235"/>
      <c r="P226" s="235"/>
      <c r="Q226" s="235"/>
      <c r="R226" s="235"/>
      <c r="S226" s="235"/>
      <c r="T226" s="236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7" t="s">
        <v>153</v>
      </c>
      <c r="AU226" s="237" t="s">
        <v>86</v>
      </c>
      <c r="AV226" s="13" t="s">
        <v>86</v>
      </c>
      <c r="AW226" s="13" t="s">
        <v>35</v>
      </c>
      <c r="AX226" s="13" t="s">
        <v>84</v>
      </c>
      <c r="AY226" s="237" t="s">
        <v>139</v>
      </c>
    </row>
    <row r="227" s="2" customFormat="1">
      <c r="A227" s="41"/>
      <c r="B227" s="42"/>
      <c r="C227" s="43"/>
      <c r="D227" s="220" t="s">
        <v>1392</v>
      </c>
      <c r="E227" s="43"/>
      <c r="F227" s="285" t="s">
        <v>1487</v>
      </c>
      <c r="G227" s="43"/>
      <c r="H227" s="43"/>
      <c r="I227" s="43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U227" s="20" t="s">
        <v>86</v>
      </c>
    </row>
    <row r="228" s="2" customFormat="1">
      <c r="A228" s="41"/>
      <c r="B228" s="42"/>
      <c r="C228" s="43"/>
      <c r="D228" s="220" t="s">
        <v>1392</v>
      </c>
      <c r="E228" s="43"/>
      <c r="F228" s="286" t="s">
        <v>1488</v>
      </c>
      <c r="G228" s="43"/>
      <c r="H228" s="287">
        <v>393.82499999999999</v>
      </c>
      <c r="I228" s="43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U228" s="20" t="s">
        <v>86</v>
      </c>
    </row>
    <row r="229" s="2" customFormat="1" ht="21.75" customHeight="1">
      <c r="A229" s="41"/>
      <c r="B229" s="42"/>
      <c r="C229" s="207" t="s">
        <v>814</v>
      </c>
      <c r="D229" s="238" t="s">
        <v>142</v>
      </c>
      <c r="E229" s="208" t="s">
        <v>1579</v>
      </c>
      <c r="F229" s="209" t="s">
        <v>1580</v>
      </c>
      <c r="G229" s="210" t="s">
        <v>160</v>
      </c>
      <c r="H229" s="211">
        <v>521.54999999999995</v>
      </c>
      <c r="I229" s="212"/>
      <c r="J229" s="213">
        <f>ROUND(I229*H229,2)</f>
        <v>0</v>
      </c>
      <c r="K229" s="209" t="s">
        <v>146</v>
      </c>
      <c r="L229" s="47"/>
      <c r="M229" s="214" t="s">
        <v>19</v>
      </c>
      <c r="N229" s="215" t="s">
        <v>47</v>
      </c>
      <c r="O229" s="87"/>
      <c r="P229" s="216">
        <f>O229*H229</f>
        <v>0</v>
      </c>
      <c r="Q229" s="216">
        <v>0</v>
      </c>
      <c r="R229" s="216">
        <f>Q229*H229</f>
        <v>0</v>
      </c>
      <c r="S229" s="216">
        <v>0.0025000000000000001</v>
      </c>
      <c r="T229" s="217">
        <f>S229*H229</f>
        <v>1.3038749999999999</v>
      </c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R229" s="218" t="s">
        <v>305</v>
      </c>
      <c r="AT229" s="218" t="s">
        <v>142</v>
      </c>
      <c r="AU229" s="218" t="s">
        <v>86</v>
      </c>
      <c r="AY229" s="20" t="s">
        <v>139</v>
      </c>
      <c r="BE229" s="219">
        <f>IF(N229="základní",J229,0)</f>
        <v>0</v>
      </c>
      <c r="BF229" s="219">
        <f>IF(N229="snížená",J229,0)</f>
        <v>0</v>
      </c>
      <c r="BG229" s="219">
        <f>IF(N229="zákl. přenesená",J229,0)</f>
        <v>0</v>
      </c>
      <c r="BH229" s="219">
        <f>IF(N229="sníž. přenesená",J229,0)</f>
        <v>0</v>
      </c>
      <c r="BI229" s="219">
        <f>IF(N229="nulová",J229,0)</f>
        <v>0</v>
      </c>
      <c r="BJ229" s="20" t="s">
        <v>84</v>
      </c>
      <c r="BK229" s="219">
        <f>ROUND(I229*H229,2)</f>
        <v>0</v>
      </c>
      <c r="BL229" s="20" t="s">
        <v>305</v>
      </c>
      <c r="BM229" s="218" t="s">
        <v>1581</v>
      </c>
    </row>
    <row r="230" s="2" customFormat="1">
      <c r="A230" s="41"/>
      <c r="B230" s="42"/>
      <c r="C230" s="43"/>
      <c r="D230" s="220" t="s">
        <v>149</v>
      </c>
      <c r="E230" s="43"/>
      <c r="F230" s="221" t="s">
        <v>1582</v>
      </c>
      <c r="G230" s="43"/>
      <c r="H230" s="43"/>
      <c r="I230" s="222"/>
      <c r="J230" s="43"/>
      <c r="K230" s="43"/>
      <c r="L230" s="47"/>
      <c r="M230" s="223"/>
      <c r="N230" s="224"/>
      <c r="O230" s="87"/>
      <c r="P230" s="87"/>
      <c r="Q230" s="87"/>
      <c r="R230" s="87"/>
      <c r="S230" s="87"/>
      <c r="T230" s="88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T230" s="20" t="s">
        <v>149</v>
      </c>
      <c r="AU230" s="20" t="s">
        <v>86</v>
      </c>
    </row>
    <row r="231" s="2" customFormat="1">
      <c r="A231" s="41"/>
      <c r="B231" s="42"/>
      <c r="C231" s="43"/>
      <c r="D231" s="225" t="s">
        <v>151</v>
      </c>
      <c r="E231" s="43"/>
      <c r="F231" s="226" t="s">
        <v>1583</v>
      </c>
      <c r="G231" s="43"/>
      <c r="H231" s="43"/>
      <c r="I231" s="222"/>
      <c r="J231" s="43"/>
      <c r="K231" s="43"/>
      <c r="L231" s="47"/>
      <c r="M231" s="223"/>
      <c r="N231" s="224"/>
      <c r="O231" s="87"/>
      <c r="P231" s="87"/>
      <c r="Q231" s="87"/>
      <c r="R231" s="87"/>
      <c r="S231" s="87"/>
      <c r="T231" s="88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T231" s="20" t="s">
        <v>151</v>
      </c>
      <c r="AU231" s="20" t="s">
        <v>86</v>
      </c>
    </row>
    <row r="232" s="2" customFormat="1">
      <c r="A232" s="41"/>
      <c r="B232" s="42"/>
      <c r="C232" s="43"/>
      <c r="D232" s="220" t="s">
        <v>164</v>
      </c>
      <c r="E232" s="43"/>
      <c r="F232" s="239" t="s">
        <v>1526</v>
      </c>
      <c r="G232" s="43"/>
      <c r="H232" s="43"/>
      <c r="I232" s="222"/>
      <c r="J232" s="43"/>
      <c r="K232" s="43"/>
      <c r="L232" s="47"/>
      <c r="M232" s="223"/>
      <c r="N232" s="224"/>
      <c r="O232" s="87"/>
      <c r="P232" s="87"/>
      <c r="Q232" s="87"/>
      <c r="R232" s="87"/>
      <c r="S232" s="87"/>
      <c r="T232" s="88"/>
      <c r="U232" s="41"/>
      <c r="V232" s="41"/>
      <c r="W232" s="41"/>
      <c r="X232" s="41"/>
      <c r="Y232" s="41"/>
      <c r="Z232" s="41"/>
      <c r="AA232" s="41"/>
      <c r="AB232" s="41"/>
      <c r="AC232" s="41"/>
      <c r="AD232" s="41"/>
      <c r="AE232" s="41"/>
      <c r="AT232" s="20" t="s">
        <v>164</v>
      </c>
      <c r="AU232" s="20" t="s">
        <v>86</v>
      </c>
    </row>
    <row r="233" s="13" customFormat="1">
      <c r="A233" s="13"/>
      <c r="B233" s="227"/>
      <c r="C233" s="228"/>
      <c r="D233" s="220" t="s">
        <v>153</v>
      </c>
      <c r="E233" s="229" t="s">
        <v>19</v>
      </c>
      <c r="F233" s="230" t="s">
        <v>1565</v>
      </c>
      <c r="G233" s="228"/>
      <c r="H233" s="231">
        <v>521.54999999999995</v>
      </c>
      <c r="I233" s="232"/>
      <c r="J233" s="228"/>
      <c r="K233" s="228"/>
      <c r="L233" s="233"/>
      <c r="M233" s="234"/>
      <c r="N233" s="235"/>
      <c r="O233" s="235"/>
      <c r="P233" s="235"/>
      <c r="Q233" s="235"/>
      <c r="R233" s="235"/>
      <c r="S233" s="235"/>
      <c r="T233" s="236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37" t="s">
        <v>153</v>
      </c>
      <c r="AU233" s="237" t="s">
        <v>86</v>
      </c>
      <c r="AV233" s="13" t="s">
        <v>86</v>
      </c>
      <c r="AW233" s="13" t="s">
        <v>35</v>
      </c>
      <c r="AX233" s="13" t="s">
        <v>84</v>
      </c>
      <c r="AY233" s="237" t="s">
        <v>139</v>
      </c>
    </row>
    <row r="234" s="12" customFormat="1" ht="22.8" customHeight="1">
      <c r="A234" s="12"/>
      <c r="B234" s="191"/>
      <c r="C234" s="192"/>
      <c r="D234" s="193" t="s">
        <v>75</v>
      </c>
      <c r="E234" s="205" t="s">
        <v>1584</v>
      </c>
      <c r="F234" s="205" t="s">
        <v>1585</v>
      </c>
      <c r="G234" s="192"/>
      <c r="H234" s="192"/>
      <c r="I234" s="195"/>
      <c r="J234" s="206">
        <f>BK234</f>
        <v>0</v>
      </c>
      <c r="K234" s="192"/>
      <c r="L234" s="197"/>
      <c r="M234" s="198"/>
      <c r="N234" s="199"/>
      <c r="O234" s="199"/>
      <c r="P234" s="200">
        <f>SUM(P235:P268)</f>
        <v>0</v>
      </c>
      <c r="Q234" s="199"/>
      <c r="R234" s="200">
        <f>SUM(R235:R268)</f>
        <v>8.0516250892500008</v>
      </c>
      <c r="S234" s="199"/>
      <c r="T234" s="201">
        <f>SUM(T235:T268)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02" t="s">
        <v>86</v>
      </c>
      <c r="AT234" s="203" t="s">
        <v>75</v>
      </c>
      <c r="AU234" s="203" t="s">
        <v>84</v>
      </c>
      <c r="AY234" s="202" t="s">
        <v>139</v>
      </c>
      <c r="BK234" s="204">
        <f>SUM(BK235:BK268)</f>
        <v>0</v>
      </c>
    </row>
    <row r="235" s="2" customFormat="1" ht="21.75" customHeight="1">
      <c r="A235" s="41"/>
      <c r="B235" s="42"/>
      <c r="C235" s="207" t="s">
        <v>8</v>
      </c>
      <c r="D235" s="238" t="s">
        <v>142</v>
      </c>
      <c r="E235" s="208" t="s">
        <v>1586</v>
      </c>
      <c r="F235" s="209" t="s">
        <v>1587</v>
      </c>
      <c r="G235" s="210" t="s">
        <v>160</v>
      </c>
      <c r="H235" s="211">
        <v>393.82499999999999</v>
      </c>
      <c r="I235" s="212"/>
      <c r="J235" s="213">
        <f>ROUND(I235*H235,2)</f>
        <v>0</v>
      </c>
      <c r="K235" s="209" t="s">
        <v>146</v>
      </c>
      <c r="L235" s="47"/>
      <c r="M235" s="214" t="s">
        <v>19</v>
      </c>
      <c r="N235" s="215" t="s">
        <v>47</v>
      </c>
      <c r="O235" s="87"/>
      <c r="P235" s="216">
        <f>O235*H235</f>
        <v>0</v>
      </c>
      <c r="Q235" s="216">
        <v>0.016610690000000001</v>
      </c>
      <c r="R235" s="216">
        <f>Q235*H235</f>
        <v>6.5417049892500003</v>
      </c>
      <c r="S235" s="216">
        <v>0</v>
      </c>
      <c r="T235" s="217">
        <f>S235*H235</f>
        <v>0</v>
      </c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R235" s="218" t="s">
        <v>305</v>
      </c>
      <c r="AT235" s="218" t="s">
        <v>142</v>
      </c>
      <c r="AU235" s="218" t="s">
        <v>86</v>
      </c>
      <c r="AY235" s="20" t="s">
        <v>139</v>
      </c>
      <c r="BE235" s="219">
        <f>IF(N235="základní",J235,0)</f>
        <v>0</v>
      </c>
      <c r="BF235" s="219">
        <f>IF(N235="snížená",J235,0)</f>
        <v>0</v>
      </c>
      <c r="BG235" s="219">
        <f>IF(N235="zákl. přenesená",J235,0)</f>
        <v>0</v>
      </c>
      <c r="BH235" s="219">
        <f>IF(N235="sníž. přenesená",J235,0)</f>
        <v>0</v>
      </c>
      <c r="BI235" s="219">
        <f>IF(N235="nulová",J235,0)</f>
        <v>0</v>
      </c>
      <c r="BJ235" s="20" t="s">
        <v>84</v>
      </c>
      <c r="BK235" s="219">
        <f>ROUND(I235*H235,2)</f>
        <v>0</v>
      </c>
      <c r="BL235" s="20" t="s">
        <v>305</v>
      </c>
      <c r="BM235" s="218" t="s">
        <v>1588</v>
      </c>
    </row>
    <row r="236" s="2" customFormat="1">
      <c r="A236" s="41"/>
      <c r="B236" s="42"/>
      <c r="C236" s="43"/>
      <c r="D236" s="220" t="s">
        <v>149</v>
      </c>
      <c r="E236" s="43"/>
      <c r="F236" s="221" t="s">
        <v>1589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149</v>
      </c>
      <c r="AU236" s="20" t="s">
        <v>86</v>
      </c>
    </row>
    <row r="237" s="2" customFormat="1">
      <c r="A237" s="41"/>
      <c r="B237" s="42"/>
      <c r="C237" s="43"/>
      <c r="D237" s="225" t="s">
        <v>151</v>
      </c>
      <c r="E237" s="43"/>
      <c r="F237" s="226" t="s">
        <v>1590</v>
      </c>
      <c r="G237" s="43"/>
      <c r="H237" s="43"/>
      <c r="I237" s="222"/>
      <c r="J237" s="43"/>
      <c r="K237" s="43"/>
      <c r="L237" s="47"/>
      <c r="M237" s="223"/>
      <c r="N237" s="224"/>
      <c r="O237" s="87"/>
      <c r="P237" s="87"/>
      <c r="Q237" s="87"/>
      <c r="R237" s="87"/>
      <c r="S237" s="87"/>
      <c r="T237" s="88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T237" s="20" t="s">
        <v>151</v>
      </c>
      <c r="AU237" s="20" t="s">
        <v>86</v>
      </c>
    </row>
    <row r="238" s="2" customFormat="1">
      <c r="A238" s="41"/>
      <c r="B238" s="42"/>
      <c r="C238" s="43"/>
      <c r="D238" s="220" t="s">
        <v>164</v>
      </c>
      <c r="E238" s="43"/>
      <c r="F238" s="239" t="s">
        <v>885</v>
      </c>
      <c r="G238" s="43"/>
      <c r="H238" s="43"/>
      <c r="I238" s="222"/>
      <c r="J238" s="43"/>
      <c r="K238" s="43"/>
      <c r="L238" s="47"/>
      <c r="M238" s="223"/>
      <c r="N238" s="224"/>
      <c r="O238" s="87"/>
      <c r="P238" s="87"/>
      <c r="Q238" s="87"/>
      <c r="R238" s="87"/>
      <c r="S238" s="87"/>
      <c r="T238" s="88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T238" s="20" t="s">
        <v>164</v>
      </c>
      <c r="AU238" s="20" t="s">
        <v>86</v>
      </c>
    </row>
    <row r="239" s="13" customFormat="1">
      <c r="A239" s="13"/>
      <c r="B239" s="227"/>
      <c r="C239" s="228"/>
      <c r="D239" s="220" t="s">
        <v>153</v>
      </c>
      <c r="E239" s="229" t="s">
        <v>19</v>
      </c>
      <c r="F239" s="230" t="s">
        <v>1404</v>
      </c>
      <c r="G239" s="228"/>
      <c r="H239" s="231">
        <v>393.82499999999999</v>
      </c>
      <c r="I239" s="232"/>
      <c r="J239" s="228"/>
      <c r="K239" s="228"/>
      <c r="L239" s="233"/>
      <c r="M239" s="234"/>
      <c r="N239" s="235"/>
      <c r="O239" s="235"/>
      <c r="P239" s="235"/>
      <c r="Q239" s="235"/>
      <c r="R239" s="235"/>
      <c r="S239" s="235"/>
      <c r="T239" s="236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7" t="s">
        <v>153</v>
      </c>
      <c r="AU239" s="237" t="s">
        <v>86</v>
      </c>
      <c r="AV239" s="13" t="s">
        <v>86</v>
      </c>
      <c r="AW239" s="13" t="s">
        <v>35</v>
      </c>
      <c r="AX239" s="13" t="s">
        <v>84</v>
      </c>
      <c r="AY239" s="237" t="s">
        <v>139</v>
      </c>
    </row>
    <row r="240" s="15" customFormat="1">
      <c r="A240" s="15"/>
      <c r="B240" s="262"/>
      <c r="C240" s="263"/>
      <c r="D240" s="220" t="s">
        <v>153</v>
      </c>
      <c r="E240" s="264" t="s">
        <v>19</v>
      </c>
      <c r="F240" s="265" t="s">
        <v>1591</v>
      </c>
      <c r="G240" s="263"/>
      <c r="H240" s="264" t="s">
        <v>19</v>
      </c>
      <c r="I240" s="266"/>
      <c r="J240" s="263"/>
      <c r="K240" s="263"/>
      <c r="L240" s="267"/>
      <c r="M240" s="268"/>
      <c r="N240" s="269"/>
      <c r="O240" s="269"/>
      <c r="P240" s="269"/>
      <c r="Q240" s="269"/>
      <c r="R240" s="269"/>
      <c r="S240" s="269"/>
      <c r="T240" s="270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  <c r="AE240" s="15"/>
      <c r="AT240" s="271" t="s">
        <v>153</v>
      </c>
      <c r="AU240" s="271" t="s">
        <v>86</v>
      </c>
      <c r="AV240" s="15" t="s">
        <v>84</v>
      </c>
      <c r="AW240" s="15" t="s">
        <v>35</v>
      </c>
      <c r="AX240" s="15" t="s">
        <v>76</v>
      </c>
      <c r="AY240" s="271" t="s">
        <v>139</v>
      </c>
    </row>
    <row r="241" s="15" customFormat="1">
      <c r="A241" s="15"/>
      <c r="B241" s="262"/>
      <c r="C241" s="263"/>
      <c r="D241" s="220" t="s">
        <v>153</v>
      </c>
      <c r="E241" s="264" t="s">
        <v>19</v>
      </c>
      <c r="F241" s="265" t="s">
        <v>1592</v>
      </c>
      <c r="G241" s="263"/>
      <c r="H241" s="264" t="s">
        <v>19</v>
      </c>
      <c r="I241" s="266"/>
      <c r="J241" s="263"/>
      <c r="K241" s="263"/>
      <c r="L241" s="267"/>
      <c r="M241" s="268"/>
      <c r="N241" s="269"/>
      <c r="O241" s="269"/>
      <c r="P241" s="269"/>
      <c r="Q241" s="269"/>
      <c r="R241" s="269"/>
      <c r="S241" s="269"/>
      <c r="T241" s="270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71" t="s">
        <v>153</v>
      </c>
      <c r="AU241" s="271" t="s">
        <v>86</v>
      </c>
      <c r="AV241" s="15" t="s">
        <v>84</v>
      </c>
      <c r="AW241" s="15" t="s">
        <v>35</v>
      </c>
      <c r="AX241" s="15" t="s">
        <v>76</v>
      </c>
      <c r="AY241" s="271" t="s">
        <v>139</v>
      </c>
    </row>
    <row r="242" s="15" customFormat="1">
      <c r="A242" s="15"/>
      <c r="B242" s="262"/>
      <c r="C242" s="263"/>
      <c r="D242" s="220" t="s">
        <v>153</v>
      </c>
      <c r="E242" s="264" t="s">
        <v>19</v>
      </c>
      <c r="F242" s="265" t="s">
        <v>1593</v>
      </c>
      <c r="G242" s="263"/>
      <c r="H242" s="264" t="s">
        <v>19</v>
      </c>
      <c r="I242" s="266"/>
      <c r="J242" s="263"/>
      <c r="K242" s="263"/>
      <c r="L242" s="267"/>
      <c r="M242" s="268"/>
      <c r="N242" s="269"/>
      <c r="O242" s="269"/>
      <c r="P242" s="269"/>
      <c r="Q242" s="269"/>
      <c r="R242" s="269"/>
      <c r="S242" s="269"/>
      <c r="T242" s="270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1" t="s">
        <v>153</v>
      </c>
      <c r="AU242" s="271" t="s">
        <v>86</v>
      </c>
      <c r="AV242" s="15" t="s">
        <v>84</v>
      </c>
      <c r="AW242" s="15" t="s">
        <v>35</v>
      </c>
      <c r="AX242" s="15" t="s">
        <v>76</v>
      </c>
      <c r="AY242" s="271" t="s">
        <v>139</v>
      </c>
    </row>
    <row r="243" s="15" customFormat="1">
      <c r="A243" s="15"/>
      <c r="B243" s="262"/>
      <c r="C243" s="263"/>
      <c r="D243" s="220" t="s">
        <v>153</v>
      </c>
      <c r="E243" s="264" t="s">
        <v>19</v>
      </c>
      <c r="F243" s="265" t="s">
        <v>1594</v>
      </c>
      <c r="G243" s="263"/>
      <c r="H243" s="264" t="s">
        <v>19</v>
      </c>
      <c r="I243" s="266"/>
      <c r="J243" s="263"/>
      <c r="K243" s="263"/>
      <c r="L243" s="267"/>
      <c r="M243" s="268"/>
      <c r="N243" s="269"/>
      <c r="O243" s="269"/>
      <c r="P243" s="269"/>
      <c r="Q243" s="269"/>
      <c r="R243" s="269"/>
      <c r="S243" s="269"/>
      <c r="T243" s="270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1" t="s">
        <v>153</v>
      </c>
      <c r="AU243" s="271" t="s">
        <v>86</v>
      </c>
      <c r="AV243" s="15" t="s">
        <v>84</v>
      </c>
      <c r="AW243" s="15" t="s">
        <v>35</v>
      </c>
      <c r="AX243" s="15" t="s">
        <v>76</v>
      </c>
      <c r="AY243" s="271" t="s">
        <v>139</v>
      </c>
    </row>
    <row r="244" s="2" customFormat="1">
      <c r="A244" s="41"/>
      <c r="B244" s="42"/>
      <c r="C244" s="43"/>
      <c r="D244" s="220" t="s">
        <v>1392</v>
      </c>
      <c r="E244" s="43"/>
      <c r="F244" s="285" t="s">
        <v>1487</v>
      </c>
      <c r="G244" s="43"/>
      <c r="H244" s="43"/>
      <c r="I244" s="43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U244" s="20" t="s">
        <v>86</v>
      </c>
    </row>
    <row r="245" s="2" customFormat="1">
      <c r="A245" s="41"/>
      <c r="B245" s="42"/>
      <c r="C245" s="43"/>
      <c r="D245" s="220" t="s">
        <v>1392</v>
      </c>
      <c r="E245" s="43"/>
      <c r="F245" s="286" t="s">
        <v>1488</v>
      </c>
      <c r="G245" s="43"/>
      <c r="H245" s="287">
        <v>393.82499999999999</v>
      </c>
      <c r="I245" s="43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U245" s="20" t="s">
        <v>86</v>
      </c>
    </row>
    <row r="246" s="2" customFormat="1" ht="16.5" customHeight="1">
      <c r="A246" s="41"/>
      <c r="B246" s="42"/>
      <c r="C246" s="240" t="s">
        <v>1595</v>
      </c>
      <c r="D246" s="273" t="s">
        <v>182</v>
      </c>
      <c r="E246" s="242" t="s">
        <v>1596</v>
      </c>
      <c r="F246" s="243" t="s">
        <v>1597</v>
      </c>
      <c r="G246" s="244" t="s">
        <v>160</v>
      </c>
      <c r="H246" s="245">
        <v>492.28100000000001</v>
      </c>
      <c r="I246" s="246"/>
      <c r="J246" s="247">
        <f>ROUND(I246*H246,2)</f>
        <v>0</v>
      </c>
      <c r="K246" s="243" t="s">
        <v>19</v>
      </c>
      <c r="L246" s="248"/>
      <c r="M246" s="249" t="s">
        <v>19</v>
      </c>
      <c r="N246" s="250" t="s">
        <v>47</v>
      </c>
      <c r="O246" s="87"/>
      <c r="P246" s="216">
        <f>O246*H246</f>
        <v>0</v>
      </c>
      <c r="Q246" s="216">
        <v>0.0030000000000000001</v>
      </c>
      <c r="R246" s="216">
        <f>Q246*H246</f>
        <v>1.4768430000000001</v>
      </c>
      <c r="S246" s="216">
        <v>0</v>
      </c>
      <c r="T246" s="217">
        <f>S246*H246</f>
        <v>0</v>
      </c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R246" s="218" t="s">
        <v>388</v>
      </c>
      <c r="AT246" s="218" t="s">
        <v>182</v>
      </c>
      <c r="AU246" s="218" t="s">
        <v>86</v>
      </c>
      <c r="AY246" s="20" t="s">
        <v>139</v>
      </c>
      <c r="BE246" s="219">
        <f>IF(N246="základní",J246,0)</f>
        <v>0</v>
      </c>
      <c r="BF246" s="219">
        <f>IF(N246="snížená",J246,0)</f>
        <v>0</v>
      </c>
      <c r="BG246" s="219">
        <f>IF(N246="zákl. přenesená",J246,0)</f>
        <v>0</v>
      </c>
      <c r="BH246" s="219">
        <f>IF(N246="sníž. přenesená",J246,0)</f>
        <v>0</v>
      </c>
      <c r="BI246" s="219">
        <f>IF(N246="nulová",J246,0)</f>
        <v>0</v>
      </c>
      <c r="BJ246" s="20" t="s">
        <v>84</v>
      </c>
      <c r="BK246" s="219">
        <f>ROUND(I246*H246,2)</f>
        <v>0</v>
      </c>
      <c r="BL246" s="20" t="s">
        <v>305</v>
      </c>
      <c r="BM246" s="218" t="s">
        <v>1598</v>
      </c>
    </row>
    <row r="247" s="2" customFormat="1">
      <c r="A247" s="41"/>
      <c r="B247" s="42"/>
      <c r="C247" s="43"/>
      <c r="D247" s="220" t="s">
        <v>149</v>
      </c>
      <c r="E247" s="43"/>
      <c r="F247" s="221" t="s">
        <v>1597</v>
      </c>
      <c r="G247" s="43"/>
      <c r="H247" s="43"/>
      <c r="I247" s="222"/>
      <c r="J247" s="43"/>
      <c r="K247" s="43"/>
      <c r="L247" s="47"/>
      <c r="M247" s="223"/>
      <c r="N247" s="224"/>
      <c r="O247" s="87"/>
      <c r="P247" s="87"/>
      <c r="Q247" s="87"/>
      <c r="R247" s="87"/>
      <c r="S247" s="87"/>
      <c r="T247" s="88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T247" s="20" t="s">
        <v>149</v>
      </c>
      <c r="AU247" s="20" t="s">
        <v>86</v>
      </c>
    </row>
    <row r="248" s="2" customFormat="1">
      <c r="A248" s="41"/>
      <c r="B248" s="42"/>
      <c r="C248" s="43"/>
      <c r="D248" s="220" t="s">
        <v>164</v>
      </c>
      <c r="E248" s="43"/>
      <c r="F248" s="239" t="s">
        <v>885</v>
      </c>
      <c r="G248" s="43"/>
      <c r="H248" s="43"/>
      <c r="I248" s="222"/>
      <c r="J248" s="43"/>
      <c r="K248" s="43"/>
      <c r="L248" s="47"/>
      <c r="M248" s="223"/>
      <c r="N248" s="224"/>
      <c r="O248" s="87"/>
      <c r="P248" s="87"/>
      <c r="Q248" s="87"/>
      <c r="R248" s="87"/>
      <c r="S248" s="87"/>
      <c r="T248" s="88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T248" s="20" t="s">
        <v>164</v>
      </c>
      <c r="AU248" s="20" t="s">
        <v>86</v>
      </c>
    </row>
    <row r="249" s="15" customFormat="1">
      <c r="A249" s="15"/>
      <c r="B249" s="262"/>
      <c r="C249" s="263"/>
      <c r="D249" s="220" t="s">
        <v>153</v>
      </c>
      <c r="E249" s="264" t="s">
        <v>19</v>
      </c>
      <c r="F249" s="265" t="s">
        <v>1599</v>
      </c>
      <c r="G249" s="263"/>
      <c r="H249" s="264" t="s">
        <v>19</v>
      </c>
      <c r="I249" s="266"/>
      <c r="J249" s="263"/>
      <c r="K249" s="263"/>
      <c r="L249" s="267"/>
      <c r="M249" s="268"/>
      <c r="N249" s="269"/>
      <c r="O249" s="269"/>
      <c r="P249" s="269"/>
      <c r="Q249" s="269"/>
      <c r="R249" s="269"/>
      <c r="S249" s="269"/>
      <c r="T249" s="270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1" t="s">
        <v>153</v>
      </c>
      <c r="AU249" s="271" t="s">
        <v>86</v>
      </c>
      <c r="AV249" s="15" t="s">
        <v>84</v>
      </c>
      <c r="AW249" s="15" t="s">
        <v>35</v>
      </c>
      <c r="AX249" s="15" t="s">
        <v>76</v>
      </c>
      <c r="AY249" s="271" t="s">
        <v>139</v>
      </c>
    </row>
    <row r="250" s="13" customFormat="1">
      <c r="A250" s="13"/>
      <c r="B250" s="227"/>
      <c r="C250" s="228"/>
      <c r="D250" s="220" t="s">
        <v>153</v>
      </c>
      <c r="E250" s="229" t="s">
        <v>19</v>
      </c>
      <c r="F250" s="230" t="s">
        <v>1404</v>
      </c>
      <c r="G250" s="228"/>
      <c r="H250" s="231">
        <v>393.82499999999999</v>
      </c>
      <c r="I250" s="232"/>
      <c r="J250" s="228"/>
      <c r="K250" s="228"/>
      <c r="L250" s="233"/>
      <c r="M250" s="234"/>
      <c r="N250" s="235"/>
      <c r="O250" s="235"/>
      <c r="P250" s="235"/>
      <c r="Q250" s="235"/>
      <c r="R250" s="235"/>
      <c r="S250" s="235"/>
      <c r="T250" s="236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37" t="s">
        <v>153</v>
      </c>
      <c r="AU250" s="237" t="s">
        <v>86</v>
      </c>
      <c r="AV250" s="13" t="s">
        <v>86</v>
      </c>
      <c r="AW250" s="13" t="s">
        <v>35</v>
      </c>
      <c r="AX250" s="13" t="s">
        <v>84</v>
      </c>
      <c r="AY250" s="237" t="s">
        <v>139</v>
      </c>
    </row>
    <row r="251" s="15" customFormat="1">
      <c r="A251" s="15"/>
      <c r="B251" s="262"/>
      <c r="C251" s="263"/>
      <c r="D251" s="220" t="s">
        <v>153</v>
      </c>
      <c r="E251" s="264" t="s">
        <v>19</v>
      </c>
      <c r="F251" s="265" t="s">
        <v>1600</v>
      </c>
      <c r="G251" s="263"/>
      <c r="H251" s="264" t="s">
        <v>19</v>
      </c>
      <c r="I251" s="266"/>
      <c r="J251" s="263"/>
      <c r="K251" s="263"/>
      <c r="L251" s="267"/>
      <c r="M251" s="268"/>
      <c r="N251" s="269"/>
      <c r="O251" s="269"/>
      <c r="P251" s="269"/>
      <c r="Q251" s="269"/>
      <c r="R251" s="269"/>
      <c r="S251" s="269"/>
      <c r="T251" s="270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71" t="s">
        <v>153</v>
      </c>
      <c r="AU251" s="271" t="s">
        <v>86</v>
      </c>
      <c r="AV251" s="15" t="s">
        <v>84</v>
      </c>
      <c r="AW251" s="15" t="s">
        <v>35</v>
      </c>
      <c r="AX251" s="15" t="s">
        <v>76</v>
      </c>
      <c r="AY251" s="271" t="s">
        <v>139</v>
      </c>
    </row>
    <row r="252" s="15" customFormat="1">
      <c r="A252" s="15"/>
      <c r="B252" s="262"/>
      <c r="C252" s="263"/>
      <c r="D252" s="220" t="s">
        <v>153</v>
      </c>
      <c r="E252" s="264" t="s">
        <v>19</v>
      </c>
      <c r="F252" s="265" t="s">
        <v>1601</v>
      </c>
      <c r="G252" s="263"/>
      <c r="H252" s="264" t="s">
        <v>19</v>
      </c>
      <c r="I252" s="266"/>
      <c r="J252" s="263"/>
      <c r="K252" s="263"/>
      <c r="L252" s="267"/>
      <c r="M252" s="268"/>
      <c r="N252" s="269"/>
      <c r="O252" s="269"/>
      <c r="P252" s="269"/>
      <c r="Q252" s="269"/>
      <c r="R252" s="269"/>
      <c r="S252" s="269"/>
      <c r="T252" s="270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1" t="s">
        <v>153</v>
      </c>
      <c r="AU252" s="271" t="s">
        <v>86</v>
      </c>
      <c r="AV252" s="15" t="s">
        <v>84</v>
      </c>
      <c r="AW252" s="15" t="s">
        <v>35</v>
      </c>
      <c r="AX252" s="15" t="s">
        <v>76</v>
      </c>
      <c r="AY252" s="271" t="s">
        <v>139</v>
      </c>
    </row>
    <row r="253" s="2" customFormat="1">
      <c r="A253" s="41"/>
      <c r="B253" s="42"/>
      <c r="C253" s="43"/>
      <c r="D253" s="220" t="s">
        <v>1392</v>
      </c>
      <c r="E253" s="43"/>
      <c r="F253" s="285" t="s">
        <v>1487</v>
      </c>
      <c r="G253" s="43"/>
      <c r="H253" s="43"/>
      <c r="I253" s="43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U253" s="20" t="s">
        <v>86</v>
      </c>
    </row>
    <row r="254" s="2" customFormat="1">
      <c r="A254" s="41"/>
      <c r="B254" s="42"/>
      <c r="C254" s="43"/>
      <c r="D254" s="220" t="s">
        <v>1392</v>
      </c>
      <c r="E254" s="43"/>
      <c r="F254" s="286" t="s">
        <v>1488</v>
      </c>
      <c r="G254" s="43"/>
      <c r="H254" s="287">
        <v>393.82499999999999</v>
      </c>
      <c r="I254" s="43"/>
      <c r="J254" s="43"/>
      <c r="K254" s="43"/>
      <c r="L254" s="47"/>
      <c r="M254" s="223"/>
      <c r="N254" s="224"/>
      <c r="O254" s="87"/>
      <c r="P254" s="87"/>
      <c r="Q254" s="87"/>
      <c r="R254" s="87"/>
      <c r="S254" s="87"/>
      <c r="T254" s="88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U254" s="20" t="s">
        <v>86</v>
      </c>
    </row>
    <row r="255" s="13" customFormat="1">
      <c r="A255" s="13"/>
      <c r="B255" s="227"/>
      <c r="C255" s="228"/>
      <c r="D255" s="220" t="s">
        <v>153</v>
      </c>
      <c r="E255" s="228"/>
      <c r="F255" s="230" t="s">
        <v>1602</v>
      </c>
      <c r="G255" s="228"/>
      <c r="H255" s="231">
        <v>492.28100000000001</v>
      </c>
      <c r="I255" s="232"/>
      <c r="J255" s="228"/>
      <c r="K255" s="228"/>
      <c r="L255" s="233"/>
      <c r="M255" s="234"/>
      <c r="N255" s="235"/>
      <c r="O255" s="235"/>
      <c r="P255" s="235"/>
      <c r="Q255" s="235"/>
      <c r="R255" s="235"/>
      <c r="S255" s="235"/>
      <c r="T255" s="236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7" t="s">
        <v>153</v>
      </c>
      <c r="AU255" s="237" t="s">
        <v>86</v>
      </c>
      <c r="AV255" s="13" t="s">
        <v>86</v>
      </c>
      <c r="AW255" s="13" t="s">
        <v>4</v>
      </c>
      <c r="AX255" s="13" t="s">
        <v>84</v>
      </c>
      <c r="AY255" s="237" t="s">
        <v>139</v>
      </c>
    </row>
    <row r="256" s="2" customFormat="1" ht="16.5" customHeight="1">
      <c r="A256" s="41"/>
      <c r="B256" s="42"/>
      <c r="C256" s="207" t="s">
        <v>1603</v>
      </c>
      <c r="D256" s="238" t="s">
        <v>142</v>
      </c>
      <c r="E256" s="208" t="s">
        <v>1604</v>
      </c>
      <c r="F256" s="209" t="s">
        <v>1605</v>
      </c>
      <c r="G256" s="210" t="s">
        <v>197</v>
      </c>
      <c r="H256" s="211">
        <v>82.900000000000006</v>
      </c>
      <c r="I256" s="212"/>
      <c r="J256" s="213">
        <f>ROUND(I256*H256,2)</f>
        <v>0</v>
      </c>
      <c r="K256" s="209" t="s">
        <v>146</v>
      </c>
      <c r="L256" s="47"/>
      <c r="M256" s="214" t="s">
        <v>19</v>
      </c>
      <c r="N256" s="215" t="s">
        <v>47</v>
      </c>
      <c r="O256" s="87"/>
      <c r="P256" s="216">
        <f>O256*H256</f>
        <v>0</v>
      </c>
      <c r="Q256" s="216">
        <v>0.0001995</v>
      </c>
      <c r="R256" s="216">
        <f>Q256*H256</f>
        <v>0.016538550000000003</v>
      </c>
      <c r="S256" s="216">
        <v>0</v>
      </c>
      <c r="T256" s="217">
        <f>S256*H256</f>
        <v>0</v>
      </c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R256" s="218" t="s">
        <v>305</v>
      </c>
      <c r="AT256" s="218" t="s">
        <v>142</v>
      </c>
      <c r="AU256" s="218" t="s">
        <v>86</v>
      </c>
      <c r="AY256" s="20" t="s">
        <v>139</v>
      </c>
      <c r="BE256" s="219">
        <f>IF(N256="základní",J256,0)</f>
        <v>0</v>
      </c>
      <c r="BF256" s="219">
        <f>IF(N256="snížená",J256,0)</f>
        <v>0</v>
      </c>
      <c r="BG256" s="219">
        <f>IF(N256="zákl. přenesená",J256,0)</f>
        <v>0</v>
      </c>
      <c r="BH256" s="219">
        <f>IF(N256="sníž. přenesená",J256,0)</f>
        <v>0</v>
      </c>
      <c r="BI256" s="219">
        <f>IF(N256="nulová",J256,0)</f>
        <v>0</v>
      </c>
      <c r="BJ256" s="20" t="s">
        <v>84</v>
      </c>
      <c r="BK256" s="219">
        <f>ROUND(I256*H256,2)</f>
        <v>0</v>
      </c>
      <c r="BL256" s="20" t="s">
        <v>305</v>
      </c>
      <c r="BM256" s="218" t="s">
        <v>1606</v>
      </c>
    </row>
    <row r="257" s="2" customFormat="1">
      <c r="A257" s="41"/>
      <c r="B257" s="42"/>
      <c r="C257" s="43"/>
      <c r="D257" s="220" t="s">
        <v>149</v>
      </c>
      <c r="E257" s="43"/>
      <c r="F257" s="221" t="s">
        <v>1607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149</v>
      </c>
      <c r="AU257" s="20" t="s">
        <v>86</v>
      </c>
    </row>
    <row r="258" s="2" customFormat="1">
      <c r="A258" s="41"/>
      <c r="B258" s="42"/>
      <c r="C258" s="43"/>
      <c r="D258" s="225" t="s">
        <v>151</v>
      </c>
      <c r="E258" s="43"/>
      <c r="F258" s="226" t="s">
        <v>1608</v>
      </c>
      <c r="G258" s="43"/>
      <c r="H258" s="43"/>
      <c r="I258" s="222"/>
      <c r="J258" s="43"/>
      <c r="K258" s="43"/>
      <c r="L258" s="47"/>
      <c r="M258" s="223"/>
      <c r="N258" s="224"/>
      <c r="O258" s="87"/>
      <c r="P258" s="87"/>
      <c r="Q258" s="87"/>
      <c r="R258" s="87"/>
      <c r="S258" s="87"/>
      <c r="T258" s="88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T258" s="20" t="s">
        <v>151</v>
      </c>
      <c r="AU258" s="20" t="s">
        <v>86</v>
      </c>
    </row>
    <row r="259" s="2" customFormat="1">
      <c r="A259" s="41"/>
      <c r="B259" s="42"/>
      <c r="C259" s="43"/>
      <c r="D259" s="220" t="s">
        <v>164</v>
      </c>
      <c r="E259" s="43"/>
      <c r="F259" s="239" t="s">
        <v>885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164</v>
      </c>
      <c r="AU259" s="20" t="s">
        <v>86</v>
      </c>
    </row>
    <row r="260" s="13" customFormat="1">
      <c r="A260" s="13"/>
      <c r="B260" s="227"/>
      <c r="C260" s="228"/>
      <c r="D260" s="220" t="s">
        <v>153</v>
      </c>
      <c r="E260" s="229" t="s">
        <v>19</v>
      </c>
      <c r="F260" s="230" t="s">
        <v>1609</v>
      </c>
      <c r="G260" s="228"/>
      <c r="H260" s="231">
        <v>82.900000000000006</v>
      </c>
      <c r="I260" s="232"/>
      <c r="J260" s="228"/>
      <c r="K260" s="228"/>
      <c r="L260" s="233"/>
      <c r="M260" s="234"/>
      <c r="N260" s="235"/>
      <c r="O260" s="235"/>
      <c r="P260" s="235"/>
      <c r="Q260" s="235"/>
      <c r="R260" s="235"/>
      <c r="S260" s="235"/>
      <c r="T260" s="236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37" t="s">
        <v>153</v>
      </c>
      <c r="AU260" s="237" t="s">
        <v>86</v>
      </c>
      <c r="AV260" s="13" t="s">
        <v>86</v>
      </c>
      <c r="AW260" s="13" t="s">
        <v>35</v>
      </c>
      <c r="AX260" s="13" t="s">
        <v>84</v>
      </c>
      <c r="AY260" s="237" t="s">
        <v>139</v>
      </c>
    </row>
    <row r="261" s="2" customFormat="1" ht="16.5" customHeight="1">
      <c r="A261" s="41"/>
      <c r="B261" s="42"/>
      <c r="C261" s="240" t="s">
        <v>299</v>
      </c>
      <c r="D261" s="241" t="s">
        <v>182</v>
      </c>
      <c r="E261" s="242" t="s">
        <v>1610</v>
      </c>
      <c r="F261" s="243" t="s">
        <v>1611</v>
      </c>
      <c r="G261" s="244" t="s">
        <v>197</v>
      </c>
      <c r="H261" s="245">
        <v>87.045000000000002</v>
      </c>
      <c r="I261" s="246"/>
      <c r="J261" s="247">
        <f>ROUND(I261*H261,2)</f>
        <v>0</v>
      </c>
      <c r="K261" s="243" t="s">
        <v>146</v>
      </c>
      <c r="L261" s="248"/>
      <c r="M261" s="249" t="s">
        <v>19</v>
      </c>
      <c r="N261" s="250" t="s">
        <v>47</v>
      </c>
      <c r="O261" s="87"/>
      <c r="P261" s="216">
        <f>O261*H261</f>
        <v>0</v>
      </c>
      <c r="Q261" s="216">
        <v>0.00019000000000000001</v>
      </c>
      <c r="R261" s="216">
        <f>Q261*H261</f>
        <v>0.016538550000000003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388</v>
      </c>
      <c r="AT261" s="218" t="s">
        <v>182</v>
      </c>
      <c r="AU261" s="218" t="s">
        <v>86</v>
      </c>
      <c r="AY261" s="20" t="s">
        <v>139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84</v>
      </c>
      <c r="BK261" s="219">
        <f>ROUND(I261*H261,2)</f>
        <v>0</v>
      </c>
      <c r="BL261" s="20" t="s">
        <v>305</v>
      </c>
      <c r="BM261" s="218" t="s">
        <v>1612</v>
      </c>
    </row>
    <row r="262" s="2" customFormat="1">
      <c r="A262" s="41"/>
      <c r="B262" s="42"/>
      <c r="C262" s="43"/>
      <c r="D262" s="220" t="s">
        <v>149</v>
      </c>
      <c r="E262" s="43"/>
      <c r="F262" s="221" t="s">
        <v>1611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149</v>
      </c>
      <c r="AU262" s="20" t="s">
        <v>86</v>
      </c>
    </row>
    <row r="263" s="2" customFormat="1">
      <c r="A263" s="41"/>
      <c r="B263" s="42"/>
      <c r="C263" s="43"/>
      <c r="D263" s="220" t="s">
        <v>164</v>
      </c>
      <c r="E263" s="43"/>
      <c r="F263" s="239" t="s">
        <v>885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164</v>
      </c>
      <c r="AU263" s="20" t="s">
        <v>86</v>
      </c>
    </row>
    <row r="264" s="13" customFormat="1">
      <c r="A264" s="13"/>
      <c r="B264" s="227"/>
      <c r="C264" s="228"/>
      <c r="D264" s="220" t="s">
        <v>153</v>
      </c>
      <c r="E264" s="229" t="s">
        <v>19</v>
      </c>
      <c r="F264" s="230" t="s">
        <v>1609</v>
      </c>
      <c r="G264" s="228"/>
      <c r="H264" s="231">
        <v>82.900000000000006</v>
      </c>
      <c r="I264" s="232"/>
      <c r="J264" s="228"/>
      <c r="K264" s="228"/>
      <c r="L264" s="233"/>
      <c r="M264" s="234"/>
      <c r="N264" s="235"/>
      <c r="O264" s="235"/>
      <c r="P264" s="235"/>
      <c r="Q264" s="235"/>
      <c r="R264" s="235"/>
      <c r="S264" s="235"/>
      <c r="T264" s="236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7" t="s">
        <v>153</v>
      </c>
      <c r="AU264" s="237" t="s">
        <v>86</v>
      </c>
      <c r="AV264" s="13" t="s">
        <v>86</v>
      </c>
      <c r="AW264" s="13" t="s">
        <v>35</v>
      </c>
      <c r="AX264" s="13" t="s">
        <v>84</v>
      </c>
      <c r="AY264" s="237" t="s">
        <v>139</v>
      </c>
    </row>
    <row r="265" s="13" customFormat="1">
      <c r="A265" s="13"/>
      <c r="B265" s="227"/>
      <c r="C265" s="228"/>
      <c r="D265" s="220" t="s">
        <v>153</v>
      </c>
      <c r="E265" s="228"/>
      <c r="F265" s="230" t="s">
        <v>1613</v>
      </c>
      <c r="G265" s="228"/>
      <c r="H265" s="231">
        <v>87.045000000000002</v>
      </c>
      <c r="I265" s="232"/>
      <c r="J265" s="228"/>
      <c r="K265" s="228"/>
      <c r="L265" s="233"/>
      <c r="M265" s="234"/>
      <c r="N265" s="235"/>
      <c r="O265" s="235"/>
      <c r="P265" s="235"/>
      <c r="Q265" s="235"/>
      <c r="R265" s="235"/>
      <c r="S265" s="235"/>
      <c r="T265" s="236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237" t="s">
        <v>153</v>
      </c>
      <c r="AU265" s="237" t="s">
        <v>86</v>
      </c>
      <c r="AV265" s="13" t="s">
        <v>86</v>
      </c>
      <c r="AW265" s="13" t="s">
        <v>4</v>
      </c>
      <c r="AX265" s="13" t="s">
        <v>84</v>
      </c>
      <c r="AY265" s="237" t="s">
        <v>139</v>
      </c>
    </row>
    <row r="266" s="2" customFormat="1" ht="16.5" customHeight="1">
      <c r="A266" s="41"/>
      <c r="B266" s="42"/>
      <c r="C266" s="207" t="s">
        <v>1614</v>
      </c>
      <c r="D266" s="238" t="s">
        <v>142</v>
      </c>
      <c r="E266" s="208" t="s">
        <v>1615</v>
      </c>
      <c r="F266" s="209" t="s">
        <v>1616</v>
      </c>
      <c r="G266" s="210" t="s">
        <v>176</v>
      </c>
      <c r="H266" s="211">
        <v>8.0519999999999996</v>
      </c>
      <c r="I266" s="212"/>
      <c r="J266" s="213">
        <f>ROUND(I266*H266,2)</f>
        <v>0</v>
      </c>
      <c r="K266" s="209" t="s">
        <v>146</v>
      </c>
      <c r="L266" s="47"/>
      <c r="M266" s="214" t="s">
        <v>19</v>
      </c>
      <c r="N266" s="215" t="s">
        <v>47</v>
      </c>
      <c r="O266" s="87"/>
      <c r="P266" s="216">
        <f>O266*H266</f>
        <v>0</v>
      </c>
      <c r="Q266" s="216">
        <v>0</v>
      </c>
      <c r="R266" s="216">
        <f>Q266*H266</f>
        <v>0</v>
      </c>
      <c r="S266" s="216">
        <v>0</v>
      </c>
      <c r="T266" s="217">
        <f>S266*H266</f>
        <v>0</v>
      </c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R266" s="218" t="s">
        <v>305</v>
      </c>
      <c r="AT266" s="218" t="s">
        <v>142</v>
      </c>
      <c r="AU266" s="218" t="s">
        <v>86</v>
      </c>
      <c r="AY266" s="20" t="s">
        <v>139</v>
      </c>
      <c r="BE266" s="219">
        <f>IF(N266="základní",J266,0)</f>
        <v>0</v>
      </c>
      <c r="BF266" s="219">
        <f>IF(N266="snížená",J266,0)</f>
        <v>0</v>
      </c>
      <c r="BG266" s="219">
        <f>IF(N266="zákl. přenesená",J266,0)</f>
        <v>0</v>
      </c>
      <c r="BH266" s="219">
        <f>IF(N266="sníž. přenesená",J266,0)</f>
        <v>0</v>
      </c>
      <c r="BI266" s="219">
        <f>IF(N266="nulová",J266,0)</f>
        <v>0</v>
      </c>
      <c r="BJ266" s="20" t="s">
        <v>84</v>
      </c>
      <c r="BK266" s="219">
        <f>ROUND(I266*H266,2)</f>
        <v>0</v>
      </c>
      <c r="BL266" s="20" t="s">
        <v>305</v>
      </c>
      <c r="BM266" s="218" t="s">
        <v>1617</v>
      </c>
    </row>
    <row r="267" s="2" customFormat="1">
      <c r="A267" s="41"/>
      <c r="B267" s="42"/>
      <c r="C267" s="43"/>
      <c r="D267" s="220" t="s">
        <v>149</v>
      </c>
      <c r="E267" s="43"/>
      <c r="F267" s="221" t="s">
        <v>1618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149</v>
      </c>
      <c r="AU267" s="20" t="s">
        <v>86</v>
      </c>
    </row>
    <row r="268" s="2" customFormat="1">
      <c r="A268" s="41"/>
      <c r="B268" s="42"/>
      <c r="C268" s="43"/>
      <c r="D268" s="225" t="s">
        <v>151</v>
      </c>
      <c r="E268" s="43"/>
      <c r="F268" s="226" t="s">
        <v>1619</v>
      </c>
      <c r="G268" s="43"/>
      <c r="H268" s="43"/>
      <c r="I268" s="222"/>
      <c r="J268" s="43"/>
      <c r="K268" s="43"/>
      <c r="L268" s="47"/>
      <c r="M268" s="223"/>
      <c r="N268" s="224"/>
      <c r="O268" s="87"/>
      <c r="P268" s="87"/>
      <c r="Q268" s="87"/>
      <c r="R268" s="87"/>
      <c r="S268" s="87"/>
      <c r="T268" s="88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T268" s="20" t="s">
        <v>151</v>
      </c>
      <c r="AU268" s="20" t="s">
        <v>86</v>
      </c>
    </row>
    <row r="269" s="12" customFormat="1" ht="22.8" customHeight="1">
      <c r="A269" s="12"/>
      <c r="B269" s="191"/>
      <c r="C269" s="192"/>
      <c r="D269" s="193" t="s">
        <v>75</v>
      </c>
      <c r="E269" s="205" t="s">
        <v>749</v>
      </c>
      <c r="F269" s="205" t="s">
        <v>1620</v>
      </c>
      <c r="G269" s="192"/>
      <c r="H269" s="192"/>
      <c r="I269" s="195"/>
      <c r="J269" s="206">
        <f>BK269</f>
        <v>0</v>
      </c>
      <c r="K269" s="192"/>
      <c r="L269" s="197"/>
      <c r="M269" s="198"/>
      <c r="N269" s="199"/>
      <c r="O269" s="199"/>
      <c r="P269" s="200">
        <f>SUM(P270:P356)</f>
        <v>0</v>
      </c>
      <c r="Q269" s="199"/>
      <c r="R269" s="200">
        <f>SUM(R270:R356)</f>
        <v>0.38572899999999999</v>
      </c>
      <c r="S269" s="199"/>
      <c r="T269" s="201">
        <f>SUM(T270:T356)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2" t="s">
        <v>86</v>
      </c>
      <c r="AT269" s="203" t="s">
        <v>75</v>
      </c>
      <c r="AU269" s="203" t="s">
        <v>84</v>
      </c>
      <c r="AY269" s="202" t="s">
        <v>139</v>
      </c>
      <c r="BK269" s="204">
        <f>SUM(BK270:BK356)</f>
        <v>0</v>
      </c>
    </row>
    <row r="270" s="2" customFormat="1" ht="16.5" customHeight="1">
      <c r="A270" s="41"/>
      <c r="B270" s="42"/>
      <c r="C270" s="207" t="s">
        <v>7</v>
      </c>
      <c r="D270" s="238" t="s">
        <v>142</v>
      </c>
      <c r="E270" s="208" t="s">
        <v>1621</v>
      </c>
      <c r="F270" s="209" t="s">
        <v>1622</v>
      </c>
      <c r="G270" s="210" t="s">
        <v>197</v>
      </c>
      <c r="H270" s="211">
        <v>127.7</v>
      </c>
      <c r="I270" s="212"/>
      <c r="J270" s="213">
        <f>ROUND(I270*H270,2)</f>
        <v>0</v>
      </c>
      <c r="K270" s="209" t="s">
        <v>146</v>
      </c>
      <c r="L270" s="47"/>
      <c r="M270" s="214" t="s">
        <v>19</v>
      </c>
      <c r="N270" s="215" t="s">
        <v>47</v>
      </c>
      <c r="O270" s="87"/>
      <c r="P270" s="216">
        <f>O270*H270</f>
        <v>0</v>
      </c>
      <c r="Q270" s="216">
        <v>0</v>
      </c>
      <c r="R270" s="216">
        <f>Q270*H270</f>
        <v>0</v>
      </c>
      <c r="S270" s="216">
        <v>0</v>
      </c>
      <c r="T270" s="217">
        <f>S270*H270</f>
        <v>0</v>
      </c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R270" s="218" t="s">
        <v>305</v>
      </c>
      <c r="AT270" s="218" t="s">
        <v>142</v>
      </c>
      <c r="AU270" s="218" t="s">
        <v>86</v>
      </c>
      <c r="AY270" s="20" t="s">
        <v>139</v>
      </c>
      <c r="BE270" s="219">
        <f>IF(N270="základní",J270,0)</f>
        <v>0</v>
      </c>
      <c r="BF270" s="219">
        <f>IF(N270="snížená",J270,0)</f>
        <v>0</v>
      </c>
      <c r="BG270" s="219">
        <f>IF(N270="zákl. přenesená",J270,0)</f>
        <v>0</v>
      </c>
      <c r="BH270" s="219">
        <f>IF(N270="sníž. přenesená",J270,0)</f>
        <v>0</v>
      </c>
      <c r="BI270" s="219">
        <f>IF(N270="nulová",J270,0)</f>
        <v>0</v>
      </c>
      <c r="BJ270" s="20" t="s">
        <v>84</v>
      </c>
      <c r="BK270" s="219">
        <f>ROUND(I270*H270,2)</f>
        <v>0</v>
      </c>
      <c r="BL270" s="20" t="s">
        <v>305</v>
      </c>
      <c r="BM270" s="218" t="s">
        <v>1623</v>
      </c>
    </row>
    <row r="271" s="2" customFormat="1">
      <c r="A271" s="41"/>
      <c r="B271" s="42"/>
      <c r="C271" s="43"/>
      <c r="D271" s="220" t="s">
        <v>149</v>
      </c>
      <c r="E271" s="43"/>
      <c r="F271" s="221" t="s">
        <v>1624</v>
      </c>
      <c r="G271" s="43"/>
      <c r="H271" s="43"/>
      <c r="I271" s="222"/>
      <c r="J271" s="43"/>
      <c r="K271" s="43"/>
      <c r="L271" s="47"/>
      <c r="M271" s="223"/>
      <c r="N271" s="224"/>
      <c r="O271" s="87"/>
      <c r="P271" s="87"/>
      <c r="Q271" s="87"/>
      <c r="R271" s="87"/>
      <c r="S271" s="87"/>
      <c r="T271" s="88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T271" s="20" t="s">
        <v>149</v>
      </c>
      <c r="AU271" s="20" t="s">
        <v>86</v>
      </c>
    </row>
    <row r="272" s="2" customFormat="1">
      <c r="A272" s="41"/>
      <c r="B272" s="42"/>
      <c r="C272" s="43"/>
      <c r="D272" s="225" t="s">
        <v>151</v>
      </c>
      <c r="E272" s="43"/>
      <c r="F272" s="226" t="s">
        <v>1625</v>
      </c>
      <c r="G272" s="43"/>
      <c r="H272" s="43"/>
      <c r="I272" s="222"/>
      <c r="J272" s="43"/>
      <c r="K272" s="43"/>
      <c r="L272" s="47"/>
      <c r="M272" s="223"/>
      <c r="N272" s="224"/>
      <c r="O272" s="87"/>
      <c r="P272" s="87"/>
      <c r="Q272" s="87"/>
      <c r="R272" s="87"/>
      <c r="S272" s="87"/>
      <c r="T272" s="88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T272" s="20" t="s">
        <v>151</v>
      </c>
      <c r="AU272" s="20" t="s">
        <v>86</v>
      </c>
    </row>
    <row r="273" s="2" customFormat="1">
      <c r="A273" s="41"/>
      <c r="B273" s="42"/>
      <c r="C273" s="43"/>
      <c r="D273" s="220" t="s">
        <v>164</v>
      </c>
      <c r="E273" s="43"/>
      <c r="F273" s="239" t="s">
        <v>1626</v>
      </c>
      <c r="G273" s="43"/>
      <c r="H273" s="43"/>
      <c r="I273" s="222"/>
      <c r="J273" s="43"/>
      <c r="K273" s="43"/>
      <c r="L273" s="47"/>
      <c r="M273" s="223"/>
      <c r="N273" s="224"/>
      <c r="O273" s="87"/>
      <c r="P273" s="87"/>
      <c r="Q273" s="87"/>
      <c r="R273" s="87"/>
      <c r="S273" s="87"/>
      <c r="T273" s="88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T273" s="20" t="s">
        <v>164</v>
      </c>
      <c r="AU273" s="20" t="s">
        <v>86</v>
      </c>
    </row>
    <row r="274" s="13" customFormat="1">
      <c r="A274" s="13"/>
      <c r="B274" s="227"/>
      <c r="C274" s="228"/>
      <c r="D274" s="220" t="s">
        <v>153</v>
      </c>
      <c r="E274" s="229" t="s">
        <v>19</v>
      </c>
      <c r="F274" s="230" t="s">
        <v>1627</v>
      </c>
      <c r="G274" s="228"/>
      <c r="H274" s="231">
        <v>127.7</v>
      </c>
      <c r="I274" s="232"/>
      <c r="J274" s="228"/>
      <c r="K274" s="228"/>
      <c r="L274" s="233"/>
      <c r="M274" s="234"/>
      <c r="N274" s="235"/>
      <c r="O274" s="235"/>
      <c r="P274" s="235"/>
      <c r="Q274" s="235"/>
      <c r="R274" s="235"/>
      <c r="S274" s="235"/>
      <c r="T274" s="236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7" t="s">
        <v>153</v>
      </c>
      <c r="AU274" s="237" t="s">
        <v>86</v>
      </c>
      <c r="AV274" s="13" t="s">
        <v>86</v>
      </c>
      <c r="AW274" s="13" t="s">
        <v>35</v>
      </c>
      <c r="AX274" s="13" t="s">
        <v>84</v>
      </c>
      <c r="AY274" s="237" t="s">
        <v>139</v>
      </c>
    </row>
    <row r="275" s="2" customFormat="1" ht="16.5" customHeight="1">
      <c r="A275" s="41"/>
      <c r="B275" s="42"/>
      <c r="C275" s="240" t="s">
        <v>354</v>
      </c>
      <c r="D275" s="241" t="s">
        <v>182</v>
      </c>
      <c r="E275" s="242" t="s">
        <v>1628</v>
      </c>
      <c r="F275" s="243" t="s">
        <v>1629</v>
      </c>
      <c r="G275" s="244" t="s">
        <v>1630</v>
      </c>
      <c r="H275" s="245">
        <v>133.447</v>
      </c>
      <c r="I275" s="246"/>
      <c r="J275" s="247">
        <f>ROUND(I275*H275,2)</f>
        <v>0</v>
      </c>
      <c r="K275" s="243" t="s">
        <v>146</v>
      </c>
      <c r="L275" s="248"/>
      <c r="M275" s="249" t="s">
        <v>19</v>
      </c>
      <c r="N275" s="250" t="s">
        <v>47</v>
      </c>
      <c r="O275" s="87"/>
      <c r="P275" s="216">
        <f>O275*H275</f>
        <v>0</v>
      </c>
      <c r="Q275" s="216">
        <v>0.001</v>
      </c>
      <c r="R275" s="216">
        <f>Q275*H275</f>
        <v>0.13344700000000001</v>
      </c>
      <c r="S275" s="216">
        <v>0</v>
      </c>
      <c r="T275" s="217">
        <f>S275*H275</f>
        <v>0</v>
      </c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R275" s="218" t="s">
        <v>388</v>
      </c>
      <c r="AT275" s="218" t="s">
        <v>182</v>
      </c>
      <c r="AU275" s="218" t="s">
        <v>86</v>
      </c>
      <c r="AY275" s="20" t="s">
        <v>139</v>
      </c>
      <c r="BE275" s="219">
        <f>IF(N275="základní",J275,0)</f>
        <v>0</v>
      </c>
      <c r="BF275" s="219">
        <f>IF(N275="snížená",J275,0)</f>
        <v>0</v>
      </c>
      <c r="BG275" s="219">
        <f>IF(N275="zákl. přenesená",J275,0)</f>
        <v>0</v>
      </c>
      <c r="BH275" s="219">
        <f>IF(N275="sníž. přenesená",J275,0)</f>
        <v>0</v>
      </c>
      <c r="BI275" s="219">
        <f>IF(N275="nulová",J275,0)</f>
        <v>0</v>
      </c>
      <c r="BJ275" s="20" t="s">
        <v>84</v>
      </c>
      <c r="BK275" s="219">
        <f>ROUND(I275*H275,2)</f>
        <v>0</v>
      </c>
      <c r="BL275" s="20" t="s">
        <v>305</v>
      </c>
      <c r="BM275" s="218" t="s">
        <v>1631</v>
      </c>
    </row>
    <row r="276" s="2" customFormat="1">
      <c r="A276" s="41"/>
      <c r="B276" s="42"/>
      <c r="C276" s="43"/>
      <c r="D276" s="220" t="s">
        <v>149</v>
      </c>
      <c r="E276" s="43"/>
      <c r="F276" s="221" t="s">
        <v>1629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149</v>
      </c>
      <c r="AU276" s="20" t="s">
        <v>86</v>
      </c>
    </row>
    <row r="277" s="2" customFormat="1">
      <c r="A277" s="41"/>
      <c r="B277" s="42"/>
      <c r="C277" s="43"/>
      <c r="D277" s="220" t="s">
        <v>164</v>
      </c>
      <c r="E277" s="43"/>
      <c r="F277" s="239" t="s">
        <v>1626</v>
      </c>
      <c r="G277" s="43"/>
      <c r="H277" s="43"/>
      <c r="I277" s="222"/>
      <c r="J277" s="43"/>
      <c r="K277" s="43"/>
      <c r="L277" s="47"/>
      <c r="M277" s="223"/>
      <c r="N277" s="224"/>
      <c r="O277" s="87"/>
      <c r="P277" s="87"/>
      <c r="Q277" s="87"/>
      <c r="R277" s="87"/>
      <c r="S277" s="87"/>
      <c r="T277" s="88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T277" s="20" t="s">
        <v>164</v>
      </c>
      <c r="AU277" s="20" t="s">
        <v>86</v>
      </c>
    </row>
    <row r="278" s="13" customFormat="1">
      <c r="A278" s="13"/>
      <c r="B278" s="227"/>
      <c r="C278" s="228"/>
      <c r="D278" s="220" t="s">
        <v>153</v>
      </c>
      <c r="E278" s="229" t="s">
        <v>19</v>
      </c>
      <c r="F278" s="230" t="s">
        <v>1632</v>
      </c>
      <c r="G278" s="228"/>
      <c r="H278" s="231">
        <v>121.315</v>
      </c>
      <c r="I278" s="232"/>
      <c r="J278" s="228"/>
      <c r="K278" s="228"/>
      <c r="L278" s="233"/>
      <c r="M278" s="234"/>
      <c r="N278" s="235"/>
      <c r="O278" s="235"/>
      <c r="P278" s="235"/>
      <c r="Q278" s="235"/>
      <c r="R278" s="235"/>
      <c r="S278" s="235"/>
      <c r="T278" s="236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37" t="s">
        <v>153</v>
      </c>
      <c r="AU278" s="237" t="s">
        <v>86</v>
      </c>
      <c r="AV278" s="13" t="s">
        <v>86</v>
      </c>
      <c r="AW278" s="13" t="s">
        <v>35</v>
      </c>
      <c r="AX278" s="13" t="s">
        <v>84</v>
      </c>
      <c r="AY278" s="237" t="s">
        <v>139</v>
      </c>
    </row>
    <row r="279" s="13" customFormat="1">
      <c r="A279" s="13"/>
      <c r="B279" s="227"/>
      <c r="C279" s="228"/>
      <c r="D279" s="220" t="s">
        <v>153</v>
      </c>
      <c r="E279" s="228"/>
      <c r="F279" s="230" t="s">
        <v>1633</v>
      </c>
      <c r="G279" s="228"/>
      <c r="H279" s="231">
        <v>133.447</v>
      </c>
      <c r="I279" s="232"/>
      <c r="J279" s="228"/>
      <c r="K279" s="228"/>
      <c r="L279" s="233"/>
      <c r="M279" s="234"/>
      <c r="N279" s="235"/>
      <c r="O279" s="235"/>
      <c r="P279" s="235"/>
      <c r="Q279" s="235"/>
      <c r="R279" s="235"/>
      <c r="S279" s="235"/>
      <c r="T279" s="236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7" t="s">
        <v>153</v>
      </c>
      <c r="AU279" s="237" t="s">
        <v>86</v>
      </c>
      <c r="AV279" s="13" t="s">
        <v>86</v>
      </c>
      <c r="AW279" s="13" t="s">
        <v>4</v>
      </c>
      <c r="AX279" s="13" t="s">
        <v>84</v>
      </c>
      <c r="AY279" s="237" t="s">
        <v>139</v>
      </c>
    </row>
    <row r="280" s="2" customFormat="1" ht="16.5" customHeight="1">
      <c r="A280" s="41"/>
      <c r="B280" s="42"/>
      <c r="C280" s="207" t="s">
        <v>360</v>
      </c>
      <c r="D280" s="238" t="s">
        <v>142</v>
      </c>
      <c r="E280" s="208" t="s">
        <v>1634</v>
      </c>
      <c r="F280" s="209" t="s">
        <v>1635</v>
      </c>
      <c r="G280" s="210" t="s">
        <v>197</v>
      </c>
      <c r="H280" s="211">
        <v>156.375</v>
      </c>
      <c r="I280" s="212"/>
      <c r="J280" s="213">
        <f>ROUND(I280*H280,2)</f>
        <v>0</v>
      </c>
      <c r="K280" s="209" t="s">
        <v>146</v>
      </c>
      <c r="L280" s="47"/>
      <c r="M280" s="214" t="s">
        <v>19</v>
      </c>
      <c r="N280" s="215" t="s">
        <v>47</v>
      </c>
      <c r="O280" s="87"/>
      <c r="P280" s="216">
        <f>O280*H280</f>
        <v>0</v>
      </c>
      <c r="Q280" s="216">
        <v>0</v>
      </c>
      <c r="R280" s="216">
        <f>Q280*H280</f>
        <v>0</v>
      </c>
      <c r="S280" s="216">
        <v>0</v>
      </c>
      <c r="T280" s="217">
        <f>S280*H280</f>
        <v>0</v>
      </c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R280" s="218" t="s">
        <v>305</v>
      </c>
      <c r="AT280" s="218" t="s">
        <v>142</v>
      </c>
      <c r="AU280" s="218" t="s">
        <v>86</v>
      </c>
      <c r="AY280" s="20" t="s">
        <v>139</v>
      </c>
      <c r="BE280" s="219">
        <f>IF(N280="základní",J280,0)</f>
        <v>0</v>
      </c>
      <c r="BF280" s="219">
        <f>IF(N280="snížená",J280,0)</f>
        <v>0</v>
      </c>
      <c r="BG280" s="219">
        <f>IF(N280="zákl. přenesená",J280,0)</f>
        <v>0</v>
      </c>
      <c r="BH280" s="219">
        <f>IF(N280="sníž. přenesená",J280,0)</f>
        <v>0</v>
      </c>
      <c r="BI280" s="219">
        <f>IF(N280="nulová",J280,0)</f>
        <v>0</v>
      </c>
      <c r="BJ280" s="20" t="s">
        <v>84</v>
      </c>
      <c r="BK280" s="219">
        <f>ROUND(I280*H280,2)</f>
        <v>0</v>
      </c>
      <c r="BL280" s="20" t="s">
        <v>305</v>
      </c>
      <c r="BM280" s="218" t="s">
        <v>1636</v>
      </c>
    </row>
    <row r="281" s="2" customFormat="1">
      <c r="A281" s="41"/>
      <c r="B281" s="42"/>
      <c r="C281" s="43"/>
      <c r="D281" s="220" t="s">
        <v>149</v>
      </c>
      <c r="E281" s="43"/>
      <c r="F281" s="221" t="s">
        <v>1637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149</v>
      </c>
      <c r="AU281" s="20" t="s">
        <v>86</v>
      </c>
    </row>
    <row r="282" s="2" customFormat="1">
      <c r="A282" s="41"/>
      <c r="B282" s="42"/>
      <c r="C282" s="43"/>
      <c r="D282" s="225" t="s">
        <v>151</v>
      </c>
      <c r="E282" s="43"/>
      <c r="F282" s="226" t="s">
        <v>1638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151</v>
      </c>
      <c r="AU282" s="20" t="s">
        <v>86</v>
      </c>
    </row>
    <row r="283" s="2" customFormat="1">
      <c r="A283" s="41"/>
      <c r="B283" s="42"/>
      <c r="C283" s="43"/>
      <c r="D283" s="220" t="s">
        <v>164</v>
      </c>
      <c r="E283" s="43"/>
      <c r="F283" s="239" t="s">
        <v>1626</v>
      </c>
      <c r="G283" s="43"/>
      <c r="H283" s="43"/>
      <c r="I283" s="222"/>
      <c r="J283" s="43"/>
      <c r="K283" s="43"/>
      <c r="L283" s="47"/>
      <c r="M283" s="223"/>
      <c r="N283" s="224"/>
      <c r="O283" s="87"/>
      <c r="P283" s="87"/>
      <c r="Q283" s="87"/>
      <c r="R283" s="87"/>
      <c r="S283" s="87"/>
      <c r="T283" s="88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T283" s="20" t="s">
        <v>164</v>
      </c>
      <c r="AU283" s="20" t="s">
        <v>86</v>
      </c>
    </row>
    <row r="284" s="13" customFormat="1">
      <c r="A284" s="13"/>
      <c r="B284" s="227"/>
      <c r="C284" s="228"/>
      <c r="D284" s="220" t="s">
        <v>153</v>
      </c>
      <c r="E284" s="229" t="s">
        <v>19</v>
      </c>
      <c r="F284" s="230" t="s">
        <v>1639</v>
      </c>
      <c r="G284" s="228"/>
      <c r="H284" s="231">
        <v>125.09999999999999</v>
      </c>
      <c r="I284" s="232"/>
      <c r="J284" s="228"/>
      <c r="K284" s="228"/>
      <c r="L284" s="233"/>
      <c r="M284" s="234"/>
      <c r="N284" s="235"/>
      <c r="O284" s="235"/>
      <c r="P284" s="235"/>
      <c r="Q284" s="235"/>
      <c r="R284" s="235"/>
      <c r="S284" s="235"/>
      <c r="T284" s="236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7" t="s">
        <v>153</v>
      </c>
      <c r="AU284" s="237" t="s">
        <v>86</v>
      </c>
      <c r="AV284" s="13" t="s">
        <v>86</v>
      </c>
      <c r="AW284" s="13" t="s">
        <v>35</v>
      </c>
      <c r="AX284" s="13" t="s">
        <v>84</v>
      </c>
      <c r="AY284" s="237" t="s">
        <v>139</v>
      </c>
    </row>
    <row r="285" s="13" customFormat="1">
      <c r="A285" s="13"/>
      <c r="B285" s="227"/>
      <c r="C285" s="228"/>
      <c r="D285" s="220" t="s">
        <v>153</v>
      </c>
      <c r="E285" s="228"/>
      <c r="F285" s="230" t="s">
        <v>1640</v>
      </c>
      <c r="G285" s="228"/>
      <c r="H285" s="231">
        <v>156.375</v>
      </c>
      <c r="I285" s="232"/>
      <c r="J285" s="228"/>
      <c r="K285" s="228"/>
      <c r="L285" s="233"/>
      <c r="M285" s="234"/>
      <c r="N285" s="235"/>
      <c r="O285" s="235"/>
      <c r="P285" s="235"/>
      <c r="Q285" s="235"/>
      <c r="R285" s="235"/>
      <c r="S285" s="235"/>
      <c r="T285" s="23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7" t="s">
        <v>153</v>
      </c>
      <c r="AU285" s="237" t="s">
        <v>86</v>
      </c>
      <c r="AV285" s="13" t="s">
        <v>86</v>
      </c>
      <c r="AW285" s="13" t="s">
        <v>4</v>
      </c>
      <c r="AX285" s="13" t="s">
        <v>84</v>
      </c>
      <c r="AY285" s="237" t="s">
        <v>139</v>
      </c>
    </row>
    <row r="286" s="2" customFormat="1" ht="16.5" customHeight="1">
      <c r="A286" s="41"/>
      <c r="B286" s="42"/>
      <c r="C286" s="240" t="s">
        <v>1641</v>
      </c>
      <c r="D286" s="241" t="s">
        <v>182</v>
      </c>
      <c r="E286" s="242" t="s">
        <v>1642</v>
      </c>
      <c r="F286" s="243" t="s">
        <v>1643</v>
      </c>
      <c r="G286" s="244" t="s">
        <v>1630</v>
      </c>
      <c r="H286" s="245">
        <v>62.549999999999997</v>
      </c>
      <c r="I286" s="246"/>
      <c r="J286" s="247">
        <f>ROUND(I286*H286,2)</f>
        <v>0</v>
      </c>
      <c r="K286" s="243" t="s">
        <v>146</v>
      </c>
      <c r="L286" s="248"/>
      <c r="M286" s="249" t="s">
        <v>19</v>
      </c>
      <c r="N286" s="250" t="s">
        <v>47</v>
      </c>
      <c r="O286" s="87"/>
      <c r="P286" s="216">
        <f>O286*H286</f>
        <v>0</v>
      </c>
      <c r="Q286" s="216">
        <v>0.001</v>
      </c>
      <c r="R286" s="216">
        <f>Q286*H286</f>
        <v>0.062549999999999994</v>
      </c>
      <c r="S286" s="216">
        <v>0</v>
      </c>
      <c r="T286" s="217">
        <f>S286*H286</f>
        <v>0</v>
      </c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R286" s="218" t="s">
        <v>388</v>
      </c>
      <c r="AT286" s="218" t="s">
        <v>182</v>
      </c>
      <c r="AU286" s="218" t="s">
        <v>86</v>
      </c>
      <c r="AY286" s="20" t="s">
        <v>139</v>
      </c>
      <c r="BE286" s="219">
        <f>IF(N286="základní",J286,0)</f>
        <v>0</v>
      </c>
      <c r="BF286" s="219">
        <f>IF(N286="snížená",J286,0)</f>
        <v>0</v>
      </c>
      <c r="BG286" s="219">
        <f>IF(N286="zákl. přenesená",J286,0)</f>
        <v>0</v>
      </c>
      <c r="BH286" s="219">
        <f>IF(N286="sníž. přenesená",J286,0)</f>
        <v>0</v>
      </c>
      <c r="BI286" s="219">
        <f>IF(N286="nulová",J286,0)</f>
        <v>0</v>
      </c>
      <c r="BJ286" s="20" t="s">
        <v>84</v>
      </c>
      <c r="BK286" s="219">
        <f>ROUND(I286*H286,2)</f>
        <v>0</v>
      </c>
      <c r="BL286" s="20" t="s">
        <v>305</v>
      </c>
      <c r="BM286" s="218" t="s">
        <v>1644</v>
      </c>
    </row>
    <row r="287" s="2" customFormat="1">
      <c r="A287" s="41"/>
      <c r="B287" s="42"/>
      <c r="C287" s="43"/>
      <c r="D287" s="220" t="s">
        <v>149</v>
      </c>
      <c r="E287" s="43"/>
      <c r="F287" s="221" t="s">
        <v>1643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149</v>
      </c>
      <c r="AU287" s="20" t="s">
        <v>86</v>
      </c>
    </row>
    <row r="288" s="2" customFormat="1">
      <c r="A288" s="41"/>
      <c r="B288" s="42"/>
      <c r="C288" s="43"/>
      <c r="D288" s="220" t="s">
        <v>164</v>
      </c>
      <c r="E288" s="43"/>
      <c r="F288" s="239" t="s">
        <v>1626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164</v>
      </c>
      <c r="AU288" s="20" t="s">
        <v>86</v>
      </c>
    </row>
    <row r="289" s="13" customFormat="1">
      <c r="A289" s="13"/>
      <c r="B289" s="227"/>
      <c r="C289" s="228"/>
      <c r="D289" s="220" t="s">
        <v>153</v>
      </c>
      <c r="E289" s="229" t="s">
        <v>19</v>
      </c>
      <c r="F289" s="230" t="s">
        <v>1645</v>
      </c>
      <c r="G289" s="228"/>
      <c r="H289" s="231">
        <v>50.039999999999999</v>
      </c>
      <c r="I289" s="232"/>
      <c r="J289" s="228"/>
      <c r="K289" s="228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153</v>
      </c>
      <c r="AU289" s="237" t="s">
        <v>86</v>
      </c>
      <c r="AV289" s="13" t="s">
        <v>86</v>
      </c>
      <c r="AW289" s="13" t="s">
        <v>35</v>
      </c>
      <c r="AX289" s="13" t="s">
        <v>84</v>
      </c>
      <c r="AY289" s="237" t="s">
        <v>139</v>
      </c>
    </row>
    <row r="290" s="13" customFormat="1">
      <c r="A290" s="13"/>
      <c r="B290" s="227"/>
      <c r="C290" s="228"/>
      <c r="D290" s="220" t="s">
        <v>153</v>
      </c>
      <c r="E290" s="228"/>
      <c r="F290" s="230" t="s">
        <v>1646</v>
      </c>
      <c r="G290" s="228"/>
      <c r="H290" s="231">
        <v>62.549999999999997</v>
      </c>
      <c r="I290" s="232"/>
      <c r="J290" s="228"/>
      <c r="K290" s="228"/>
      <c r="L290" s="233"/>
      <c r="M290" s="234"/>
      <c r="N290" s="235"/>
      <c r="O290" s="235"/>
      <c r="P290" s="235"/>
      <c r="Q290" s="235"/>
      <c r="R290" s="235"/>
      <c r="S290" s="235"/>
      <c r="T290" s="236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37" t="s">
        <v>153</v>
      </c>
      <c r="AU290" s="237" t="s">
        <v>86</v>
      </c>
      <c r="AV290" s="13" t="s">
        <v>86</v>
      </c>
      <c r="AW290" s="13" t="s">
        <v>4</v>
      </c>
      <c r="AX290" s="13" t="s">
        <v>84</v>
      </c>
      <c r="AY290" s="237" t="s">
        <v>139</v>
      </c>
    </row>
    <row r="291" s="2" customFormat="1" ht="16.5" customHeight="1">
      <c r="A291" s="41"/>
      <c r="B291" s="42"/>
      <c r="C291" s="207" t="s">
        <v>1647</v>
      </c>
      <c r="D291" s="238" t="s">
        <v>142</v>
      </c>
      <c r="E291" s="208" t="s">
        <v>1648</v>
      </c>
      <c r="F291" s="209" t="s">
        <v>1649</v>
      </c>
      <c r="G291" s="210" t="s">
        <v>197</v>
      </c>
      <c r="H291" s="211">
        <v>125.09999999999999</v>
      </c>
      <c r="I291" s="212"/>
      <c r="J291" s="213">
        <f>ROUND(I291*H291,2)</f>
        <v>0</v>
      </c>
      <c r="K291" s="209" t="s">
        <v>146</v>
      </c>
      <c r="L291" s="47"/>
      <c r="M291" s="214" t="s">
        <v>19</v>
      </c>
      <c r="N291" s="215" t="s">
        <v>47</v>
      </c>
      <c r="O291" s="87"/>
      <c r="P291" s="216">
        <f>O291*H291</f>
        <v>0</v>
      </c>
      <c r="Q291" s="216">
        <v>0</v>
      </c>
      <c r="R291" s="216">
        <f>Q291*H291</f>
        <v>0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305</v>
      </c>
      <c r="AT291" s="218" t="s">
        <v>142</v>
      </c>
      <c r="AU291" s="218" t="s">
        <v>86</v>
      </c>
      <c r="AY291" s="20" t="s">
        <v>139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84</v>
      </c>
      <c r="BK291" s="219">
        <f>ROUND(I291*H291,2)</f>
        <v>0</v>
      </c>
      <c r="BL291" s="20" t="s">
        <v>305</v>
      </c>
      <c r="BM291" s="218" t="s">
        <v>1650</v>
      </c>
    </row>
    <row r="292" s="2" customFormat="1">
      <c r="A292" s="41"/>
      <c r="B292" s="42"/>
      <c r="C292" s="43"/>
      <c r="D292" s="220" t="s">
        <v>149</v>
      </c>
      <c r="E292" s="43"/>
      <c r="F292" s="221" t="s">
        <v>1651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149</v>
      </c>
      <c r="AU292" s="20" t="s">
        <v>86</v>
      </c>
    </row>
    <row r="293" s="2" customFormat="1">
      <c r="A293" s="41"/>
      <c r="B293" s="42"/>
      <c r="C293" s="43"/>
      <c r="D293" s="225" t="s">
        <v>151</v>
      </c>
      <c r="E293" s="43"/>
      <c r="F293" s="226" t="s">
        <v>1652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151</v>
      </c>
      <c r="AU293" s="20" t="s">
        <v>86</v>
      </c>
    </row>
    <row r="294" s="2" customFormat="1">
      <c r="A294" s="41"/>
      <c r="B294" s="42"/>
      <c r="C294" s="43"/>
      <c r="D294" s="220" t="s">
        <v>164</v>
      </c>
      <c r="E294" s="43"/>
      <c r="F294" s="239" t="s">
        <v>1626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164</v>
      </c>
      <c r="AU294" s="20" t="s">
        <v>86</v>
      </c>
    </row>
    <row r="295" s="13" customFormat="1">
      <c r="A295" s="13"/>
      <c r="B295" s="227"/>
      <c r="C295" s="228"/>
      <c r="D295" s="220" t="s">
        <v>153</v>
      </c>
      <c r="E295" s="229" t="s">
        <v>19</v>
      </c>
      <c r="F295" s="230" t="s">
        <v>1653</v>
      </c>
      <c r="G295" s="228"/>
      <c r="H295" s="231">
        <v>125.09999999999999</v>
      </c>
      <c r="I295" s="232"/>
      <c r="J295" s="228"/>
      <c r="K295" s="228"/>
      <c r="L295" s="233"/>
      <c r="M295" s="234"/>
      <c r="N295" s="235"/>
      <c r="O295" s="235"/>
      <c r="P295" s="235"/>
      <c r="Q295" s="235"/>
      <c r="R295" s="235"/>
      <c r="S295" s="235"/>
      <c r="T295" s="236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37" t="s">
        <v>153</v>
      </c>
      <c r="AU295" s="237" t="s">
        <v>86</v>
      </c>
      <c r="AV295" s="13" t="s">
        <v>86</v>
      </c>
      <c r="AW295" s="13" t="s">
        <v>35</v>
      </c>
      <c r="AX295" s="13" t="s">
        <v>84</v>
      </c>
      <c r="AY295" s="237" t="s">
        <v>139</v>
      </c>
    </row>
    <row r="296" s="2" customFormat="1" ht="16.5" customHeight="1">
      <c r="A296" s="41"/>
      <c r="B296" s="42"/>
      <c r="C296" s="240" t="s">
        <v>1654</v>
      </c>
      <c r="D296" s="241" t="s">
        <v>182</v>
      </c>
      <c r="E296" s="242" t="s">
        <v>1655</v>
      </c>
      <c r="F296" s="243" t="s">
        <v>1656</v>
      </c>
      <c r="G296" s="244" t="s">
        <v>1630</v>
      </c>
      <c r="H296" s="245">
        <v>77.561999999999998</v>
      </c>
      <c r="I296" s="246"/>
      <c r="J296" s="247">
        <f>ROUND(I296*H296,2)</f>
        <v>0</v>
      </c>
      <c r="K296" s="243" t="s">
        <v>146</v>
      </c>
      <c r="L296" s="248"/>
      <c r="M296" s="249" t="s">
        <v>19</v>
      </c>
      <c r="N296" s="250" t="s">
        <v>47</v>
      </c>
      <c r="O296" s="87"/>
      <c r="P296" s="216">
        <f>O296*H296</f>
        <v>0</v>
      </c>
      <c r="Q296" s="216">
        <v>0.001</v>
      </c>
      <c r="R296" s="216">
        <f>Q296*H296</f>
        <v>0.077562000000000006</v>
      </c>
      <c r="S296" s="216">
        <v>0</v>
      </c>
      <c r="T296" s="217">
        <f>S296*H296</f>
        <v>0</v>
      </c>
      <c r="U296" s="41"/>
      <c r="V296" s="41"/>
      <c r="W296" s="41"/>
      <c r="X296" s="41"/>
      <c r="Y296" s="41"/>
      <c r="Z296" s="41"/>
      <c r="AA296" s="41"/>
      <c r="AB296" s="41"/>
      <c r="AC296" s="41"/>
      <c r="AD296" s="41"/>
      <c r="AE296" s="41"/>
      <c r="AR296" s="218" t="s">
        <v>388</v>
      </c>
      <c r="AT296" s="218" t="s">
        <v>182</v>
      </c>
      <c r="AU296" s="218" t="s">
        <v>86</v>
      </c>
      <c r="AY296" s="20" t="s">
        <v>139</v>
      </c>
      <c r="BE296" s="219">
        <f>IF(N296="základní",J296,0)</f>
        <v>0</v>
      </c>
      <c r="BF296" s="219">
        <f>IF(N296="snížená",J296,0)</f>
        <v>0</v>
      </c>
      <c r="BG296" s="219">
        <f>IF(N296="zákl. přenesená",J296,0)</f>
        <v>0</v>
      </c>
      <c r="BH296" s="219">
        <f>IF(N296="sníž. přenesená",J296,0)</f>
        <v>0</v>
      </c>
      <c r="BI296" s="219">
        <f>IF(N296="nulová",J296,0)</f>
        <v>0</v>
      </c>
      <c r="BJ296" s="20" t="s">
        <v>84</v>
      </c>
      <c r="BK296" s="219">
        <f>ROUND(I296*H296,2)</f>
        <v>0</v>
      </c>
      <c r="BL296" s="20" t="s">
        <v>305</v>
      </c>
      <c r="BM296" s="218" t="s">
        <v>1657</v>
      </c>
    </row>
    <row r="297" s="2" customFormat="1">
      <c r="A297" s="41"/>
      <c r="B297" s="42"/>
      <c r="C297" s="43"/>
      <c r="D297" s="220" t="s">
        <v>149</v>
      </c>
      <c r="E297" s="43"/>
      <c r="F297" s="221" t="s">
        <v>1656</v>
      </c>
      <c r="G297" s="43"/>
      <c r="H297" s="43"/>
      <c r="I297" s="222"/>
      <c r="J297" s="43"/>
      <c r="K297" s="43"/>
      <c r="L297" s="47"/>
      <c r="M297" s="223"/>
      <c r="N297" s="224"/>
      <c r="O297" s="87"/>
      <c r="P297" s="87"/>
      <c r="Q297" s="87"/>
      <c r="R297" s="87"/>
      <c r="S297" s="87"/>
      <c r="T297" s="88"/>
      <c r="U297" s="41"/>
      <c r="V297" s="41"/>
      <c r="W297" s="41"/>
      <c r="X297" s="41"/>
      <c r="Y297" s="41"/>
      <c r="Z297" s="41"/>
      <c r="AA297" s="41"/>
      <c r="AB297" s="41"/>
      <c r="AC297" s="41"/>
      <c r="AD297" s="41"/>
      <c r="AE297" s="41"/>
      <c r="AT297" s="20" t="s">
        <v>149</v>
      </c>
      <c r="AU297" s="20" t="s">
        <v>86</v>
      </c>
    </row>
    <row r="298" s="2" customFormat="1">
      <c r="A298" s="41"/>
      <c r="B298" s="42"/>
      <c r="C298" s="43"/>
      <c r="D298" s="220" t="s">
        <v>164</v>
      </c>
      <c r="E298" s="43"/>
      <c r="F298" s="239" t="s">
        <v>1626</v>
      </c>
      <c r="G298" s="43"/>
      <c r="H298" s="43"/>
      <c r="I298" s="222"/>
      <c r="J298" s="43"/>
      <c r="K298" s="43"/>
      <c r="L298" s="47"/>
      <c r="M298" s="223"/>
      <c r="N298" s="224"/>
      <c r="O298" s="87"/>
      <c r="P298" s="87"/>
      <c r="Q298" s="87"/>
      <c r="R298" s="87"/>
      <c r="S298" s="87"/>
      <c r="T298" s="88"/>
      <c r="U298" s="41"/>
      <c r="V298" s="41"/>
      <c r="W298" s="41"/>
      <c r="X298" s="41"/>
      <c r="Y298" s="41"/>
      <c r="Z298" s="41"/>
      <c r="AA298" s="41"/>
      <c r="AB298" s="41"/>
      <c r="AC298" s="41"/>
      <c r="AD298" s="41"/>
      <c r="AE298" s="41"/>
      <c r="AT298" s="20" t="s">
        <v>164</v>
      </c>
      <c r="AU298" s="20" t="s">
        <v>86</v>
      </c>
    </row>
    <row r="299" s="13" customFormat="1">
      <c r="A299" s="13"/>
      <c r="B299" s="227"/>
      <c r="C299" s="228"/>
      <c r="D299" s="220" t="s">
        <v>153</v>
      </c>
      <c r="E299" s="229" t="s">
        <v>19</v>
      </c>
      <c r="F299" s="230" t="s">
        <v>1658</v>
      </c>
      <c r="G299" s="228"/>
      <c r="H299" s="231">
        <v>77.561999999999998</v>
      </c>
      <c r="I299" s="232"/>
      <c r="J299" s="228"/>
      <c r="K299" s="228"/>
      <c r="L299" s="233"/>
      <c r="M299" s="234"/>
      <c r="N299" s="235"/>
      <c r="O299" s="235"/>
      <c r="P299" s="235"/>
      <c r="Q299" s="235"/>
      <c r="R299" s="235"/>
      <c r="S299" s="235"/>
      <c r="T299" s="236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37" t="s">
        <v>153</v>
      </c>
      <c r="AU299" s="237" t="s">
        <v>86</v>
      </c>
      <c r="AV299" s="13" t="s">
        <v>86</v>
      </c>
      <c r="AW299" s="13" t="s">
        <v>35</v>
      </c>
      <c r="AX299" s="13" t="s">
        <v>84</v>
      </c>
      <c r="AY299" s="237" t="s">
        <v>139</v>
      </c>
    </row>
    <row r="300" s="2" customFormat="1" ht="16.5" customHeight="1">
      <c r="A300" s="41"/>
      <c r="B300" s="42"/>
      <c r="C300" s="207" t="s">
        <v>388</v>
      </c>
      <c r="D300" s="238" t="s">
        <v>142</v>
      </c>
      <c r="E300" s="208" t="s">
        <v>1659</v>
      </c>
      <c r="F300" s="209" t="s">
        <v>1660</v>
      </c>
      <c r="G300" s="210" t="s">
        <v>271</v>
      </c>
      <c r="H300" s="211">
        <v>65</v>
      </c>
      <c r="I300" s="212"/>
      <c r="J300" s="213">
        <f>ROUND(I300*H300,2)</f>
        <v>0</v>
      </c>
      <c r="K300" s="209" t="s">
        <v>146</v>
      </c>
      <c r="L300" s="47"/>
      <c r="M300" s="214" t="s">
        <v>19</v>
      </c>
      <c r="N300" s="215" t="s">
        <v>47</v>
      </c>
      <c r="O300" s="87"/>
      <c r="P300" s="216">
        <f>O300*H300</f>
        <v>0</v>
      </c>
      <c r="Q300" s="216">
        <v>0</v>
      </c>
      <c r="R300" s="216">
        <f>Q300*H300</f>
        <v>0</v>
      </c>
      <c r="S300" s="216">
        <v>0</v>
      </c>
      <c r="T300" s="217">
        <f>S300*H300</f>
        <v>0</v>
      </c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R300" s="218" t="s">
        <v>305</v>
      </c>
      <c r="AT300" s="218" t="s">
        <v>142</v>
      </c>
      <c r="AU300" s="218" t="s">
        <v>86</v>
      </c>
      <c r="AY300" s="20" t="s">
        <v>139</v>
      </c>
      <c r="BE300" s="219">
        <f>IF(N300="základní",J300,0)</f>
        <v>0</v>
      </c>
      <c r="BF300" s="219">
        <f>IF(N300="snížená",J300,0)</f>
        <v>0</v>
      </c>
      <c r="BG300" s="219">
        <f>IF(N300="zákl. přenesená",J300,0)</f>
        <v>0</v>
      </c>
      <c r="BH300" s="219">
        <f>IF(N300="sníž. přenesená",J300,0)</f>
        <v>0</v>
      </c>
      <c r="BI300" s="219">
        <f>IF(N300="nulová",J300,0)</f>
        <v>0</v>
      </c>
      <c r="BJ300" s="20" t="s">
        <v>84</v>
      </c>
      <c r="BK300" s="219">
        <f>ROUND(I300*H300,2)</f>
        <v>0</v>
      </c>
      <c r="BL300" s="20" t="s">
        <v>305</v>
      </c>
      <c r="BM300" s="218" t="s">
        <v>1661</v>
      </c>
    </row>
    <row r="301" s="2" customFormat="1">
      <c r="A301" s="41"/>
      <c r="B301" s="42"/>
      <c r="C301" s="43"/>
      <c r="D301" s="220" t="s">
        <v>149</v>
      </c>
      <c r="E301" s="43"/>
      <c r="F301" s="221" t="s">
        <v>1662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149</v>
      </c>
      <c r="AU301" s="20" t="s">
        <v>86</v>
      </c>
    </row>
    <row r="302" s="2" customFormat="1">
      <c r="A302" s="41"/>
      <c r="B302" s="42"/>
      <c r="C302" s="43"/>
      <c r="D302" s="225" t="s">
        <v>151</v>
      </c>
      <c r="E302" s="43"/>
      <c r="F302" s="226" t="s">
        <v>1663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151</v>
      </c>
      <c r="AU302" s="20" t="s">
        <v>86</v>
      </c>
    </row>
    <row r="303" s="2" customFormat="1">
      <c r="A303" s="41"/>
      <c r="B303" s="42"/>
      <c r="C303" s="43"/>
      <c r="D303" s="220" t="s">
        <v>164</v>
      </c>
      <c r="E303" s="43"/>
      <c r="F303" s="239" t="s">
        <v>1626</v>
      </c>
      <c r="G303" s="43"/>
      <c r="H303" s="43"/>
      <c r="I303" s="222"/>
      <c r="J303" s="43"/>
      <c r="K303" s="43"/>
      <c r="L303" s="47"/>
      <c r="M303" s="223"/>
      <c r="N303" s="224"/>
      <c r="O303" s="87"/>
      <c r="P303" s="87"/>
      <c r="Q303" s="87"/>
      <c r="R303" s="87"/>
      <c r="S303" s="87"/>
      <c r="T303" s="88"/>
      <c r="U303" s="41"/>
      <c r="V303" s="41"/>
      <c r="W303" s="41"/>
      <c r="X303" s="41"/>
      <c r="Y303" s="41"/>
      <c r="Z303" s="41"/>
      <c r="AA303" s="41"/>
      <c r="AB303" s="41"/>
      <c r="AC303" s="41"/>
      <c r="AD303" s="41"/>
      <c r="AE303" s="41"/>
      <c r="AT303" s="20" t="s">
        <v>164</v>
      </c>
      <c r="AU303" s="20" t="s">
        <v>86</v>
      </c>
    </row>
    <row r="304" s="2" customFormat="1" ht="16.5" customHeight="1">
      <c r="A304" s="41"/>
      <c r="B304" s="42"/>
      <c r="C304" s="240" t="s">
        <v>394</v>
      </c>
      <c r="D304" s="241" t="s">
        <v>182</v>
      </c>
      <c r="E304" s="242" t="s">
        <v>1664</v>
      </c>
      <c r="F304" s="243" t="s">
        <v>1665</v>
      </c>
      <c r="G304" s="244" t="s">
        <v>271</v>
      </c>
      <c r="H304" s="245">
        <v>49</v>
      </c>
      <c r="I304" s="246"/>
      <c r="J304" s="247">
        <f>ROUND(I304*H304,2)</f>
        <v>0</v>
      </c>
      <c r="K304" s="243" t="s">
        <v>146</v>
      </c>
      <c r="L304" s="248"/>
      <c r="M304" s="249" t="s">
        <v>19</v>
      </c>
      <c r="N304" s="250" t="s">
        <v>47</v>
      </c>
      <c r="O304" s="87"/>
      <c r="P304" s="216">
        <f>O304*H304</f>
        <v>0</v>
      </c>
      <c r="Q304" s="216">
        <v>0.00012999999999999999</v>
      </c>
      <c r="R304" s="216">
        <f>Q304*H304</f>
        <v>0.0063699999999999998</v>
      </c>
      <c r="S304" s="216">
        <v>0</v>
      </c>
      <c r="T304" s="217">
        <f>S304*H304</f>
        <v>0</v>
      </c>
      <c r="U304" s="41"/>
      <c r="V304" s="41"/>
      <c r="W304" s="41"/>
      <c r="X304" s="41"/>
      <c r="Y304" s="41"/>
      <c r="Z304" s="41"/>
      <c r="AA304" s="41"/>
      <c r="AB304" s="41"/>
      <c r="AC304" s="41"/>
      <c r="AD304" s="41"/>
      <c r="AE304" s="41"/>
      <c r="AR304" s="218" t="s">
        <v>388</v>
      </c>
      <c r="AT304" s="218" t="s">
        <v>182</v>
      </c>
      <c r="AU304" s="218" t="s">
        <v>86</v>
      </c>
      <c r="AY304" s="20" t="s">
        <v>139</v>
      </c>
      <c r="BE304" s="219">
        <f>IF(N304="základní",J304,0)</f>
        <v>0</v>
      </c>
      <c r="BF304" s="219">
        <f>IF(N304="snížená",J304,0)</f>
        <v>0</v>
      </c>
      <c r="BG304" s="219">
        <f>IF(N304="zákl. přenesená",J304,0)</f>
        <v>0</v>
      </c>
      <c r="BH304" s="219">
        <f>IF(N304="sníž. přenesená",J304,0)</f>
        <v>0</v>
      </c>
      <c r="BI304" s="219">
        <f>IF(N304="nulová",J304,0)</f>
        <v>0</v>
      </c>
      <c r="BJ304" s="20" t="s">
        <v>84</v>
      </c>
      <c r="BK304" s="219">
        <f>ROUND(I304*H304,2)</f>
        <v>0</v>
      </c>
      <c r="BL304" s="20" t="s">
        <v>305</v>
      </c>
      <c r="BM304" s="218" t="s">
        <v>1666</v>
      </c>
    </row>
    <row r="305" s="2" customFormat="1">
      <c r="A305" s="41"/>
      <c r="B305" s="42"/>
      <c r="C305" s="43"/>
      <c r="D305" s="220" t="s">
        <v>149</v>
      </c>
      <c r="E305" s="43"/>
      <c r="F305" s="221" t="s">
        <v>1665</v>
      </c>
      <c r="G305" s="43"/>
      <c r="H305" s="43"/>
      <c r="I305" s="222"/>
      <c r="J305" s="43"/>
      <c r="K305" s="43"/>
      <c r="L305" s="47"/>
      <c r="M305" s="223"/>
      <c r="N305" s="224"/>
      <c r="O305" s="87"/>
      <c r="P305" s="87"/>
      <c r="Q305" s="87"/>
      <c r="R305" s="87"/>
      <c r="S305" s="87"/>
      <c r="T305" s="88"/>
      <c r="U305" s="41"/>
      <c r="V305" s="41"/>
      <c r="W305" s="41"/>
      <c r="X305" s="41"/>
      <c r="Y305" s="41"/>
      <c r="Z305" s="41"/>
      <c r="AA305" s="41"/>
      <c r="AB305" s="41"/>
      <c r="AC305" s="41"/>
      <c r="AD305" s="41"/>
      <c r="AE305" s="41"/>
      <c r="AT305" s="20" t="s">
        <v>149</v>
      </c>
      <c r="AU305" s="20" t="s">
        <v>86</v>
      </c>
    </row>
    <row r="306" s="2" customFormat="1">
      <c r="A306" s="41"/>
      <c r="B306" s="42"/>
      <c r="C306" s="43"/>
      <c r="D306" s="220" t="s">
        <v>164</v>
      </c>
      <c r="E306" s="43"/>
      <c r="F306" s="239" t="s">
        <v>1626</v>
      </c>
      <c r="G306" s="43"/>
      <c r="H306" s="43"/>
      <c r="I306" s="222"/>
      <c r="J306" s="43"/>
      <c r="K306" s="43"/>
      <c r="L306" s="47"/>
      <c r="M306" s="223"/>
      <c r="N306" s="224"/>
      <c r="O306" s="87"/>
      <c r="P306" s="87"/>
      <c r="Q306" s="87"/>
      <c r="R306" s="87"/>
      <c r="S306" s="87"/>
      <c r="T306" s="88"/>
      <c r="U306" s="41"/>
      <c r="V306" s="41"/>
      <c r="W306" s="41"/>
      <c r="X306" s="41"/>
      <c r="Y306" s="41"/>
      <c r="Z306" s="41"/>
      <c r="AA306" s="41"/>
      <c r="AB306" s="41"/>
      <c r="AC306" s="41"/>
      <c r="AD306" s="41"/>
      <c r="AE306" s="41"/>
      <c r="AT306" s="20" t="s">
        <v>164</v>
      </c>
      <c r="AU306" s="20" t="s">
        <v>86</v>
      </c>
    </row>
    <row r="307" s="13" customFormat="1">
      <c r="A307" s="13"/>
      <c r="B307" s="227"/>
      <c r="C307" s="228"/>
      <c r="D307" s="220" t="s">
        <v>153</v>
      </c>
      <c r="E307" s="229" t="s">
        <v>19</v>
      </c>
      <c r="F307" s="230" t="s">
        <v>1667</v>
      </c>
      <c r="G307" s="228"/>
      <c r="H307" s="231">
        <v>12</v>
      </c>
      <c r="I307" s="232"/>
      <c r="J307" s="228"/>
      <c r="K307" s="228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153</v>
      </c>
      <c r="AU307" s="237" t="s">
        <v>86</v>
      </c>
      <c r="AV307" s="13" t="s">
        <v>86</v>
      </c>
      <c r="AW307" s="13" t="s">
        <v>35</v>
      </c>
      <c r="AX307" s="13" t="s">
        <v>76</v>
      </c>
      <c r="AY307" s="237" t="s">
        <v>139</v>
      </c>
    </row>
    <row r="308" s="13" customFormat="1">
      <c r="A308" s="13"/>
      <c r="B308" s="227"/>
      <c r="C308" s="228"/>
      <c r="D308" s="220" t="s">
        <v>153</v>
      </c>
      <c r="E308" s="229" t="s">
        <v>19</v>
      </c>
      <c r="F308" s="230" t="s">
        <v>1668</v>
      </c>
      <c r="G308" s="228"/>
      <c r="H308" s="231">
        <v>9</v>
      </c>
      <c r="I308" s="232"/>
      <c r="J308" s="228"/>
      <c r="K308" s="228"/>
      <c r="L308" s="233"/>
      <c r="M308" s="234"/>
      <c r="N308" s="235"/>
      <c r="O308" s="235"/>
      <c r="P308" s="235"/>
      <c r="Q308" s="235"/>
      <c r="R308" s="235"/>
      <c r="S308" s="235"/>
      <c r="T308" s="236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7" t="s">
        <v>153</v>
      </c>
      <c r="AU308" s="237" t="s">
        <v>86</v>
      </c>
      <c r="AV308" s="13" t="s">
        <v>86</v>
      </c>
      <c r="AW308" s="13" t="s">
        <v>35</v>
      </c>
      <c r="AX308" s="13" t="s">
        <v>76</v>
      </c>
      <c r="AY308" s="237" t="s">
        <v>139</v>
      </c>
    </row>
    <row r="309" s="13" customFormat="1">
      <c r="A309" s="13"/>
      <c r="B309" s="227"/>
      <c r="C309" s="228"/>
      <c r="D309" s="220" t="s">
        <v>153</v>
      </c>
      <c r="E309" s="229" t="s">
        <v>19</v>
      </c>
      <c r="F309" s="230" t="s">
        <v>1669</v>
      </c>
      <c r="G309" s="228"/>
      <c r="H309" s="231">
        <v>28</v>
      </c>
      <c r="I309" s="232"/>
      <c r="J309" s="228"/>
      <c r="K309" s="228"/>
      <c r="L309" s="233"/>
      <c r="M309" s="234"/>
      <c r="N309" s="235"/>
      <c r="O309" s="235"/>
      <c r="P309" s="235"/>
      <c r="Q309" s="235"/>
      <c r="R309" s="235"/>
      <c r="S309" s="235"/>
      <c r="T309" s="236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7" t="s">
        <v>153</v>
      </c>
      <c r="AU309" s="237" t="s">
        <v>86</v>
      </c>
      <c r="AV309" s="13" t="s">
        <v>86</v>
      </c>
      <c r="AW309" s="13" t="s">
        <v>35</v>
      </c>
      <c r="AX309" s="13" t="s">
        <v>76</v>
      </c>
      <c r="AY309" s="237" t="s">
        <v>139</v>
      </c>
    </row>
    <row r="310" s="14" customFormat="1">
      <c r="A310" s="14"/>
      <c r="B310" s="251"/>
      <c r="C310" s="252"/>
      <c r="D310" s="220" t="s">
        <v>153</v>
      </c>
      <c r="E310" s="253" t="s">
        <v>19</v>
      </c>
      <c r="F310" s="254" t="s">
        <v>213</v>
      </c>
      <c r="G310" s="252"/>
      <c r="H310" s="255">
        <v>49</v>
      </c>
      <c r="I310" s="256"/>
      <c r="J310" s="252"/>
      <c r="K310" s="252"/>
      <c r="L310" s="257"/>
      <c r="M310" s="258"/>
      <c r="N310" s="259"/>
      <c r="O310" s="259"/>
      <c r="P310" s="259"/>
      <c r="Q310" s="259"/>
      <c r="R310" s="259"/>
      <c r="S310" s="259"/>
      <c r="T310" s="260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61" t="s">
        <v>153</v>
      </c>
      <c r="AU310" s="261" t="s">
        <v>86</v>
      </c>
      <c r="AV310" s="14" t="s">
        <v>147</v>
      </c>
      <c r="AW310" s="14" t="s">
        <v>35</v>
      </c>
      <c r="AX310" s="14" t="s">
        <v>84</v>
      </c>
      <c r="AY310" s="261" t="s">
        <v>139</v>
      </c>
    </row>
    <row r="311" s="2" customFormat="1" ht="16.5" customHeight="1">
      <c r="A311" s="41"/>
      <c r="B311" s="42"/>
      <c r="C311" s="240" t="s">
        <v>401</v>
      </c>
      <c r="D311" s="241" t="s">
        <v>182</v>
      </c>
      <c r="E311" s="242" t="s">
        <v>1670</v>
      </c>
      <c r="F311" s="243" t="s">
        <v>1671</v>
      </c>
      <c r="G311" s="244" t="s">
        <v>271</v>
      </c>
      <c r="H311" s="245">
        <v>8</v>
      </c>
      <c r="I311" s="246"/>
      <c r="J311" s="247">
        <f>ROUND(I311*H311,2)</f>
        <v>0</v>
      </c>
      <c r="K311" s="243" t="s">
        <v>146</v>
      </c>
      <c r="L311" s="248"/>
      <c r="M311" s="249" t="s">
        <v>19</v>
      </c>
      <c r="N311" s="250" t="s">
        <v>47</v>
      </c>
      <c r="O311" s="87"/>
      <c r="P311" s="216">
        <f>O311*H311</f>
        <v>0</v>
      </c>
      <c r="Q311" s="216">
        <v>0.00018000000000000001</v>
      </c>
      <c r="R311" s="216">
        <f>Q311*H311</f>
        <v>0.0014400000000000001</v>
      </c>
      <c r="S311" s="216">
        <v>0</v>
      </c>
      <c r="T311" s="217">
        <f>S311*H311</f>
        <v>0</v>
      </c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R311" s="218" t="s">
        <v>388</v>
      </c>
      <c r="AT311" s="218" t="s">
        <v>182</v>
      </c>
      <c r="AU311" s="218" t="s">
        <v>86</v>
      </c>
      <c r="AY311" s="20" t="s">
        <v>139</v>
      </c>
      <c r="BE311" s="219">
        <f>IF(N311="základní",J311,0)</f>
        <v>0</v>
      </c>
      <c r="BF311" s="219">
        <f>IF(N311="snížená",J311,0)</f>
        <v>0</v>
      </c>
      <c r="BG311" s="219">
        <f>IF(N311="zákl. přenesená",J311,0)</f>
        <v>0</v>
      </c>
      <c r="BH311" s="219">
        <f>IF(N311="sníž. přenesená",J311,0)</f>
        <v>0</v>
      </c>
      <c r="BI311" s="219">
        <f>IF(N311="nulová",J311,0)</f>
        <v>0</v>
      </c>
      <c r="BJ311" s="20" t="s">
        <v>84</v>
      </c>
      <c r="BK311" s="219">
        <f>ROUND(I311*H311,2)</f>
        <v>0</v>
      </c>
      <c r="BL311" s="20" t="s">
        <v>305</v>
      </c>
      <c r="BM311" s="218" t="s">
        <v>1672</v>
      </c>
    </row>
    <row r="312" s="2" customFormat="1">
      <c r="A312" s="41"/>
      <c r="B312" s="42"/>
      <c r="C312" s="43"/>
      <c r="D312" s="220" t="s">
        <v>149</v>
      </c>
      <c r="E312" s="43"/>
      <c r="F312" s="221" t="s">
        <v>1671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149</v>
      </c>
      <c r="AU312" s="20" t="s">
        <v>86</v>
      </c>
    </row>
    <row r="313" s="2" customFormat="1">
      <c r="A313" s="41"/>
      <c r="B313" s="42"/>
      <c r="C313" s="43"/>
      <c r="D313" s="220" t="s">
        <v>164</v>
      </c>
      <c r="E313" s="43"/>
      <c r="F313" s="239" t="s">
        <v>1626</v>
      </c>
      <c r="G313" s="43"/>
      <c r="H313" s="43"/>
      <c r="I313" s="222"/>
      <c r="J313" s="43"/>
      <c r="K313" s="43"/>
      <c r="L313" s="47"/>
      <c r="M313" s="223"/>
      <c r="N313" s="224"/>
      <c r="O313" s="87"/>
      <c r="P313" s="87"/>
      <c r="Q313" s="87"/>
      <c r="R313" s="87"/>
      <c r="S313" s="87"/>
      <c r="T313" s="88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T313" s="20" t="s">
        <v>164</v>
      </c>
      <c r="AU313" s="20" t="s">
        <v>86</v>
      </c>
    </row>
    <row r="314" s="13" customFormat="1">
      <c r="A314" s="13"/>
      <c r="B314" s="227"/>
      <c r="C314" s="228"/>
      <c r="D314" s="220" t="s">
        <v>153</v>
      </c>
      <c r="E314" s="229" t="s">
        <v>19</v>
      </c>
      <c r="F314" s="230" t="s">
        <v>185</v>
      </c>
      <c r="G314" s="228"/>
      <c r="H314" s="231">
        <v>8</v>
      </c>
      <c r="I314" s="232"/>
      <c r="J314" s="228"/>
      <c r="K314" s="228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153</v>
      </c>
      <c r="AU314" s="237" t="s">
        <v>86</v>
      </c>
      <c r="AV314" s="13" t="s">
        <v>86</v>
      </c>
      <c r="AW314" s="13" t="s">
        <v>35</v>
      </c>
      <c r="AX314" s="13" t="s">
        <v>84</v>
      </c>
      <c r="AY314" s="237" t="s">
        <v>139</v>
      </c>
    </row>
    <row r="315" s="2" customFormat="1" ht="16.5" customHeight="1">
      <c r="A315" s="41"/>
      <c r="B315" s="42"/>
      <c r="C315" s="240" t="s">
        <v>1673</v>
      </c>
      <c r="D315" s="241" t="s">
        <v>182</v>
      </c>
      <c r="E315" s="242" t="s">
        <v>1674</v>
      </c>
      <c r="F315" s="243" t="s">
        <v>1675</v>
      </c>
      <c r="G315" s="244" t="s">
        <v>271</v>
      </c>
      <c r="H315" s="245">
        <v>8</v>
      </c>
      <c r="I315" s="246"/>
      <c r="J315" s="247">
        <f>ROUND(I315*H315,2)</f>
        <v>0</v>
      </c>
      <c r="K315" s="243" t="s">
        <v>146</v>
      </c>
      <c r="L315" s="248"/>
      <c r="M315" s="249" t="s">
        <v>19</v>
      </c>
      <c r="N315" s="250" t="s">
        <v>47</v>
      </c>
      <c r="O315" s="87"/>
      <c r="P315" s="216">
        <f>O315*H315</f>
        <v>0</v>
      </c>
      <c r="Q315" s="216">
        <v>0.00089999999999999998</v>
      </c>
      <c r="R315" s="216">
        <f>Q315*H315</f>
        <v>0.0071999999999999998</v>
      </c>
      <c r="S315" s="216">
        <v>0</v>
      </c>
      <c r="T315" s="217">
        <f>S315*H315</f>
        <v>0</v>
      </c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R315" s="218" t="s">
        <v>388</v>
      </c>
      <c r="AT315" s="218" t="s">
        <v>182</v>
      </c>
      <c r="AU315" s="218" t="s">
        <v>86</v>
      </c>
      <c r="AY315" s="20" t="s">
        <v>139</v>
      </c>
      <c r="BE315" s="219">
        <f>IF(N315="základní",J315,0)</f>
        <v>0</v>
      </c>
      <c r="BF315" s="219">
        <f>IF(N315="snížená",J315,0)</f>
        <v>0</v>
      </c>
      <c r="BG315" s="219">
        <f>IF(N315="zákl. přenesená",J315,0)</f>
        <v>0</v>
      </c>
      <c r="BH315" s="219">
        <f>IF(N315="sníž. přenesená",J315,0)</f>
        <v>0</v>
      </c>
      <c r="BI315" s="219">
        <f>IF(N315="nulová",J315,0)</f>
        <v>0</v>
      </c>
      <c r="BJ315" s="20" t="s">
        <v>84</v>
      </c>
      <c r="BK315" s="219">
        <f>ROUND(I315*H315,2)</f>
        <v>0</v>
      </c>
      <c r="BL315" s="20" t="s">
        <v>305</v>
      </c>
      <c r="BM315" s="218" t="s">
        <v>1676</v>
      </c>
    </row>
    <row r="316" s="2" customFormat="1">
      <c r="A316" s="41"/>
      <c r="B316" s="42"/>
      <c r="C316" s="43"/>
      <c r="D316" s="220" t="s">
        <v>149</v>
      </c>
      <c r="E316" s="43"/>
      <c r="F316" s="221" t="s">
        <v>1675</v>
      </c>
      <c r="G316" s="43"/>
      <c r="H316" s="43"/>
      <c r="I316" s="222"/>
      <c r="J316" s="43"/>
      <c r="K316" s="43"/>
      <c r="L316" s="47"/>
      <c r="M316" s="223"/>
      <c r="N316" s="224"/>
      <c r="O316" s="87"/>
      <c r="P316" s="87"/>
      <c r="Q316" s="87"/>
      <c r="R316" s="87"/>
      <c r="S316" s="87"/>
      <c r="T316" s="88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T316" s="20" t="s">
        <v>149</v>
      </c>
      <c r="AU316" s="20" t="s">
        <v>86</v>
      </c>
    </row>
    <row r="317" s="2" customFormat="1">
      <c r="A317" s="41"/>
      <c r="B317" s="42"/>
      <c r="C317" s="43"/>
      <c r="D317" s="220" t="s">
        <v>164</v>
      </c>
      <c r="E317" s="43"/>
      <c r="F317" s="239" t="s">
        <v>1626</v>
      </c>
      <c r="G317" s="43"/>
      <c r="H317" s="43"/>
      <c r="I317" s="222"/>
      <c r="J317" s="43"/>
      <c r="K317" s="43"/>
      <c r="L317" s="47"/>
      <c r="M317" s="223"/>
      <c r="N317" s="224"/>
      <c r="O317" s="87"/>
      <c r="P317" s="87"/>
      <c r="Q317" s="87"/>
      <c r="R317" s="87"/>
      <c r="S317" s="87"/>
      <c r="T317" s="88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T317" s="20" t="s">
        <v>164</v>
      </c>
      <c r="AU317" s="20" t="s">
        <v>86</v>
      </c>
    </row>
    <row r="318" s="13" customFormat="1">
      <c r="A318" s="13"/>
      <c r="B318" s="227"/>
      <c r="C318" s="228"/>
      <c r="D318" s="220" t="s">
        <v>153</v>
      </c>
      <c r="E318" s="229" t="s">
        <v>19</v>
      </c>
      <c r="F318" s="230" t="s">
        <v>185</v>
      </c>
      <c r="G318" s="228"/>
      <c r="H318" s="231">
        <v>8</v>
      </c>
      <c r="I318" s="232"/>
      <c r="J318" s="228"/>
      <c r="K318" s="228"/>
      <c r="L318" s="233"/>
      <c r="M318" s="234"/>
      <c r="N318" s="235"/>
      <c r="O318" s="235"/>
      <c r="P318" s="235"/>
      <c r="Q318" s="235"/>
      <c r="R318" s="235"/>
      <c r="S318" s="235"/>
      <c r="T318" s="23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7" t="s">
        <v>153</v>
      </c>
      <c r="AU318" s="237" t="s">
        <v>86</v>
      </c>
      <c r="AV318" s="13" t="s">
        <v>86</v>
      </c>
      <c r="AW318" s="13" t="s">
        <v>35</v>
      </c>
      <c r="AX318" s="13" t="s">
        <v>84</v>
      </c>
      <c r="AY318" s="237" t="s">
        <v>139</v>
      </c>
    </row>
    <row r="319" s="2" customFormat="1" ht="16.5" customHeight="1">
      <c r="A319" s="41"/>
      <c r="B319" s="42"/>
      <c r="C319" s="207" t="s">
        <v>1677</v>
      </c>
      <c r="D319" s="238" t="s">
        <v>142</v>
      </c>
      <c r="E319" s="208" t="s">
        <v>1678</v>
      </c>
      <c r="F319" s="209" t="s">
        <v>1679</v>
      </c>
      <c r="G319" s="210" t="s">
        <v>271</v>
      </c>
      <c r="H319" s="211">
        <v>8</v>
      </c>
      <c r="I319" s="212"/>
      <c r="J319" s="213">
        <f>ROUND(I319*H319,2)</f>
        <v>0</v>
      </c>
      <c r="K319" s="209" t="s">
        <v>146</v>
      </c>
      <c r="L319" s="47"/>
      <c r="M319" s="214" t="s">
        <v>19</v>
      </c>
      <c r="N319" s="215" t="s">
        <v>47</v>
      </c>
      <c r="O319" s="87"/>
      <c r="P319" s="216">
        <f>O319*H319</f>
        <v>0</v>
      </c>
      <c r="Q319" s="216">
        <v>0</v>
      </c>
      <c r="R319" s="216">
        <f>Q319*H319</f>
        <v>0</v>
      </c>
      <c r="S319" s="216">
        <v>0</v>
      </c>
      <c r="T319" s="217">
        <f>S319*H319</f>
        <v>0</v>
      </c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R319" s="218" t="s">
        <v>305</v>
      </c>
      <c r="AT319" s="218" t="s">
        <v>142</v>
      </c>
      <c r="AU319" s="218" t="s">
        <v>86</v>
      </c>
      <c r="AY319" s="20" t="s">
        <v>139</v>
      </c>
      <c r="BE319" s="219">
        <f>IF(N319="základní",J319,0)</f>
        <v>0</v>
      </c>
      <c r="BF319" s="219">
        <f>IF(N319="snížená",J319,0)</f>
        <v>0</v>
      </c>
      <c r="BG319" s="219">
        <f>IF(N319="zákl. přenesená",J319,0)</f>
        <v>0</v>
      </c>
      <c r="BH319" s="219">
        <f>IF(N319="sníž. přenesená",J319,0)</f>
        <v>0</v>
      </c>
      <c r="BI319" s="219">
        <f>IF(N319="nulová",J319,0)</f>
        <v>0</v>
      </c>
      <c r="BJ319" s="20" t="s">
        <v>84</v>
      </c>
      <c r="BK319" s="219">
        <f>ROUND(I319*H319,2)</f>
        <v>0</v>
      </c>
      <c r="BL319" s="20" t="s">
        <v>305</v>
      </c>
      <c r="BM319" s="218" t="s">
        <v>1680</v>
      </c>
    </row>
    <row r="320" s="2" customFormat="1">
      <c r="A320" s="41"/>
      <c r="B320" s="42"/>
      <c r="C320" s="43"/>
      <c r="D320" s="220" t="s">
        <v>149</v>
      </c>
      <c r="E320" s="43"/>
      <c r="F320" s="221" t="s">
        <v>1681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149</v>
      </c>
      <c r="AU320" s="20" t="s">
        <v>86</v>
      </c>
    </row>
    <row r="321" s="2" customFormat="1">
      <c r="A321" s="41"/>
      <c r="B321" s="42"/>
      <c r="C321" s="43"/>
      <c r="D321" s="225" t="s">
        <v>151</v>
      </c>
      <c r="E321" s="43"/>
      <c r="F321" s="226" t="s">
        <v>1682</v>
      </c>
      <c r="G321" s="43"/>
      <c r="H321" s="43"/>
      <c r="I321" s="222"/>
      <c r="J321" s="43"/>
      <c r="K321" s="43"/>
      <c r="L321" s="47"/>
      <c r="M321" s="223"/>
      <c r="N321" s="224"/>
      <c r="O321" s="87"/>
      <c r="P321" s="87"/>
      <c r="Q321" s="87"/>
      <c r="R321" s="87"/>
      <c r="S321" s="87"/>
      <c r="T321" s="88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T321" s="20" t="s">
        <v>151</v>
      </c>
      <c r="AU321" s="20" t="s">
        <v>86</v>
      </c>
    </row>
    <row r="322" s="2" customFormat="1">
      <c r="A322" s="41"/>
      <c r="B322" s="42"/>
      <c r="C322" s="43"/>
      <c r="D322" s="220" t="s">
        <v>164</v>
      </c>
      <c r="E322" s="43"/>
      <c r="F322" s="239" t="s">
        <v>1626</v>
      </c>
      <c r="G322" s="43"/>
      <c r="H322" s="43"/>
      <c r="I322" s="222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T322" s="20" t="s">
        <v>164</v>
      </c>
      <c r="AU322" s="20" t="s">
        <v>86</v>
      </c>
    </row>
    <row r="323" s="13" customFormat="1">
      <c r="A323" s="13"/>
      <c r="B323" s="227"/>
      <c r="C323" s="228"/>
      <c r="D323" s="220" t="s">
        <v>153</v>
      </c>
      <c r="E323" s="229" t="s">
        <v>19</v>
      </c>
      <c r="F323" s="230" t="s">
        <v>185</v>
      </c>
      <c r="G323" s="228"/>
      <c r="H323" s="231">
        <v>8</v>
      </c>
      <c r="I323" s="232"/>
      <c r="J323" s="228"/>
      <c r="K323" s="228"/>
      <c r="L323" s="233"/>
      <c r="M323" s="234"/>
      <c r="N323" s="235"/>
      <c r="O323" s="235"/>
      <c r="P323" s="235"/>
      <c r="Q323" s="235"/>
      <c r="R323" s="235"/>
      <c r="S323" s="235"/>
      <c r="T323" s="23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7" t="s">
        <v>153</v>
      </c>
      <c r="AU323" s="237" t="s">
        <v>86</v>
      </c>
      <c r="AV323" s="13" t="s">
        <v>86</v>
      </c>
      <c r="AW323" s="13" t="s">
        <v>35</v>
      </c>
      <c r="AX323" s="13" t="s">
        <v>84</v>
      </c>
      <c r="AY323" s="237" t="s">
        <v>139</v>
      </c>
    </row>
    <row r="324" s="2" customFormat="1" ht="16.5" customHeight="1">
      <c r="A324" s="41"/>
      <c r="B324" s="42"/>
      <c r="C324" s="240" t="s">
        <v>367</v>
      </c>
      <c r="D324" s="241" t="s">
        <v>182</v>
      </c>
      <c r="E324" s="242" t="s">
        <v>1683</v>
      </c>
      <c r="F324" s="243" t="s">
        <v>1684</v>
      </c>
      <c r="G324" s="244" t="s">
        <v>271</v>
      </c>
      <c r="H324" s="245">
        <v>8</v>
      </c>
      <c r="I324" s="246"/>
      <c r="J324" s="247">
        <f>ROUND(I324*H324,2)</f>
        <v>0</v>
      </c>
      <c r="K324" s="243" t="s">
        <v>146</v>
      </c>
      <c r="L324" s="248"/>
      <c r="M324" s="249" t="s">
        <v>19</v>
      </c>
      <c r="N324" s="250" t="s">
        <v>47</v>
      </c>
      <c r="O324" s="87"/>
      <c r="P324" s="216">
        <f>O324*H324</f>
        <v>0</v>
      </c>
      <c r="Q324" s="216">
        <v>0.0010200000000000001</v>
      </c>
      <c r="R324" s="216">
        <f>Q324*H324</f>
        <v>0.0081600000000000006</v>
      </c>
      <c r="S324" s="216">
        <v>0</v>
      </c>
      <c r="T324" s="217">
        <f>S324*H324</f>
        <v>0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388</v>
      </c>
      <c r="AT324" s="218" t="s">
        <v>182</v>
      </c>
      <c r="AU324" s="218" t="s">
        <v>86</v>
      </c>
      <c r="AY324" s="20" t="s">
        <v>139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84</v>
      </c>
      <c r="BK324" s="219">
        <f>ROUND(I324*H324,2)</f>
        <v>0</v>
      </c>
      <c r="BL324" s="20" t="s">
        <v>305</v>
      </c>
      <c r="BM324" s="218" t="s">
        <v>1685</v>
      </c>
    </row>
    <row r="325" s="2" customFormat="1">
      <c r="A325" s="41"/>
      <c r="B325" s="42"/>
      <c r="C325" s="43"/>
      <c r="D325" s="220" t="s">
        <v>149</v>
      </c>
      <c r="E325" s="43"/>
      <c r="F325" s="221" t="s">
        <v>1684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149</v>
      </c>
      <c r="AU325" s="20" t="s">
        <v>86</v>
      </c>
    </row>
    <row r="326" s="2" customFormat="1">
      <c r="A326" s="41"/>
      <c r="B326" s="42"/>
      <c r="C326" s="43"/>
      <c r="D326" s="220" t="s">
        <v>164</v>
      </c>
      <c r="E326" s="43"/>
      <c r="F326" s="239" t="s">
        <v>1626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164</v>
      </c>
      <c r="AU326" s="20" t="s">
        <v>86</v>
      </c>
    </row>
    <row r="327" s="2" customFormat="1" ht="16.5" customHeight="1">
      <c r="A327" s="41"/>
      <c r="B327" s="42"/>
      <c r="C327" s="207" t="s">
        <v>374</v>
      </c>
      <c r="D327" s="238" t="s">
        <v>142</v>
      </c>
      <c r="E327" s="208" t="s">
        <v>1686</v>
      </c>
      <c r="F327" s="209" t="s">
        <v>1687</v>
      </c>
      <c r="G327" s="210" t="s">
        <v>271</v>
      </c>
      <c r="H327" s="211">
        <v>6</v>
      </c>
      <c r="I327" s="212"/>
      <c r="J327" s="213">
        <f>ROUND(I327*H327,2)</f>
        <v>0</v>
      </c>
      <c r="K327" s="209" t="s">
        <v>146</v>
      </c>
      <c r="L327" s="47"/>
      <c r="M327" s="214" t="s">
        <v>19</v>
      </c>
      <c r="N327" s="215" t="s">
        <v>47</v>
      </c>
      <c r="O327" s="87"/>
      <c r="P327" s="216">
        <f>O327*H327</f>
        <v>0</v>
      </c>
      <c r="Q327" s="216">
        <v>0</v>
      </c>
      <c r="R327" s="216">
        <f>Q327*H327</f>
        <v>0</v>
      </c>
      <c r="S327" s="216">
        <v>0</v>
      </c>
      <c r="T327" s="217">
        <f>S327*H327</f>
        <v>0</v>
      </c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R327" s="218" t="s">
        <v>305</v>
      </c>
      <c r="AT327" s="218" t="s">
        <v>142</v>
      </c>
      <c r="AU327" s="218" t="s">
        <v>86</v>
      </c>
      <c r="AY327" s="20" t="s">
        <v>139</v>
      </c>
      <c r="BE327" s="219">
        <f>IF(N327="základní",J327,0)</f>
        <v>0</v>
      </c>
      <c r="BF327" s="219">
        <f>IF(N327="snížená",J327,0)</f>
        <v>0</v>
      </c>
      <c r="BG327" s="219">
        <f>IF(N327="zákl. přenesená",J327,0)</f>
        <v>0</v>
      </c>
      <c r="BH327" s="219">
        <f>IF(N327="sníž. přenesená",J327,0)</f>
        <v>0</v>
      </c>
      <c r="BI327" s="219">
        <f>IF(N327="nulová",J327,0)</f>
        <v>0</v>
      </c>
      <c r="BJ327" s="20" t="s">
        <v>84</v>
      </c>
      <c r="BK327" s="219">
        <f>ROUND(I327*H327,2)</f>
        <v>0</v>
      </c>
      <c r="BL327" s="20" t="s">
        <v>305</v>
      </c>
      <c r="BM327" s="218" t="s">
        <v>1688</v>
      </c>
    </row>
    <row r="328" s="2" customFormat="1">
      <c r="A328" s="41"/>
      <c r="B328" s="42"/>
      <c r="C328" s="43"/>
      <c r="D328" s="220" t="s">
        <v>149</v>
      </c>
      <c r="E328" s="43"/>
      <c r="F328" s="221" t="s">
        <v>1689</v>
      </c>
      <c r="G328" s="43"/>
      <c r="H328" s="43"/>
      <c r="I328" s="222"/>
      <c r="J328" s="43"/>
      <c r="K328" s="43"/>
      <c r="L328" s="47"/>
      <c r="M328" s="223"/>
      <c r="N328" s="224"/>
      <c r="O328" s="87"/>
      <c r="P328" s="87"/>
      <c r="Q328" s="87"/>
      <c r="R328" s="87"/>
      <c r="S328" s="87"/>
      <c r="T328" s="88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T328" s="20" t="s">
        <v>149</v>
      </c>
      <c r="AU328" s="20" t="s">
        <v>86</v>
      </c>
    </row>
    <row r="329" s="2" customFormat="1">
      <c r="A329" s="41"/>
      <c r="B329" s="42"/>
      <c r="C329" s="43"/>
      <c r="D329" s="225" t="s">
        <v>151</v>
      </c>
      <c r="E329" s="43"/>
      <c r="F329" s="226" t="s">
        <v>1690</v>
      </c>
      <c r="G329" s="43"/>
      <c r="H329" s="43"/>
      <c r="I329" s="222"/>
      <c r="J329" s="43"/>
      <c r="K329" s="43"/>
      <c r="L329" s="47"/>
      <c r="M329" s="223"/>
      <c r="N329" s="224"/>
      <c r="O329" s="87"/>
      <c r="P329" s="87"/>
      <c r="Q329" s="87"/>
      <c r="R329" s="87"/>
      <c r="S329" s="87"/>
      <c r="T329" s="88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T329" s="20" t="s">
        <v>151</v>
      </c>
      <c r="AU329" s="20" t="s">
        <v>86</v>
      </c>
    </row>
    <row r="330" s="2" customFormat="1">
      <c r="A330" s="41"/>
      <c r="B330" s="42"/>
      <c r="C330" s="43"/>
      <c r="D330" s="220" t="s">
        <v>164</v>
      </c>
      <c r="E330" s="43"/>
      <c r="F330" s="239" t="s">
        <v>1626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164</v>
      </c>
      <c r="AU330" s="20" t="s">
        <v>86</v>
      </c>
    </row>
    <row r="331" s="2" customFormat="1" ht="16.5" customHeight="1">
      <c r="A331" s="41"/>
      <c r="B331" s="42"/>
      <c r="C331" s="240" t="s">
        <v>344</v>
      </c>
      <c r="D331" s="241" t="s">
        <v>182</v>
      </c>
      <c r="E331" s="242" t="s">
        <v>1691</v>
      </c>
      <c r="F331" s="243" t="s">
        <v>1692</v>
      </c>
      <c r="G331" s="244" t="s">
        <v>271</v>
      </c>
      <c r="H331" s="245">
        <v>3</v>
      </c>
      <c r="I331" s="246"/>
      <c r="J331" s="247">
        <f>ROUND(I331*H331,2)</f>
        <v>0</v>
      </c>
      <c r="K331" s="243" t="s">
        <v>146</v>
      </c>
      <c r="L331" s="248"/>
      <c r="M331" s="249" t="s">
        <v>19</v>
      </c>
      <c r="N331" s="250" t="s">
        <v>47</v>
      </c>
      <c r="O331" s="87"/>
      <c r="P331" s="216">
        <f>O331*H331</f>
        <v>0</v>
      </c>
      <c r="Q331" s="216">
        <v>0.0040000000000000001</v>
      </c>
      <c r="R331" s="216">
        <f>Q331*H331</f>
        <v>0.012</v>
      </c>
      <c r="S331" s="216">
        <v>0</v>
      </c>
      <c r="T331" s="217">
        <f>S331*H331</f>
        <v>0</v>
      </c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R331" s="218" t="s">
        <v>388</v>
      </c>
      <c r="AT331" s="218" t="s">
        <v>182</v>
      </c>
      <c r="AU331" s="218" t="s">
        <v>86</v>
      </c>
      <c r="AY331" s="20" t="s">
        <v>139</v>
      </c>
      <c r="BE331" s="219">
        <f>IF(N331="základní",J331,0)</f>
        <v>0</v>
      </c>
      <c r="BF331" s="219">
        <f>IF(N331="snížená",J331,0)</f>
        <v>0</v>
      </c>
      <c r="BG331" s="219">
        <f>IF(N331="zákl. přenesená",J331,0)</f>
        <v>0</v>
      </c>
      <c r="BH331" s="219">
        <f>IF(N331="sníž. přenesená",J331,0)</f>
        <v>0</v>
      </c>
      <c r="BI331" s="219">
        <f>IF(N331="nulová",J331,0)</f>
        <v>0</v>
      </c>
      <c r="BJ331" s="20" t="s">
        <v>84</v>
      </c>
      <c r="BK331" s="219">
        <f>ROUND(I331*H331,2)</f>
        <v>0</v>
      </c>
      <c r="BL331" s="20" t="s">
        <v>305</v>
      </c>
      <c r="BM331" s="218" t="s">
        <v>1693</v>
      </c>
    </row>
    <row r="332" s="2" customFormat="1">
      <c r="A332" s="41"/>
      <c r="B332" s="42"/>
      <c r="C332" s="43"/>
      <c r="D332" s="220" t="s">
        <v>149</v>
      </c>
      <c r="E332" s="43"/>
      <c r="F332" s="221" t="s">
        <v>1692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149</v>
      </c>
      <c r="AU332" s="20" t="s">
        <v>86</v>
      </c>
    </row>
    <row r="333" s="2" customFormat="1">
      <c r="A333" s="41"/>
      <c r="B333" s="42"/>
      <c r="C333" s="43"/>
      <c r="D333" s="220" t="s">
        <v>164</v>
      </c>
      <c r="E333" s="43"/>
      <c r="F333" s="239" t="s">
        <v>1626</v>
      </c>
      <c r="G333" s="43"/>
      <c r="H333" s="43"/>
      <c r="I333" s="222"/>
      <c r="J333" s="43"/>
      <c r="K333" s="43"/>
      <c r="L333" s="47"/>
      <c r="M333" s="223"/>
      <c r="N333" s="224"/>
      <c r="O333" s="87"/>
      <c r="P333" s="87"/>
      <c r="Q333" s="87"/>
      <c r="R333" s="87"/>
      <c r="S333" s="87"/>
      <c r="T333" s="88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T333" s="20" t="s">
        <v>164</v>
      </c>
      <c r="AU333" s="20" t="s">
        <v>86</v>
      </c>
    </row>
    <row r="334" s="2" customFormat="1" ht="16.5" customHeight="1">
      <c r="A334" s="41"/>
      <c r="B334" s="42"/>
      <c r="C334" s="240" t="s">
        <v>382</v>
      </c>
      <c r="D334" s="241" t="s">
        <v>182</v>
      </c>
      <c r="E334" s="242" t="s">
        <v>1694</v>
      </c>
      <c r="F334" s="243" t="s">
        <v>1695</v>
      </c>
      <c r="G334" s="244" t="s">
        <v>271</v>
      </c>
      <c r="H334" s="245">
        <v>3</v>
      </c>
      <c r="I334" s="246"/>
      <c r="J334" s="247">
        <f>ROUND(I334*H334,2)</f>
        <v>0</v>
      </c>
      <c r="K334" s="243" t="s">
        <v>146</v>
      </c>
      <c r="L334" s="248"/>
      <c r="M334" s="249" t="s">
        <v>19</v>
      </c>
      <c r="N334" s="250" t="s">
        <v>47</v>
      </c>
      <c r="O334" s="87"/>
      <c r="P334" s="216">
        <f>O334*H334</f>
        <v>0</v>
      </c>
      <c r="Q334" s="216">
        <v>0.0030000000000000001</v>
      </c>
      <c r="R334" s="216">
        <f>Q334*H334</f>
        <v>0.0090000000000000011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388</v>
      </c>
      <c r="AT334" s="218" t="s">
        <v>182</v>
      </c>
      <c r="AU334" s="218" t="s">
        <v>86</v>
      </c>
      <c r="AY334" s="20" t="s">
        <v>139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0" t="s">
        <v>84</v>
      </c>
      <c r="BK334" s="219">
        <f>ROUND(I334*H334,2)</f>
        <v>0</v>
      </c>
      <c r="BL334" s="20" t="s">
        <v>305</v>
      </c>
      <c r="BM334" s="218" t="s">
        <v>1696</v>
      </c>
    </row>
    <row r="335" s="2" customFormat="1">
      <c r="A335" s="41"/>
      <c r="B335" s="42"/>
      <c r="C335" s="43"/>
      <c r="D335" s="220" t="s">
        <v>149</v>
      </c>
      <c r="E335" s="43"/>
      <c r="F335" s="221" t="s">
        <v>1695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149</v>
      </c>
      <c r="AU335" s="20" t="s">
        <v>86</v>
      </c>
    </row>
    <row r="336" s="2" customFormat="1">
      <c r="A336" s="41"/>
      <c r="B336" s="42"/>
      <c r="C336" s="43"/>
      <c r="D336" s="220" t="s">
        <v>164</v>
      </c>
      <c r="E336" s="43"/>
      <c r="F336" s="239" t="s">
        <v>1626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164</v>
      </c>
      <c r="AU336" s="20" t="s">
        <v>86</v>
      </c>
    </row>
    <row r="337" s="2" customFormat="1" ht="16.5" customHeight="1">
      <c r="A337" s="41"/>
      <c r="B337" s="42"/>
      <c r="C337" s="207" t="s">
        <v>1697</v>
      </c>
      <c r="D337" s="238" t="s">
        <v>142</v>
      </c>
      <c r="E337" s="208" t="s">
        <v>1698</v>
      </c>
      <c r="F337" s="209" t="s">
        <v>1699</v>
      </c>
      <c r="G337" s="210" t="s">
        <v>271</v>
      </c>
      <c r="H337" s="211">
        <v>4</v>
      </c>
      <c r="I337" s="212"/>
      <c r="J337" s="213">
        <f>ROUND(I337*H337,2)</f>
        <v>0</v>
      </c>
      <c r="K337" s="209" t="s">
        <v>146</v>
      </c>
      <c r="L337" s="47"/>
      <c r="M337" s="214" t="s">
        <v>19</v>
      </c>
      <c r="N337" s="215" t="s">
        <v>47</v>
      </c>
      <c r="O337" s="87"/>
      <c r="P337" s="216">
        <f>O337*H337</f>
        <v>0</v>
      </c>
      <c r="Q337" s="216">
        <v>0</v>
      </c>
      <c r="R337" s="216">
        <f>Q337*H337</f>
        <v>0</v>
      </c>
      <c r="S337" s="216">
        <v>0</v>
      </c>
      <c r="T337" s="217">
        <f>S337*H337</f>
        <v>0</v>
      </c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R337" s="218" t="s">
        <v>305</v>
      </c>
      <c r="AT337" s="218" t="s">
        <v>142</v>
      </c>
      <c r="AU337" s="218" t="s">
        <v>86</v>
      </c>
      <c r="AY337" s="20" t="s">
        <v>139</v>
      </c>
      <c r="BE337" s="219">
        <f>IF(N337="základní",J337,0)</f>
        <v>0</v>
      </c>
      <c r="BF337" s="219">
        <f>IF(N337="snížená",J337,0)</f>
        <v>0</v>
      </c>
      <c r="BG337" s="219">
        <f>IF(N337="zákl. přenesená",J337,0)</f>
        <v>0</v>
      </c>
      <c r="BH337" s="219">
        <f>IF(N337="sníž. přenesená",J337,0)</f>
        <v>0</v>
      </c>
      <c r="BI337" s="219">
        <f>IF(N337="nulová",J337,0)</f>
        <v>0</v>
      </c>
      <c r="BJ337" s="20" t="s">
        <v>84</v>
      </c>
      <c r="BK337" s="219">
        <f>ROUND(I337*H337,2)</f>
        <v>0</v>
      </c>
      <c r="BL337" s="20" t="s">
        <v>305</v>
      </c>
      <c r="BM337" s="218" t="s">
        <v>1700</v>
      </c>
    </row>
    <row r="338" s="2" customFormat="1">
      <c r="A338" s="41"/>
      <c r="B338" s="42"/>
      <c r="C338" s="43"/>
      <c r="D338" s="220" t="s">
        <v>149</v>
      </c>
      <c r="E338" s="43"/>
      <c r="F338" s="221" t="s">
        <v>1701</v>
      </c>
      <c r="G338" s="43"/>
      <c r="H338" s="43"/>
      <c r="I338" s="222"/>
      <c r="J338" s="43"/>
      <c r="K338" s="43"/>
      <c r="L338" s="47"/>
      <c r="M338" s="223"/>
      <c r="N338" s="224"/>
      <c r="O338" s="87"/>
      <c r="P338" s="87"/>
      <c r="Q338" s="87"/>
      <c r="R338" s="87"/>
      <c r="S338" s="87"/>
      <c r="T338" s="88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T338" s="20" t="s">
        <v>149</v>
      </c>
      <c r="AU338" s="20" t="s">
        <v>86</v>
      </c>
    </row>
    <row r="339" s="2" customFormat="1">
      <c r="A339" s="41"/>
      <c r="B339" s="42"/>
      <c r="C339" s="43"/>
      <c r="D339" s="225" t="s">
        <v>151</v>
      </c>
      <c r="E339" s="43"/>
      <c r="F339" s="226" t="s">
        <v>1702</v>
      </c>
      <c r="G339" s="43"/>
      <c r="H339" s="43"/>
      <c r="I339" s="222"/>
      <c r="J339" s="43"/>
      <c r="K339" s="43"/>
      <c r="L339" s="47"/>
      <c r="M339" s="223"/>
      <c r="N339" s="224"/>
      <c r="O339" s="87"/>
      <c r="P339" s="87"/>
      <c r="Q339" s="87"/>
      <c r="R339" s="87"/>
      <c r="S339" s="87"/>
      <c r="T339" s="88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T339" s="20" t="s">
        <v>151</v>
      </c>
      <c r="AU339" s="20" t="s">
        <v>86</v>
      </c>
    </row>
    <row r="340" s="2" customFormat="1">
      <c r="A340" s="41"/>
      <c r="B340" s="42"/>
      <c r="C340" s="43"/>
      <c r="D340" s="220" t="s">
        <v>164</v>
      </c>
      <c r="E340" s="43"/>
      <c r="F340" s="239" t="s">
        <v>1626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164</v>
      </c>
      <c r="AU340" s="20" t="s">
        <v>86</v>
      </c>
    </row>
    <row r="341" s="2" customFormat="1" ht="16.5" customHeight="1">
      <c r="A341" s="41"/>
      <c r="B341" s="42"/>
      <c r="C341" s="240" t="s">
        <v>1703</v>
      </c>
      <c r="D341" s="241" t="s">
        <v>182</v>
      </c>
      <c r="E341" s="242" t="s">
        <v>1704</v>
      </c>
      <c r="F341" s="243" t="s">
        <v>1705</v>
      </c>
      <c r="G341" s="244" t="s">
        <v>271</v>
      </c>
      <c r="H341" s="245">
        <v>4</v>
      </c>
      <c r="I341" s="246"/>
      <c r="J341" s="247">
        <f>ROUND(I341*H341,2)</f>
        <v>0</v>
      </c>
      <c r="K341" s="243" t="s">
        <v>146</v>
      </c>
      <c r="L341" s="248"/>
      <c r="M341" s="249" t="s">
        <v>19</v>
      </c>
      <c r="N341" s="250" t="s">
        <v>47</v>
      </c>
      <c r="O341" s="87"/>
      <c r="P341" s="216">
        <f>O341*H341</f>
        <v>0</v>
      </c>
      <c r="Q341" s="216">
        <v>0.017000000000000001</v>
      </c>
      <c r="R341" s="216">
        <f>Q341*H341</f>
        <v>0.068000000000000005</v>
      </c>
      <c r="S341" s="216">
        <v>0</v>
      </c>
      <c r="T341" s="217">
        <f>S341*H341</f>
        <v>0</v>
      </c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R341" s="218" t="s">
        <v>388</v>
      </c>
      <c r="AT341" s="218" t="s">
        <v>182</v>
      </c>
      <c r="AU341" s="218" t="s">
        <v>86</v>
      </c>
      <c r="AY341" s="20" t="s">
        <v>139</v>
      </c>
      <c r="BE341" s="219">
        <f>IF(N341="základní",J341,0)</f>
        <v>0</v>
      </c>
      <c r="BF341" s="219">
        <f>IF(N341="snížená",J341,0)</f>
        <v>0</v>
      </c>
      <c r="BG341" s="219">
        <f>IF(N341="zákl. přenesená",J341,0)</f>
        <v>0</v>
      </c>
      <c r="BH341" s="219">
        <f>IF(N341="sníž. přenesená",J341,0)</f>
        <v>0</v>
      </c>
      <c r="BI341" s="219">
        <f>IF(N341="nulová",J341,0)</f>
        <v>0</v>
      </c>
      <c r="BJ341" s="20" t="s">
        <v>84</v>
      </c>
      <c r="BK341" s="219">
        <f>ROUND(I341*H341,2)</f>
        <v>0</v>
      </c>
      <c r="BL341" s="20" t="s">
        <v>305</v>
      </c>
      <c r="BM341" s="218" t="s">
        <v>1706</v>
      </c>
    </row>
    <row r="342" s="2" customFormat="1">
      <c r="A342" s="41"/>
      <c r="B342" s="42"/>
      <c r="C342" s="43"/>
      <c r="D342" s="220" t="s">
        <v>149</v>
      </c>
      <c r="E342" s="43"/>
      <c r="F342" s="221" t="s">
        <v>1705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149</v>
      </c>
      <c r="AU342" s="20" t="s">
        <v>86</v>
      </c>
    </row>
    <row r="343" s="2" customFormat="1">
      <c r="A343" s="41"/>
      <c r="B343" s="42"/>
      <c r="C343" s="43"/>
      <c r="D343" s="220" t="s">
        <v>164</v>
      </c>
      <c r="E343" s="43"/>
      <c r="F343" s="239" t="s">
        <v>1626</v>
      </c>
      <c r="G343" s="43"/>
      <c r="H343" s="43"/>
      <c r="I343" s="222"/>
      <c r="J343" s="43"/>
      <c r="K343" s="43"/>
      <c r="L343" s="47"/>
      <c r="M343" s="223"/>
      <c r="N343" s="224"/>
      <c r="O343" s="87"/>
      <c r="P343" s="87"/>
      <c r="Q343" s="87"/>
      <c r="R343" s="87"/>
      <c r="S343" s="87"/>
      <c r="T343" s="88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T343" s="20" t="s">
        <v>164</v>
      </c>
      <c r="AU343" s="20" t="s">
        <v>86</v>
      </c>
    </row>
    <row r="344" s="2" customFormat="1" ht="16.5" customHeight="1">
      <c r="A344" s="41"/>
      <c r="B344" s="42"/>
      <c r="C344" s="207" t="s">
        <v>409</v>
      </c>
      <c r="D344" s="238" t="s">
        <v>142</v>
      </c>
      <c r="E344" s="208" t="s">
        <v>1707</v>
      </c>
      <c r="F344" s="209" t="s">
        <v>1708</v>
      </c>
      <c r="G344" s="210" t="s">
        <v>271</v>
      </c>
      <c r="H344" s="211">
        <v>4</v>
      </c>
      <c r="I344" s="212"/>
      <c r="J344" s="213">
        <f>ROUND(I344*H344,2)</f>
        <v>0</v>
      </c>
      <c r="K344" s="209" t="s">
        <v>146</v>
      </c>
      <c r="L344" s="47"/>
      <c r="M344" s="214" t="s">
        <v>19</v>
      </c>
      <c r="N344" s="215" t="s">
        <v>47</v>
      </c>
      <c r="O344" s="87"/>
      <c r="P344" s="216">
        <f>O344*H344</f>
        <v>0</v>
      </c>
      <c r="Q344" s="216">
        <v>0</v>
      </c>
      <c r="R344" s="216">
        <f>Q344*H344</f>
        <v>0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305</v>
      </c>
      <c r="AT344" s="218" t="s">
        <v>142</v>
      </c>
      <c r="AU344" s="218" t="s">
        <v>86</v>
      </c>
      <c r="AY344" s="20" t="s">
        <v>139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84</v>
      </c>
      <c r="BK344" s="219">
        <f>ROUND(I344*H344,2)</f>
        <v>0</v>
      </c>
      <c r="BL344" s="20" t="s">
        <v>305</v>
      </c>
      <c r="BM344" s="218" t="s">
        <v>1709</v>
      </c>
    </row>
    <row r="345" s="2" customFormat="1">
      <c r="A345" s="41"/>
      <c r="B345" s="42"/>
      <c r="C345" s="43"/>
      <c r="D345" s="220" t="s">
        <v>149</v>
      </c>
      <c r="E345" s="43"/>
      <c r="F345" s="221" t="s">
        <v>1708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149</v>
      </c>
      <c r="AU345" s="20" t="s">
        <v>86</v>
      </c>
    </row>
    <row r="346" s="2" customFormat="1">
      <c r="A346" s="41"/>
      <c r="B346" s="42"/>
      <c r="C346" s="43"/>
      <c r="D346" s="225" t="s">
        <v>151</v>
      </c>
      <c r="E346" s="43"/>
      <c r="F346" s="226" t="s">
        <v>1710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151</v>
      </c>
      <c r="AU346" s="20" t="s">
        <v>86</v>
      </c>
    </row>
    <row r="347" s="2" customFormat="1">
      <c r="A347" s="41"/>
      <c r="B347" s="42"/>
      <c r="C347" s="43"/>
      <c r="D347" s="220" t="s">
        <v>164</v>
      </c>
      <c r="E347" s="43"/>
      <c r="F347" s="239" t="s">
        <v>1626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164</v>
      </c>
      <c r="AU347" s="20" t="s">
        <v>86</v>
      </c>
    </row>
    <row r="348" s="13" customFormat="1">
      <c r="A348" s="13"/>
      <c r="B348" s="227"/>
      <c r="C348" s="228"/>
      <c r="D348" s="220" t="s">
        <v>153</v>
      </c>
      <c r="E348" s="229" t="s">
        <v>19</v>
      </c>
      <c r="F348" s="230" t="s">
        <v>147</v>
      </c>
      <c r="G348" s="228"/>
      <c r="H348" s="231">
        <v>4</v>
      </c>
      <c r="I348" s="232"/>
      <c r="J348" s="228"/>
      <c r="K348" s="228"/>
      <c r="L348" s="233"/>
      <c r="M348" s="234"/>
      <c r="N348" s="235"/>
      <c r="O348" s="235"/>
      <c r="P348" s="235"/>
      <c r="Q348" s="235"/>
      <c r="R348" s="235"/>
      <c r="S348" s="235"/>
      <c r="T348" s="236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37" t="s">
        <v>153</v>
      </c>
      <c r="AU348" s="237" t="s">
        <v>86</v>
      </c>
      <c r="AV348" s="13" t="s">
        <v>86</v>
      </c>
      <c r="AW348" s="13" t="s">
        <v>35</v>
      </c>
      <c r="AX348" s="13" t="s">
        <v>84</v>
      </c>
      <c r="AY348" s="237" t="s">
        <v>139</v>
      </c>
    </row>
    <row r="349" s="2" customFormat="1" ht="16.5" customHeight="1">
      <c r="A349" s="41"/>
      <c r="B349" s="42"/>
      <c r="C349" s="207" t="s">
        <v>419</v>
      </c>
      <c r="D349" s="238" t="s">
        <v>142</v>
      </c>
      <c r="E349" s="208" t="s">
        <v>1711</v>
      </c>
      <c r="F349" s="209" t="s">
        <v>1712</v>
      </c>
      <c r="G349" s="210" t="s">
        <v>271</v>
      </c>
      <c r="H349" s="211">
        <v>1</v>
      </c>
      <c r="I349" s="212"/>
      <c r="J349" s="213">
        <f>ROUND(I349*H349,2)</f>
        <v>0</v>
      </c>
      <c r="K349" s="209" t="s">
        <v>146</v>
      </c>
      <c r="L349" s="47"/>
      <c r="M349" s="214" t="s">
        <v>19</v>
      </c>
      <c r="N349" s="215" t="s">
        <v>47</v>
      </c>
      <c r="O349" s="87"/>
      <c r="P349" s="216">
        <f>O349*H349</f>
        <v>0</v>
      </c>
      <c r="Q349" s="216">
        <v>0</v>
      </c>
      <c r="R349" s="216">
        <f>Q349*H349</f>
        <v>0</v>
      </c>
      <c r="S349" s="216">
        <v>0</v>
      </c>
      <c r="T349" s="217">
        <f>S349*H349</f>
        <v>0</v>
      </c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R349" s="218" t="s">
        <v>305</v>
      </c>
      <c r="AT349" s="218" t="s">
        <v>142</v>
      </c>
      <c r="AU349" s="218" t="s">
        <v>86</v>
      </c>
      <c r="AY349" s="20" t="s">
        <v>139</v>
      </c>
      <c r="BE349" s="219">
        <f>IF(N349="základní",J349,0)</f>
        <v>0</v>
      </c>
      <c r="BF349" s="219">
        <f>IF(N349="snížená",J349,0)</f>
        <v>0</v>
      </c>
      <c r="BG349" s="219">
        <f>IF(N349="zákl. přenesená",J349,0)</f>
        <v>0</v>
      </c>
      <c r="BH349" s="219">
        <f>IF(N349="sníž. přenesená",J349,0)</f>
        <v>0</v>
      </c>
      <c r="BI349" s="219">
        <f>IF(N349="nulová",J349,0)</f>
        <v>0</v>
      </c>
      <c r="BJ349" s="20" t="s">
        <v>84</v>
      </c>
      <c r="BK349" s="219">
        <f>ROUND(I349*H349,2)</f>
        <v>0</v>
      </c>
      <c r="BL349" s="20" t="s">
        <v>305</v>
      </c>
      <c r="BM349" s="218" t="s">
        <v>1713</v>
      </c>
    </row>
    <row r="350" s="2" customFormat="1">
      <c r="A350" s="41"/>
      <c r="B350" s="42"/>
      <c r="C350" s="43"/>
      <c r="D350" s="220" t="s">
        <v>149</v>
      </c>
      <c r="E350" s="43"/>
      <c r="F350" s="221" t="s">
        <v>1714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149</v>
      </c>
      <c r="AU350" s="20" t="s">
        <v>86</v>
      </c>
    </row>
    <row r="351" s="2" customFormat="1">
      <c r="A351" s="41"/>
      <c r="B351" s="42"/>
      <c r="C351" s="43"/>
      <c r="D351" s="225" t="s">
        <v>151</v>
      </c>
      <c r="E351" s="43"/>
      <c r="F351" s="226" t="s">
        <v>1715</v>
      </c>
      <c r="G351" s="43"/>
      <c r="H351" s="43"/>
      <c r="I351" s="222"/>
      <c r="J351" s="43"/>
      <c r="K351" s="43"/>
      <c r="L351" s="47"/>
      <c r="M351" s="223"/>
      <c r="N351" s="224"/>
      <c r="O351" s="87"/>
      <c r="P351" s="87"/>
      <c r="Q351" s="87"/>
      <c r="R351" s="87"/>
      <c r="S351" s="87"/>
      <c r="T351" s="88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T351" s="20" t="s">
        <v>151</v>
      </c>
      <c r="AU351" s="20" t="s">
        <v>86</v>
      </c>
    </row>
    <row r="352" s="2" customFormat="1">
      <c r="A352" s="41"/>
      <c r="B352" s="42"/>
      <c r="C352" s="43"/>
      <c r="D352" s="220" t="s">
        <v>164</v>
      </c>
      <c r="E352" s="43"/>
      <c r="F352" s="239" t="s">
        <v>1716</v>
      </c>
      <c r="G352" s="43"/>
      <c r="H352" s="43"/>
      <c r="I352" s="222"/>
      <c r="J352" s="43"/>
      <c r="K352" s="43"/>
      <c r="L352" s="47"/>
      <c r="M352" s="223"/>
      <c r="N352" s="224"/>
      <c r="O352" s="87"/>
      <c r="P352" s="87"/>
      <c r="Q352" s="87"/>
      <c r="R352" s="87"/>
      <c r="S352" s="87"/>
      <c r="T352" s="88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T352" s="20" t="s">
        <v>164</v>
      </c>
      <c r="AU352" s="20" t="s">
        <v>86</v>
      </c>
    </row>
    <row r="353" s="13" customFormat="1">
      <c r="A353" s="13"/>
      <c r="B353" s="227"/>
      <c r="C353" s="228"/>
      <c r="D353" s="220" t="s">
        <v>153</v>
      </c>
      <c r="E353" s="229" t="s">
        <v>19</v>
      </c>
      <c r="F353" s="230" t="s">
        <v>84</v>
      </c>
      <c r="G353" s="228"/>
      <c r="H353" s="231">
        <v>1</v>
      </c>
      <c r="I353" s="232"/>
      <c r="J353" s="228"/>
      <c r="K353" s="228"/>
      <c r="L353" s="233"/>
      <c r="M353" s="234"/>
      <c r="N353" s="235"/>
      <c r="O353" s="235"/>
      <c r="P353" s="235"/>
      <c r="Q353" s="235"/>
      <c r="R353" s="235"/>
      <c r="S353" s="235"/>
      <c r="T353" s="23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37" t="s">
        <v>153</v>
      </c>
      <c r="AU353" s="237" t="s">
        <v>86</v>
      </c>
      <c r="AV353" s="13" t="s">
        <v>86</v>
      </c>
      <c r="AW353" s="13" t="s">
        <v>35</v>
      </c>
      <c r="AX353" s="13" t="s">
        <v>84</v>
      </c>
      <c r="AY353" s="237" t="s">
        <v>139</v>
      </c>
    </row>
    <row r="354" s="2" customFormat="1" ht="16.5" customHeight="1">
      <c r="A354" s="41"/>
      <c r="B354" s="42"/>
      <c r="C354" s="207" t="s">
        <v>1717</v>
      </c>
      <c r="D354" s="207" t="s">
        <v>142</v>
      </c>
      <c r="E354" s="208" t="s">
        <v>1718</v>
      </c>
      <c r="F354" s="209" t="s">
        <v>1719</v>
      </c>
      <c r="G354" s="210" t="s">
        <v>176</v>
      </c>
      <c r="H354" s="211">
        <v>0.38600000000000001</v>
      </c>
      <c r="I354" s="212"/>
      <c r="J354" s="213">
        <f>ROUND(I354*H354,2)</f>
        <v>0</v>
      </c>
      <c r="K354" s="209" t="s">
        <v>146</v>
      </c>
      <c r="L354" s="47"/>
      <c r="M354" s="214" t="s">
        <v>19</v>
      </c>
      <c r="N354" s="215" t="s">
        <v>47</v>
      </c>
      <c r="O354" s="87"/>
      <c r="P354" s="216">
        <f>O354*H354</f>
        <v>0</v>
      </c>
      <c r="Q354" s="216">
        <v>0</v>
      </c>
      <c r="R354" s="216">
        <f>Q354*H354</f>
        <v>0</v>
      </c>
      <c r="S354" s="216">
        <v>0</v>
      </c>
      <c r="T354" s="217">
        <f>S354*H354</f>
        <v>0</v>
      </c>
      <c r="U354" s="41"/>
      <c r="V354" s="41"/>
      <c r="W354" s="41"/>
      <c r="X354" s="41"/>
      <c r="Y354" s="41"/>
      <c r="Z354" s="41"/>
      <c r="AA354" s="41"/>
      <c r="AB354" s="41"/>
      <c r="AC354" s="41"/>
      <c r="AD354" s="41"/>
      <c r="AE354" s="41"/>
      <c r="AR354" s="218" t="s">
        <v>305</v>
      </c>
      <c r="AT354" s="218" t="s">
        <v>142</v>
      </c>
      <c r="AU354" s="218" t="s">
        <v>86</v>
      </c>
      <c r="AY354" s="20" t="s">
        <v>139</v>
      </c>
      <c r="BE354" s="219">
        <f>IF(N354="základní",J354,0)</f>
        <v>0</v>
      </c>
      <c r="BF354" s="219">
        <f>IF(N354="snížená",J354,0)</f>
        <v>0</v>
      </c>
      <c r="BG354" s="219">
        <f>IF(N354="zákl. přenesená",J354,0)</f>
        <v>0</v>
      </c>
      <c r="BH354" s="219">
        <f>IF(N354="sníž. přenesená",J354,0)</f>
        <v>0</v>
      </c>
      <c r="BI354" s="219">
        <f>IF(N354="nulová",J354,0)</f>
        <v>0</v>
      </c>
      <c r="BJ354" s="20" t="s">
        <v>84</v>
      </c>
      <c r="BK354" s="219">
        <f>ROUND(I354*H354,2)</f>
        <v>0</v>
      </c>
      <c r="BL354" s="20" t="s">
        <v>305</v>
      </c>
      <c r="BM354" s="218" t="s">
        <v>1720</v>
      </c>
    </row>
    <row r="355" s="2" customFormat="1">
      <c r="A355" s="41"/>
      <c r="B355" s="42"/>
      <c r="C355" s="43"/>
      <c r="D355" s="220" t="s">
        <v>149</v>
      </c>
      <c r="E355" s="43"/>
      <c r="F355" s="221" t="s">
        <v>1721</v>
      </c>
      <c r="G355" s="43"/>
      <c r="H355" s="43"/>
      <c r="I355" s="222"/>
      <c r="J355" s="43"/>
      <c r="K355" s="43"/>
      <c r="L355" s="47"/>
      <c r="M355" s="223"/>
      <c r="N355" s="224"/>
      <c r="O355" s="87"/>
      <c r="P355" s="87"/>
      <c r="Q355" s="87"/>
      <c r="R355" s="87"/>
      <c r="S355" s="87"/>
      <c r="T355" s="88"/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T355" s="20" t="s">
        <v>149</v>
      </c>
      <c r="AU355" s="20" t="s">
        <v>86</v>
      </c>
    </row>
    <row r="356" s="2" customFormat="1">
      <c r="A356" s="41"/>
      <c r="B356" s="42"/>
      <c r="C356" s="43"/>
      <c r="D356" s="225" t="s">
        <v>151</v>
      </c>
      <c r="E356" s="43"/>
      <c r="F356" s="226" t="s">
        <v>1722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151</v>
      </c>
      <c r="AU356" s="20" t="s">
        <v>86</v>
      </c>
    </row>
    <row r="357" s="12" customFormat="1" ht="22.8" customHeight="1">
      <c r="A357" s="12"/>
      <c r="B357" s="191"/>
      <c r="C357" s="192"/>
      <c r="D357" s="193" t="s">
        <v>75</v>
      </c>
      <c r="E357" s="205" t="s">
        <v>1723</v>
      </c>
      <c r="F357" s="205" t="s">
        <v>1724</v>
      </c>
      <c r="G357" s="192"/>
      <c r="H357" s="192"/>
      <c r="I357" s="195"/>
      <c r="J357" s="206">
        <f>BK357</f>
        <v>0</v>
      </c>
      <c r="K357" s="192"/>
      <c r="L357" s="197"/>
      <c r="M357" s="198"/>
      <c r="N357" s="199"/>
      <c r="O357" s="199"/>
      <c r="P357" s="200">
        <f>SUM(P358:P399)</f>
        <v>0</v>
      </c>
      <c r="Q357" s="199"/>
      <c r="R357" s="200">
        <f>SUM(R358:R399)</f>
        <v>0.55156526000000006</v>
      </c>
      <c r="S357" s="199"/>
      <c r="T357" s="201">
        <f>SUM(T358:T399)</f>
        <v>0</v>
      </c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R357" s="202" t="s">
        <v>86</v>
      </c>
      <c r="AT357" s="203" t="s">
        <v>75</v>
      </c>
      <c r="AU357" s="203" t="s">
        <v>84</v>
      </c>
      <c r="AY357" s="202" t="s">
        <v>139</v>
      </c>
      <c r="BK357" s="204">
        <f>SUM(BK358:BK399)</f>
        <v>0</v>
      </c>
    </row>
    <row r="358" s="2" customFormat="1" ht="16.5" customHeight="1">
      <c r="A358" s="41"/>
      <c r="B358" s="42"/>
      <c r="C358" s="207" t="s">
        <v>1725</v>
      </c>
      <c r="D358" s="238" t="s">
        <v>142</v>
      </c>
      <c r="E358" s="208" t="s">
        <v>1726</v>
      </c>
      <c r="F358" s="209" t="s">
        <v>1727</v>
      </c>
      <c r="G358" s="210" t="s">
        <v>197</v>
      </c>
      <c r="H358" s="211">
        <v>27.449999999999999</v>
      </c>
      <c r="I358" s="212"/>
      <c r="J358" s="213">
        <f>ROUND(I358*H358,2)</f>
        <v>0</v>
      </c>
      <c r="K358" s="209" t="s">
        <v>146</v>
      </c>
      <c r="L358" s="47"/>
      <c r="M358" s="214" t="s">
        <v>19</v>
      </c>
      <c r="N358" s="215" t="s">
        <v>47</v>
      </c>
      <c r="O358" s="87"/>
      <c r="P358" s="216">
        <f>O358*H358</f>
        <v>0</v>
      </c>
      <c r="Q358" s="216">
        <v>0.0049224999999999998</v>
      </c>
      <c r="R358" s="216">
        <f>Q358*H358</f>
        <v>0.135122625</v>
      </c>
      <c r="S358" s="216">
        <v>0</v>
      </c>
      <c r="T358" s="217">
        <f>S358*H358</f>
        <v>0</v>
      </c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R358" s="218" t="s">
        <v>305</v>
      </c>
      <c r="AT358" s="218" t="s">
        <v>142</v>
      </c>
      <c r="AU358" s="218" t="s">
        <v>86</v>
      </c>
      <c r="AY358" s="20" t="s">
        <v>139</v>
      </c>
      <c r="BE358" s="219">
        <f>IF(N358="základní",J358,0)</f>
        <v>0</v>
      </c>
      <c r="BF358" s="219">
        <f>IF(N358="snížená",J358,0)</f>
        <v>0</v>
      </c>
      <c r="BG358" s="219">
        <f>IF(N358="zákl. přenesená",J358,0)</f>
        <v>0</v>
      </c>
      <c r="BH358" s="219">
        <f>IF(N358="sníž. přenesená",J358,0)</f>
        <v>0</v>
      </c>
      <c r="BI358" s="219">
        <f>IF(N358="nulová",J358,0)</f>
        <v>0</v>
      </c>
      <c r="BJ358" s="20" t="s">
        <v>84</v>
      </c>
      <c r="BK358" s="219">
        <f>ROUND(I358*H358,2)</f>
        <v>0</v>
      </c>
      <c r="BL358" s="20" t="s">
        <v>305</v>
      </c>
      <c r="BM358" s="218" t="s">
        <v>1728</v>
      </c>
    </row>
    <row r="359" s="2" customFormat="1">
      <c r="A359" s="41"/>
      <c r="B359" s="42"/>
      <c r="C359" s="43"/>
      <c r="D359" s="220" t="s">
        <v>149</v>
      </c>
      <c r="E359" s="43"/>
      <c r="F359" s="221" t="s">
        <v>1729</v>
      </c>
      <c r="G359" s="43"/>
      <c r="H359" s="43"/>
      <c r="I359" s="222"/>
      <c r="J359" s="43"/>
      <c r="K359" s="43"/>
      <c r="L359" s="47"/>
      <c r="M359" s="223"/>
      <c r="N359" s="224"/>
      <c r="O359" s="87"/>
      <c r="P359" s="87"/>
      <c r="Q359" s="87"/>
      <c r="R359" s="87"/>
      <c r="S359" s="87"/>
      <c r="T359" s="88"/>
      <c r="U359" s="41"/>
      <c r="V359" s="41"/>
      <c r="W359" s="41"/>
      <c r="X359" s="41"/>
      <c r="Y359" s="41"/>
      <c r="Z359" s="41"/>
      <c r="AA359" s="41"/>
      <c r="AB359" s="41"/>
      <c r="AC359" s="41"/>
      <c r="AD359" s="41"/>
      <c r="AE359" s="41"/>
      <c r="AT359" s="20" t="s">
        <v>149</v>
      </c>
      <c r="AU359" s="20" t="s">
        <v>86</v>
      </c>
    </row>
    <row r="360" s="2" customFormat="1">
      <c r="A360" s="41"/>
      <c r="B360" s="42"/>
      <c r="C360" s="43"/>
      <c r="D360" s="225" t="s">
        <v>151</v>
      </c>
      <c r="E360" s="43"/>
      <c r="F360" s="226" t="s">
        <v>1730</v>
      </c>
      <c r="G360" s="43"/>
      <c r="H360" s="43"/>
      <c r="I360" s="222"/>
      <c r="J360" s="43"/>
      <c r="K360" s="43"/>
      <c r="L360" s="47"/>
      <c r="M360" s="223"/>
      <c r="N360" s="224"/>
      <c r="O360" s="87"/>
      <c r="P360" s="87"/>
      <c r="Q360" s="87"/>
      <c r="R360" s="87"/>
      <c r="S360" s="87"/>
      <c r="T360" s="88"/>
      <c r="U360" s="41"/>
      <c r="V360" s="41"/>
      <c r="W360" s="41"/>
      <c r="X360" s="41"/>
      <c r="Y360" s="41"/>
      <c r="Z360" s="41"/>
      <c r="AA360" s="41"/>
      <c r="AB360" s="41"/>
      <c r="AC360" s="41"/>
      <c r="AD360" s="41"/>
      <c r="AE360" s="41"/>
      <c r="AT360" s="20" t="s">
        <v>151</v>
      </c>
      <c r="AU360" s="20" t="s">
        <v>86</v>
      </c>
    </row>
    <row r="361" s="2" customFormat="1">
      <c r="A361" s="41"/>
      <c r="B361" s="42"/>
      <c r="C361" s="43"/>
      <c r="D361" s="220" t="s">
        <v>164</v>
      </c>
      <c r="E361" s="43"/>
      <c r="F361" s="239" t="s">
        <v>1444</v>
      </c>
      <c r="G361" s="43"/>
      <c r="H361" s="43"/>
      <c r="I361" s="222"/>
      <c r="J361" s="43"/>
      <c r="K361" s="43"/>
      <c r="L361" s="47"/>
      <c r="M361" s="223"/>
      <c r="N361" s="224"/>
      <c r="O361" s="87"/>
      <c r="P361" s="87"/>
      <c r="Q361" s="87"/>
      <c r="R361" s="87"/>
      <c r="S361" s="87"/>
      <c r="T361" s="88"/>
      <c r="U361" s="41"/>
      <c r="V361" s="41"/>
      <c r="W361" s="41"/>
      <c r="X361" s="41"/>
      <c r="Y361" s="41"/>
      <c r="Z361" s="41"/>
      <c r="AA361" s="41"/>
      <c r="AB361" s="41"/>
      <c r="AC361" s="41"/>
      <c r="AD361" s="41"/>
      <c r="AE361" s="41"/>
      <c r="AT361" s="20" t="s">
        <v>164</v>
      </c>
      <c r="AU361" s="20" t="s">
        <v>86</v>
      </c>
    </row>
    <row r="362" s="13" customFormat="1">
      <c r="A362" s="13"/>
      <c r="B362" s="227"/>
      <c r="C362" s="228"/>
      <c r="D362" s="220" t="s">
        <v>153</v>
      </c>
      <c r="E362" s="229" t="s">
        <v>19</v>
      </c>
      <c r="F362" s="230" t="s">
        <v>1731</v>
      </c>
      <c r="G362" s="228"/>
      <c r="H362" s="231">
        <v>27.449999999999999</v>
      </c>
      <c r="I362" s="232"/>
      <c r="J362" s="228"/>
      <c r="K362" s="228"/>
      <c r="L362" s="233"/>
      <c r="M362" s="234"/>
      <c r="N362" s="235"/>
      <c r="O362" s="235"/>
      <c r="P362" s="235"/>
      <c r="Q362" s="235"/>
      <c r="R362" s="235"/>
      <c r="S362" s="235"/>
      <c r="T362" s="23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7" t="s">
        <v>153</v>
      </c>
      <c r="AU362" s="237" t="s">
        <v>86</v>
      </c>
      <c r="AV362" s="13" t="s">
        <v>86</v>
      </c>
      <c r="AW362" s="13" t="s">
        <v>35</v>
      </c>
      <c r="AX362" s="13" t="s">
        <v>84</v>
      </c>
      <c r="AY362" s="237" t="s">
        <v>139</v>
      </c>
    </row>
    <row r="363" s="2" customFormat="1" ht="16.5" customHeight="1">
      <c r="A363" s="41"/>
      <c r="B363" s="42"/>
      <c r="C363" s="207" t="s">
        <v>425</v>
      </c>
      <c r="D363" s="238" t="s">
        <v>142</v>
      </c>
      <c r="E363" s="208" t="s">
        <v>1732</v>
      </c>
      <c r="F363" s="209" t="s">
        <v>1733</v>
      </c>
      <c r="G363" s="210" t="s">
        <v>197</v>
      </c>
      <c r="H363" s="211">
        <v>38</v>
      </c>
      <c r="I363" s="212"/>
      <c r="J363" s="213">
        <f>ROUND(I363*H363,2)</f>
        <v>0</v>
      </c>
      <c r="K363" s="209" t="s">
        <v>146</v>
      </c>
      <c r="L363" s="47"/>
      <c r="M363" s="214" t="s">
        <v>19</v>
      </c>
      <c r="N363" s="215" t="s">
        <v>47</v>
      </c>
      <c r="O363" s="87"/>
      <c r="P363" s="216">
        <f>O363*H363</f>
        <v>0</v>
      </c>
      <c r="Q363" s="216">
        <v>0.0021768500000000001</v>
      </c>
      <c r="R363" s="216">
        <f>Q363*H363</f>
        <v>0.08272030000000001</v>
      </c>
      <c r="S363" s="216">
        <v>0</v>
      </c>
      <c r="T363" s="217">
        <f>S363*H363</f>
        <v>0</v>
      </c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R363" s="218" t="s">
        <v>305</v>
      </c>
      <c r="AT363" s="218" t="s">
        <v>142</v>
      </c>
      <c r="AU363" s="218" t="s">
        <v>86</v>
      </c>
      <c r="AY363" s="20" t="s">
        <v>139</v>
      </c>
      <c r="BE363" s="219">
        <f>IF(N363="základní",J363,0)</f>
        <v>0</v>
      </c>
      <c r="BF363" s="219">
        <f>IF(N363="snížená",J363,0)</f>
        <v>0</v>
      </c>
      <c r="BG363" s="219">
        <f>IF(N363="zákl. přenesená",J363,0)</f>
        <v>0</v>
      </c>
      <c r="BH363" s="219">
        <f>IF(N363="sníž. přenesená",J363,0)</f>
        <v>0</v>
      </c>
      <c r="BI363" s="219">
        <f>IF(N363="nulová",J363,0)</f>
        <v>0</v>
      </c>
      <c r="BJ363" s="20" t="s">
        <v>84</v>
      </c>
      <c r="BK363" s="219">
        <f>ROUND(I363*H363,2)</f>
        <v>0</v>
      </c>
      <c r="BL363" s="20" t="s">
        <v>305</v>
      </c>
      <c r="BM363" s="218" t="s">
        <v>1734</v>
      </c>
    </row>
    <row r="364" s="2" customFormat="1">
      <c r="A364" s="41"/>
      <c r="B364" s="42"/>
      <c r="C364" s="43"/>
      <c r="D364" s="220" t="s">
        <v>149</v>
      </c>
      <c r="E364" s="43"/>
      <c r="F364" s="221" t="s">
        <v>1735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149</v>
      </c>
      <c r="AU364" s="20" t="s">
        <v>86</v>
      </c>
    </row>
    <row r="365" s="2" customFormat="1">
      <c r="A365" s="41"/>
      <c r="B365" s="42"/>
      <c r="C365" s="43"/>
      <c r="D365" s="225" t="s">
        <v>151</v>
      </c>
      <c r="E365" s="43"/>
      <c r="F365" s="226" t="s">
        <v>1736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151</v>
      </c>
      <c r="AU365" s="20" t="s">
        <v>86</v>
      </c>
    </row>
    <row r="366" s="2" customFormat="1">
      <c r="A366" s="41"/>
      <c r="B366" s="42"/>
      <c r="C366" s="43"/>
      <c r="D366" s="220" t="s">
        <v>164</v>
      </c>
      <c r="E366" s="43"/>
      <c r="F366" s="239" t="s">
        <v>1737</v>
      </c>
      <c r="G366" s="43"/>
      <c r="H366" s="43"/>
      <c r="I366" s="222"/>
      <c r="J366" s="43"/>
      <c r="K366" s="43"/>
      <c r="L366" s="47"/>
      <c r="M366" s="223"/>
      <c r="N366" s="224"/>
      <c r="O366" s="87"/>
      <c r="P366" s="87"/>
      <c r="Q366" s="87"/>
      <c r="R366" s="87"/>
      <c r="S366" s="87"/>
      <c r="T366" s="88"/>
      <c r="U366" s="41"/>
      <c r="V366" s="41"/>
      <c r="W366" s="41"/>
      <c r="X366" s="41"/>
      <c r="Y366" s="41"/>
      <c r="Z366" s="41"/>
      <c r="AA366" s="41"/>
      <c r="AB366" s="41"/>
      <c r="AC366" s="41"/>
      <c r="AD366" s="41"/>
      <c r="AE366" s="41"/>
      <c r="AT366" s="20" t="s">
        <v>164</v>
      </c>
      <c r="AU366" s="20" t="s">
        <v>86</v>
      </c>
    </row>
    <row r="367" s="13" customFormat="1">
      <c r="A367" s="13"/>
      <c r="B367" s="227"/>
      <c r="C367" s="228"/>
      <c r="D367" s="220" t="s">
        <v>153</v>
      </c>
      <c r="E367" s="229" t="s">
        <v>19</v>
      </c>
      <c r="F367" s="230" t="s">
        <v>1738</v>
      </c>
      <c r="G367" s="228"/>
      <c r="H367" s="231">
        <v>38</v>
      </c>
      <c r="I367" s="232"/>
      <c r="J367" s="228"/>
      <c r="K367" s="228"/>
      <c r="L367" s="233"/>
      <c r="M367" s="234"/>
      <c r="N367" s="235"/>
      <c r="O367" s="235"/>
      <c r="P367" s="235"/>
      <c r="Q367" s="235"/>
      <c r="R367" s="235"/>
      <c r="S367" s="235"/>
      <c r="T367" s="23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7" t="s">
        <v>153</v>
      </c>
      <c r="AU367" s="237" t="s">
        <v>86</v>
      </c>
      <c r="AV367" s="13" t="s">
        <v>86</v>
      </c>
      <c r="AW367" s="13" t="s">
        <v>35</v>
      </c>
      <c r="AX367" s="13" t="s">
        <v>84</v>
      </c>
      <c r="AY367" s="237" t="s">
        <v>139</v>
      </c>
    </row>
    <row r="368" s="2" customFormat="1" ht="16.5" customHeight="1">
      <c r="A368" s="41"/>
      <c r="B368" s="42"/>
      <c r="C368" s="207" t="s">
        <v>1739</v>
      </c>
      <c r="D368" s="238" t="s">
        <v>142</v>
      </c>
      <c r="E368" s="208" t="s">
        <v>1740</v>
      </c>
      <c r="F368" s="209" t="s">
        <v>1741</v>
      </c>
      <c r="G368" s="210" t="s">
        <v>197</v>
      </c>
      <c r="H368" s="211">
        <v>54.899999999999999</v>
      </c>
      <c r="I368" s="212"/>
      <c r="J368" s="213">
        <f>ROUND(I368*H368,2)</f>
        <v>0</v>
      </c>
      <c r="K368" s="209" t="s">
        <v>146</v>
      </c>
      <c r="L368" s="47"/>
      <c r="M368" s="214" t="s">
        <v>19</v>
      </c>
      <c r="N368" s="215" t="s">
        <v>47</v>
      </c>
      <c r="O368" s="87"/>
      <c r="P368" s="216">
        <f>O368*H368</f>
        <v>0</v>
      </c>
      <c r="Q368" s="216">
        <v>0.00150884</v>
      </c>
      <c r="R368" s="216">
        <f>Q368*H368</f>
        <v>0.082835315999999992</v>
      </c>
      <c r="S368" s="216">
        <v>0</v>
      </c>
      <c r="T368" s="217">
        <f>S368*H368</f>
        <v>0</v>
      </c>
      <c r="U368" s="41"/>
      <c r="V368" s="41"/>
      <c r="W368" s="41"/>
      <c r="X368" s="41"/>
      <c r="Y368" s="41"/>
      <c r="Z368" s="41"/>
      <c r="AA368" s="41"/>
      <c r="AB368" s="41"/>
      <c r="AC368" s="41"/>
      <c r="AD368" s="41"/>
      <c r="AE368" s="41"/>
      <c r="AR368" s="218" t="s">
        <v>305</v>
      </c>
      <c r="AT368" s="218" t="s">
        <v>142</v>
      </c>
      <c r="AU368" s="218" t="s">
        <v>86</v>
      </c>
      <c r="AY368" s="20" t="s">
        <v>139</v>
      </c>
      <c r="BE368" s="219">
        <f>IF(N368="základní",J368,0)</f>
        <v>0</v>
      </c>
      <c r="BF368" s="219">
        <f>IF(N368="snížená",J368,0)</f>
        <v>0</v>
      </c>
      <c r="BG368" s="219">
        <f>IF(N368="zákl. přenesená",J368,0)</f>
        <v>0</v>
      </c>
      <c r="BH368" s="219">
        <f>IF(N368="sníž. přenesená",J368,0)</f>
        <v>0</v>
      </c>
      <c r="BI368" s="219">
        <f>IF(N368="nulová",J368,0)</f>
        <v>0</v>
      </c>
      <c r="BJ368" s="20" t="s">
        <v>84</v>
      </c>
      <c r="BK368" s="219">
        <f>ROUND(I368*H368,2)</f>
        <v>0</v>
      </c>
      <c r="BL368" s="20" t="s">
        <v>305</v>
      </c>
      <c r="BM368" s="218" t="s">
        <v>1742</v>
      </c>
    </row>
    <row r="369" s="2" customFormat="1">
      <c r="A369" s="41"/>
      <c r="B369" s="42"/>
      <c r="C369" s="43"/>
      <c r="D369" s="220" t="s">
        <v>149</v>
      </c>
      <c r="E369" s="43"/>
      <c r="F369" s="221" t="s">
        <v>1743</v>
      </c>
      <c r="G369" s="43"/>
      <c r="H369" s="43"/>
      <c r="I369" s="222"/>
      <c r="J369" s="43"/>
      <c r="K369" s="43"/>
      <c r="L369" s="47"/>
      <c r="M369" s="223"/>
      <c r="N369" s="224"/>
      <c r="O369" s="87"/>
      <c r="P369" s="87"/>
      <c r="Q369" s="87"/>
      <c r="R369" s="87"/>
      <c r="S369" s="87"/>
      <c r="T369" s="88"/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T369" s="20" t="s">
        <v>149</v>
      </c>
      <c r="AU369" s="20" t="s">
        <v>86</v>
      </c>
    </row>
    <row r="370" s="2" customFormat="1">
      <c r="A370" s="41"/>
      <c r="B370" s="42"/>
      <c r="C370" s="43"/>
      <c r="D370" s="225" t="s">
        <v>151</v>
      </c>
      <c r="E370" s="43"/>
      <c r="F370" s="226" t="s">
        <v>1744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151</v>
      </c>
      <c r="AU370" s="20" t="s">
        <v>86</v>
      </c>
    </row>
    <row r="371" s="2" customFormat="1">
      <c r="A371" s="41"/>
      <c r="B371" s="42"/>
      <c r="C371" s="43"/>
      <c r="D371" s="220" t="s">
        <v>164</v>
      </c>
      <c r="E371" s="43"/>
      <c r="F371" s="239" t="s">
        <v>1444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164</v>
      </c>
      <c r="AU371" s="20" t="s">
        <v>86</v>
      </c>
    </row>
    <row r="372" s="13" customFormat="1">
      <c r="A372" s="13"/>
      <c r="B372" s="227"/>
      <c r="C372" s="228"/>
      <c r="D372" s="220" t="s">
        <v>153</v>
      </c>
      <c r="E372" s="229" t="s">
        <v>19</v>
      </c>
      <c r="F372" s="230" t="s">
        <v>1745</v>
      </c>
      <c r="G372" s="228"/>
      <c r="H372" s="231">
        <v>54.899999999999999</v>
      </c>
      <c r="I372" s="232"/>
      <c r="J372" s="228"/>
      <c r="K372" s="228"/>
      <c r="L372" s="233"/>
      <c r="M372" s="234"/>
      <c r="N372" s="235"/>
      <c r="O372" s="235"/>
      <c r="P372" s="235"/>
      <c r="Q372" s="235"/>
      <c r="R372" s="235"/>
      <c r="S372" s="235"/>
      <c r="T372" s="236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37" t="s">
        <v>153</v>
      </c>
      <c r="AU372" s="237" t="s">
        <v>86</v>
      </c>
      <c r="AV372" s="13" t="s">
        <v>86</v>
      </c>
      <c r="AW372" s="13" t="s">
        <v>35</v>
      </c>
      <c r="AX372" s="13" t="s">
        <v>84</v>
      </c>
      <c r="AY372" s="237" t="s">
        <v>139</v>
      </c>
    </row>
    <row r="373" s="2" customFormat="1" ht="24.15" customHeight="1">
      <c r="A373" s="41"/>
      <c r="B373" s="42"/>
      <c r="C373" s="207" t="s">
        <v>432</v>
      </c>
      <c r="D373" s="238" t="s">
        <v>142</v>
      </c>
      <c r="E373" s="208" t="s">
        <v>1746</v>
      </c>
      <c r="F373" s="209" t="s">
        <v>1747</v>
      </c>
      <c r="G373" s="210" t="s">
        <v>271</v>
      </c>
      <c r="H373" s="211">
        <v>10</v>
      </c>
      <c r="I373" s="212"/>
      <c r="J373" s="213">
        <f>ROUND(I373*H373,2)</f>
        <v>0</v>
      </c>
      <c r="K373" s="209" t="s">
        <v>146</v>
      </c>
      <c r="L373" s="47"/>
      <c r="M373" s="214" t="s">
        <v>19</v>
      </c>
      <c r="N373" s="215" t="s">
        <v>47</v>
      </c>
      <c r="O373" s="87"/>
      <c r="P373" s="216">
        <f>O373*H373</f>
        <v>0</v>
      </c>
      <c r="Q373" s="216">
        <v>0.00045037499999999998</v>
      </c>
      <c r="R373" s="216">
        <f>Q373*H373</f>
        <v>0.0045037499999999999</v>
      </c>
      <c r="S373" s="216">
        <v>0</v>
      </c>
      <c r="T373" s="217">
        <f>S373*H373</f>
        <v>0</v>
      </c>
      <c r="U373" s="41"/>
      <c r="V373" s="41"/>
      <c r="W373" s="41"/>
      <c r="X373" s="41"/>
      <c r="Y373" s="41"/>
      <c r="Z373" s="41"/>
      <c r="AA373" s="41"/>
      <c r="AB373" s="41"/>
      <c r="AC373" s="41"/>
      <c r="AD373" s="41"/>
      <c r="AE373" s="41"/>
      <c r="AR373" s="218" t="s">
        <v>305</v>
      </c>
      <c r="AT373" s="218" t="s">
        <v>142</v>
      </c>
      <c r="AU373" s="218" t="s">
        <v>86</v>
      </c>
      <c r="AY373" s="20" t="s">
        <v>139</v>
      </c>
      <c r="BE373" s="219">
        <f>IF(N373="základní",J373,0)</f>
        <v>0</v>
      </c>
      <c r="BF373" s="219">
        <f>IF(N373="snížená",J373,0)</f>
        <v>0</v>
      </c>
      <c r="BG373" s="219">
        <f>IF(N373="zákl. přenesená",J373,0)</f>
        <v>0</v>
      </c>
      <c r="BH373" s="219">
        <f>IF(N373="sníž. přenesená",J373,0)</f>
        <v>0</v>
      </c>
      <c r="BI373" s="219">
        <f>IF(N373="nulová",J373,0)</f>
        <v>0</v>
      </c>
      <c r="BJ373" s="20" t="s">
        <v>84</v>
      </c>
      <c r="BK373" s="219">
        <f>ROUND(I373*H373,2)</f>
        <v>0</v>
      </c>
      <c r="BL373" s="20" t="s">
        <v>305</v>
      </c>
      <c r="BM373" s="218" t="s">
        <v>1748</v>
      </c>
    </row>
    <row r="374" s="2" customFormat="1">
      <c r="A374" s="41"/>
      <c r="B374" s="42"/>
      <c r="C374" s="43"/>
      <c r="D374" s="220" t="s">
        <v>149</v>
      </c>
      <c r="E374" s="43"/>
      <c r="F374" s="221" t="s">
        <v>1749</v>
      </c>
      <c r="G374" s="43"/>
      <c r="H374" s="43"/>
      <c r="I374" s="222"/>
      <c r="J374" s="43"/>
      <c r="K374" s="43"/>
      <c r="L374" s="47"/>
      <c r="M374" s="223"/>
      <c r="N374" s="224"/>
      <c r="O374" s="87"/>
      <c r="P374" s="87"/>
      <c r="Q374" s="87"/>
      <c r="R374" s="87"/>
      <c r="S374" s="87"/>
      <c r="T374" s="88"/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T374" s="20" t="s">
        <v>149</v>
      </c>
      <c r="AU374" s="20" t="s">
        <v>86</v>
      </c>
    </row>
    <row r="375" s="2" customFormat="1">
      <c r="A375" s="41"/>
      <c r="B375" s="42"/>
      <c r="C375" s="43"/>
      <c r="D375" s="225" t="s">
        <v>151</v>
      </c>
      <c r="E375" s="43"/>
      <c r="F375" s="226" t="s">
        <v>1750</v>
      </c>
      <c r="G375" s="43"/>
      <c r="H375" s="43"/>
      <c r="I375" s="222"/>
      <c r="J375" s="43"/>
      <c r="K375" s="43"/>
      <c r="L375" s="47"/>
      <c r="M375" s="223"/>
      <c r="N375" s="224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151</v>
      </c>
      <c r="AU375" s="20" t="s">
        <v>86</v>
      </c>
    </row>
    <row r="376" s="2" customFormat="1">
      <c r="A376" s="41"/>
      <c r="B376" s="42"/>
      <c r="C376" s="43"/>
      <c r="D376" s="220" t="s">
        <v>164</v>
      </c>
      <c r="E376" s="43"/>
      <c r="F376" s="239" t="s">
        <v>1444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164</v>
      </c>
      <c r="AU376" s="20" t="s">
        <v>86</v>
      </c>
    </row>
    <row r="377" s="13" customFormat="1">
      <c r="A377" s="13"/>
      <c r="B377" s="227"/>
      <c r="C377" s="228"/>
      <c r="D377" s="220" t="s">
        <v>153</v>
      </c>
      <c r="E377" s="229" t="s">
        <v>19</v>
      </c>
      <c r="F377" s="230" t="s">
        <v>545</v>
      </c>
      <c r="G377" s="228"/>
      <c r="H377" s="231">
        <v>10</v>
      </c>
      <c r="I377" s="232"/>
      <c r="J377" s="228"/>
      <c r="K377" s="228"/>
      <c r="L377" s="233"/>
      <c r="M377" s="234"/>
      <c r="N377" s="235"/>
      <c r="O377" s="235"/>
      <c r="P377" s="235"/>
      <c r="Q377" s="235"/>
      <c r="R377" s="235"/>
      <c r="S377" s="235"/>
      <c r="T377" s="236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T377" s="237" t="s">
        <v>153</v>
      </c>
      <c r="AU377" s="237" t="s">
        <v>86</v>
      </c>
      <c r="AV377" s="13" t="s">
        <v>86</v>
      </c>
      <c r="AW377" s="13" t="s">
        <v>35</v>
      </c>
      <c r="AX377" s="13" t="s">
        <v>84</v>
      </c>
      <c r="AY377" s="237" t="s">
        <v>139</v>
      </c>
    </row>
    <row r="378" s="2" customFormat="1" ht="16.5" customHeight="1">
      <c r="A378" s="41"/>
      <c r="B378" s="42"/>
      <c r="C378" s="207" t="s">
        <v>473</v>
      </c>
      <c r="D378" s="238" t="s">
        <v>142</v>
      </c>
      <c r="E378" s="208" t="s">
        <v>1751</v>
      </c>
      <c r="F378" s="209" t="s">
        <v>1752</v>
      </c>
      <c r="G378" s="210" t="s">
        <v>422</v>
      </c>
      <c r="H378" s="211">
        <v>1</v>
      </c>
      <c r="I378" s="212"/>
      <c r="J378" s="213">
        <f>ROUND(I378*H378,2)</f>
        <v>0</v>
      </c>
      <c r="K378" s="209" t="s">
        <v>19</v>
      </c>
      <c r="L378" s="47"/>
      <c r="M378" s="214" t="s">
        <v>19</v>
      </c>
      <c r="N378" s="215" t="s">
        <v>47</v>
      </c>
      <c r="O378" s="87"/>
      <c r="P378" s="216">
        <f>O378*H378</f>
        <v>0</v>
      </c>
      <c r="Q378" s="216">
        <v>0</v>
      </c>
      <c r="R378" s="216">
        <f>Q378*H378</f>
        <v>0</v>
      </c>
      <c r="S378" s="216">
        <v>0</v>
      </c>
      <c r="T378" s="217">
        <f>S378*H378</f>
        <v>0</v>
      </c>
      <c r="U378" s="41"/>
      <c r="V378" s="41"/>
      <c r="W378" s="41"/>
      <c r="X378" s="41"/>
      <c r="Y378" s="41"/>
      <c r="Z378" s="41"/>
      <c r="AA378" s="41"/>
      <c r="AB378" s="41"/>
      <c r="AC378" s="41"/>
      <c r="AD378" s="41"/>
      <c r="AE378" s="41"/>
      <c r="AR378" s="218" t="s">
        <v>305</v>
      </c>
      <c r="AT378" s="218" t="s">
        <v>142</v>
      </c>
      <c r="AU378" s="218" t="s">
        <v>86</v>
      </c>
      <c r="AY378" s="20" t="s">
        <v>139</v>
      </c>
      <c r="BE378" s="219">
        <f>IF(N378="základní",J378,0)</f>
        <v>0</v>
      </c>
      <c r="BF378" s="219">
        <f>IF(N378="snížená",J378,0)</f>
        <v>0</v>
      </c>
      <c r="BG378" s="219">
        <f>IF(N378="zákl. přenesená",J378,0)</f>
        <v>0</v>
      </c>
      <c r="BH378" s="219">
        <f>IF(N378="sníž. přenesená",J378,0)</f>
        <v>0</v>
      </c>
      <c r="BI378" s="219">
        <f>IF(N378="nulová",J378,0)</f>
        <v>0</v>
      </c>
      <c r="BJ378" s="20" t="s">
        <v>84</v>
      </c>
      <c r="BK378" s="219">
        <f>ROUND(I378*H378,2)</f>
        <v>0</v>
      </c>
      <c r="BL378" s="20" t="s">
        <v>305</v>
      </c>
      <c r="BM378" s="218" t="s">
        <v>1753</v>
      </c>
    </row>
    <row r="379" s="2" customFormat="1">
      <c r="A379" s="41"/>
      <c r="B379" s="42"/>
      <c r="C379" s="43"/>
      <c r="D379" s="220" t="s">
        <v>149</v>
      </c>
      <c r="E379" s="43"/>
      <c r="F379" s="221" t="s">
        <v>1754</v>
      </c>
      <c r="G379" s="43"/>
      <c r="H379" s="43"/>
      <c r="I379" s="222"/>
      <c r="J379" s="43"/>
      <c r="K379" s="43"/>
      <c r="L379" s="47"/>
      <c r="M379" s="223"/>
      <c r="N379" s="224"/>
      <c r="O379" s="87"/>
      <c r="P379" s="87"/>
      <c r="Q379" s="87"/>
      <c r="R379" s="87"/>
      <c r="S379" s="87"/>
      <c r="T379" s="88"/>
      <c r="U379" s="41"/>
      <c r="V379" s="41"/>
      <c r="W379" s="41"/>
      <c r="X379" s="41"/>
      <c r="Y379" s="41"/>
      <c r="Z379" s="41"/>
      <c r="AA379" s="41"/>
      <c r="AB379" s="41"/>
      <c r="AC379" s="41"/>
      <c r="AD379" s="41"/>
      <c r="AE379" s="41"/>
      <c r="AT379" s="20" t="s">
        <v>149</v>
      </c>
      <c r="AU379" s="20" t="s">
        <v>86</v>
      </c>
    </row>
    <row r="380" s="2" customFormat="1">
      <c r="A380" s="41"/>
      <c r="B380" s="42"/>
      <c r="C380" s="43"/>
      <c r="D380" s="220" t="s">
        <v>164</v>
      </c>
      <c r="E380" s="43"/>
      <c r="F380" s="239" t="s">
        <v>1444</v>
      </c>
      <c r="G380" s="43"/>
      <c r="H380" s="43"/>
      <c r="I380" s="222"/>
      <c r="J380" s="43"/>
      <c r="K380" s="43"/>
      <c r="L380" s="47"/>
      <c r="M380" s="223"/>
      <c r="N380" s="224"/>
      <c r="O380" s="87"/>
      <c r="P380" s="87"/>
      <c r="Q380" s="87"/>
      <c r="R380" s="87"/>
      <c r="S380" s="87"/>
      <c r="T380" s="88"/>
      <c r="U380" s="41"/>
      <c r="V380" s="41"/>
      <c r="W380" s="41"/>
      <c r="X380" s="41"/>
      <c r="Y380" s="41"/>
      <c r="Z380" s="41"/>
      <c r="AA380" s="41"/>
      <c r="AB380" s="41"/>
      <c r="AC380" s="41"/>
      <c r="AD380" s="41"/>
      <c r="AE380" s="41"/>
      <c r="AT380" s="20" t="s">
        <v>164</v>
      </c>
      <c r="AU380" s="20" t="s">
        <v>86</v>
      </c>
    </row>
    <row r="381" s="13" customFormat="1">
      <c r="A381" s="13"/>
      <c r="B381" s="227"/>
      <c r="C381" s="228"/>
      <c r="D381" s="220" t="s">
        <v>153</v>
      </c>
      <c r="E381" s="229" t="s">
        <v>19</v>
      </c>
      <c r="F381" s="230" t="s">
        <v>84</v>
      </c>
      <c r="G381" s="228"/>
      <c r="H381" s="231">
        <v>1</v>
      </c>
      <c r="I381" s="232"/>
      <c r="J381" s="228"/>
      <c r="K381" s="228"/>
      <c r="L381" s="233"/>
      <c r="M381" s="234"/>
      <c r="N381" s="235"/>
      <c r="O381" s="235"/>
      <c r="P381" s="235"/>
      <c r="Q381" s="235"/>
      <c r="R381" s="235"/>
      <c r="S381" s="235"/>
      <c r="T381" s="236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37" t="s">
        <v>153</v>
      </c>
      <c r="AU381" s="237" t="s">
        <v>86</v>
      </c>
      <c r="AV381" s="13" t="s">
        <v>86</v>
      </c>
      <c r="AW381" s="13" t="s">
        <v>35</v>
      </c>
      <c r="AX381" s="13" t="s">
        <v>84</v>
      </c>
      <c r="AY381" s="237" t="s">
        <v>139</v>
      </c>
    </row>
    <row r="382" s="2" customFormat="1" ht="16.5" customHeight="1">
      <c r="A382" s="41"/>
      <c r="B382" s="42"/>
      <c r="C382" s="207" t="s">
        <v>453</v>
      </c>
      <c r="D382" s="238" t="s">
        <v>142</v>
      </c>
      <c r="E382" s="208" t="s">
        <v>1755</v>
      </c>
      <c r="F382" s="209" t="s">
        <v>1756</v>
      </c>
      <c r="G382" s="210" t="s">
        <v>197</v>
      </c>
      <c r="H382" s="211">
        <v>54.899999999999999</v>
      </c>
      <c r="I382" s="212"/>
      <c r="J382" s="213">
        <f>ROUND(I382*H382,2)</f>
        <v>0</v>
      </c>
      <c r="K382" s="209" t="s">
        <v>146</v>
      </c>
      <c r="L382" s="47"/>
      <c r="M382" s="214" t="s">
        <v>19</v>
      </c>
      <c r="N382" s="215" t="s">
        <v>47</v>
      </c>
      <c r="O382" s="87"/>
      <c r="P382" s="216">
        <f>O382*H382</f>
        <v>0</v>
      </c>
      <c r="Q382" s="216">
        <v>0.0028628099999999999</v>
      </c>
      <c r="R382" s="216">
        <f>Q382*H382</f>
        <v>0.157168269</v>
      </c>
      <c r="S382" s="216">
        <v>0</v>
      </c>
      <c r="T382" s="217">
        <f>S382*H382</f>
        <v>0</v>
      </c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R382" s="218" t="s">
        <v>305</v>
      </c>
      <c r="AT382" s="218" t="s">
        <v>142</v>
      </c>
      <c r="AU382" s="218" t="s">
        <v>86</v>
      </c>
      <c r="AY382" s="20" t="s">
        <v>139</v>
      </c>
      <c r="BE382" s="219">
        <f>IF(N382="základní",J382,0)</f>
        <v>0</v>
      </c>
      <c r="BF382" s="219">
        <f>IF(N382="snížená",J382,0)</f>
        <v>0</v>
      </c>
      <c r="BG382" s="219">
        <f>IF(N382="zákl. přenesená",J382,0)</f>
        <v>0</v>
      </c>
      <c r="BH382" s="219">
        <f>IF(N382="sníž. přenesená",J382,0)</f>
        <v>0</v>
      </c>
      <c r="BI382" s="219">
        <f>IF(N382="nulová",J382,0)</f>
        <v>0</v>
      </c>
      <c r="BJ382" s="20" t="s">
        <v>84</v>
      </c>
      <c r="BK382" s="219">
        <f>ROUND(I382*H382,2)</f>
        <v>0</v>
      </c>
      <c r="BL382" s="20" t="s">
        <v>305</v>
      </c>
      <c r="BM382" s="218" t="s">
        <v>1757</v>
      </c>
    </row>
    <row r="383" s="2" customFormat="1">
      <c r="A383" s="41"/>
      <c r="B383" s="42"/>
      <c r="C383" s="43"/>
      <c r="D383" s="220" t="s">
        <v>149</v>
      </c>
      <c r="E383" s="43"/>
      <c r="F383" s="221" t="s">
        <v>1758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149</v>
      </c>
      <c r="AU383" s="20" t="s">
        <v>86</v>
      </c>
    </row>
    <row r="384" s="2" customFormat="1">
      <c r="A384" s="41"/>
      <c r="B384" s="42"/>
      <c r="C384" s="43"/>
      <c r="D384" s="225" t="s">
        <v>151</v>
      </c>
      <c r="E384" s="43"/>
      <c r="F384" s="226" t="s">
        <v>1759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151</v>
      </c>
      <c r="AU384" s="20" t="s">
        <v>86</v>
      </c>
    </row>
    <row r="385" s="2" customFormat="1">
      <c r="A385" s="41"/>
      <c r="B385" s="42"/>
      <c r="C385" s="43"/>
      <c r="D385" s="220" t="s">
        <v>164</v>
      </c>
      <c r="E385" s="43"/>
      <c r="F385" s="239" t="s">
        <v>1444</v>
      </c>
      <c r="G385" s="43"/>
      <c r="H385" s="43"/>
      <c r="I385" s="222"/>
      <c r="J385" s="43"/>
      <c r="K385" s="43"/>
      <c r="L385" s="47"/>
      <c r="M385" s="223"/>
      <c r="N385" s="224"/>
      <c r="O385" s="87"/>
      <c r="P385" s="87"/>
      <c r="Q385" s="87"/>
      <c r="R385" s="87"/>
      <c r="S385" s="87"/>
      <c r="T385" s="88"/>
      <c r="U385" s="41"/>
      <c r="V385" s="41"/>
      <c r="W385" s="41"/>
      <c r="X385" s="41"/>
      <c r="Y385" s="41"/>
      <c r="Z385" s="41"/>
      <c r="AA385" s="41"/>
      <c r="AB385" s="41"/>
      <c r="AC385" s="41"/>
      <c r="AD385" s="41"/>
      <c r="AE385" s="41"/>
      <c r="AT385" s="20" t="s">
        <v>164</v>
      </c>
      <c r="AU385" s="20" t="s">
        <v>86</v>
      </c>
    </row>
    <row r="386" s="13" customFormat="1">
      <c r="A386" s="13"/>
      <c r="B386" s="227"/>
      <c r="C386" s="228"/>
      <c r="D386" s="220" t="s">
        <v>153</v>
      </c>
      <c r="E386" s="229" t="s">
        <v>19</v>
      </c>
      <c r="F386" s="230" t="s">
        <v>1760</v>
      </c>
      <c r="G386" s="228"/>
      <c r="H386" s="231">
        <v>54.899999999999999</v>
      </c>
      <c r="I386" s="232"/>
      <c r="J386" s="228"/>
      <c r="K386" s="228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153</v>
      </c>
      <c r="AU386" s="237" t="s">
        <v>86</v>
      </c>
      <c r="AV386" s="13" t="s">
        <v>86</v>
      </c>
      <c r="AW386" s="13" t="s">
        <v>35</v>
      </c>
      <c r="AX386" s="13" t="s">
        <v>84</v>
      </c>
      <c r="AY386" s="237" t="s">
        <v>139</v>
      </c>
    </row>
    <row r="387" s="2" customFormat="1" ht="16.5" customHeight="1">
      <c r="A387" s="41"/>
      <c r="B387" s="42"/>
      <c r="C387" s="207" t="s">
        <v>460</v>
      </c>
      <c r="D387" s="238" t="s">
        <v>142</v>
      </c>
      <c r="E387" s="208" t="s">
        <v>1761</v>
      </c>
      <c r="F387" s="209" t="s">
        <v>1762</v>
      </c>
      <c r="G387" s="210" t="s">
        <v>271</v>
      </c>
      <c r="H387" s="211">
        <v>4</v>
      </c>
      <c r="I387" s="212"/>
      <c r="J387" s="213">
        <f>ROUND(I387*H387,2)</f>
        <v>0</v>
      </c>
      <c r="K387" s="209" t="s">
        <v>146</v>
      </c>
      <c r="L387" s="47"/>
      <c r="M387" s="214" t="s">
        <v>19</v>
      </c>
      <c r="N387" s="215" t="s">
        <v>47</v>
      </c>
      <c r="O387" s="87"/>
      <c r="P387" s="216">
        <f>O387*H387</f>
        <v>0</v>
      </c>
      <c r="Q387" s="216">
        <v>0.00064000000000000005</v>
      </c>
      <c r="R387" s="216">
        <f>Q387*H387</f>
        <v>0.0025600000000000002</v>
      </c>
      <c r="S387" s="216">
        <v>0</v>
      </c>
      <c r="T387" s="217">
        <f>S387*H387</f>
        <v>0</v>
      </c>
      <c r="U387" s="41"/>
      <c r="V387" s="41"/>
      <c r="W387" s="41"/>
      <c r="X387" s="41"/>
      <c r="Y387" s="41"/>
      <c r="Z387" s="41"/>
      <c r="AA387" s="41"/>
      <c r="AB387" s="41"/>
      <c r="AC387" s="41"/>
      <c r="AD387" s="41"/>
      <c r="AE387" s="41"/>
      <c r="AR387" s="218" t="s">
        <v>305</v>
      </c>
      <c r="AT387" s="218" t="s">
        <v>142</v>
      </c>
      <c r="AU387" s="218" t="s">
        <v>86</v>
      </c>
      <c r="AY387" s="20" t="s">
        <v>139</v>
      </c>
      <c r="BE387" s="219">
        <f>IF(N387="základní",J387,0)</f>
        <v>0</v>
      </c>
      <c r="BF387" s="219">
        <f>IF(N387="snížená",J387,0)</f>
        <v>0</v>
      </c>
      <c r="BG387" s="219">
        <f>IF(N387="zákl. přenesená",J387,0)</f>
        <v>0</v>
      </c>
      <c r="BH387" s="219">
        <f>IF(N387="sníž. přenesená",J387,0)</f>
        <v>0</v>
      </c>
      <c r="BI387" s="219">
        <f>IF(N387="nulová",J387,0)</f>
        <v>0</v>
      </c>
      <c r="BJ387" s="20" t="s">
        <v>84</v>
      </c>
      <c r="BK387" s="219">
        <f>ROUND(I387*H387,2)</f>
        <v>0</v>
      </c>
      <c r="BL387" s="20" t="s">
        <v>305</v>
      </c>
      <c r="BM387" s="218" t="s">
        <v>1763</v>
      </c>
    </row>
    <row r="388" s="2" customFormat="1">
      <c r="A388" s="41"/>
      <c r="B388" s="42"/>
      <c r="C388" s="43"/>
      <c r="D388" s="220" t="s">
        <v>149</v>
      </c>
      <c r="E388" s="43"/>
      <c r="F388" s="221" t="s">
        <v>1764</v>
      </c>
      <c r="G388" s="43"/>
      <c r="H388" s="43"/>
      <c r="I388" s="222"/>
      <c r="J388" s="43"/>
      <c r="K388" s="43"/>
      <c r="L388" s="47"/>
      <c r="M388" s="223"/>
      <c r="N388" s="224"/>
      <c r="O388" s="87"/>
      <c r="P388" s="87"/>
      <c r="Q388" s="87"/>
      <c r="R388" s="87"/>
      <c r="S388" s="87"/>
      <c r="T388" s="88"/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T388" s="20" t="s">
        <v>149</v>
      </c>
      <c r="AU388" s="20" t="s">
        <v>86</v>
      </c>
    </row>
    <row r="389" s="2" customFormat="1">
      <c r="A389" s="41"/>
      <c r="B389" s="42"/>
      <c r="C389" s="43"/>
      <c r="D389" s="225" t="s">
        <v>151</v>
      </c>
      <c r="E389" s="43"/>
      <c r="F389" s="226" t="s">
        <v>1765</v>
      </c>
      <c r="G389" s="43"/>
      <c r="H389" s="43"/>
      <c r="I389" s="222"/>
      <c r="J389" s="43"/>
      <c r="K389" s="43"/>
      <c r="L389" s="47"/>
      <c r="M389" s="223"/>
      <c r="N389" s="224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151</v>
      </c>
      <c r="AU389" s="20" t="s">
        <v>86</v>
      </c>
    </row>
    <row r="390" s="2" customFormat="1">
      <c r="A390" s="41"/>
      <c r="B390" s="42"/>
      <c r="C390" s="43"/>
      <c r="D390" s="220" t="s">
        <v>164</v>
      </c>
      <c r="E390" s="43"/>
      <c r="F390" s="239" t="s">
        <v>1444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164</v>
      </c>
      <c r="AU390" s="20" t="s">
        <v>86</v>
      </c>
    </row>
    <row r="391" s="13" customFormat="1">
      <c r="A391" s="13"/>
      <c r="B391" s="227"/>
      <c r="C391" s="228"/>
      <c r="D391" s="220" t="s">
        <v>153</v>
      </c>
      <c r="E391" s="229" t="s">
        <v>19</v>
      </c>
      <c r="F391" s="230" t="s">
        <v>147</v>
      </c>
      <c r="G391" s="228"/>
      <c r="H391" s="231">
        <v>4</v>
      </c>
      <c r="I391" s="232"/>
      <c r="J391" s="228"/>
      <c r="K391" s="228"/>
      <c r="L391" s="233"/>
      <c r="M391" s="234"/>
      <c r="N391" s="235"/>
      <c r="O391" s="235"/>
      <c r="P391" s="235"/>
      <c r="Q391" s="235"/>
      <c r="R391" s="235"/>
      <c r="S391" s="235"/>
      <c r="T391" s="236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7" t="s">
        <v>153</v>
      </c>
      <c r="AU391" s="237" t="s">
        <v>86</v>
      </c>
      <c r="AV391" s="13" t="s">
        <v>86</v>
      </c>
      <c r="AW391" s="13" t="s">
        <v>35</v>
      </c>
      <c r="AX391" s="13" t="s">
        <v>84</v>
      </c>
      <c r="AY391" s="237" t="s">
        <v>139</v>
      </c>
    </row>
    <row r="392" s="2" customFormat="1" ht="16.5" customHeight="1">
      <c r="A392" s="41"/>
      <c r="B392" s="42"/>
      <c r="C392" s="207" t="s">
        <v>465</v>
      </c>
      <c r="D392" s="238" t="s">
        <v>142</v>
      </c>
      <c r="E392" s="208" t="s">
        <v>1766</v>
      </c>
      <c r="F392" s="209" t="s">
        <v>1767</v>
      </c>
      <c r="G392" s="210" t="s">
        <v>197</v>
      </c>
      <c r="H392" s="211">
        <v>30</v>
      </c>
      <c r="I392" s="212"/>
      <c r="J392" s="213">
        <f>ROUND(I392*H392,2)</f>
        <v>0</v>
      </c>
      <c r="K392" s="209" t="s">
        <v>146</v>
      </c>
      <c r="L392" s="47"/>
      <c r="M392" s="214" t="s">
        <v>19</v>
      </c>
      <c r="N392" s="215" t="s">
        <v>47</v>
      </c>
      <c r="O392" s="87"/>
      <c r="P392" s="216">
        <f>O392*H392</f>
        <v>0</v>
      </c>
      <c r="Q392" s="216">
        <v>0.0028885</v>
      </c>
      <c r="R392" s="216">
        <f>Q392*H392</f>
        <v>0.086654999999999996</v>
      </c>
      <c r="S392" s="216">
        <v>0</v>
      </c>
      <c r="T392" s="217">
        <f>S392*H392</f>
        <v>0</v>
      </c>
      <c r="U392" s="41"/>
      <c r="V392" s="41"/>
      <c r="W392" s="41"/>
      <c r="X392" s="41"/>
      <c r="Y392" s="41"/>
      <c r="Z392" s="41"/>
      <c r="AA392" s="41"/>
      <c r="AB392" s="41"/>
      <c r="AC392" s="41"/>
      <c r="AD392" s="41"/>
      <c r="AE392" s="41"/>
      <c r="AR392" s="218" t="s">
        <v>305</v>
      </c>
      <c r="AT392" s="218" t="s">
        <v>142</v>
      </c>
      <c r="AU392" s="218" t="s">
        <v>86</v>
      </c>
      <c r="AY392" s="20" t="s">
        <v>139</v>
      </c>
      <c r="BE392" s="219">
        <f>IF(N392="základní",J392,0)</f>
        <v>0</v>
      </c>
      <c r="BF392" s="219">
        <f>IF(N392="snížená",J392,0)</f>
        <v>0</v>
      </c>
      <c r="BG392" s="219">
        <f>IF(N392="zákl. přenesená",J392,0)</f>
        <v>0</v>
      </c>
      <c r="BH392" s="219">
        <f>IF(N392="sníž. přenesená",J392,0)</f>
        <v>0</v>
      </c>
      <c r="BI392" s="219">
        <f>IF(N392="nulová",J392,0)</f>
        <v>0</v>
      </c>
      <c r="BJ392" s="20" t="s">
        <v>84</v>
      </c>
      <c r="BK392" s="219">
        <f>ROUND(I392*H392,2)</f>
        <v>0</v>
      </c>
      <c r="BL392" s="20" t="s">
        <v>305</v>
      </c>
      <c r="BM392" s="218" t="s">
        <v>1768</v>
      </c>
    </row>
    <row r="393" s="2" customFormat="1">
      <c r="A393" s="41"/>
      <c r="B393" s="42"/>
      <c r="C393" s="43"/>
      <c r="D393" s="220" t="s">
        <v>149</v>
      </c>
      <c r="E393" s="43"/>
      <c r="F393" s="221" t="s">
        <v>1769</v>
      </c>
      <c r="G393" s="43"/>
      <c r="H393" s="43"/>
      <c r="I393" s="222"/>
      <c r="J393" s="43"/>
      <c r="K393" s="43"/>
      <c r="L393" s="47"/>
      <c r="M393" s="223"/>
      <c r="N393" s="224"/>
      <c r="O393" s="87"/>
      <c r="P393" s="87"/>
      <c r="Q393" s="87"/>
      <c r="R393" s="87"/>
      <c r="S393" s="87"/>
      <c r="T393" s="88"/>
      <c r="U393" s="41"/>
      <c r="V393" s="41"/>
      <c r="W393" s="41"/>
      <c r="X393" s="41"/>
      <c r="Y393" s="41"/>
      <c r="Z393" s="41"/>
      <c r="AA393" s="41"/>
      <c r="AB393" s="41"/>
      <c r="AC393" s="41"/>
      <c r="AD393" s="41"/>
      <c r="AE393" s="41"/>
      <c r="AT393" s="20" t="s">
        <v>149</v>
      </c>
      <c r="AU393" s="20" t="s">
        <v>86</v>
      </c>
    </row>
    <row r="394" s="2" customFormat="1">
      <c r="A394" s="41"/>
      <c r="B394" s="42"/>
      <c r="C394" s="43"/>
      <c r="D394" s="225" t="s">
        <v>151</v>
      </c>
      <c r="E394" s="43"/>
      <c r="F394" s="226" t="s">
        <v>1770</v>
      </c>
      <c r="G394" s="43"/>
      <c r="H394" s="43"/>
      <c r="I394" s="222"/>
      <c r="J394" s="43"/>
      <c r="K394" s="43"/>
      <c r="L394" s="47"/>
      <c r="M394" s="223"/>
      <c r="N394" s="224"/>
      <c r="O394" s="87"/>
      <c r="P394" s="87"/>
      <c r="Q394" s="87"/>
      <c r="R394" s="87"/>
      <c r="S394" s="87"/>
      <c r="T394" s="88"/>
      <c r="U394" s="41"/>
      <c r="V394" s="41"/>
      <c r="W394" s="41"/>
      <c r="X394" s="41"/>
      <c r="Y394" s="41"/>
      <c r="Z394" s="41"/>
      <c r="AA394" s="41"/>
      <c r="AB394" s="41"/>
      <c r="AC394" s="41"/>
      <c r="AD394" s="41"/>
      <c r="AE394" s="41"/>
      <c r="AT394" s="20" t="s">
        <v>151</v>
      </c>
      <c r="AU394" s="20" t="s">
        <v>86</v>
      </c>
    </row>
    <row r="395" s="2" customFormat="1">
      <c r="A395" s="41"/>
      <c r="B395" s="42"/>
      <c r="C395" s="43"/>
      <c r="D395" s="220" t="s">
        <v>164</v>
      </c>
      <c r="E395" s="43"/>
      <c r="F395" s="239" t="s">
        <v>1444</v>
      </c>
      <c r="G395" s="43"/>
      <c r="H395" s="43"/>
      <c r="I395" s="222"/>
      <c r="J395" s="43"/>
      <c r="K395" s="43"/>
      <c r="L395" s="47"/>
      <c r="M395" s="223"/>
      <c r="N395" s="224"/>
      <c r="O395" s="87"/>
      <c r="P395" s="87"/>
      <c r="Q395" s="87"/>
      <c r="R395" s="87"/>
      <c r="S395" s="87"/>
      <c r="T395" s="88"/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T395" s="20" t="s">
        <v>164</v>
      </c>
      <c r="AU395" s="20" t="s">
        <v>86</v>
      </c>
    </row>
    <row r="396" s="13" customFormat="1">
      <c r="A396" s="13"/>
      <c r="B396" s="227"/>
      <c r="C396" s="228"/>
      <c r="D396" s="220" t="s">
        <v>153</v>
      </c>
      <c r="E396" s="229" t="s">
        <v>19</v>
      </c>
      <c r="F396" s="230" t="s">
        <v>1771</v>
      </c>
      <c r="G396" s="228"/>
      <c r="H396" s="231">
        <v>30</v>
      </c>
      <c r="I396" s="232"/>
      <c r="J396" s="228"/>
      <c r="K396" s="228"/>
      <c r="L396" s="233"/>
      <c r="M396" s="234"/>
      <c r="N396" s="235"/>
      <c r="O396" s="235"/>
      <c r="P396" s="235"/>
      <c r="Q396" s="235"/>
      <c r="R396" s="235"/>
      <c r="S396" s="235"/>
      <c r="T396" s="236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37" t="s">
        <v>153</v>
      </c>
      <c r="AU396" s="237" t="s">
        <v>86</v>
      </c>
      <c r="AV396" s="13" t="s">
        <v>86</v>
      </c>
      <c r="AW396" s="13" t="s">
        <v>35</v>
      </c>
      <c r="AX396" s="13" t="s">
        <v>84</v>
      </c>
      <c r="AY396" s="237" t="s">
        <v>139</v>
      </c>
    </row>
    <row r="397" s="2" customFormat="1" ht="16.5" customHeight="1">
      <c r="A397" s="41"/>
      <c r="B397" s="42"/>
      <c r="C397" s="207" t="s">
        <v>478</v>
      </c>
      <c r="D397" s="238" t="s">
        <v>142</v>
      </c>
      <c r="E397" s="208" t="s">
        <v>1772</v>
      </c>
      <c r="F397" s="209" t="s">
        <v>1773</v>
      </c>
      <c r="G397" s="210" t="s">
        <v>176</v>
      </c>
      <c r="H397" s="211">
        <v>0.55200000000000005</v>
      </c>
      <c r="I397" s="212"/>
      <c r="J397" s="213">
        <f>ROUND(I397*H397,2)</f>
        <v>0</v>
      </c>
      <c r="K397" s="209" t="s">
        <v>146</v>
      </c>
      <c r="L397" s="47"/>
      <c r="M397" s="214" t="s">
        <v>19</v>
      </c>
      <c r="N397" s="215" t="s">
        <v>47</v>
      </c>
      <c r="O397" s="87"/>
      <c r="P397" s="216">
        <f>O397*H397</f>
        <v>0</v>
      </c>
      <c r="Q397" s="216">
        <v>0</v>
      </c>
      <c r="R397" s="216">
        <f>Q397*H397</f>
        <v>0</v>
      </c>
      <c r="S397" s="216">
        <v>0</v>
      </c>
      <c r="T397" s="217">
        <f>S397*H397</f>
        <v>0</v>
      </c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R397" s="218" t="s">
        <v>305</v>
      </c>
      <c r="AT397" s="218" t="s">
        <v>142</v>
      </c>
      <c r="AU397" s="218" t="s">
        <v>86</v>
      </c>
      <c r="AY397" s="20" t="s">
        <v>139</v>
      </c>
      <c r="BE397" s="219">
        <f>IF(N397="základní",J397,0)</f>
        <v>0</v>
      </c>
      <c r="BF397" s="219">
        <f>IF(N397="snížená",J397,0)</f>
        <v>0</v>
      </c>
      <c r="BG397" s="219">
        <f>IF(N397="zákl. přenesená",J397,0)</f>
        <v>0</v>
      </c>
      <c r="BH397" s="219">
        <f>IF(N397="sníž. přenesená",J397,0)</f>
        <v>0</v>
      </c>
      <c r="BI397" s="219">
        <f>IF(N397="nulová",J397,0)</f>
        <v>0</v>
      </c>
      <c r="BJ397" s="20" t="s">
        <v>84</v>
      </c>
      <c r="BK397" s="219">
        <f>ROUND(I397*H397,2)</f>
        <v>0</v>
      </c>
      <c r="BL397" s="20" t="s">
        <v>305</v>
      </c>
      <c r="BM397" s="218" t="s">
        <v>1774</v>
      </c>
    </row>
    <row r="398" s="2" customFormat="1">
      <c r="A398" s="41"/>
      <c r="B398" s="42"/>
      <c r="C398" s="43"/>
      <c r="D398" s="220" t="s">
        <v>149</v>
      </c>
      <c r="E398" s="43"/>
      <c r="F398" s="221" t="s">
        <v>1775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149</v>
      </c>
      <c r="AU398" s="20" t="s">
        <v>86</v>
      </c>
    </row>
    <row r="399" s="2" customFormat="1">
      <c r="A399" s="41"/>
      <c r="B399" s="42"/>
      <c r="C399" s="43"/>
      <c r="D399" s="225" t="s">
        <v>151</v>
      </c>
      <c r="E399" s="43"/>
      <c r="F399" s="226" t="s">
        <v>1776</v>
      </c>
      <c r="G399" s="43"/>
      <c r="H399" s="43"/>
      <c r="I399" s="222"/>
      <c r="J399" s="43"/>
      <c r="K399" s="43"/>
      <c r="L399" s="47"/>
      <c r="M399" s="223"/>
      <c r="N399" s="224"/>
      <c r="O399" s="87"/>
      <c r="P399" s="87"/>
      <c r="Q399" s="87"/>
      <c r="R399" s="87"/>
      <c r="S399" s="87"/>
      <c r="T399" s="88"/>
      <c r="U399" s="41"/>
      <c r="V399" s="41"/>
      <c r="W399" s="41"/>
      <c r="X399" s="41"/>
      <c r="Y399" s="41"/>
      <c r="Z399" s="41"/>
      <c r="AA399" s="41"/>
      <c r="AB399" s="41"/>
      <c r="AC399" s="41"/>
      <c r="AD399" s="41"/>
      <c r="AE399" s="41"/>
      <c r="AT399" s="20" t="s">
        <v>151</v>
      </c>
      <c r="AU399" s="20" t="s">
        <v>86</v>
      </c>
    </row>
    <row r="400" s="12" customFormat="1" ht="22.8" customHeight="1">
      <c r="A400" s="12"/>
      <c r="B400" s="191"/>
      <c r="C400" s="192"/>
      <c r="D400" s="193" t="s">
        <v>75</v>
      </c>
      <c r="E400" s="205" t="s">
        <v>911</v>
      </c>
      <c r="F400" s="205" t="s">
        <v>912</v>
      </c>
      <c r="G400" s="192"/>
      <c r="H400" s="192"/>
      <c r="I400" s="195"/>
      <c r="J400" s="206">
        <f>BK400</f>
        <v>0</v>
      </c>
      <c r="K400" s="192"/>
      <c r="L400" s="197"/>
      <c r="M400" s="198"/>
      <c r="N400" s="199"/>
      <c r="O400" s="199"/>
      <c r="P400" s="200">
        <f>SUM(P401:P407)</f>
        <v>0</v>
      </c>
      <c r="Q400" s="199"/>
      <c r="R400" s="200">
        <f>SUM(R401:R407)</f>
        <v>0</v>
      </c>
      <c r="S400" s="199"/>
      <c r="T400" s="201">
        <f>SUM(T401:T407)</f>
        <v>0.78764999999999996</v>
      </c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R400" s="202" t="s">
        <v>86</v>
      </c>
      <c r="AT400" s="203" t="s">
        <v>75</v>
      </c>
      <c r="AU400" s="203" t="s">
        <v>84</v>
      </c>
      <c r="AY400" s="202" t="s">
        <v>139</v>
      </c>
      <c r="BK400" s="204">
        <f>SUM(BK401:BK407)</f>
        <v>0</v>
      </c>
    </row>
    <row r="401" s="2" customFormat="1" ht="16.5" customHeight="1">
      <c r="A401" s="41"/>
      <c r="B401" s="42"/>
      <c r="C401" s="207" t="s">
        <v>482</v>
      </c>
      <c r="D401" s="238" t="s">
        <v>142</v>
      </c>
      <c r="E401" s="208" t="s">
        <v>1777</v>
      </c>
      <c r="F401" s="209" t="s">
        <v>1778</v>
      </c>
      <c r="G401" s="210" t="s">
        <v>160</v>
      </c>
      <c r="H401" s="211">
        <v>393.82499999999999</v>
      </c>
      <c r="I401" s="212"/>
      <c r="J401" s="213">
        <f>ROUND(I401*H401,2)</f>
        <v>0</v>
      </c>
      <c r="K401" s="209" t="s">
        <v>146</v>
      </c>
      <c r="L401" s="47"/>
      <c r="M401" s="214" t="s">
        <v>19</v>
      </c>
      <c r="N401" s="215" t="s">
        <v>47</v>
      </c>
      <c r="O401" s="87"/>
      <c r="P401" s="216">
        <f>O401*H401</f>
        <v>0</v>
      </c>
      <c r="Q401" s="216">
        <v>0</v>
      </c>
      <c r="R401" s="216">
        <f>Q401*H401</f>
        <v>0</v>
      </c>
      <c r="S401" s="216">
        <v>0.002</v>
      </c>
      <c r="T401" s="217">
        <f>S401*H401</f>
        <v>0.78764999999999996</v>
      </c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R401" s="218" t="s">
        <v>305</v>
      </c>
      <c r="AT401" s="218" t="s">
        <v>142</v>
      </c>
      <c r="AU401" s="218" t="s">
        <v>86</v>
      </c>
      <c r="AY401" s="20" t="s">
        <v>139</v>
      </c>
      <c r="BE401" s="219">
        <f>IF(N401="základní",J401,0)</f>
        <v>0</v>
      </c>
      <c r="BF401" s="219">
        <f>IF(N401="snížená",J401,0)</f>
        <v>0</v>
      </c>
      <c r="BG401" s="219">
        <f>IF(N401="zákl. přenesená",J401,0)</f>
        <v>0</v>
      </c>
      <c r="BH401" s="219">
        <f>IF(N401="sníž. přenesená",J401,0)</f>
        <v>0</v>
      </c>
      <c r="BI401" s="219">
        <f>IF(N401="nulová",J401,0)</f>
        <v>0</v>
      </c>
      <c r="BJ401" s="20" t="s">
        <v>84</v>
      </c>
      <c r="BK401" s="219">
        <f>ROUND(I401*H401,2)</f>
        <v>0</v>
      </c>
      <c r="BL401" s="20" t="s">
        <v>305</v>
      </c>
      <c r="BM401" s="218" t="s">
        <v>1779</v>
      </c>
    </row>
    <row r="402" s="2" customFormat="1">
      <c r="A402" s="41"/>
      <c r="B402" s="42"/>
      <c r="C402" s="43"/>
      <c r="D402" s="220" t="s">
        <v>149</v>
      </c>
      <c r="E402" s="43"/>
      <c r="F402" s="221" t="s">
        <v>1780</v>
      </c>
      <c r="G402" s="43"/>
      <c r="H402" s="43"/>
      <c r="I402" s="222"/>
      <c r="J402" s="43"/>
      <c r="K402" s="43"/>
      <c r="L402" s="47"/>
      <c r="M402" s="223"/>
      <c r="N402" s="224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149</v>
      </c>
      <c r="AU402" s="20" t="s">
        <v>86</v>
      </c>
    </row>
    <row r="403" s="2" customFormat="1">
      <c r="A403" s="41"/>
      <c r="B403" s="42"/>
      <c r="C403" s="43"/>
      <c r="D403" s="225" t="s">
        <v>151</v>
      </c>
      <c r="E403" s="43"/>
      <c r="F403" s="226" t="s">
        <v>1781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151</v>
      </c>
      <c r="AU403" s="20" t="s">
        <v>86</v>
      </c>
    </row>
    <row r="404" s="2" customFormat="1">
      <c r="A404" s="41"/>
      <c r="B404" s="42"/>
      <c r="C404" s="43"/>
      <c r="D404" s="220" t="s">
        <v>164</v>
      </c>
      <c r="E404" s="43"/>
      <c r="F404" s="239" t="s">
        <v>1526</v>
      </c>
      <c r="G404" s="43"/>
      <c r="H404" s="43"/>
      <c r="I404" s="222"/>
      <c r="J404" s="43"/>
      <c r="K404" s="43"/>
      <c r="L404" s="47"/>
      <c r="M404" s="223"/>
      <c r="N404" s="224"/>
      <c r="O404" s="87"/>
      <c r="P404" s="87"/>
      <c r="Q404" s="87"/>
      <c r="R404" s="87"/>
      <c r="S404" s="87"/>
      <c r="T404" s="88"/>
      <c r="U404" s="41"/>
      <c r="V404" s="41"/>
      <c r="W404" s="41"/>
      <c r="X404" s="41"/>
      <c r="Y404" s="41"/>
      <c r="Z404" s="41"/>
      <c r="AA404" s="41"/>
      <c r="AB404" s="41"/>
      <c r="AC404" s="41"/>
      <c r="AD404" s="41"/>
      <c r="AE404" s="41"/>
      <c r="AT404" s="20" t="s">
        <v>164</v>
      </c>
      <c r="AU404" s="20" t="s">
        <v>86</v>
      </c>
    </row>
    <row r="405" s="13" customFormat="1">
      <c r="A405" s="13"/>
      <c r="B405" s="227"/>
      <c r="C405" s="228"/>
      <c r="D405" s="220" t="s">
        <v>153</v>
      </c>
      <c r="E405" s="229" t="s">
        <v>19</v>
      </c>
      <c r="F405" s="230" t="s">
        <v>1782</v>
      </c>
      <c r="G405" s="228"/>
      <c r="H405" s="231">
        <v>393.82499999999999</v>
      </c>
      <c r="I405" s="232"/>
      <c r="J405" s="228"/>
      <c r="K405" s="228"/>
      <c r="L405" s="233"/>
      <c r="M405" s="234"/>
      <c r="N405" s="235"/>
      <c r="O405" s="235"/>
      <c r="P405" s="235"/>
      <c r="Q405" s="235"/>
      <c r="R405" s="235"/>
      <c r="S405" s="235"/>
      <c r="T405" s="23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7" t="s">
        <v>153</v>
      </c>
      <c r="AU405" s="237" t="s">
        <v>86</v>
      </c>
      <c r="AV405" s="13" t="s">
        <v>86</v>
      </c>
      <c r="AW405" s="13" t="s">
        <v>35</v>
      </c>
      <c r="AX405" s="13" t="s">
        <v>84</v>
      </c>
      <c r="AY405" s="237" t="s">
        <v>139</v>
      </c>
    </row>
    <row r="406" s="2" customFormat="1">
      <c r="A406" s="41"/>
      <c r="B406" s="42"/>
      <c r="C406" s="43"/>
      <c r="D406" s="220" t="s">
        <v>1392</v>
      </c>
      <c r="E406" s="43"/>
      <c r="F406" s="285" t="s">
        <v>1487</v>
      </c>
      <c r="G406" s="43"/>
      <c r="H406" s="43"/>
      <c r="I406" s="43"/>
      <c r="J406" s="43"/>
      <c r="K406" s="43"/>
      <c r="L406" s="47"/>
      <c r="M406" s="223"/>
      <c r="N406" s="224"/>
      <c r="O406" s="87"/>
      <c r="P406" s="87"/>
      <c r="Q406" s="87"/>
      <c r="R406" s="87"/>
      <c r="S406" s="87"/>
      <c r="T406" s="88"/>
      <c r="U406" s="41"/>
      <c r="V406" s="41"/>
      <c r="W406" s="41"/>
      <c r="X406" s="41"/>
      <c r="Y406" s="41"/>
      <c r="Z406" s="41"/>
      <c r="AA406" s="41"/>
      <c r="AB406" s="41"/>
      <c r="AC406" s="41"/>
      <c r="AD406" s="41"/>
      <c r="AE406" s="41"/>
      <c r="AU406" s="20" t="s">
        <v>86</v>
      </c>
    </row>
    <row r="407" s="2" customFormat="1">
      <c r="A407" s="41"/>
      <c r="B407" s="42"/>
      <c r="C407" s="43"/>
      <c r="D407" s="220" t="s">
        <v>1392</v>
      </c>
      <c r="E407" s="43"/>
      <c r="F407" s="286" t="s">
        <v>1488</v>
      </c>
      <c r="G407" s="43"/>
      <c r="H407" s="287">
        <v>393.82499999999999</v>
      </c>
      <c r="I407" s="43"/>
      <c r="J407" s="43"/>
      <c r="K407" s="43"/>
      <c r="L407" s="47"/>
      <c r="M407" s="223"/>
      <c r="N407" s="224"/>
      <c r="O407" s="87"/>
      <c r="P407" s="87"/>
      <c r="Q407" s="87"/>
      <c r="R407" s="87"/>
      <c r="S407" s="87"/>
      <c r="T407" s="88"/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U407" s="20" t="s">
        <v>86</v>
      </c>
    </row>
    <row r="408" s="12" customFormat="1" ht="22.8" customHeight="1">
      <c r="A408" s="12"/>
      <c r="B408" s="191"/>
      <c r="C408" s="192"/>
      <c r="D408" s="193" t="s">
        <v>75</v>
      </c>
      <c r="E408" s="205" t="s">
        <v>1058</v>
      </c>
      <c r="F408" s="205" t="s">
        <v>1059</v>
      </c>
      <c r="G408" s="192"/>
      <c r="H408" s="192"/>
      <c r="I408" s="195"/>
      <c r="J408" s="206">
        <f>BK408</f>
        <v>0</v>
      </c>
      <c r="K408" s="192"/>
      <c r="L408" s="197"/>
      <c r="M408" s="198"/>
      <c r="N408" s="199"/>
      <c r="O408" s="199"/>
      <c r="P408" s="200">
        <f>SUM(P409:P436)</f>
        <v>0</v>
      </c>
      <c r="Q408" s="199"/>
      <c r="R408" s="200">
        <f>SUM(R409:R436)</f>
        <v>4.0735317474999997</v>
      </c>
      <c r="S408" s="199"/>
      <c r="T408" s="201">
        <f>SUM(T409:T436)</f>
        <v>0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202" t="s">
        <v>86</v>
      </c>
      <c r="AT408" s="203" t="s">
        <v>75</v>
      </c>
      <c r="AU408" s="203" t="s">
        <v>84</v>
      </c>
      <c r="AY408" s="202" t="s">
        <v>139</v>
      </c>
      <c r="BK408" s="204">
        <f>SUM(BK409:BK436)</f>
        <v>0</v>
      </c>
    </row>
    <row r="409" s="2" customFormat="1" ht="21.75" customHeight="1">
      <c r="A409" s="41"/>
      <c r="B409" s="42"/>
      <c r="C409" s="207" t="s">
        <v>1783</v>
      </c>
      <c r="D409" s="238" t="s">
        <v>142</v>
      </c>
      <c r="E409" s="208" t="s">
        <v>1784</v>
      </c>
      <c r="F409" s="209" t="s">
        <v>1785</v>
      </c>
      <c r="G409" s="210" t="s">
        <v>197</v>
      </c>
      <c r="H409" s="211">
        <v>175.25</v>
      </c>
      <c r="I409" s="212"/>
      <c r="J409" s="213">
        <f>ROUND(I409*H409,2)</f>
        <v>0</v>
      </c>
      <c r="K409" s="209" t="s">
        <v>146</v>
      </c>
      <c r="L409" s="47"/>
      <c r="M409" s="214" t="s">
        <v>19</v>
      </c>
      <c r="N409" s="215" t="s">
        <v>47</v>
      </c>
      <c r="O409" s="87"/>
      <c r="P409" s="216">
        <f>O409*H409</f>
        <v>0</v>
      </c>
      <c r="Q409" s="216">
        <v>2.0999999999999999E-05</v>
      </c>
      <c r="R409" s="216">
        <f>Q409*H409</f>
        <v>0.0036802499999999999</v>
      </c>
      <c r="S409" s="216">
        <v>0</v>
      </c>
      <c r="T409" s="217">
        <f>S409*H409</f>
        <v>0</v>
      </c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R409" s="218" t="s">
        <v>305</v>
      </c>
      <c r="AT409" s="218" t="s">
        <v>142</v>
      </c>
      <c r="AU409" s="218" t="s">
        <v>86</v>
      </c>
      <c r="AY409" s="20" t="s">
        <v>139</v>
      </c>
      <c r="BE409" s="219">
        <f>IF(N409="základní",J409,0)</f>
        <v>0</v>
      </c>
      <c r="BF409" s="219">
        <f>IF(N409="snížená",J409,0)</f>
        <v>0</v>
      </c>
      <c r="BG409" s="219">
        <f>IF(N409="zákl. přenesená",J409,0)</f>
        <v>0</v>
      </c>
      <c r="BH409" s="219">
        <f>IF(N409="sníž. přenesená",J409,0)</f>
        <v>0</v>
      </c>
      <c r="BI409" s="219">
        <f>IF(N409="nulová",J409,0)</f>
        <v>0</v>
      </c>
      <c r="BJ409" s="20" t="s">
        <v>84</v>
      </c>
      <c r="BK409" s="219">
        <f>ROUND(I409*H409,2)</f>
        <v>0</v>
      </c>
      <c r="BL409" s="20" t="s">
        <v>305</v>
      </c>
      <c r="BM409" s="218" t="s">
        <v>1786</v>
      </c>
    </row>
    <row r="410" s="2" customFormat="1">
      <c r="A410" s="41"/>
      <c r="B410" s="42"/>
      <c r="C410" s="43"/>
      <c r="D410" s="220" t="s">
        <v>149</v>
      </c>
      <c r="E410" s="43"/>
      <c r="F410" s="221" t="s">
        <v>1787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149</v>
      </c>
      <c r="AU410" s="20" t="s">
        <v>86</v>
      </c>
    </row>
    <row r="411" s="2" customFormat="1">
      <c r="A411" s="41"/>
      <c r="B411" s="42"/>
      <c r="C411" s="43"/>
      <c r="D411" s="225" t="s">
        <v>151</v>
      </c>
      <c r="E411" s="43"/>
      <c r="F411" s="226" t="s">
        <v>1788</v>
      </c>
      <c r="G411" s="43"/>
      <c r="H411" s="43"/>
      <c r="I411" s="222"/>
      <c r="J411" s="43"/>
      <c r="K411" s="43"/>
      <c r="L411" s="47"/>
      <c r="M411" s="223"/>
      <c r="N411" s="224"/>
      <c r="O411" s="87"/>
      <c r="P411" s="87"/>
      <c r="Q411" s="87"/>
      <c r="R411" s="87"/>
      <c r="S411" s="87"/>
      <c r="T411" s="88"/>
      <c r="U411" s="41"/>
      <c r="V411" s="41"/>
      <c r="W411" s="41"/>
      <c r="X411" s="41"/>
      <c r="Y411" s="41"/>
      <c r="Z411" s="41"/>
      <c r="AA411" s="41"/>
      <c r="AB411" s="41"/>
      <c r="AC411" s="41"/>
      <c r="AD411" s="41"/>
      <c r="AE411" s="41"/>
      <c r="AT411" s="20" t="s">
        <v>151</v>
      </c>
      <c r="AU411" s="20" t="s">
        <v>86</v>
      </c>
    </row>
    <row r="412" s="2" customFormat="1">
      <c r="A412" s="41"/>
      <c r="B412" s="42"/>
      <c r="C412" s="43"/>
      <c r="D412" s="220" t="s">
        <v>164</v>
      </c>
      <c r="E412" s="43"/>
      <c r="F412" s="239" t="s">
        <v>1444</v>
      </c>
      <c r="G412" s="43"/>
      <c r="H412" s="43"/>
      <c r="I412" s="222"/>
      <c r="J412" s="43"/>
      <c r="K412" s="43"/>
      <c r="L412" s="47"/>
      <c r="M412" s="223"/>
      <c r="N412" s="224"/>
      <c r="O412" s="87"/>
      <c r="P412" s="87"/>
      <c r="Q412" s="87"/>
      <c r="R412" s="87"/>
      <c r="S412" s="87"/>
      <c r="T412" s="88"/>
      <c r="U412" s="41"/>
      <c r="V412" s="41"/>
      <c r="W412" s="41"/>
      <c r="X412" s="41"/>
      <c r="Y412" s="41"/>
      <c r="Z412" s="41"/>
      <c r="AA412" s="41"/>
      <c r="AB412" s="41"/>
      <c r="AC412" s="41"/>
      <c r="AD412" s="41"/>
      <c r="AE412" s="41"/>
      <c r="AT412" s="20" t="s">
        <v>164</v>
      </c>
      <c r="AU412" s="20" t="s">
        <v>86</v>
      </c>
    </row>
    <row r="413" s="2" customFormat="1" ht="24.15" customHeight="1">
      <c r="A413" s="41"/>
      <c r="B413" s="42"/>
      <c r="C413" s="240" t="s">
        <v>1789</v>
      </c>
      <c r="D413" s="241" t="s">
        <v>182</v>
      </c>
      <c r="E413" s="242" t="s">
        <v>1790</v>
      </c>
      <c r="F413" s="243" t="s">
        <v>1791</v>
      </c>
      <c r="G413" s="244" t="s">
        <v>197</v>
      </c>
      <c r="H413" s="245">
        <v>132.38499999999999</v>
      </c>
      <c r="I413" s="246"/>
      <c r="J413" s="247">
        <f>ROUND(I413*H413,2)</f>
        <v>0</v>
      </c>
      <c r="K413" s="243" t="s">
        <v>19</v>
      </c>
      <c r="L413" s="248"/>
      <c r="M413" s="249" t="s">
        <v>19</v>
      </c>
      <c r="N413" s="250" t="s">
        <v>47</v>
      </c>
      <c r="O413" s="87"/>
      <c r="P413" s="216">
        <f>O413*H413</f>
        <v>0</v>
      </c>
      <c r="Q413" s="216">
        <v>0.0032499999999999999</v>
      </c>
      <c r="R413" s="216">
        <f>Q413*H413</f>
        <v>0.43025124999999997</v>
      </c>
      <c r="S413" s="216">
        <v>0</v>
      </c>
      <c r="T413" s="217">
        <f>S413*H413</f>
        <v>0</v>
      </c>
      <c r="U413" s="41"/>
      <c r="V413" s="41"/>
      <c r="W413" s="41"/>
      <c r="X413" s="41"/>
      <c r="Y413" s="41"/>
      <c r="Z413" s="41"/>
      <c r="AA413" s="41"/>
      <c r="AB413" s="41"/>
      <c r="AC413" s="41"/>
      <c r="AD413" s="41"/>
      <c r="AE413" s="41"/>
      <c r="AR413" s="218" t="s">
        <v>388</v>
      </c>
      <c r="AT413" s="218" t="s">
        <v>182</v>
      </c>
      <c r="AU413" s="218" t="s">
        <v>86</v>
      </c>
      <c r="AY413" s="20" t="s">
        <v>139</v>
      </c>
      <c r="BE413" s="219">
        <f>IF(N413="základní",J413,0)</f>
        <v>0</v>
      </c>
      <c r="BF413" s="219">
        <f>IF(N413="snížená",J413,0)</f>
        <v>0</v>
      </c>
      <c r="BG413" s="219">
        <f>IF(N413="zákl. přenesená",J413,0)</f>
        <v>0</v>
      </c>
      <c r="BH413" s="219">
        <f>IF(N413="sníž. přenesená",J413,0)</f>
        <v>0</v>
      </c>
      <c r="BI413" s="219">
        <f>IF(N413="nulová",J413,0)</f>
        <v>0</v>
      </c>
      <c r="BJ413" s="20" t="s">
        <v>84</v>
      </c>
      <c r="BK413" s="219">
        <f>ROUND(I413*H413,2)</f>
        <v>0</v>
      </c>
      <c r="BL413" s="20" t="s">
        <v>305</v>
      </c>
      <c r="BM413" s="218" t="s">
        <v>1792</v>
      </c>
    </row>
    <row r="414" s="2" customFormat="1">
      <c r="A414" s="41"/>
      <c r="B414" s="42"/>
      <c r="C414" s="43"/>
      <c r="D414" s="220" t="s">
        <v>149</v>
      </c>
      <c r="E414" s="43"/>
      <c r="F414" s="221" t="s">
        <v>1793</v>
      </c>
      <c r="G414" s="43"/>
      <c r="H414" s="43"/>
      <c r="I414" s="222"/>
      <c r="J414" s="43"/>
      <c r="K414" s="43"/>
      <c r="L414" s="47"/>
      <c r="M414" s="223"/>
      <c r="N414" s="224"/>
      <c r="O414" s="87"/>
      <c r="P414" s="87"/>
      <c r="Q414" s="87"/>
      <c r="R414" s="87"/>
      <c r="S414" s="87"/>
      <c r="T414" s="88"/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T414" s="20" t="s">
        <v>149</v>
      </c>
      <c r="AU414" s="20" t="s">
        <v>86</v>
      </c>
    </row>
    <row r="415" s="2" customFormat="1">
      <c r="A415" s="41"/>
      <c r="B415" s="42"/>
      <c r="C415" s="43"/>
      <c r="D415" s="220" t="s">
        <v>164</v>
      </c>
      <c r="E415" s="43"/>
      <c r="F415" s="239" t="s">
        <v>1444</v>
      </c>
      <c r="G415" s="43"/>
      <c r="H415" s="43"/>
      <c r="I415" s="222"/>
      <c r="J415" s="43"/>
      <c r="K415" s="43"/>
      <c r="L415" s="47"/>
      <c r="M415" s="223"/>
      <c r="N415" s="22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164</v>
      </c>
      <c r="AU415" s="20" t="s">
        <v>86</v>
      </c>
    </row>
    <row r="416" s="13" customFormat="1">
      <c r="A416" s="13"/>
      <c r="B416" s="227"/>
      <c r="C416" s="228"/>
      <c r="D416" s="220" t="s">
        <v>153</v>
      </c>
      <c r="E416" s="229" t="s">
        <v>19</v>
      </c>
      <c r="F416" s="230" t="s">
        <v>1794</v>
      </c>
      <c r="G416" s="228"/>
      <c r="H416" s="231">
        <v>120.34999999999999</v>
      </c>
      <c r="I416" s="232"/>
      <c r="J416" s="228"/>
      <c r="K416" s="228"/>
      <c r="L416" s="233"/>
      <c r="M416" s="234"/>
      <c r="N416" s="235"/>
      <c r="O416" s="235"/>
      <c r="P416" s="235"/>
      <c r="Q416" s="235"/>
      <c r="R416" s="235"/>
      <c r="S416" s="235"/>
      <c r="T416" s="23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37" t="s">
        <v>153</v>
      </c>
      <c r="AU416" s="237" t="s">
        <v>86</v>
      </c>
      <c r="AV416" s="13" t="s">
        <v>86</v>
      </c>
      <c r="AW416" s="13" t="s">
        <v>35</v>
      </c>
      <c r="AX416" s="13" t="s">
        <v>76</v>
      </c>
      <c r="AY416" s="237" t="s">
        <v>139</v>
      </c>
    </row>
    <row r="417" s="14" customFormat="1">
      <c r="A417" s="14"/>
      <c r="B417" s="251"/>
      <c r="C417" s="252"/>
      <c r="D417" s="220" t="s">
        <v>153</v>
      </c>
      <c r="E417" s="253" t="s">
        <v>19</v>
      </c>
      <c r="F417" s="254" t="s">
        <v>213</v>
      </c>
      <c r="G417" s="252"/>
      <c r="H417" s="255">
        <v>120.34999999999999</v>
      </c>
      <c r="I417" s="256"/>
      <c r="J417" s="252"/>
      <c r="K417" s="252"/>
      <c r="L417" s="257"/>
      <c r="M417" s="258"/>
      <c r="N417" s="259"/>
      <c r="O417" s="259"/>
      <c r="P417" s="259"/>
      <c r="Q417" s="259"/>
      <c r="R417" s="259"/>
      <c r="S417" s="259"/>
      <c r="T417" s="260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61" t="s">
        <v>153</v>
      </c>
      <c r="AU417" s="261" t="s">
        <v>86</v>
      </c>
      <c r="AV417" s="14" t="s">
        <v>147</v>
      </c>
      <c r="AW417" s="14" t="s">
        <v>35</v>
      </c>
      <c r="AX417" s="14" t="s">
        <v>84</v>
      </c>
      <c r="AY417" s="261" t="s">
        <v>139</v>
      </c>
    </row>
    <row r="418" s="13" customFormat="1">
      <c r="A418" s="13"/>
      <c r="B418" s="227"/>
      <c r="C418" s="228"/>
      <c r="D418" s="220" t="s">
        <v>153</v>
      </c>
      <c r="E418" s="228"/>
      <c r="F418" s="230" t="s">
        <v>1795</v>
      </c>
      <c r="G418" s="228"/>
      <c r="H418" s="231">
        <v>132.38499999999999</v>
      </c>
      <c r="I418" s="232"/>
      <c r="J418" s="228"/>
      <c r="K418" s="228"/>
      <c r="L418" s="233"/>
      <c r="M418" s="234"/>
      <c r="N418" s="235"/>
      <c r="O418" s="235"/>
      <c r="P418" s="235"/>
      <c r="Q418" s="235"/>
      <c r="R418" s="235"/>
      <c r="S418" s="235"/>
      <c r="T418" s="23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7" t="s">
        <v>153</v>
      </c>
      <c r="AU418" s="237" t="s">
        <v>86</v>
      </c>
      <c r="AV418" s="13" t="s">
        <v>86</v>
      </c>
      <c r="AW418" s="13" t="s">
        <v>4</v>
      </c>
      <c r="AX418" s="13" t="s">
        <v>84</v>
      </c>
      <c r="AY418" s="237" t="s">
        <v>139</v>
      </c>
    </row>
    <row r="419" s="2" customFormat="1" ht="16.5" customHeight="1">
      <c r="A419" s="41"/>
      <c r="B419" s="42"/>
      <c r="C419" s="240" t="s">
        <v>1796</v>
      </c>
      <c r="D419" s="241" t="s">
        <v>182</v>
      </c>
      <c r="E419" s="242" t="s">
        <v>1797</v>
      </c>
      <c r="F419" s="243" t="s">
        <v>1798</v>
      </c>
      <c r="G419" s="244" t="s">
        <v>197</v>
      </c>
      <c r="H419" s="245">
        <v>60.390000000000001</v>
      </c>
      <c r="I419" s="246"/>
      <c r="J419" s="247">
        <f>ROUND(I419*H419,2)</f>
        <v>0</v>
      </c>
      <c r="K419" s="243" t="s">
        <v>19</v>
      </c>
      <c r="L419" s="248"/>
      <c r="M419" s="249" t="s">
        <v>19</v>
      </c>
      <c r="N419" s="250" t="s">
        <v>47</v>
      </c>
      <c r="O419" s="87"/>
      <c r="P419" s="216">
        <f>O419*H419</f>
        <v>0</v>
      </c>
      <c r="Q419" s="216">
        <v>0.0040000000000000001</v>
      </c>
      <c r="R419" s="216">
        <f>Q419*H419</f>
        <v>0.24156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388</v>
      </c>
      <c r="AT419" s="218" t="s">
        <v>182</v>
      </c>
      <c r="AU419" s="218" t="s">
        <v>86</v>
      </c>
      <c r="AY419" s="20" t="s">
        <v>139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84</v>
      </c>
      <c r="BK419" s="219">
        <f>ROUND(I419*H419,2)</f>
        <v>0</v>
      </c>
      <c r="BL419" s="20" t="s">
        <v>305</v>
      </c>
      <c r="BM419" s="218" t="s">
        <v>1799</v>
      </c>
    </row>
    <row r="420" s="2" customFormat="1">
      <c r="A420" s="41"/>
      <c r="B420" s="42"/>
      <c r="C420" s="43"/>
      <c r="D420" s="220" t="s">
        <v>149</v>
      </c>
      <c r="E420" s="43"/>
      <c r="F420" s="221" t="s">
        <v>1800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149</v>
      </c>
      <c r="AU420" s="20" t="s">
        <v>86</v>
      </c>
    </row>
    <row r="421" s="2" customFormat="1">
      <c r="A421" s="41"/>
      <c r="B421" s="42"/>
      <c r="C421" s="43"/>
      <c r="D421" s="220" t="s">
        <v>164</v>
      </c>
      <c r="E421" s="43"/>
      <c r="F421" s="239" t="s">
        <v>1444</v>
      </c>
      <c r="G421" s="43"/>
      <c r="H421" s="43"/>
      <c r="I421" s="222"/>
      <c r="J421" s="43"/>
      <c r="K421" s="43"/>
      <c r="L421" s="47"/>
      <c r="M421" s="223"/>
      <c r="N421" s="224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164</v>
      </c>
      <c r="AU421" s="20" t="s">
        <v>86</v>
      </c>
    </row>
    <row r="422" s="13" customFormat="1">
      <c r="A422" s="13"/>
      <c r="B422" s="227"/>
      <c r="C422" s="228"/>
      <c r="D422" s="220" t="s">
        <v>153</v>
      </c>
      <c r="E422" s="229" t="s">
        <v>19</v>
      </c>
      <c r="F422" s="230" t="s">
        <v>1801</v>
      </c>
      <c r="G422" s="228"/>
      <c r="H422" s="231">
        <v>54.899999999999999</v>
      </c>
      <c r="I422" s="232"/>
      <c r="J422" s="228"/>
      <c r="K422" s="228"/>
      <c r="L422" s="233"/>
      <c r="M422" s="234"/>
      <c r="N422" s="235"/>
      <c r="O422" s="235"/>
      <c r="P422" s="235"/>
      <c r="Q422" s="235"/>
      <c r="R422" s="235"/>
      <c r="S422" s="235"/>
      <c r="T422" s="236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T422" s="237" t="s">
        <v>153</v>
      </c>
      <c r="AU422" s="237" t="s">
        <v>86</v>
      </c>
      <c r="AV422" s="13" t="s">
        <v>86</v>
      </c>
      <c r="AW422" s="13" t="s">
        <v>35</v>
      </c>
      <c r="AX422" s="13" t="s">
        <v>84</v>
      </c>
      <c r="AY422" s="237" t="s">
        <v>139</v>
      </c>
    </row>
    <row r="423" s="13" customFormat="1">
      <c r="A423" s="13"/>
      <c r="B423" s="227"/>
      <c r="C423" s="228"/>
      <c r="D423" s="220" t="s">
        <v>153</v>
      </c>
      <c r="E423" s="228"/>
      <c r="F423" s="230" t="s">
        <v>1802</v>
      </c>
      <c r="G423" s="228"/>
      <c r="H423" s="231">
        <v>60.390000000000001</v>
      </c>
      <c r="I423" s="232"/>
      <c r="J423" s="228"/>
      <c r="K423" s="228"/>
      <c r="L423" s="233"/>
      <c r="M423" s="234"/>
      <c r="N423" s="235"/>
      <c r="O423" s="235"/>
      <c r="P423" s="235"/>
      <c r="Q423" s="235"/>
      <c r="R423" s="235"/>
      <c r="S423" s="235"/>
      <c r="T423" s="23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7" t="s">
        <v>153</v>
      </c>
      <c r="AU423" s="237" t="s">
        <v>86</v>
      </c>
      <c r="AV423" s="13" t="s">
        <v>86</v>
      </c>
      <c r="AW423" s="13" t="s">
        <v>4</v>
      </c>
      <c r="AX423" s="13" t="s">
        <v>84</v>
      </c>
      <c r="AY423" s="237" t="s">
        <v>139</v>
      </c>
    </row>
    <row r="424" s="2" customFormat="1" ht="16.5" customHeight="1">
      <c r="A424" s="41"/>
      <c r="B424" s="42"/>
      <c r="C424" s="207" t="s">
        <v>533</v>
      </c>
      <c r="D424" s="207" t="s">
        <v>142</v>
      </c>
      <c r="E424" s="208" t="s">
        <v>1803</v>
      </c>
      <c r="F424" s="209" t="s">
        <v>1804</v>
      </c>
      <c r="G424" s="210" t="s">
        <v>160</v>
      </c>
      <c r="H424" s="211">
        <v>393.82499999999999</v>
      </c>
      <c r="I424" s="212"/>
      <c r="J424" s="213">
        <f>ROUND(I424*H424,2)</f>
        <v>0</v>
      </c>
      <c r="K424" s="209" t="s">
        <v>146</v>
      </c>
      <c r="L424" s="47"/>
      <c r="M424" s="214" t="s">
        <v>19</v>
      </c>
      <c r="N424" s="215" t="s">
        <v>47</v>
      </c>
      <c r="O424" s="87"/>
      <c r="P424" s="216">
        <f>O424*H424</f>
        <v>0</v>
      </c>
      <c r="Q424" s="216">
        <v>0.00062830000000000004</v>
      </c>
      <c r="R424" s="216">
        <f>Q424*H424</f>
        <v>0.24744024750000002</v>
      </c>
      <c r="S424" s="216">
        <v>0</v>
      </c>
      <c r="T424" s="217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8" t="s">
        <v>305</v>
      </c>
      <c r="AT424" s="218" t="s">
        <v>142</v>
      </c>
      <c r="AU424" s="218" t="s">
        <v>86</v>
      </c>
      <c r="AY424" s="20" t="s">
        <v>139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20" t="s">
        <v>84</v>
      </c>
      <c r="BK424" s="219">
        <f>ROUND(I424*H424,2)</f>
        <v>0</v>
      </c>
      <c r="BL424" s="20" t="s">
        <v>305</v>
      </c>
      <c r="BM424" s="218" t="s">
        <v>1805</v>
      </c>
    </row>
    <row r="425" s="2" customFormat="1">
      <c r="A425" s="41"/>
      <c r="B425" s="42"/>
      <c r="C425" s="43"/>
      <c r="D425" s="220" t="s">
        <v>149</v>
      </c>
      <c r="E425" s="43"/>
      <c r="F425" s="221" t="s">
        <v>1806</v>
      </c>
      <c r="G425" s="43"/>
      <c r="H425" s="43"/>
      <c r="I425" s="222"/>
      <c r="J425" s="43"/>
      <c r="K425" s="43"/>
      <c r="L425" s="47"/>
      <c r="M425" s="223"/>
      <c r="N425" s="22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149</v>
      </c>
      <c r="AU425" s="20" t="s">
        <v>86</v>
      </c>
    </row>
    <row r="426" s="2" customFormat="1">
      <c r="A426" s="41"/>
      <c r="B426" s="42"/>
      <c r="C426" s="43"/>
      <c r="D426" s="225" t="s">
        <v>151</v>
      </c>
      <c r="E426" s="43"/>
      <c r="F426" s="226" t="s">
        <v>1807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151</v>
      </c>
      <c r="AU426" s="20" t="s">
        <v>86</v>
      </c>
    </row>
    <row r="427" s="2" customFormat="1">
      <c r="A427" s="41"/>
      <c r="B427" s="42"/>
      <c r="C427" s="43"/>
      <c r="D427" s="220" t="s">
        <v>164</v>
      </c>
      <c r="E427" s="43"/>
      <c r="F427" s="239" t="s">
        <v>885</v>
      </c>
      <c r="G427" s="43"/>
      <c r="H427" s="43"/>
      <c r="I427" s="222"/>
      <c r="J427" s="43"/>
      <c r="K427" s="43"/>
      <c r="L427" s="47"/>
      <c r="M427" s="223"/>
      <c r="N427" s="224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164</v>
      </c>
      <c r="AU427" s="20" t="s">
        <v>86</v>
      </c>
    </row>
    <row r="428" s="13" customFormat="1">
      <c r="A428" s="13"/>
      <c r="B428" s="227"/>
      <c r="C428" s="228"/>
      <c r="D428" s="220" t="s">
        <v>153</v>
      </c>
      <c r="E428" s="229" t="s">
        <v>19</v>
      </c>
      <c r="F428" s="230" t="s">
        <v>1808</v>
      </c>
      <c r="G428" s="228"/>
      <c r="H428" s="231">
        <v>393.82499999999999</v>
      </c>
      <c r="I428" s="232"/>
      <c r="J428" s="228"/>
      <c r="K428" s="228"/>
      <c r="L428" s="233"/>
      <c r="M428" s="234"/>
      <c r="N428" s="235"/>
      <c r="O428" s="235"/>
      <c r="P428" s="235"/>
      <c r="Q428" s="235"/>
      <c r="R428" s="235"/>
      <c r="S428" s="235"/>
      <c r="T428" s="23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7" t="s">
        <v>153</v>
      </c>
      <c r="AU428" s="237" t="s">
        <v>86</v>
      </c>
      <c r="AV428" s="13" t="s">
        <v>86</v>
      </c>
      <c r="AW428" s="13" t="s">
        <v>35</v>
      </c>
      <c r="AX428" s="13" t="s">
        <v>84</v>
      </c>
      <c r="AY428" s="237" t="s">
        <v>139</v>
      </c>
    </row>
    <row r="429" s="2" customFormat="1">
      <c r="A429" s="41"/>
      <c r="B429" s="42"/>
      <c r="C429" s="43"/>
      <c r="D429" s="220" t="s">
        <v>1392</v>
      </c>
      <c r="E429" s="43"/>
      <c r="F429" s="285" t="s">
        <v>1487</v>
      </c>
      <c r="G429" s="43"/>
      <c r="H429" s="43"/>
      <c r="I429" s="43"/>
      <c r="J429" s="43"/>
      <c r="K429" s="43"/>
      <c r="L429" s="47"/>
      <c r="M429" s="223"/>
      <c r="N429" s="224"/>
      <c r="O429" s="87"/>
      <c r="P429" s="87"/>
      <c r="Q429" s="87"/>
      <c r="R429" s="87"/>
      <c r="S429" s="87"/>
      <c r="T429" s="88"/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U429" s="20" t="s">
        <v>86</v>
      </c>
    </row>
    <row r="430" s="2" customFormat="1">
      <c r="A430" s="41"/>
      <c r="B430" s="42"/>
      <c r="C430" s="43"/>
      <c r="D430" s="220" t="s">
        <v>1392</v>
      </c>
      <c r="E430" s="43"/>
      <c r="F430" s="286" t="s">
        <v>1488</v>
      </c>
      <c r="G430" s="43"/>
      <c r="H430" s="287">
        <v>393.82499999999999</v>
      </c>
      <c r="I430" s="43"/>
      <c r="J430" s="43"/>
      <c r="K430" s="43"/>
      <c r="L430" s="47"/>
      <c r="M430" s="223"/>
      <c r="N430" s="224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U430" s="20" t="s">
        <v>86</v>
      </c>
    </row>
    <row r="431" s="2" customFormat="1" ht="16.5" customHeight="1">
      <c r="A431" s="41"/>
      <c r="B431" s="42"/>
      <c r="C431" s="240" t="s">
        <v>556</v>
      </c>
      <c r="D431" s="240" t="s">
        <v>182</v>
      </c>
      <c r="E431" s="242" t="s">
        <v>1809</v>
      </c>
      <c r="F431" s="243" t="s">
        <v>1810</v>
      </c>
      <c r="G431" s="244" t="s">
        <v>160</v>
      </c>
      <c r="H431" s="245">
        <v>393.82499999999999</v>
      </c>
      <c r="I431" s="246"/>
      <c r="J431" s="247">
        <f>ROUND(I431*H431,2)</f>
        <v>0</v>
      </c>
      <c r="K431" s="243" t="s">
        <v>19</v>
      </c>
      <c r="L431" s="248"/>
      <c r="M431" s="249" t="s">
        <v>19</v>
      </c>
      <c r="N431" s="250" t="s">
        <v>47</v>
      </c>
      <c r="O431" s="87"/>
      <c r="P431" s="216">
        <f>O431*H431</f>
        <v>0</v>
      </c>
      <c r="Q431" s="216">
        <v>0.0080000000000000002</v>
      </c>
      <c r="R431" s="216">
        <f>Q431*H431</f>
        <v>3.1505999999999998</v>
      </c>
      <c r="S431" s="216">
        <v>0</v>
      </c>
      <c r="T431" s="217">
        <f>S431*H431</f>
        <v>0</v>
      </c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R431" s="218" t="s">
        <v>388</v>
      </c>
      <c r="AT431" s="218" t="s">
        <v>182</v>
      </c>
      <c r="AU431" s="218" t="s">
        <v>86</v>
      </c>
      <c r="AY431" s="20" t="s">
        <v>139</v>
      </c>
      <c r="BE431" s="219">
        <f>IF(N431="základní",J431,0)</f>
        <v>0</v>
      </c>
      <c r="BF431" s="219">
        <f>IF(N431="snížená",J431,0)</f>
        <v>0</v>
      </c>
      <c r="BG431" s="219">
        <f>IF(N431="zákl. přenesená",J431,0)</f>
        <v>0</v>
      </c>
      <c r="BH431" s="219">
        <f>IF(N431="sníž. přenesená",J431,0)</f>
        <v>0</v>
      </c>
      <c r="BI431" s="219">
        <f>IF(N431="nulová",J431,0)</f>
        <v>0</v>
      </c>
      <c r="BJ431" s="20" t="s">
        <v>84</v>
      </c>
      <c r="BK431" s="219">
        <f>ROUND(I431*H431,2)</f>
        <v>0</v>
      </c>
      <c r="BL431" s="20" t="s">
        <v>305</v>
      </c>
      <c r="BM431" s="218" t="s">
        <v>1811</v>
      </c>
    </row>
    <row r="432" s="2" customFormat="1">
      <c r="A432" s="41"/>
      <c r="B432" s="42"/>
      <c r="C432" s="43"/>
      <c r="D432" s="220" t="s">
        <v>149</v>
      </c>
      <c r="E432" s="43"/>
      <c r="F432" s="221" t="s">
        <v>1810</v>
      </c>
      <c r="G432" s="43"/>
      <c r="H432" s="43"/>
      <c r="I432" s="222"/>
      <c r="J432" s="43"/>
      <c r="K432" s="43"/>
      <c r="L432" s="47"/>
      <c r="M432" s="223"/>
      <c r="N432" s="224"/>
      <c r="O432" s="87"/>
      <c r="P432" s="87"/>
      <c r="Q432" s="87"/>
      <c r="R432" s="87"/>
      <c r="S432" s="87"/>
      <c r="T432" s="88"/>
      <c r="U432" s="41"/>
      <c r="V432" s="41"/>
      <c r="W432" s="41"/>
      <c r="X432" s="41"/>
      <c r="Y432" s="41"/>
      <c r="Z432" s="41"/>
      <c r="AA432" s="41"/>
      <c r="AB432" s="41"/>
      <c r="AC432" s="41"/>
      <c r="AD432" s="41"/>
      <c r="AE432" s="41"/>
      <c r="AT432" s="20" t="s">
        <v>149</v>
      </c>
      <c r="AU432" s="20" t="s">
        <v>86</v>
      </c>
    </row>
    <row r="433" s="2" customFormat="1">
      <c r="A433" s="41"/>
      <c r="B433" s="42"/>
      <c r="C433" s="43"/>
      <c r="D433" s="220" t="s">
        <v>164</v>
      </c>
      <c r="E433" s="43"/>
      <c r="F433" s="239" t="s">
        <v>885</v>
      </c>
      <c r="G433" s="43"/>
      <c r="H433" s="43"/>
      <c r="I433" s="222"/>
      <c r="J433" s="43"/>
      <c r="K433" s="43"/>
      <c r="L433" s="47"/>
      <c r="M433" s="223"/>
      <c r="N433" s="224"/>
      <c r="O433" s="87"/>
      <c r="P433" s="87"/>
      <c r="Q433" s="87"/>
      <c r="R433" s="87"/>
      <c r="S433" s="87"/>
      <c r="T433" s="88"/>
      <c r="U433" s="41"/>
      <c r="V433" s="41"/>
      <c r="W433" s="41"/>
      <c r="X433" s="41"/>
      <c r="Y433" s="41"/>
      <c r="Z433" s="41"/>
      <c r="AA433" s="41"/>
      <c r="AB433" s="41"/>
      <c r="AC433" s="41"/>
      <c r="AD433" s="41"/>
      <c r="AE433" s="41"/>
      <c r="AT433" s="20" t="s">
        <v>164</v>
      </c>
      <c r="AU433" s="20" t="s">
        <v>86</v>
      </c>
    </row>
    <row r="434" s="2" customFormat="1" ht="21.75" customHeight="1">
      <c r="A434" s="41"/>
      <c r="B434" s="42"/>
      <c r="C434" s="207" t="s">
        <v>1812</v>
      </c>
      <c r="D434" s="207" t="s">
        <v>142</v>
      </c>
      <c r="E434" s="208" t="s">
        <v>1813</v>
      </c>
      <c r="F434" s="209" t="s">
        <v>1814</v>
      </c>
      <c r="G434" s="210" t="s">
        <v>176</v>
      </c>
      <c r="H434" s="211">
        <v>4.0739999999999998</v>
      </c>
      <c r="I434" s="212"/>
      <c r="J434" s="213">
        <f>ROUND(I434*H434,2)</f>
        <v>0</v>
      </c>
      <c r="K434" s="209" t="s">
        <v>146</v>
      </c>
      <c r="L434" s="47"/>
      <c r="M434" s="214" t="s">
        <v>19</v>
      </c>
      <c r="N434" s="215" t="s">
        <v>47</v>
      </c>
      <c r="O434" s="87"/>
      <c r="P434" s="216">
        <f>O434*H434</f>
        <v>0</v>
      </c>
      <c r="Q434" s="216">
        <v>0</v>
      </c>
      <c r="R434" s="216">
        <f>Q434*H434</f>
        <v>0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305</v>
      </c>
      <c r="AT434" s="218" t="s">
        <v>142</v>
      </c>
      <c r="AU434" s="218" t="s">
        <v>86</v>
      </c>
      <c r="AY434" s="20" t="s">
        <v>139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84</v>
      </c>
      <c r="BK434" s="219">
        <f>ROUND(I434*H434,2)</f>
        <v>0</v>
      </c>
      <c r="BL434" s="20" t="s">
        <v>305</v>
      </c>
      <c r="BM434" s="218" t="s">
        <v>1815</v>
      </c>
    </row>
    <row r="435" s="2" customFormat="1">
      <c r="A435" s="41"/>
      <c r="B435" s="42"/>
      <c r="C435" s="43"/>
      <c r="D435" s="220" t="s">
        <v>149</v>
      </c>
      <c r="E435" s="43"/>
      <c r="F435" s="221" t="s">
        <v>1816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149</v>
      </c>
      <c r="AU435" s="20" t="s">
        <v>86</v>
      </c>
    </row>
    <row r="436" s="2" customFormat="1">
      <c r="A436" s="41"/>
      <c r="B436" s="42"/>
      <c r="C436" s="43"/>
      <c r="D436" s="225" t="s">
        <v>151</v>
      </c>
      <c r="E436" s="43"/>
      <c r="F436" s="226" t="s">
        <v>1817</v>
      </c>
      <c r="G436" s="43"/>
      <c r="H436" s="43"/>
      <c r="I436" s="222"/>
      <c r="J436" s="43"/>
      <c r="K436" s="43"/>
      <c r="L436" s="47"/>
      <c r="M436" s="288"/>
      <c r="N436" s="289"/>
      <c r="O436" s="290"/>
      <c r="P436" s="290"/>
      <c r="Q436" s="290"/>
      <c r="R436" s="290"/>
      <c r="S436" s="290"/>
      <c r="T436" s="291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151</v>
      </c>
      <c r="AU436" s="20" t="s">
        <v>86</v>
      </c>
    </row>
    <row r="437" s="2" customFormat="1" ht="6.96" customHeight="1">
      <c r="A437" s="41"/>
      <c r="B437" s="62"/>
      <c r="C437" s="63"/>
      <c r="D437" s="63"/>
      <c r="E437" s="63"/>
      <c r="F437" s="63"/>
      <c r="G437" s="63"/>
      <c r="H437" s="63"/>
      <c r="I437" s="63"/>
      <c r="J437" s="63"/>
      <c r="K437" s="63"/>
      <c r="L437" s="47"/>
      <c r="M437" s="41"/>
      <c r="O437" s="41"/>
      <c r="P437" s="41"/>
      <c r="Q437" s="41"/>
      <c r="R437" s="41"/>
      <c r="S437" s="41"/>
      <c r="T437" s="41"/>
      <c r="U437" s="41"/>
      <c r="V437" s="41"/>
      <c r="W437" s="41"/>
      <c r="X437" s="41"/>
      <c r="Y437" s="41"/>
      <c r="Z437" s="41"/>
      <c r="AA437" s="41"/>
      <c r="AB437" s="41"/>
      <c r="AC437" s="41"/>
      <c r="AD437" s="41"/>
      <c r="AE437" s="41"/>
    </row>
  </sheetData>
  <sheetProtection sheet="1" autoFilter="0" formatColumns="0" formatRows="0" objects="1" scenarios="1" spinCount="100000" saltValue="4xOMStyCGYNeCjpodGvlRktpck1C1Rpx+byCi9+u5olnCY+9GAgovw3y9QTU3IVQRjogBQXJbSfu6RwTC1fJKw==" hashValue="OTtSVgGfzg7LpyE8rHxnzjb1Dv9kcF6quQiqILSrCNhipsT3RfjCOtwVv/pY4l5I9oJngzh7cr0b8riCnD6axA==" algorithmName="SHA-512" password="CA7F"/>
  <autoFilter ref="C92:K436"/>
  <mergeCells count="9">
    <mergeCell ref="E7:H7"/>
    <mergeCell ref="E9:H9"/>
    <mergeCell ref="E18:H18"/>
    <mergeCell ref="E27:H27"/>
    <mergeCell ref="E48:H48"/>
    <mergeCell ref="E50:H50"/>
    <mergeCell ref="E83:H83"/>
    <mergeCell ref="E85:H85"/>
    <mergeCell ref="L2:V2"/>
  </mergeCells>
  <hyperlinks>
    <hyperlink ref="F98" r:id="rId1" display="https://podminky.urs.cz/item/CS_URS_2025_02/417321313"/>
    <hyperlink ref="F103" r:id="rId2" display="https://podminky.urs.cz/item/CS_URS_2025_02/417351115"/>
    <hyperlink ref="F107" r:id="rId3" display="https://podminky.urs.cz/item/CS_URS_2025_02/417351116"/>
    <hyperlink ref="F137" r:id="rId4" display="https://podminky.urs.cz/item/CS_URS_2025_02/444151112"/>
    <hyperlink ref="F148" r:id="rId5" display="https://podminky.urs.cz/item/CS_URS_2025_02/619991005"/>
    <hyperlink ref="F152" r:id="rId6" display="https://podminky.urs.cz/item/CS_URS_2025_02/619991015"/>
    <hyperlink ref="F159" r:id="rId7" display="https://podminky.urs.cz/item/CS_URS_2025_02/945412111"/>
    <hyperlink ref="F164" r:id="rId8" display="https://podminky.urs.cz/item/CS_URS_2025_02/946112119"/>
    <hyperlink ref="F169" r:id="rId9" display="https://podminky.urs.cz/item/CS_URS_2025_02/946112219"/>
    <hyperlink ref="F173" r:id="rId10" display="https://podminky.urs.cz/item/CS_URS_2025_02/946112819"/>
    <hyperlink ref="F177" r:id="rId11" display="https://podminky.urs.cz/item/CS_URS_2025_02/952901114"/>
    <hyperlink ref="F181" r:id="rId12" display="https://podminky.urs.cz/item/CS_URS_2025_02/966071131"/>
    <hyperlink ref="F187" r:id="rId13" display="https://podminky.urs.cz/item/CS_URS_2025_02/997006003"/>
    <hyperlink ref="F191" r:id="rId14" display="https://podminky.urs.cz/item/CS_URS_2025_02/997006012"/>
    <hyperlink ref="F194" r:id="rId15" display="https://podminky.urs.cz/item/CS_URS_2025_02/997013153"/>
    <hyperlink ref="F197" r:id="rId16" display="https://podminky.urs.cz/item/CS_URS_2025_02/997013501"/>
    <hyperlink ref="F200" r:id="rId17" display="https://podminky.urs.cz/item/CS_URS_2025_02/997013509"/>
    <hyperlink ref="F204" r:id="rId18" display="https://podminky.urs.cz/item/CS_URS_2025_02/997013871"/>
    <hyperlink ref="F208" r:id="rId19" display="https://podminky.urs.cz/item/CS_URS_2025_02/998012042"/>
    <hyperlink ref="F213" r:id="rId20" display="https://podminky.urs.cz/item/CS_URS_2025_02/712431801"/>
    <hyperlink ref="F218" r:id="rId21" display="https://podminky.urs.cz/item/CS_URS_2025_02/712431811"/>
    <hyperlink ref="F224" r:id="rId22" display="https://podminky.urs.cz/item/CS_URS_2025_02/713110813"/>
    <hyperlink ref="F231" r:id="rId23" display="https://podminky.urs.cz/item/CS_URS_2025_02/713151841"/>
    <hyperlink ref="F237" r:id="rId24" display="https://podminky.urs.cz/item/CS_URS_2025_02/763131491"/>
    <hyperlink ref="F258" r:id="rId25" display="https://podminky.urs.cz/item/CS_URS_2025_02/714121041"/>
    <hyperlink ref="F268" r:id="rId26" display="https://podminky.urs.cz/item/CS_URS_2025_02/998714122"/>
    <hyperlink ref="F272" r:id="rId27" display="https://podminky.urs.cz/item/CS_URS_2025_02/741410001"/>
    <hyperlink ref="F282" r:id="rId28" display="https://podminky.urs.cz/item/CS_URS_2025_02/741410003"/>
    <hyperlink ref="F293" r:id="rId29" display="https://podminky.urs.cz/item/CS_URS_2025_02/741410041"/>
    <hyperlink ref="F302" r:id="rId30" display="https://podminky.urs.cz/item/CS_URS_2025_02/741420021"/>
    <hyperlink ref="F321" r:id="rId31" display="https://podminky.urs.cz/item/CS_URS_2025_02/741420051"/>
    <hyperlink ref="F329" r:id="rId32" display="https://podminky.urs.cz/item/CS_URS_2025_02/741430001"/>
    <hyperlink ref="F339" r:id="rId33" display="https://podminky.urs.cz/item/CS_URS_2025_02/741440001"/>
    <hyperlink ref="F346" r:id="rId34" display="https://podminky.urs.cz/item/CS_URS_2025_02/741820001"/>
    <hyperlink ref="F351" r:id="rId35" display="https://podminky.urs.cz/item/CS_URS_2025_02/741820013"/>
    <hyperlink ref="F356" r:id="rId36" display="https://podminky.urs.cz/item/CS_URS_2025_02/998741112"/>
    <hyperlink ref="F360" r:id="rId37" display="https://podminky.urs.cz/item/CS_URS_2025_02/764211626"/>
    <hyperlink ref="F365" r:id="rId38" display="https://podminky.urs.cz/item/CS_URS_2025_02/764212633"/>
    <hyperlink ref="F370" r:id="rId39" display="https://podminky.urs.cz/item/CS_URS_2025_02/764242533"/>
    <hyperlink ref="F375" r:id="rId40" display="https://podminky.urs.cz/item/CS_URS_2025_02/764315633"/>
    <hyperlink ref="F384" r:id="rId41" display="https://podminky.urs.cz/item/CS_URS_2025_02/764541305"/>
    <hyperlink ref="F389" r:id="rId42" display="https://podminky.urs.cz/item/CS_URS_2025_02/764541347"/>
    <hyperlink ref="F394" r:id="rId43" display="https://podminky.urs.cz/item/CS_URS_2025_02/764548324"/>
    <hyperlink ref="F399" r:id="rId44" display="https://podminky.urs.cz/item/CS_URS_2025_02/998764122"/>
    <hyperlink ref="F403" r:id="rId45" display="https://podminky.urs.cz/item/CS_URS_2025_02/767582800"/>
    <hyperlink ref="F411" r:id="rId46" display="https://podminky.urs.cz/item/CS_URS_2025_02/767190122"/>
    <hyperlink ref="F426" r:id="rId47" display="https://podminky.urs.cz/item/CS_URS_2025_02/767490113"/>
    <hyperlink ref="F436" r:id="rId48" display="https://podminky.urs.cz/item/CS_URS_2025_02/99876711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49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91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86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Karviná - Rekonstrukce tělocvičny a zázemí v ZŠ U Lesa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1818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1819</v>
      </c>
      <c r="G12" s="41"/>
      <c r="H12" s="41"/>
      <c r="I12" s="135" t="s">
        <v>23</v>
      </c>
      <c r="J12" s="140" t="str">
        <f>'Rekapitulace stavby'!AN8</f>
        <v>4. 7. 2025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1409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1820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37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38</v>
      </c>
      <c r="F24" s="41"/>
      <c r="G24" s="41"/>
      <c r="H24" s="41"/>
      <c r="I24" s="135" t="s">
        <v>29</v>
      </c>
      <c r="J24" s="139" t="s">
        <v>39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19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ROUND(J85,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ROUND((SUM(BE85:BE126)),  2)</f>
        <v>0</v>
      </c>
      <c r="G33" s="41"/>
      <c r="H33" s="41"/>
      <c r="I33" s="151">
        <v>0.20999999999999999</v>
      </c>
      <c r="J33" s="150">
        <f>ROUND(((SUM(BE85:BE126))*I33),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ROUND((SUM(BF85:BF126)),  2)</f>
        <v>0</v>
      </c>
      <c r="G34" s="41"/>
      <c r="H34" s="41"/>
      <c r="I34" s="151">
        <v>0.12</v>
      </c>
      <c r="J34" s="150">
        <f>ROUND(((SUM(BF85:BF126))*I34),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ROUND((SUM(BG85:BG126)),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ROUND((SUM(BH85:BH126)),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ROUND((SUM(BI85:BI126)),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Karviná - Rekonstrukce tělocvičny a zázemí v ZŠ U Lesa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VRN - Karviná - Rekonstrukce tělocvičny a zázemí v ZŠ U Lesa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 xml:space="preserve"> </v>
      </c>
      <c r="G52" s="43"/>
      <c r="H52" s="43"/>
      <c r="I52" s="35" t="s">
        <v>23</v>
      </c>
      <c r="J52" s="75" t="str">
        <f>IF(J12="","",J12)</f>
        <v>4. 7. 2025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33</v>
      </c>
      <c r="J54" s="39" t="str">
        <f>E21</f>
        <v>Radek Petržálek, Ing. František Mandovec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25.6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 xml:space="preserve">Ing. Jana Krčmová, Artendr s.r.o. 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100</v>
      </c>
      <c r="D57" s="165"/>
      <c r="E57" s="165"/>
      <c r="F57" s="165"/>
      <c r="G57" s="165"/>
      <c r="H57" s="165"/>
      <c r="I57" s="165"/>
      <c r="J57" s="166" t="s">
        <v>101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J85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102</v>
      </c>
    </row>
    <row r="60" s="9" customFormat="1" ht="24.96" customHeight="1">
      <c r="A60" s="9"/>
      <c r="B60" s="168"/>
      <c r="C60" s="169"/>
      <c r="D60" s="170" t="s">
        <v>1821</v>
      </c>
      <c r="E60" s="171"/>
      <c r="F60" s="171"/>
      <c r="G60" s="171"/>
      <c r="H60" s="171"/>
      <c r="I60" s="171"/>
      <c r="J60" s="172">
        <f>J86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1822</v>
      </c>
      <c r="E61" s="177"/>
      <c r="F61" s="177"/>
      <c r="G61" s="177"/>
      <c r="H61" s="177"/>
      <c r="I61" s="177"/>
      <c r="J61" s="178">
        <f>J87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1823</v>
      </c>
      <c r="E62" s="177"/>
      <c r="F62" s="177"/>
      <c r="G62" s="177"/>
      <c r="H62" s="177"/>
      <c r="I62" s="177"/>
      <c r="J62" s="178">
        <f>J104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1824</v>
      </c>
      <c r="E63" s="177"/>
      <c r="F63" s="177"/>
      <c r="G63" s="177"/>
      <c r="H63" s="177"/>
      <c r="I63" s="177"/>
      <c r="J63" s="178">
        <f>J111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1825</v>
      </c>
      <c r="E64" s="177"/>
      <c r="F64" s="177"/>
      <c r="G64" s="177"/>
      <c r="H64" s="177"/>
      <c r="I64" s="177"/>
      <c r="J64" s="178">
        <f>J120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1826</v>
      </c>
      <c r="E65" s="177"/>
      <c r="F65" s="177"/>
      <c r="G65" s="177"/>
      <c r="H65" s="177"/>
      <c r="I65" s="177"/>
      <c r="J65" s="178">
        <f>J123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2" customFormat="1" ht="21.84" customHeight="1">
      <c r="A66" s="41"/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137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</row>
    <row r="67" s="2" customFormat="1" ht="6.96" customHeight="1">
      <c r="A67" s="41"/>
      <c r="B67" s="62"/>
      <c r="C67" s="63"/>
      <c r="D67" s="63"/>
      <c r="E67" s="63"/>
      <c r="F67" s="63"/>
      <c r="G67" s="63"/>
      <c r="H67" s="63"/>
      <c r="I67" s="63"/>
      <c r="J67" s="63"/>
      <c r="K67" s="63"/>
      <c r="L67" s="137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</row>
    <row r="71" s="2" customFormat="1" ht="6.96" customHeight="1">
      <c r="A71" s="41"/>
      <c r="B71" s="64"/>
      <c r="C71" s="65"/>
      <c r="D71" s="65"/>
      <c r="E71" s="65"/>
      <c r="F71" s="65"/>
      <c r="G71" s="65"/>
      <c r="H71" s="65"/>
      <c r="I71" s="65"/>
      <c r="J71" s="65"/>
      <c r="K71" s="65"/>
      <c r="L71" s="137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</row>
    <row r="72" s="2" customFormat="1" ht="24.96" customHeight="1">
      <c r="A72" s="41"/>
      <c r="B72" s="42"/>
      <c r="C72" s="26" t="s">
        <v>124</v>
      </c>
      <c r="D72" s="43"/>
      <c r="E72" s="43"/>
      <c r="F72" s="43"/>
      <c r="G72" s="43"/>
      <c r="H72" s="43"/>
      <c r="I72" s="43"/>
      <c r="J72" s="43"/>
      <c r="K72" s="43"/>
      <c r="L72" s="137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</row>
    <row r="73" s="2" customFormat="1" ht="6.96" customHeight="1">
      <c r="A73" s="41"/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137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</row>
    <row r="74" s="2" customFormat="1" ht="12" customHeight="1">
      <c r="A74" s="41"/>
      <c r="B74" s="42"/>
      <c r="C74" s="35" t="s">
        <v>16</v>
      </c>
      <c r="D74" s="43"/>
      <c r="E74" s="43"/>
      <c r="F74" s="43"/>
      <c r="G74" s="43"/>
      <c r="H74" s="43"/>
      <c r="I74" s="43"/>
      <c r="J74" s="43"/>
      <c r="K74" s="43"/>
      <c r="L74" s="137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</row>
    <row r="75" s="2" customFormat="1" ht="16.5" customHeight="1">
      <c r="A75" s="41"/>
      <c r="B75" s="42"/>
      <c r="C75" s="43"/>
      <c r="D75" s="43"/>
      <c r="E75" s="163" t="str">
        <f>E7</f>
        <v>Karviná - Rekonstrukce tělocvičny a zázemí v ZŠ U Lesa</v>
      </c>
      <c r="F75" s="35"/>
      <c r="G75" s="35"/>
      <c r="H75" s="35"/>
      <c r="I75" s="43"/>
      <c r="J75" s="43"/>
      <c r="K75" s="43"/>
      <c r="L75" s="137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</row>
    <row r="76" s="2" customFormat="1" ht="12" customHeight="1">
      <c r="A76" s="41"/>
      <c r="B76" s="42"/>
      <c r="C76" s="35" t="s">
        <v>96</v>
      </c>
      <c r="D76" s="43"/>
      <c r="E76" s="43"/>
      <c r="F76" s="43"/>
      <c r="G76" s="43"/>
      <c r="H76" s="43"/>
      <c r="I76" s="43"/>
      <c r="J76" s="43"/>
      <c r="K76" s="43"/>
      <c r="L76" s="137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</row>
    <row r="77" s="2" customFormat="1" ht="16.5" customHeight="1">
      <c r="A77" s="41"/>
      <c r="B77" s="42"/>
      <c r="C77" s="43"/>
      <c r="D77" s="43"/>
      <c r="E77" s="72" t="str">
        <f>E9</f>
        <v>VRN - Karviná - Rekonstrukce tělocvičny a zázemí v ZŠ U Lesa</v>
      </c>
      <c r="F77" s="43"/>
      <c r="G77" s="43"/>
      <c r="H77" s="43"/>
      <c r="I77" s="43"/>
      <c r="J77" s="43"/>
      <c r="K77" s="43"/>
      <c r="L77" s="137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</row>
    <row r="78" s="2" customFormat="1" ht="6.96" customHeight="1">
      <c r="A78" s="41"/>
      <c r="B78" s="42"/>
      <c r="C78" s="43"/>
      <c r="D78" s="43"/>
      <c r="E78" s="43"/>
      <c r="F78" s="43"/>
      <c r="G78" s="43"/>
      <c r="H78" s="43"/>
      <c r="I78" s="43"/>
      <c r="J78" s="43"/>
      <c r="K78" s="43"/>
      <c r="L78" s="137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</row>
    <row r="79" s="2" customFormat="1" ht="12" customHeight="1">
      <c r="A79" s="41"/>
      <c r="B79" s="42"/>
      <c r="C79" s="35" t="s">
        <v>21</v>
      </c>
      <c r="D79" s="43"/>
      <c r="E79" s="43"/>
      <c r="F79" s="30" t="str">
        <f>F12</f>
        <v xml:space="preserve"> </v>
      </c>
      <c r="G79" s="43"/>
      <c r="H79" s="43"/>
      <c r="I79" s="35" t="s">
        <v>23</v>
      </c>
      <c r="J79" s="75" t="str">
        <f>IF(J12="","",J12)</f>
        <v>4. 7. 2025</v>
      </c>
      <c r="K79" s="43"/>
      <c r="L79" s="137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</row>
    <row r="80" s="2" customFormat="1" ht="6.96" customHeight="1">
      <c r="A80" s="41"/>
      <c r="B80" s="42"/>
      <c r="C80" s="43"/>
      <c r="D80" s="43"/>
      <c r="E80" s="43"/>
      <c r="F80" s="43"/>
      <c r="G80" s="43"/>
      <c r="H80" s="43"/>
      <c r="I80" s="43"/>
      <c r="J80" s="43"/>
      <c r="K80" s="43"/>
      <c r="L80" s="137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</row>
    <row r="81" s="2" customFormat="1" ht="25.65" customHeight="1">
      <c r="A81" s="41"/>
      <c r="B81" s="42"/>
      <c r="C81" s="35" t="s">
        <v>25</v>
      </c>
      <c r="D81" s="43"/>
      <c r="E81" s="43"/>
      <c r="F81" s="30" t="str">
        <f>E15</f>
        <v>Statutární město Karviná</v>
      </c>
      <c r="G81" s="43"/>
      <c r="H81" s="43"/>
      <c r="I81" s="35" t="s">
        <v>33</v>
      </c>
      <c r="J81" s="39" t="str">
        <f>E21</f>
        <v>Radek Petržálek, Ing. František Mandovec</v>
      </c>
      <c r="K81" s="43"/>
      <c r="L81" s="137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</row>
    <row r="82" s="2" customFormat="1" ht="25.65" customHeight="1">
      <c r="A82" s="41"/>
      <c r="B82" s="42"/>
      <c r="C82" s="35" t="s">
        <v>31</v>
      </c>
      <c r="D82" s="43"/>
      <c r="E82" s="43"/>
      <c r="F82" s="30" t="str">
        <f>IF(E18="","",E18)</f>
        <v>Vyplň údaj</v>
      </c>
      <c r="G82" s="43"/>
      <c r="H82" s="43"/>
      <c r="I82" s="35" t="s">
        <v>36</v>
      </c>
      <c r="J82" s="39" t="str">
        <f>E24</f>
        <v xml:space="preserve">Ing. Jana Krčmová, Artendr s.r.o. </v>
      </c>
      <c r="K82" s="43"/>
      <c r="L82" s="137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</row>
    <row r="83" s="2" customFormat="1" ht="10.32" customHeight="1">
      <c r="A83" s="41"/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137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</row>
    <row r="84" s="11" customFormat="1" ht="29.28" customHeight="1">
      <c r="A84" s="180"/>
      <c r="B84" s="181"/>
      <c r="C84" s="182" t="s">
        <v>125</v>
      </c>
      <c r="D84" s="183" t="s">
        <v>61</v>
      </c>
      <c r="E84" s="183" t="s">
        <v>57</v>
      </c>
      <c r="F84" s="183" t="s">
        <v>58</v>
      </c>
      <c r="G84" s="183" t="s">
        <v>126</v>
      </c>
      <c r="H84" s="183" t="s">
        <v>127</v>
      </c>
      <c r="I84" s="183" t="s">
        <v>128</v>
      </c>
      <c r="J84" s="183" t="s">
        <v>101</v>
      </c>
      <c r="K84" s="184" t="s">
        <v>129</v>
      </c>
      <c r="L84" s="185"/>
      <c r="M84" s="95" t="s">
        <v>19</v>
      </c>
      <c r="N84" s="96" t="s">
        <v>46</v>
      </c>
      <c r="O84" s="96" t="s">
        <v>130</v>
      </c>
      <c r="P84" s="96" t="s">
        <v>131</v>
      </c>
      <c r="Q84" s="96" t="s">
        <v>132</v>
      </c>
      <c r="R84" s="96" t="s">
        <v>133</v>
      </c>
      <c r="S84" s="96" t="s">
        <v>134</v>
      </c>
      <c r="T84" s="97" t="s">
        <v>135</v>
      </c>
      <c r="U84" s="180"/>
      <c r="V84" s="180"/>
      <c r="W84" s="180"/>
      <c r="X84" s="180"/>
      <c r="Y84" s="180"/>
      <c r="Z84" s="180"/>
      <c r="AA84" s="180"/>
      <c r="AB84" s="180"/>
      <c r="AC84" s="180"/>
      <c r="AD84" s="180"/>
      <c r="AE84" s="180"/>
    </row>
    <row r="85" s="2" customFormat="1" ht="22.8" customHeight="1">
      <c r="A85" s="41"/>
      <c r="B85" s="42"/>
      <c r="C85" s="102" t="s">
        <v>136</v>
      </c>
      <c r="D85" s="43"/>
      <c r="E85" s="43"/>
      <c r="F85" s="43"/>
      <c r="G85" s="43"/>
      <c r="H85" s="43"/>
      <c r="I85" s="43"/>
      <c r="J85" s="186">
        <f>BK85</f>
        <v>0</v>
      </c>
      <c r="K85" s="43"/>
      <c r="L85" s="47"/>
      <c r="M85" s="98"/>
      <c r="N85" s="187"/>
      <c r="O85" s="99"/>
      <c r="P85" s="188">
        <f>P86</f>
        <v>0</v>
      </c>
      <c r="Q85" s="99"/>
      <c r="R85" s="188">
        <f>R86</f>
        <v>0</v>
      </c>
      <c r="S85" s="99"/>
      <c r="T85" s="189">
        <f>T86</f>
        <v>0</v>
      </c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T85" s="20" t="s">
        <v>75</v>
      </c>
      <c r="AU85" s="20" t="s">
        <v>102</v>
      </c>
      <c r="BK85" s="190">
        <f>BK86</f>
        <v>0</v>
      </c>
    </row>
    <row r="86" s="12" customFormat="1" ht="25.92" customHeight="1">
      <c r="A86" s="12"/>
      <c r="B86" s="191"/>
      <c r="C86" s="192"/>
      <c r="D86" s="193" t="s">
        <v>75</v>
      </c>
      <c r="E86" s="194" t="s">
        <v>90</v>
      </c>
      <c r="F86" s="194" t="s">
        <v>1827</v>
      </c>
      <c r="G86" s="192"/>
      <c r="H86" s="192"/>
      <c r="I86" s="195"/>
      <c r="J86" s="196">
        <f>BK86</f>
        <v>0</v>
      </c>
      <c r="K86" s="192"/>
      <c r="L86" s="197"/>
      <c r="M86" s="198"/>
      <c r="N86" s="199"/>
      <c r="O86" s="199"/>
      <c r="P86" s="200">
        <f>P87+P104+P111+P120+P123</f>
        <v>0</v>
      </c>
      <c r="Q86" s="199"/>
      <c r="R86" s="200">
        <f>R87+R104+R111+R120+R123</f>
        <v>0</v>
      </c>
      <c r="S86" s="199"/>
      <c r="T86" s="201">
        <f>T87+T104+T111+T120+T123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2" t="s">
        <v>84</v>
      </c>
      <c r="AT86" s="203" t="s">
        <v>75</v>
      </c>
      <c r="AU86" s="203" t="s">
        <v>76</v>
      </c>
      <c r="AY86" s="202" t="s">
        <v>139</v>
      </c>
      <c r="BK86" s="204">
        <f>BK87+BK104+BK111+BK120+BK123</f>
        <v>0</v>
      </c>
    </row>
    <row r="87" s="12" customFormat="1" ht="22.8" customHeight="1">
      <c r="A87" s="12"/>
      <c r="B87" s="191"/>
      <c r="C87" s="192"/>
      <c r="D87" s="193" t="s">
        <v>75</v>
      </c>
      <c r="E87" s="205" t="s">
        <v>1828</v>
      </c>
      <c r="F87" s="205" t="s">
        <v>1829</v>
      </c>
      <c r="G87" s="192"/>
      <c r="H87" s="192"/>
      <c r="I87" s="195"/>
      <c r="J87" s="206">
        <f>BK87</f>
        <v>0</v>
      </c>
      <c r="K87" s="192"/>
      <c r="L87" s="197"/>
      <c r="M87" s="198"/>
      <c r="N87" s="199"/>
      <c r="O87" s="199"/>
      <c r="P87" s="200">
        <f>SUM(P88:P103)</f>
        <v>0</v>
      </c>
      <c r="Q87" s="199"/>
      <c r="R87" s="200">
        <f>SUM(R88:R103)</f>
        <v>0</v>
      </c>
      <c r="S87" s="199"/>
      <c r="T87" s="201">
        <f>SUM(T88:T103)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2" t="s">
        <v>84</v>
      </c>
      <c r="AT87" s="203" t="s">
        <v>75</v>
      </c>
      <c r="AU87" s="203" t="s">
        <v>84</v>
      </c>
      <c r="AY87" s="202" t="s">
        <v>139</v>
      </c>
      <c r="BK87" s="204">
        <f>SUM(BK88:BK103)</f>
        <v>0</v>
      </c>
    </row>
    <row r="88" s="2" customFormat="1" ht="24.15" customHeight="1">
      <c r="A88" s="41"/>
      <c r="B88" s="42"/>
      <c r="C88" s="207" t="s">
        <v>84</v>
      </c>
      <c r="D88" s="207" t="s">
        <v>142</v>
      </c>
      <c r="E88" s="208" t="s">
        <v>1830</v>
      </c>
      <c r="F88" s="209" t="s">
        <v>1831</v>
      </c>
      <c r="G88" s="210" t="s">
        <v>551</v>
      </c>
      <c r="H88" s="211">
        <v>1</v>
      </c>
      <c r="I88" s="212"/>
      <c r="J88" s="213">
        <f>ROUND(I88*H88,2)</f>
        <v>0</v>
      </c>
      <c r="K88" s="209" t="s">
        <v>19</v>
      </c>
      <c r="L88" s="47"/>
      <c r="M88" s="214" t="s">
        <v>19</v>
      </c>
      <c r="N88" s="215" t="s">
        <v>47</v>
      </c>
      <c r="O88" s="87"/>
      <c r="P88" s="216">
        <f>O88*H88</f>
        <v>0</v>
      </c>
      <c r="Q88" s="216">
        <v>0</v>
      </c>
      <c r="R88" s="216">
        <f>Q88*H88</f>
        <v>0</v>
      </c>
      <c r="S88" s="216">
        <v>0</v>
      </c>
      <c r="T88" s="217">
        <f>S88*H88</f>
        <v>0</v>
      </c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R88" s="218" t="s">
        <v>147</v>
      </c>
      <c r="AT88" s="218" t="s">
        <v>142</v>
      </c>
      <c r="AU88" s="218" t="s">
        <v>86</v>
      </c>
      <c r="AY88" s="20" t="s">
        <v>139</v>
      </c>
      <c r="BE88" s="219">
        <f>IF(N88="základní",J88,0)</f>
        <v>0</v>
      </c>
      <c r="BF88" s="219">
        <f>IF(N88="snížená",J88,0)</f>
        <v>0</v>
      </c>
      <c r="BG88" s="219">
        <f>IF(N88="zákl. přenesená",J88,0)</f>
        <v>0</v>
      </c>
      <c r="BH88" s="219">
        <f>IF(N88="sníž. přenesená",J88,0)</f>
        <v>0</v>
      </c>
      <c r="BI88" s="219">
        <f>IF(N88="nulová",J88,0)</f>
        <v>0</v>
      </c>
      <c r="BJ88" s="20" t="s">
        <v>84</v>
      </c>
      <c r="BK88" s="219">
        <f>ROUND(I88*H88,2)</f>
        <v>0</v>
      </c>
      <c r="BL88" s="20" t="s">
        <v>147</v>
      </c>
      <c r="BM88" s="218" t="s">
        <v>1832</v>
      </c>
    </row>
    <row r="89" s="2" customFormat="1">
      <c r="A89" s="41"/>
      <c r="B89" s="42"/>
      <c r="C89" s="43"/>
      <c r="D89" s="220" t="s">
        <v>149</v>
      </c>
      <c r="E89" s="43"/>
      <c r="F89" s="221" t="s">
        <v>1831</v>
      </c>
      <c r="G89" s="43"/>
      <c r="H89" s="43"/>
      <c r="I89" s="222"/>
      <c r="J89" s="43"/>
      <c r="K89" s="43"/>
      <c r="L89" s="47"/>
      <c r="M89" s="223"/>
      <c r="N89" s="224"/>
      <c r="O89" s="87"/>
      <c r="P89" s="87"/>
      <c r="Q89" s="87"/>
      <c r="R89" s="87"/>
      <c r="S89" s="87"/>
      <c r="T89" s="88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T89" s="20" t="s">
        <v>149</v>
      </c>
      <c r="AU89" s="20" t="s">
        <v>86</v>
      </c>
    </row>
    <row r="90" s="2" customFormat="1" ht="24.15" customHeight="1">
      <c r="A90" s="41"/>
      <c r="B90" s="42"/>
      <c r="C90" s="207" t="s">
        <v>86</v>
      </c>
      <c r="D90" s="207" t="s">
        <v>142</v>
      </c>
      <c r="E90" s="208" t="s">
        <v>1833</v>
      </c>
      <c r="F90" s="209" t="s">
        <v>1834</v>
      </c>
      <c r="G90" s="210" t="s">
        <v>551</v>
      </c>
      <c r="H90" s="211">
        <v>1</v>
      </c>
      <c r="I90" s="212"/>
      <c r="J90" s="213">
        <f>ROUND(I90*H90,2)</f>
        <v>0</v>
      </c>
      <c r="K90" s="209" t="s">
        <v>19</v>
      </c>
      <c r="L90" s="47"/>
      <c r="M90" s="214" t="s">
        <v>19</v>
      </c>
      <c r="N90" s="215" t="s">
        <v>47</v>
      </c>
      <c r="O90" s="87"/>
      <c r="P90" s="216">
        <f>O90*H90</f>
        <v>0</v>
      </c>
      <c r="Q90" s="216">
        <v>0</v>
      </c>
      <c r="R90" s="216">
        <f>Q90*H90</f>
        <v>0</v>
      </c>
      <c r="S90" s="216">
        <v>0</v>
      </c>
      <c r="T90" s="217">
        <f>S90*H90</f>
        <v>0</v>
      </c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R90" s="218" t="s">
        <v>1835</v>
      </c>
      <c r="AT90" s="218" t="s">
        <v>142</v>
      </c>
      <c r="AU90" s="218" t="s">
        <v>86</v>
      </c>
      <c r="AY90" s="20" t="s">
        <v>139</v>
      </c>
      <c r="BE90" s="219">
        <f>IF(N90="základní",J90,0)</f>
        <v>0</v>
      </c>
      <c r="BF90" s="219">
        <f>IF(N90="snížená",J90,0)</f>
        <v>0</v>
      </c>
      <c r="BG90" s="219">
        <f>IF(N90="zákl. přenesená",J90,0)</f>
        <v>0</v>
      </c>
      <c r="BH90" s="219">
        <f>IF(N90="sníž. přenesená",J90,0)</f>
        <v>0</v>
      </c>
      <c r="BI90" s="219">
        <f>IF(N90="nulová",J90,0)</f>
        <v>0</v>
      </c>
      <c r="BJ90" s="20" t="s">
        <v>84</v>
      </c>
      <c r="BK90" s="219">
        <f>ROUND(I90*H90,2)</f>
        <v>0</v>
      </c>
      <c r="BL90" s="20" t="s">
        <v>1835</v>
      </c>
      <c r="BM90" s="218" t="s">
        <v>1836</v>
      </c>
    </row>
    <row r="91" s="2" customFormat="1">
      <c r="A91" s="41"/>
      <c r="B91" s="42"/>
      <c r="C91" s="43"/>
      <c r="D91" s="220" t="s">
        <v>149</v>
      </c>
      <c r="E91" s="43"/>
      <c r="F91" s="221" t="s">
        <v>1837</v>
      </c>
      <c r="G91" s="43"/>
      <c r="H91" s="43"/>
      <c r="I91" s="222"/>
      <c r="J91" s="43"/>
      <c r="K91" s="43"/>
      <c r="L91" s="47"/>
      <c r="M91" s="223"/>
      <c r="N91" s="224"/>
      <c r="O91" s="87"/>
      <c r="P91" s="87"/>
      <c r="Q91" s="87"/>
      <c r="R91" s="87"/>
      <c r="S91" s="87"/>
      <c r="T91" s="88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T91" s="20" t="s">
        <v>149</v>
      </c>
      <c r="AU91" s="20" t="s">
        <v>86</v>
      </c>
    </row>
    <row r="92" s="2" customFormat="1">
      <c r="A92" s="41"/>
      <c r="B92" s="42"/>
      <c r="C92" s="43"/>
      <c r="D92" s="220" t="s">
        <v>164</v>
      </c>
      <c r="E92" s="43"/>
      <c r="F92" s="239" t="s">
        <v>1838</v>
      </c>
      <c r="G92" s="43"/>
      <c r="H92" s="43"/>
      <c r="I92" s="222"/>
      <c r="J92" s="43"/>
      <c r="K92" s="43"/>
      <c r="L92" s="47"/>
      <c r="M92" s="223"/>
      <c r="N92" s="224"/>
      <c r="O92" s="87"/>
      <c r="P92" s="87"/>
      <c r="Q92" s="87"/>
      <c r="R92" s="87"/>
      <c r="S92" s="87"/>
      <c r="T92" s="88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T92" s="20" t="s">
        <v>164</v>
      </c>
      <c r="AU92" s="20" t="s">
        <v>86</v>
      </c>
    </row>
    <row r="93" s="2" customFormat="1" ht="24.15" customHeight="1">
      <c r="A93" s="41"/>
      <c r="B93" s="42"/>
      <c r="C93" s="207" t="s">
        <v>155</v>
      </c>
      <c r="D93" s="207" t="s">
        <v>142</v>
      </c>
      <c r="E93" s="208" t="s">
        <v>1839</v>
      </c>
      <c r="F93" s="209" t="s">
        <v>1840</v>
      </c>
      <c r="G93" s="210" t="s">
        <v>551</v>
      </c>
      <c r="H93" s="211">
        <v>1</v>
      </c>
      <c r="I93" s="212"/>
      <c r="J93" s="213">
        <f>ROUND(I93*H93,2)</f>
        <v>0</v>
      </c>
      <c r="K93" s="209" t="s">
        <v>19</v>
      </c>
      <c r="L93" s="47"/>
      <c r="M93" s="214" t="s">
        <v>19</v>
      </c>
      <c r="N93" s="215" t="s">
        <v>47</v>
      </c>
      <c r="O93" s="87"/>
      <c r="P93" s="216">
        <f>O93*H93</f>
        <v>0</v>
      </c>
      <c r="Q93" s="216">
        <v>0</v>
      </c>
      <c r="R93" s="216">
        <f>Q93*H93</f>
        <v>0</v>
      </c>
      <c r="S93" s="216">
        <v>0</v>
      </c>
      <c r="T93" s="217">
        <f>S93*H93</f>
        <v>0</v>
      </c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R93" s="218" t="s">
        <v>147</v>
      </c>
      <c r="AT93" s="218" t="s">
        <v>142</v>
      </c>
      <c r="AU93" s="218" t="s">
        <v>86</v>
      </c>
      <c r="AY93" s="20" t="s">
        <v>139</v>
      </c>
      <c r="BE93" s="219">
        <f>IF(N93="základní",J93,0)</f>
        <v>0</v>
      </c>
      <c r="BF93" s="219">
        <f>IF(N93="snížená",J93,0)</f>
        <v>0</v>
      </c>
      <c r="BG93" s="219">
        <f>IF(N93="zákl. přenesená",J93,0)</f>
        <v>0</v>
      </c>
      <c r="BH93" s="219">
        <f>IF(N93="sníž. přenesená",J93,0)</f>
        <v>0</v>
      </c>
      <c r="BI93" s="219">
        <f>IF(N93="nulová",J93,0)</f>
        <v>0</v>
      </c>
      <c r="BJ93" s="20" t="s">
        <v>84</v>
      </c>
      <c r="BK93" s="219">
        <f>ROUND(I93*H93,2)</f>
        <v>0</v>
      </c>
      <c r="BL93" s="20" t="s">
        <v>147</v>
      </c>
      <c r="BM93" s="218" t="s">
        <v>1841</v>
      </c>
    </row>
    <row r="94" s="2" customFormat="1">
      <c r="A94" s="41"/>
      <c r="B94" s="42"/>
      <c r="C94" s="43"/>
      <c r="D94" s="220" t="s">
        <v>149</v>
      </c>
      <c r="E94" s="43"/>
      <c r="F94" s="221" t="s">
        <v>1840</v>
      </c>
      <c r="G94" s="43"/>
      <c r="H94" s="43"/>
      <c r="I94" s="222"/>
      <c r="J94" s="43"/>
      <c r="K94" s="43"/>
      <c r="L94" s="47"/>
      <c r="M94" s="223"/>
      <c r="N94" s="224"/>
      <c r="O94" s="87"/>
      <c r="P94" s="87"/>
      <c r="Q94" s="87"/>
      <c r="R94" s="87"/>
      <c r="S94" s="87"/>
      <c r="T94" s="88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T94" s="20" t="s">
        <v>149</v>
      </c>
      <c r="AU94" s="20" t="s">
        <v>86</v>
      </c>
    </row>
    <row r="95" s="2" customFormat="1" ht="16.5" customHeight="1">
      <c r="A95" s="41"/>
      <c r="B95" s="42"/>
      <c r="C95" s="207" t="s">
        <v>1703</v>
      </c>
      <c r="D95" s="207" t="s">
        <v>142</v>
      </c>
      <c r="E95" s="208" t="s">
        <v>1842</v>
      </c>
      <c r="F95" s="209" t="s">
        <v>1843</v>
      </c>
      <c r="G95" s="210" t="s">
        <v>422</v>
      </c>
      <c r="H95" s="211">
        <v>1</v>
      </c>
      <c r="I95" s="212"/>
      <c r="J95" s="213">
        <f>ROUND(I95*H95,2)</f>
        <v>0</v>
      </c>
      <c r="K95" s="209" t="s">
        <v>19</v>
      </c>
      <c r="L95" s="47"/>
      <c r="M95" s="214" t="s">
        <v>19</v>
      </c>
      <c r="N95" s="215" t="s">
        <v>47</v>
      </c>
      <c r="O95" s="87"/>
      <c r="P95" s="216">
        <f>O95*H95</f>
        <v>0</v>
      </c>
      <c r="Q95" s="216">
        <v>0</v>
      </c>
      <c r="R95" s="216">
        <f>Q95*H95</f>
        <v>0</v>
      </c>
      <c r="S95" s="216">
        <v>0</v>
      </c>
      <c r="T95" s="217">
        <f>S95*H95</f>
        <v>0</v>
      </c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R95" s="218" t="s">
        <v>1835</v>
      </c>
      <c r="AT95" s="218" t="s">
        <v>142</v>
      </c>
      <c r="AU95" s="218" t="s">
        <v>86</v>
      </c>
      <c r="AY95" s="20" t="s">
        <v>139</v>
      </c>
      <c r="BE95" s="219">
        <f>IF(N95="základní",J95,0)</f>
        <v>0</v>
      </c>
      <c r="BF95" s="219">
        <f>IF(N95="snížená",J95,0)</f>
        <v>0</v>
      </c>
      <c r="BG95" s="219">
        <f>IF(N95="zákl. přenesená",J95,0)</f>
        <v>0</v>
      </c>
      <c r="BH95" s="219">
        <f>IF(N95="sníž. přenesená",J95,0)</f>
        <v>0</v>
      </c>
      <c r="BI95" s="219">
        <f>IF(N95="nulová",J95,0)</f>
        <v>0</v>
      </c>
      <c r="BJ95" s="20" t="s">
        <v>84</v>
      </c>
      <c r="BK95" s="219">
        <f>ROUND(I95*H95,2)</f>
        <v>0</v>
      </c>
      <c r="BL95" s="20" t="s">
        <v>1835</v>
      </c>
      <c r="BM95" s="218" t="s">
        <v>1844</v>
      </c>
    </row>
    <row r="96" s="2" customFormat="1">
      <c r="A96" s="41"/>
      <c r="B96" s="42"/>
      <c r="C96" s="43"/>
      <c r="D96" s="220" t="s">
        <v>149</v>
      </c>
      <c r="E96" s="43"/>
      <c r="F96" s="221" t="s">
        <v>1845</v>
      </c>
      <c r="G96" s="43"/>
      <c r="H96" s="43"/>
      <c r="I96" s="222"/>
      <c r="J96" s="43"/>
      <c r="K96" s="43"/>
      <c r="L96" s="47"/>
      <c r="M96" s="223"/>
      <c r="N96" s="224"/>
      <c r="O96" s="87"/>
      <c r="P96" s="87"/>
      <c r="Q96" s="87"/>
      <c r="R96" s="87"/>
      <c r="S96" s="87"/>
      <c r="T96" s="88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T96" s="20" t="s">
        <v>149</v>
      </c>
      <c r="AU96" s="20" t="s">
        <v>86</v>
      </c>
    </row>
    <row r="97" s="2" customFormat="1">
      <c r="A97" s="41"/>
      <c r="B97" s="42"/>
      <c r="C97" s="43"/>
      <c r="D97" s="220" t="s">
        <v>164</v>
      </c>
      <c r="E97" s="43"/>
      <c r="F97" s="239" t="s">
        <v>1846</v>
      </c>
      <c r="G97" s="43"/>
      <c r="H97" s="43"/>
      <c r="I97" s="222"/>
      <c r="J97" s="43"/>
      <c r="K97" s="43"/>
      <c r="L97" s="47"/>
      <c r="M97" s="223"/>
      <c r="N97" s="224"/>
      <c r="O97" s="87"/>
      <c r="P97" s="87"/>
      <c r="Q97" s="87"/>
      <c r="R97" s="87"/>
      <c r="S97" s="87"/>
      <c r="T97" s="88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T97" s="20" t="s">
        <v>164</v>
      </c>
      <c r="AU97" s="20" t="s">
        <v>86</v>
      </c>
    </row>
    <row r="98" s="13" customFormat="1">
      <c r="A98" s="13"/>
      <c r="B98" s="227"/>
      <c r="C98" s="228"/>
      <c r="D98" s="220" t="s">
        <v>153</v>
      </c>
      <c r="E98" s="229" t="s">
        <v>19</v>
      </c>
      <c r="F98" s="230" t="s">
        <v>84</v>
      </c>
      <c r="G98" s="228"/>
      <c r="H98" s="231">
        <v>1</v>
      </c>
      <c r="I98" s="232"/>
      <c r="J98" s="228"/>
      <c r="K98" s="228"/>
      <c r="L98" s="233"/>
      <c r="M98" s="234"/>
      <c r="N98" s="235"/>
      <c r="O98" s="235"/>
      <c r="P98" s="235"/>
      <c r="Q98" s="235"/>
      <c r="R98" s="235"/>
      <c r="S98" s="235"/>
      <c r="T98" s="23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7" t="s">
        <v>153</v>
      </c>
      <c r="AU98" s="237" t="s">
        <v>86</v>
      </c>
      <c r="AV98" s="13" t="s">
        <v>86</v>
      </c>
      <c r="AW98" s="13" t="s">
        <v>35</v>
      </c>
      <c r="AX98" s="13" t="s">
        <v>84</v>
      </c>
      <c r="AY98" s="237" t="s">
        <v>139</v>
      </c>
    </row>
    <row r="99" s="2" customFormat="1" ht="24.15" customHeight="1">
      <c r="A99" s="41"/>
      <c r="B99" s="42"/>
      <c r="C99" s="207" t="s">
        <v>1614</v>
      </c>
      <c r="D99" s="207" t="s">
        <v>142</v>
      </c>
      <c r="E99" s="208" t="s">
        <v>1847</v>
      </c>
      <c r="F99" s="209" t="s">
        <v>1848</v>
      </c>
      <c r="G99" s="210" t="s">
        <v>1849</v>
      </c>
      <c r="H99" s="211">
        <v>1</v>
      </c>
      <c r="I99" s="212"/>
      <c r="J99" s="213">
        <f>ROUND(I99*H99,2)</f>
        <v>0</v>
      </c>
      <c r="K99" s="209" t="s">
        <v>19</v>
      </c>
      <c r="L99" s="47"/>
      <c r="M99" s="214" t="s">
        <v>19</v>
      </c>
      <c r="N99" s="215" t="s">
        <v>47</v>
      </c>
      <c r="O99" s="87"/>
      <c r="P99" s="216">
        <f>O99*H99</f>
        <v>0</v>
      </c>
      <c r="Q99" s="216">
        <v>0</v>
      </c>
      <c r="R99" s="216">
        <f>Q99*H99</f>
        <v>0</v>
      </c>
      <c r="S99" s="216">
        <v>0</v>
      </c>
      <c r="T99" s="217">
        <f>S99*H99</f>
        <v>0</v>
      </c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R99" s="218" t="s">
        <v>1835</v>
      </c>
      <c r="AT99" s="218" t="s">
        <v>142</v>
      </c>
      <c r="AU99" s="218" t="s">
        <v>86</v>
      </c>
      <c r="AY99" s="20" t="s">
        <v>139</v>
      </c>
      <c r="BE99" s="219">
        <f>IF(N99="základní",J99,0)</f>
        <v>0</v>
      </c>
      <c r="BF99" s="219">
        <f>IF(N99="snížená",J99,0)</f>
        <v>0</v>
      </c>
      <c r="BG99" s="219">
        <f>IF(N99="zákl. přenesená",J99,0)</f>
        <v>0</v>
      </c>
      <c r="BH99" s="219">
        <f>IF(N99="sníž. přenesená",J99,0)</f>
        <v>0</v>
      </c>
      <c r="BI99" s="219">
        <f>IF(N99="nulová",J99,0)</f>
        <v>0</v>
      </c>
      <c r="BJ99" s="20" t="s">
        <v>84</v>
      </c>
      <c r="BK99" s="219">
        <f>ROUND(I99*H99,2)</f>
        <v>0</v>
      </c>
      <c r="BL99" s="20" t="s">
        <v>1835</v>
      </c>
      <c r="BM99" s="218" t="s">
        <v>1850</v>
      </c>
    </row>
    <row r="100" s="2" customFormat="1">
      <c r="A100" s="41"/>
      <c r="B100" s="42"/>
      <c r="C100" s="43"/>
      <c r="D100" s="220" t="s">
        <v>149</v>
      </c>
      <c r="E100" s="43"/>
      <c r="F100" s="221" t="s">
        <v>1848</v>
      </c>
      <c r="G100" s="43"/>
      <c r="H100" s="43"/>
      <c r="I100" s="222"/>
      <c r="J100" s="43"/>
      <c r="K100" s="43"/>
      <c r="L100" s="47"/>
      <c r="M100" s="223"/>
      <c r="N100" s="224"/>
      <c r="O100" s="87"/>
      <c r="P100" s="87"/>
      <c r="Q100" s="87"/>
      <c r="R100" s="87"/>
      <c r="S100" s="87"/>
      <c r="T100" s="88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T100" s="20" t="s">
        <v>149</v>
      </c>
      <c r="AU100" s="20" t="s">
        <v>86</v>
      </c>
    </row>
    <row r="101" s="2" customFormat="1">
      <c r="A101" s="41"/>
      <c r="B101" s="42"/>
      <c r="C101" s="43"/>
      <c r="D101" s="220" t="s">
        <v>164</v>
      </c>
      <c r="E101" s="43"/>
      <c r="F101" s="239" t="s">
        <v>1851</v>
      </c>
      <c r="G101" s="43"/>
      <c r="H101" s="43"/>
      <c r="I101" s="222"/>
      <c r="J101" s="43"/>
      <c r="K101" s="43"/>
      <c r="L101" s="47"/>
      <c r="M101" s="223"/>
      <c r="N101" s="224"/>
      <c r="O101" s="87"/>
      <c r="P101" s="87"/>
      <c r="Q101" s="87"/>
      <c r="R101" s="87"/>
      <c r="S101" s="87"/>
      <c r="T101" s="88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T101" s="20" t="s">
        <v>164</v>
      </c>
      <c r="AU101" s="20" t="s">
        <v>86</v>
      </c>
    </row>
    <row r="102" s="2" customFormat="1" ht="16.5" customHeight="1">
      <c r="A102" s="41"/>
      <c r="B102" s="42"/>
      <c r="C102" s="207" t="s">
        <v>7</v>
      </c>
      <c r="D102" s="207" t="s">
        <v>142</v>
      </c>
      <c r="E102" s="208" t="s">
        <v>1852</v>
      </c>
      <c r="F102" s="209" t="s">
        <v>1853</v>
      </c>
      <c r="G102" s="210" t="s">
        <v>422</v>
      </c>
      <c r="H102" s="211">
        <v>1</v>
      </c>
      <c r="I102" s="212"/>
      <c r="J102" s="213">
        <f>ROUND(I102*H102,2)</f>
        <v>0</v>
      </c>
      <c r="K102" s="209" t="s">
        <v>19</v>
      </c>
      <c r="L102" s="47"/>
      <c r="M102" s="214" t="s">
        <v>19</v>
      </c>
      <c r="N102" s="215" t="s">
        <v>47</v>
      </c>
      <c r="O102" s="87"/>
      <c r="P102" s="216">
        <f>O102*H102</f>
        <v>0</v>
      </c>
      <c r="Q102" s="216">
        <v>0</v>
      </c>
      <c r="R102" s="216">
        <f>Q102*H102</f>
        <v>0</v>
      </c>
      <c r="S102" s="216">
        <v>0</v>
      </c>
      <c r="T102" s="217">
        <f>S102*H102</f>
        <v>0</v>
      </c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R102" s="218" t="s">
        <v>1835</v>
      </c>
      <c r="AT102" s="218" t="s">
        <v>142</v>
      </c>
      <c r="AU102" s="218" t="s">
        <v>86</v>
      </c>
      <c r="AY102" s="20" t="s">
        <v>139</v>
      </c>
      <c r="BE102" s="219">
        <f>IF(N102="základní",J102,0)</f>
        <v>0</v>
      </c>
      <c r="BF102" s="219">
        <f>IF(N102="snížená",J102,0)</f>
        <v>0</v>
      </c>
      <c r="BG102" s="219">
        <f>IF(N102="zákl. přenesená",J102,0)</f>
        <v>0</v>
      </c>
      <c r="BH102" s="219">
        <f>IF(N102="sníž. přenesená",J102,0)</f>
        <v>0</v>
      </c>
      <c r="BI102" s="219">
        <f>IF(N102="nulová",J102,0)</f>
        <v>0</v>
      </c>
      <c r="BJ102" s="20" t="s">
        <v>84</v>
      </c>
      <c r="BK102" s="219">
        <f>ROUND(I102*H102,2)</f>
        <v>0</v>
      </c>
      <c r="BL102" s="20" t="s">
        <v>1835</v>
      </c>
      <c r="BM102" s="218" t="s">
        <v>1854</v>
      </c>
    </row>
    <row r="103" s="2" customFormat="1">
      <c r="A103" s="41"/>
      <c r="B103" s="42"/>
      <c r="C103" s="43"/>
      <c r="D103" s="220" t="s">
        <v>149</v>
      </c>
      <c r="E103" s="43"/>
      <c r="F103" s="221" t="s">
        <v>1855</v>
      </c>
      <c r="G103" s="43"/>
      <c r="H103" s="43"/>
      <c r="I103" s="222"/>
      <c r="J103" s="43"/>
      <c r="K103" s="43"/>
      <c r="L103" s="47"/>
      <c r="M103" s="223"/>
      <c r="N103" s="224"/>
      <c r="O103" s="87"/>
      <c r="P103" s="87"/>
      <c r="Q103" s="87"/>
      <c r="R103" s="87"/>
      <c r="S103" s="87"/>
      <c r="T103" s="88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T103" s="20" t="s">
        <v>149</v>
      </c>
      <c r="AU103" s="20" t="s">
        <v>86</v>
      </c>
    </row>
    <row r="104" s="12" customFormat="1" ht="22.8" customHeight="1">
      <c r="A104" s="12"/>
      <c r="B104" s="191"/>
      <c r="C104" s="192"/>
      <c r="D104" s="193" t="s">
        <v>75</v>
      </c>
      <c r="E104" s="205" t="s">
        <v>1856</v>
      </c>
      <c r="F104" s="205" t="s">
        <v>1857</v>
      </c>
      <c r="G104" s="192"/>
      <c r="H104" s="192"/>
      <c r="I104" s="195"/>
      <c r="J104" s="206">
        <f>BK104</f>
        <v>0</v>
      </c>
      <c r="K104" s="192"/>
      <c r="L104" s="197"/>
      <c r="M104" s="198"/>
      <c r="N104" s="199"/>
      <c r="O104" s="199"/>
      <c r="P104" s="200">
        <f>SUM(P105:P110)</f>
        <v>0</v>
      </c>
      <c r="Q104" s="199"/>
      <c r="R104" s="200">
        <f>SUM(R105:R110)</f>
        <v>0</v>
      </c>
      <c r="S104" s="199"/>
      <c r="T104" s="201">
        <f>SUM(T105:T110)</f>
        <v>0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R104" s="202" t="s">
        <v>84</v>
      </c>
      <c r="AT104" s="203" t="s">
        <v>75</v>
      </c>
      <c r="AU104" s="203" t="s">
        <v>84</v>
      </c>
      <c r="AY104" s="202" t="s">
        <v>139</v>
      </c>
      <c r="BK104" s="204">
        <f>SUM(BK105:BK110)</f>
        <v>0</v>
      </c>
    </row>
    <row r="105" s="2" customFormat="1" ht="24.15" customHeight="1">
      <c r="A105" s="41"/>
      <c r="B105" s="42"/>
      <c r="C105" s="207" t="s">
        <v>147</v>
      </c>
      <c r="D105" s="207" t="s">
        <v>142</v>
      </c>
      <c r="E105" s="208" t="s">
        <v>1858</v>
      </c>
      <c r="F105" s="209" t="s">
        <v>1857</v>
      </c>
      <c r="G105" s="210" t="s">
        <v>551</v>
      </c>
      <c r="H105" s="211">
        <v>1</v>
      </c>
      <c r="I105" s="212"/>
      <c r="J105" s="213">
        <f>ROUND(I105*H105,2)</f>
        <v>0</v>
      </c>
      <c r="K105" s="209" t="s">
        <v>19</v>
      </c>
      <c r="L105" s="47"/>
      <c r="M105" s="214" t="s">
        <v>19</v>
      </c>
      <c r="N105" s="215" t="s">
        <v>47</v>
      </c>
      <c r="O105" s="87"/>
      <c r="P105" s="216">
        <f>O105*H105</f>
        <v>0</v>
      </c>
      <c r="Q105" s="216">
        <v>0</v>
      </c>
      <c r="R105" s="216">
        <f>Q105*H105</f>
        <v>0</v>
      </c>
      <c r="S105" s="216">
        <v>0</v>
      </c>
      <c r="T105" s="217">
        <f>S105*H105</f>
        <v>0</v>
      </c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R105" s="218" t="s">
        <v>147</v>
      </c>
      <c r="AT105" s="218" t="s">
        <v>142</v>
      </c>
      <c r="AU105" s="218" t="s">
        <v>86</v>
      </c>
      <c r="AY105" s="20" t="s">
        <v>139</v>
      </c>
      <c r="BE105" s="219">
        <f>IF(N105="základní",J105,0)</f>
        <v>0</v>
      </c>
      <c r="BF105" s="219">
        <f>IF(N105="snížená",J105,0)</f>
        <v>0</v>
      </c>
      <c r="BG105" s="219">
        <f>IF(N105="zákl. přenesená",J105,0)</f>
        <v>0</v>
      </c>
      <c r="BH105" s="219">
        <f>IF(N105="sníž. přenesená",J105,0)</f>
        <v>0</v>
      </c>
      <c r="BI105" s="219">
        <f>IF(N105="nulová",J105,0)</f>
        <v>0</v>
      </c>
      <c r="BJ105" s="20" t="s">
        <v>84</v>
      </c>
      <c r="BK105" s="219">
        <f>ROUND(I105*H105,2)</f>
        <v>0</v>
      </c>
      <c r="BL105" s="20" t="s">
        <v>147</v>
      </c>
      <c r="BM105" s="218" t="s">
        <v>1859</v>
      </c>
    </row>
    <row r="106" s="2" customFormat="1">
      <c r="A106" s="41"/>
      <c r="B106" s="42"/>
      <c r="C106" s="43"/>
      <c r="D106" s="220" t="s">
        <v>149</v>
      </c>
      <c r="E106" s="43"/>
      <c r="F106" s="221" t="s">
        <v>1857</v>
      </c>
      <c r="G106" s="43"/>
      <c r="H106" s="43"/>
      <c r="I106" s="222"/>
      <c r="J106" s="43"/>
      <c r="K106" s="43"/>
      <c r="L106" s="47"/>
      <c r="M106" s="223"/>
      <c r="N106" s="224"/>
      <c r="O106" s="87"/>
      <c r="P106" s="87"/>
      <c r="Q106" s="87"/>
      <c r="R106" s="87"/>
      <c r="S106" s="87"/>
      <c r="T106" s="88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T106" s="20" t="s">
        <v>149</v>
      </c>
      <c r="AU106" s="20" t="s">
        <v>86</v>
      </c>
    </row>
    <row r="107" s="2" customFormat="1">
      <c r="A107" s="41"/>
      <c r="B107" s="42"/>
      <c r="C107" s="43"/>
      <c r="D107" s="220" t="s">
        <v>164</v>
      </c>
      <c r="E107" s="43"/>
      <c r="F107" s="239" t="s">
        <v>1860</v>
      </c>
      <c r="G107" s="43"/>
      <c r="H107" s="43"/>
      <c r="I107" s="222"/>
      <c r="J107" s="43"/>
      <c r="K107" s="43"/>
      <c r="L107" s="47"/>
      <c r="M107" s="223"/>
      <c r="N107" s="224"/>
      <c r="O107" s="87"/>
      <c r="P107" s="87"/>
      <c r="Q107" s="87"/>
      <c r="R107" s="87"/>
      <c r="S107" s="87"/>
      <c r="T107" s="88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164</v>
      </c>
      <c r="AU107" s="20" t="s">
        <v>86</v>
      </c>
    </row>
    <row r="108" s="2" customFormat="1" ht="24.15" customHeight="1">
      <c r="A108" s="41"/>
      <c r="B108" s="42"/>
      <c r="C108" s="207" t="s">
        <v>229</v>
      </c>
      <c r="D108" s="207" t="s">
        <v>142</v>
      </c>
      <c r="E108" s="208" t="s">
        <v>1861</v>
      </c>
      <c r="F108" s="209" t="s">
        <v>1862</v>
      </c>
      <c r="G108" s="210" t="s">
        <v>551</v>
      </c>
      <c r="H108" s="211">
        <v>1</v>
      </c>
      <c r="I108" s="212"/>
      <c r="J108" s="213">
        <f>ROUND(I108*H108,2)</f>
        <v>0</v>
      </c>
      <c r="K108" s="209" t="s">
        <v>19</v>
      </c>
      <c r="L108" s="47"/>
      <c r="M108" s="214" t="s">
        <v>19</v>
      </c>
      <c r="N108" s="215" t="s">
        <v>47</v>
      </c>
      <c r="O108" s="87"/>
      <c r="P108" s="216">
        <f>O108*H108</f>
        <v>0</v>
      </c>
      <c r="Q108" s="216">
        <v>0</v>
      </c>
      <c r="R108" s="216">
        <f>Q108*H108</f>
        <v>0</v>
      </c>
      <c r="S108" s="216">
        <v>0</v>
      </c>
      <c r="T108" s="217">
        <f>S108*H108</f>
        <v>0</v>
      </c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R108" s="218" t="s">
        <v>147</v>
      </c>
      <c r="AT108" s="218" t="s">
        <v>142</v>
      </c>
      <c r="AU108" s="218" t="s">
        <v>86</v>
      </c>
      <c r="AY108" s="20" t="s">
        <v>139</v>
      </c>
      <c r="BE108" s="219">
        <f>IF(N108="základní",J108,0)</f>
        <v>0</v>
      </c>
      <c r="BF108" s="219">
        <f>IF(N108="snížená",J108,0)</f>
        <v>0</v>
      </c>
      <c r="BG108" s="219">
        <f>IF(N108="zákl. přenesená",J108,0)</f>
        <v>0</v>
      </c>
      <c r="BH108" s="219">
        <f>IF(N108="sníž. přenesená",J108,0)</f>
        <v>0</v>
      </c>
      <c r="BI108" s="219">
        <f>IF(N108="nulová",J108,0)</f>
        <v>0</v>
      </c>
      <c r="BJ108" s="20" t="s">
        <v>84</v>
      </c>
      <c r="BK108" s="219">
        <f>ROUND(I108*H108,2)</f>
        <v>0</v>
      </c>
      <c r="BL108" s="20" t="s">
        <v>147</v>
      </c>
      <c r="BM108" s="218" t="s">
        <v>1863</v>
      </c>
    </row>
    <row r="109" s="2" customFormat="1">
      <c r="A109" s="41"/>
      <c r="B109" s="42"/>
      <c r="C109" s="43"/>
      <c r="D109" s="220" t="s">
        <v>149</v>
      </c>
      <c r="E109" s="43"/>
      <c r="F109" s="221" t="s">
        <v>1862</v>
      </c>
      <c r="G109" s="43"/>
      <c r="H109" s="43"/>
      <c r="I109" s="222"/>
      <c r="J109" s="43"/>
      <c r="K109" s="43"/>
      <c r="L109" s="47"/>
      <c r="M109" s="223"/>
      <c r="N109" s="224"/>
      <c r="O109" s="87"/>
      <c r="P109" s="87"/>
      <c r="Q109" s="87"/>
      <c r="R109" s="87"/>
      <c r="S109" s="87"/>
      <c r="T109" s="88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T109" s="20" t="s">
        <v>149</v>
      </c>
      <c r="AU109" s="20" t="s">
        <v>86</v>
      </c>
    </row>
    <row r="110" s="2" customFormat="1">
      <c r="A110" s="41"/>
      <c r="B110" s="42"/>
      <c r="C110" s="43"/>
      <c r="D110" s="220" t="s">
        <v>164</v>
      </c>
      <c r="E110" s="43"/>
      <c r="F110" s="239" t="s">
        <v>1864</v>
      </c>
      <c r="G110" s="43"/>
      <c r="H110" s="43"/>
      <c r="I110" s="222"/>
      <c r="J110" s="43"/>
      <c r="K110" s="43"/>
      <c r="L110" s="47"/>
      <c r="M110" s="223"/>
      <c r="N110" s="224"/>
      <c r="O110" s="87"/>
      <c r="P110" s="87"/>
      <c r="Q110" s="87"/>
      <c r="R110" s="87"/>
      <c r="S110" s="87"/>
      <c r="T110" s="88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T110" s="20" t="s">
        <v>164</v>
      </c>
      <c r="AU110" s="20" t="s">
        <v>86</v>
      </c>
    </row>
    <row r="111" s="12" customFormat="1" ht="22.8" customHeight="1">
      <c r="A111" s="12"/>
      <c r="B111" s="191"/>
      <c r="C111" s="192"/>
      <c r="D111" s="193" t="s">
        <v>75</v>
      </c>
      <c r="E111" s="205" t="s">
        <v>1865</v>
      </c>
      <c r="F111" s="205" t="s">
        <v>1866</v>
      </c>
      <c r="G111" s="192"/>
      <c r="H111" s="192"/>
      <c r="I111" s="195"/>
      <c r="J111" s="206">
        <f>BK111</f>
        <v>0</v>
      </c>
      <c r="K111" s="192"/>
      <c r="L111" s="197"/>
      <c r="M111" s="198"/>
      <c r="N111" s="199"/>
      <c r="O111" s="199"/>
      <c r="P111" s="200">
        <f>SUM(P112:P119)</f>
        <v>0</v>
      </c>
      <c r="Q111" s="199"/>
      <c r="R111" s="200">
        <f>SUM(R112:R119)</f>
        <v>0</v>
      </c>
      <c r="S111" s="199"/>
      <c r="T111" s="201">
        <f>SUM(T112:T119)</f>
        <v>0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202" t="s">
        <v>84</v>
      </c>
      <c r="AT111" s="203" t="s">
        <v>75</v>
      </c>
      <c r="AU111" s="203" t="s">
        <v>84</v>
      </c>
      <c r="AY111" s="202" t="s">
        <v>139</v>
      </c>
      <c r="BK111" s="204">
        <f>SUM(BK112:BK119)</f>
        <v>0</v>
      </c>
    </row>
    <row r="112" s="2" customFormat="1" ht="24.15" customHeight="1">
      <c r="A112" s="41"/>
      <c r="B112" s="42"/>
      <c r="C112" s="207" t="s">
        <v>202</v>
      </c>
      <c r="D112" s="207" t="s">
        <v>142</v>
      </c>
      <c r="E112" s="208" t="s">
        <v>1867</v>
      </c>
      <c r="F112" s="209" t="s">
        <v>1866</v>
      </c>
      <c r="G112" s="210" t="s">
        <v>551</v>
      </c>
      <c r="H112" s="211">
        <v>1</v>
      </c>
      <c r="I112" s="212"/>
      <c r="J112" s="213">
        <f>ROUND(I112*H112,2)</f>
        <v>0</v>
      </c>
      <c r="K112" s="209" t="s">
        <v>19</v>
      </c>
      <c r="L112" s="47"/>
      <c r="M112" s="214" t="s">
        <v>19</v>
      </c>
      <c r="N112" s="215" t="s">
        <v>47</v>
      </c>
      <c r="O112" s="87"/>
      <c r="P112" s="216">
        <f>O112*H112</f>
        <v>0</v>
      </c>
      <c r="Q112" s="216">
        <v>0</v>
      </c>
      <c r="R112" s="216">
        <f>Q112*H112</f>
        <v>0</v>
      </c>
      <c r="S112" s="216">
        <v>0</v>
      </c>
      <c r="T112" s="217">
        <f>S112*H112</f>
        <v>0</v>
      </c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R112" s="218" t="s">
        <v>147</v>
      </c>
      <c r="AT112" s="218" t="s">
        <v>142</v>
      </c>
      <c r="AU112" s="218" t="s">
        <v>86</v>
      </c>
      <c r="AY112" s="20" t="s">
        <v>139</v>
      </c>
      <c r="BE112" s="219">
        <f>IF(N112="základní",J112,0)</f>
        <v>0</v>
      </c>
      <c r="BF112" s="219">
        <f>IF(N112="snížená",J112,0)</f>
        <v>0</v>
      </c>
      <c r="BG112" s="219">
        <f>IF(N112="zákl. přenesená",J112,0)</f>
        <v>0</v>
      </c>
      <c r="BH112" s="219">
        <f>IF(N112="sníž. přenesená",J112,0)</f>
        <v>0</v>
      </c>
      <c r="BI112" s="219">
        <f>IF(N112="nulová",J112,0)</f>
        <v>0</v>
      </c>
      <c r="BJ112" s="20" t="s">
        <v>84</v>
      </c>
      <c r="BK112" s="219">
        <f>ROUND(I112*H112,2)</f>
        <v>0</v>
      </c>
      <c r="BL112" s="20" t="s">
        <v>147</v>
      </c>
      <c r="BM112" s="218" t="s">
        <v>1868</v>
      </c>
    </row>
    <row r="113" s="2" customFormat="1">
      <c r="A113" s="41"/>
      <c r="B113" s="42"/>
      <c r="C113" s="43"/>
      <c r="D113" s="220" t="s">
        <v>149</v>
      </c>
      <c r="E113" s="43"/>
      <c r="F113" s="221" t="s">
        <v>1866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149</v>
      </c>
      <c r="AU113" s="20" t="s">
        <v>86</v>
      </c>
    </row>
    <row r="114" s="2" customFormat="1" ht="24.15" customHeight="1">
      <c r="A114" s="41"/>
      <c r="B114" s="42"/>
      <c r="C114" s="207" t="s">
        <v>242</v>
      </c>
      <c r="D114" s="207" t="s">
        <v>142</v>
      </c>
      <c r="E114" s="208" t="s">
        <v>1869</v>
      </c>
      <c r="F114" s="209" t="s">
        <v>1870</v>
      </c>
      <c r="G114" s="210" t="s">
        <v>551</v>
      </c>
      <c r="H114" s="211">
        <v>1</v>
      </c>
      <c r="I114" s="212"/>
      <c r="J114" s="213">
        <f>ROUND(I114*H114,2)</f>
        <v>0</v>
      </c>
      <c r="K114" s="209" t="s">
        <v>19</v>
      </c>
      <c r="L114" s="47"/>
      <c r="M114" s="214" t="s">
        <v>19</v>
      </c>
      <c r="N114" s="215" t="s">
        <v>47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147</v>
      </c>
      <c r="AT114" s="218" t="s">
        <v>142</v>
      </c>
      <c r="AU114" s="218" t="s">
        <v>86</v>
      </c>
      <c r="AY114" s="20" t="s">
        <v>139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84</v>
      </c>
      <c r="BK114" s="219">
        <f>ROUND(I114*H114,2)</f>
        <v>0</v>
      </c>
      <c r="BL114" s="20" t="s">
        <v>147</v>
      </c>
      <c r="BM114" s="218" t="s">
        <v>1871</v>
      </c>
    </row>
    <row r="115" s="2" customFormat="1">
      <c r="A115" s="41"/>
      <c r="B115" s="42"/>
      <c r="C115" s="43"/>
      <c r="D115" s="220" t="s">
        <v>149</v>
      </c>
      <c r="E115" s="43"/>
      <c r="F115" s="221" t="s">
        <v>1872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149</v>
      </c>
      <c r="AU115" s="20" t="s">
        <v>86</v>
      </c>
    </row>
    <row r="116" s="2" customFormat="1" ht="24.15" customHeight="1">
      <c r="A116" s="41"/>
      <c r="B116" s="42"/>
      <c r="C116" s="207" t="s">
        <v>185</v>
      </c>
      <c r="D116" s="207" t="s">
        <v>142</v>
      </c>
      <c r="E116" s="208" t="s">
        <v>1873</v>
      </c>
      <c r="F116" s="209" t="s">
        <v>1874</v>
      </c>
      <c r="G116" s="210" t="s">
        <v>551</v>
      </c>
      <c r="H116" s="211">
        <v>1</v>
      </c>
      <c r="I116" s="212"/>
      <c r="J116" s="213">
        <f>ROUND(I116*H116,2)</f>
        <v>0</v>
      </c>
      <c r="K116" s="209" t="s">
        <v>19</v>
      </c>
      <c r="L116" s="47"/>
      <c r="M116" s="214" t="s">
        <v>19</v>
      </c>
      <c r="N116" s="215" t="s">
        <v>47</v>
      </c>
      <c r="O116" s="87"/>
      <c r="P116" s="216">
        <f>O116*H116</f>
        <v>0</v>
      </c>
      <c r="Q116" s="216">
        <v>0</v>
      </c>
      <c r="R116" s="216">
        <f>Q116*H116</f>
        <v>0</v>
      </c>
      <c r="S116" s="216">
        <v>0</v>
      </c>
      <c r="T116" s="217">
        <f>S116*H116</f>
        <v>0</v>
      </c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R116" s="218" t="s">
        <v>147</v>
      </c>
      <c r="AT116" s="218" t="s">
        <v>142</v>
      </c>
      <c r="AU116" s="218" t="s">
        <v>86</v>
      </c>
      <c r="AY116" s="20" t="s">
        <v>139</v>
      </c>
      <c r="BE116" s="219">
        <f>IF(N116="základní",J116,0)</f>
        <v>0</v>
      </c>
      <c r="BF116" s="219">
        <f>IF(N116="snížená",J116,0)</f>
        <v>0</v>
      </c>
      <c r="BG116" s="219">
        <f>IF(N116="zákl. přenesená",J116,0)</f>
        <v>0</v>
      </c>
      <c r="BH116" s="219">
        <f>IF(N116="sníž. přenesená",J116,0)</f>
        <v>0</v>
      </c>
      <c r="BI116" s="219">
        <f>IF(N116="nulová",J116,0)</f>
        <v>0</v>
      </c>
      <c r="BJ116" s="20" t="s">
        <v>84</v>
      </c>
      <c r="BK116" s="219">
        <f>ROUND(I116*H116,2)</f>
        <v>0</v>
      </c>
      <c r="BL116" s="20" t="s">
        <v>147</v>
      </c>
      <c r="BM116" s="218" t="s">
        <v>1875</v>
      </c>
    </row>
    <row r="117" s="2" customFormat="1">
      <c r="A117" s="41"/>
      <c r="B117" s="42"/>
      <c r="C117" s="43"/>
      <c r="D117" s="220" t="s">
        <v>149</v>
      </c>
      <c r="E117" s="43"/>
      <c r="F117" s="221" t="s">
        <v>1874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149</v>
      </c>
      <c r="AU117" s="20" t="s">
        <v>86</v>
      </c>
    </row>
    <row r="118" s="2" customFormat="1" ht="24.15" customHeight="1">
      <c r="A118" s="41"/>
      <c r="B118" s="42"/>
      <c r="C118" s="207" t="s">
        <v>545</v>
      </c>
      <c r="D118" s="207" t="s">
        <v>142</v>
      </c>
      <c r="E118" s="208" t="s">
        <v>1876</v>
      </c>
      <c r="F118" s="209" t="s">
        <v>1877</v>
      </c>
      <c r="G118" s="210" t="s">
        <v>551</v>
      </c>
      <c r="H118" s="211">
        <v>1</v>
      </c>
      <c r="I118" s="212"/>
      <c r="J118" s="213">
        <f>ROUND(I118*H118,2)</f>
        <v>0</v>
      </c>
      <c r="K118" s="209" t="s">
        <v>19</v>
      </c>
      <c r="L118" s="47"/>
      <c r="M118" s="214" t="s">
        <v>19</v>
      </c>
      <c r="N118" s="215" t="s">
        <v>47</v>
      </c>
      <c r="O118" s="87"/>
      <c r="P118" s="216">
        <f>O118*H118</f>
        <v>0</v>
      </c>
      <c r="Q118" s="216">
        <v>0</v>
      </c>
      <c r="R118" s="216">
        <f>Q118*H118</f>
        <v>0</v>
      </c>
      <c r="S118" s="216">
        <v>0</v>
      </c>
      <c r="T118" s="217">
        <f>S118*H118</f>
        <v>0</v>
      </c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R118" s="218" t="s">
        <v>147</v>
      </c>
      <c r="AT118" s="218" t="s">
        <v>142</v>
      </c>
      <c r="AU118" s="218" t="s">
        <v>86</v>
      </c>
      <c r="AY118" s="20" t="s">
        <v>139</v>
      </c>
      <c r="BE118" s="219">
        <f>IF(N118="základní",J118,0)</f>
        <v>0</v>
      </c>
      <c r="BF118" s="219">
        <f>IF(N118="snížená",J118,0)</f>
        <v>0</v>
      </c>
      <c r="BG118" s="219">
        <f>IF(N118="zákl. přenesená",J118,0)</f>
        <v>0</v>
      </c>
      <c r="BH118" s="219">
        <f>IF(N118="sníž. přenesená",J118,0)</f>
        <v>0</v>
      </c>
      <c r="BI118" s="219">
        <f>IF(N118="nulová",J118,0)</f>
        <v>0</v>
      </c>
      <c r="BJ118" s="20" t="s">
        <v>84</v>
      </c>
      <c r="BK118" s="219">
        <f>ROUND(I118*H118,2)</f>
        <v>0</v>
      </c>
      <c r="BL118" s="20" t="s">
        <v>147</v>
      </c>
      <c r="BM118" s="218" t="s">
        <v>1878</v>
      </c>
    </row>
    <row r="119" s="2" customFormat="1">
      <c r="A119" s="41"/>
      <c r="B119" s="42"/>
      <c r="C119" s="43"/>
      <c r="D119" s="220" t="s">
        <v>149</v>
      </c>
      <c r="E119" s="43"/>
      <c r="F119" s="221" t="s">
        <v>1877</v>
      </c>
      <c r="G119" s="43"/>
      <c r="H119" s="43"/>
      <c r="I119" s="222"/>
      <c r="J119" s="43"/>
      <c r="K119" s="43"/>
      <c r="L119" s="47"/>
      <c r="M119" s="223"/>
      <c r="N119" s="224"/>
      <c r="O119" s="87"/>
      <c r="P119" s="87"/>
      <c r="Q119" s="87"/>
      <c r="R119" s="87"/>
      <c r="S119" s="87"/>
      <c r="T119" s="88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T119" s="20" t="s">
        <v>149</v>
      </c>
      <c r="AU119" s="20" t="s">
        <v>86</v>
      </c>
    </row>
    <row r="120" s="12" customFormat="1" ht="22.8" customHeight="1">
      <c r="A120" s="12"/>
      <c r="B120" s="191"/>
      <c r="C120" s="192"/>
      <c r="D120" s="193" t="s">
        <v>75</v>
      </c>
      <c r="E120" s="205" t="s">
        <v>1879</v>
      </c>
      <c r="F120" s="205" t="s">
        <v>1880</v>
      </c>
      <c r="G120" s="192"/>
      <c r="H120" s="192"/>
      <c r="I120" s="195"/>
      <c r="J120" s="206">
        <f>BK120</f>
        <v>0</v>
      </c>
      <c r="K120" s="192"/>
      <c r="L120" s="197"/>
      <c r="M120" s="198"/>
      <c r="N120" s="199"/>
      <c r="O120" s="199"/>
      <c r="P120" s="200">
        <f>SUM(P121:P122)</f>
        <v>0</v>
      </c>
      <c r="Q120" s="199"/>
      <c r="R120" s="200">
        <f>SUM(R121:R122)</f>
        <v>0</v>
      </c>
      <c r="S120" s="199"/>
      <c r="T120" s="201">
        <f>SUM(T121:T122)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02" t="s">
        <v>84</v>
      </c>
      <c r="AT120" s="203" t="s">
        <v>75</v>
      </c>
      <c r="AU120" s="203" t="s">
        <v>84</v>
      </c>
      <c r="AY120" s="202" t="s">
        <v>139</v>
      </c>
      <c r="BK120" s="204">
        <f>SUM(BK121:BK122)</f>
        <v>0</v>
      </c>
    </row>
    <row r="121" s="2" customFormat="1" ht="24.15" customHeight="1">
      <c r="A121" s="41"/>
      <c r="B121" s="42"/>
      <c r="C121" s="207" t="s">
        <v>1595</v>
      </c>
      <c r="D121" s="207" t="s">
        <v>142</v>
      </c>
      <c r="E121" s="208" t="s">
        <v>1881</v>
      </c>
      <c r="F121" s="209" t="s">
        <v>1882</v>
      </c>
      <c r="G121" s="210" t="s">
        <v>551</v>
      </c>
      <c r="H121" s="211">
        <v>1</v>
      </c>
      <c r="I121" s="212"/>
      <c r="J121" s="213">
        <f>ROUND(I121*H121,2)</f>
        <v>0</v>
      </c>
      <c r="K121" s="209" t="s">
        <v>19</v>
      </c>
      <c r="L121" s="47"/>
      <c r="M121" s="214" t="s">
        <v>19</v>
      </c>
      <c r="N121" s="215" t="s">
        <v>47</v>
      </c>
      <c r="O121" s="87"/>
      <c r="P121" s="216">
        <f>O121*H121</f>
        <v>0</v>
      </c>
      <c r="Q121" s="216">
        <v>0</v>
      </c>
      <c r="R121" s="216">
        <f>Q121*H121</f>
        <v>0</v>
      </c>
      <c r="S121" s="216">
        <v>0</v>
      </c>
      <c r="T121" s="217">
        <f>S121*H121</f>
        <v>0</v>
      </c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R121" s="218" t="s">
        <v>147</v>
      </c>
      <c r="AT121" s="218" t="s">
        <v>142</v>
      </c>
      <c r="AU121" s="218" t="s">
        <v>86</v>
      </c>
      <c r="AY121" s="20" t="s">
        <v>139</v>
      </c>
      <c r="BE121" s="219">
        <f>IF(N121="základní",J121,0)</f>
        <v>0</v>
      </c>
      <c r="BF121" s="219">
        <f>IF(N121="snížená",J121,0)</f>
        <v>0</v>
      </c>
      <c r="BG121" s="219">
        <f>IF(N121="zákl. přenesená",J121,0)</f>
        <v>0</v>
      </c>
      <c r="BH121" s="219">
        <f>IF(N121="sníž. přenesená",J121,0)</f>
        <v>0</v>
      </c>
      <c r="BI121" s="219">
        <f>IF(N121="nulová",J121,0)</f>
        <v>0</v>
      </c>
      <c r="BJ121" s="20" t="s">
        <v>84</v>
      </c>
      <c r="BK121" s="219">
        <f>ROUND(I121*H121,2)</f>
        <v>0</v>
      </c>
      <c r="BL121" s="20" t="s">
        <v>147</v>
      </c>
      <c r="BM121" s="218" t="s">
        <v>1883</v>
      </c>
    </row>
    <row r="122" s="2" customFormat="1">
      <c r="A122" s="41"/>
      <c r="B122" s="42"/>
      <c r="C122" s="43"/>
      <c r="D122" s="220" t="s">
        <v>149</v>
      </c>
      <c r="E122" s="43"/>
      <c r="F122" s="221" t="s">
        <v>1882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149</v>
      </c>
      <c r="AU122" s="20" t="s">
        <v>86</v>
      </c>
    </row>
    <row r="123" s="12" customFormat="1" ht="22.8" customHeight="1">
      <c r="A123" s="12"/>
      <c r="B123" s="191"/>
      <c r="C123" s="192"/>
      <c r="D123" s="193" t="s">
        <v>75</v>
      </c>
      <c r="E123" s="205" t="s">
        <v>1884</v>
      </c>
      <c r="F123" s="205" t="s">
        <v>1885</v>
      </c>
      <c r="G123" s="192"/>
      <c r="H123" s="192"/>
      <c r="I123" s="195"/>
      <c r="J123" s="206">
        <f>BK123</f>
        <v>0</v>
      </c>
      <c r="K123" s="192"/>
      <c r="L123" s="197"/>
      <c r="M123" s="198"/>
      <c r="N123" s="199"/>
      <c r="O123" s="199"/>
      <c r="P123" s="200">
        <f>SUM(P124:P126)</f>
        <v>0</v>
      </c>
      <c r="Q123" s="199"/>
      <c r="R123" s="200">
        <f>SUM(R124:R126)</f>
        <v>0</v>
      </c>
      <c r="S123" s="199"/>
      <c r="T123" s="201">
        <f>SUM(T124:T126)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2" t="s">
        <v>229</v>
      </c>
      <c r="AT123" s="203" t="s">
        <v>75</v>
      </c>
      <c r="AU123" s="203" t="s">
        <v>84</v>
      </c>
      <c r="AY123" s="202" t="s">
        <v>139</v>
      </c>
      <c r="BK123" s="204">
        <f>SUM(BK124:BK126)</f>
        <v>0</v>
      </c>
    </row>
    <row r="124" s="2" customFormat="1" ht="24.15" customHeight="1">
      <c r="A124" s="41"/>
      <c r="B124" s="42"/>
      <c r="C124" s="207" t="s">
        <v>354</v>
      </c>
      <c r="D124" s="207" t="s">
        <v>142</v>
      </c>
      <c r="E124" s="208" t="s">
        <v>1886</v>
      </c>
      <c r="F124" s="209" t="s">
        <v>1887</v>
      </c>
      <c r="G124" s="210" t="s">
        <v>551</v>
      </c>
      <c r="H124" s="211">
        <v>1</v>
      </c>
      <c r="I124" s="212"/>
      <c r="J124" s="213">
        <f>ROUND(I124*H124,2)</f>
        <v>0</v>
      </c>
      <c r="K124" s="209" t="s">
        <v>19</v>
      </c>
      <c r="L124" s="47"/>
      <c r="M124" s="214" t="s">
        <v>19</v>
      </c>
      <c r="N124" s="215" t="s">
        <v>47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1835</v>
      </c>
      <c r="AT124" s="218" t="s">
        <v>142</v>
      </c>
      <c r="AU124" s="218" t="s">
        <v>86</v>
      </c>
      <c r="AY124" s="20" t="s">
        <v>139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84</v>
      </c>
      <c r="BK124" s="219">
        <f>ROUND(I124*H124,2)</f>
        <v>0</v>
      </c>
      <c r="BL124" s="20" t="s">
        <v>1835</v>
      </c>
      <c r="BM124" s="218" t="s">
        <v>1888</v>
      </c>
    </row>
    <row r="125" s="2" customFormat="1">
      <c r="A125" s="41"/>
      <c r="B125" s="42"/>
      <c r="C125" s="43"/>
      <c r="D125" s="220" t="s">
        <v>149</v>
      </c>
      <c r="E125" s="43"/>
      <c r="F125" s="221" t="s">
        <v>1887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149</v>
      </c>
      <c r="AU125" s="20" t="s">
        <v>86</v>
      </c>
    </row>
    <row r="126" s="13" customFormat="1">
      <c r="A126" s="13"/>
      <c r="B126" s="227"/>
      <c r="C126" s="228"/>
      <c r="D126" s="220" t="s">
        <v>153</v>
      </c>
      <c r="E126" s="229" t="s">
        <v>19</v>
      </c>
      <c r="F126" s="230" t="s">
        <v>84</v>
      </c>
      <c r="G126" s="228"/>
      <c r="H126" s="231">
        <v>1</v>
      </c>
      <c r="I126" s="232"/>
      <c r="J126" s="228"/>
      <c r="K126" s="228"/>
      <c r="L126" s="233"/>
      <c r="M126" s="293"/>
      <c r="N126" s="294"/>
      <c r="O126" s="294"/>
      <c r="P126" s="294"/>
      <c r="Q126" s="294"/>
      <c r="R126" s="294"/>
      <c r="S126" s="294"/>
      <c r="T126" s="295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7" t="s">
        <v>153</v>
      </c>
      <c r="AU126" s="237" t="s">
        <v>86</v>
      </c>
      <c r="AV126" s="13" t="s">
        <v>86</v>
      </c>
      <c r="AW126" s="13" t="s">
        <v>35</v>
      </c>
      <c r="AX126" s="13" t="s">
        <v>84</v>
      </c>
      <c r="AY126" s="237" t="s">
        <v>139</v>
      </c>
    </row>
    <row r="127" s="2" customFormat="1" ht="6.96" customHeight="1">
      <c r="A127" s="41"/>
      <c r="B127" s="62"/>
      <c r="C127" s="63"/>
      <c r="D127" s="63"/>
      <c r="E127" s="63"/>
      <c r="F127" s="63"/>
      <c r="G127" s="63"/>
      <c r="H127" s="63"/>
      <c r="I127" s="63"/>
      <c r="J127" s="63"/>
      <c r="K127" s="63"/>
      <c r="L127" s="47"/>
      <c r="M127" s="41"/>
      <c r="O127" s="41"/>
      <c r="P127" s="41"/>
      <c r="Q127" s="41"/>
      <c r="R127" s="41"/>
      <c r="S127" s="41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</row>
  </sheetData>
  <sheetProtection sheet="1" autoFilter="0" formatColumns="0" formatRows="0" objects="1" scenarios="1" spinCount="100000" saltValue="h0JgOeYN8748vl3TSJWQIY0rfw4VVO0oEiFtreDUCXzrwIoEeFV5Rs5drVUt3Gqn8HO29BcEbNU2zSpI4Mdtaw==" hashValue="/2dx8VtYMPlg0pk19aj3P0s3Wx1/HTauM0bi/n9t9ecbvP9p7qcOg5sF0JaybisH07pGuS4ebS58MABR0KAj7Q==" algorithmName="SHA-512" password="CA7F"/>
  <autoFilter ref="C84:K126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20" t="s">
        <v>94</v>
      </c>
      <c r="AZ2" s="292" t="s">
        <v>1404</v>
      </c>
      <c r="BA2" s="292" t="s">
        <v>1405</v>
      </c>
      <c r="BB2" s="292" t="s">
        <v>160</v>
      </c>
      <c r="BC2" s="292" t="s">
        <v>1406</v>
      </c>
      <c r="BD2" s="292" t="s">
        <v>155</v>
      </c>
    </row>
    <row r="3" s="1" customFormat="1" ht="6.96" customHeight="1">
      <c r="B3" s="131"/>
      <c r="C3" s="132"/>
      <c r="D3" s="132"/>
      <c r="E3" s="132"/>
      <c r="F3" s="132"/>
      <c r="G3" s="132"/>
      <c r="H3" s="132"/>
      <c r="I3" s="132"/>
      <c r="J3" s="132"/>
      <c r="K3" s="132"/>
      <c r="L3" s="23"/>
      <c r="AT3" s="20" t="s">
        <v>86</v>
      </c>
    </row>
    <row r="4" s="1" customFormat="1" ht="24.96" customHeight="1">
      <c r="B4" s="23"/>
      <c r="D4" s="133" t="s">
        <v>95</v>
      </c>
      <c r="L4" s="23"/>
      <c r="M4" s="134" t="s">
        <v>10</v>
      </c>
      <c r="AT4" s="20" t="s">
        <v>4</v>
      </c>
    </row>
    <row r="5" s="1" customFormat="1" ht="6.96" customHeight="1">
      <c r="B5" s="23"/>
      <c r="L5" s="23"/>
    </row>
    <row r="6" s="1" customFormat="1" ht="12" customHeight="1">
      <c r="B6" s="23"/>
      <c r="D6" s="135" t="s">
        <v>16</v>
      </c>
      <c r="L6" s="23"/>
    </row>
    <row r="7" s="1" customFormat="1" ht="16.5" customHeight="1">
      <c r="B7" s="23"/>
      <c r="E7" s="136" t="str">
        <f>'Rekapitulace stavby'!K6</f>
        <v>Karviná - Rekonstrukce tělocvičny a zázemí v ZŠ U Lesa</v>
      </c>
      <c r="F7" s="135"/>
      <c r="G7" s="135"/>
      <c r="H7" s="135"/>
      <c r="L7" s="23"/>
    </row>
    <row r="8" s="2" customFormat="1" ht="12" customHeight="1">
      <c r="A8" s="41"/>
      <c r="B8" s="47"/>
      <c r="C8" s="41"/>
      <c r="D8" s="135" t="s">
        <v>96</v>
      </c>
      <c r="E8" s="41"/>
      <c r="F8" s="41"/>
      <c r="G8" s="41"/>
      <c r="H8" s="41"/>
      <c r="I8" s="41"/>
      <c r="J8" s="41"/>
      <c r="K8" s="41"/>
      <c r="L8" s="137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</row>
    <row r="9" s="2" customFormat="1" ht="16.5" customHeight="1">
      <c r="A9" s="41"/>
      <c r="B9" s="47"/>
      <c r="C9" s="41"/>
      <c r="D9" s="41"/>
      <c r="E9" s="138" t="s">
        <v>1889</v>
      </c>
      <c r="F9" s="41"/>
      <c r="G9" s="41"/>
      <c r="H9" s="41"/>
      <c r="I9" s="41"/>
      <c r="J9" s="41"/>
      <c r="K9" s="41"/>
      <c r="L9" s="137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</row>
    <row r="10" s="2" customFormat="1">
      <c r="A10" s="41"/>
      <c r="B10" s="47"/>
      <c r="C10" s="41"/>
      <c r="D10" s="41"/>
      <c r="E10" s="41"/>
      <c r="F10" s="41"/>
      <c r="G10" s="41"/>
      <c r="H10" s="41"/>
      <c r="I10" s="41"/>
      <c r="J10" s="41"/>
      <c r="K10" s="41"/>
      <c r="L10" s="137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="2" customFormat="1" ht="12" customHeight="1">
      <c r="A11" s="41"/>
      <c r="B11" s="47"/>
      <c r="C11" s="41"/>
      <c r="D11" s="135" t="s">
        <v>18</v>
      </c>
      <c r="E11" s="41"/>
      <c r="F11" s="139" t="s">
        <v>19</v>
      </c>
      <c r="G11" s="41"/>
      <c r="H11" s="41"/>
      <c r="I11" s="135" t="s">
        <v>20</v>
      </c>
      <c r="J11" s="139" t="s">
        <v>19</v>
      </c>
      <c r="K11" s="41"/>
      <c r="L11" s="137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</row>
    <row r="12" s="2" customFormat="1" ht="12" customHeight="1">
      <c r="A12" s="41"/>
      <c r="B12" s="47"/>
      <c r="C12" s="41"/>
      <c r="D12" s="135" t="s">
        <v>21</v>
      </c>
      <c r="E12" s="41"/>
      <c r="F12" s="139" t="s">
        <v>1408</v>
      </c>
      <c r="G12" s="41"/>
      <c r="H12" s="41"/>
      <c r="I12" s="135" t="s">
        <v>23</v>
      </c>
      <c r="J12" s="140" t="str">
        <f>'Rekapitulace stavby'!AN8</f>
        <v>4. 7. 2025</v>
      </c>
      <c r="K12" s="41"/>
      <c r="L12" s="137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</row>
    <row r="13" s="2" customFormat="1" ht="10.8" customHeight="1">
      <c r="A13" s="41"/>
      <c r="B13" s="47"/>
      <c r="C13" s="41"/>
      <c r="D13" s="41"/>
      <c r="E13" s="41"/>
      <c r="F13" s="41"/>
      <c r="G13" s="41"/>
      <c r="H13" s="41"/>
      <c r="I13" s="41"/>
      <c r="J13" s="41"/>
      <c r="K13" s="41"/>
      <c r="L13" s="137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</row>
    <row r="14" s="2" customFormat="1" ht="12" customHeight="1">
      <c r="A14" s="41"/>
      <c r="B14" s="47"/>
      <c r="C14" s="41"/>
      <c r="D14" s="135" t="s">
        <v>25</v>
      </c>
      <c r="E14" s="41"/>
      <c r="F14" s="41"/>
      <c r="G14" s="41"/>
      <c r="H14" s="41"/>
      <c r="I14" s="135" t="s">
        <v>26</v>
      </c>
      <c r="J14" s="139" t="s">
        <v>19</v>
      </c>
      <c r="K14" s="41"/>
      <c r="L14" s="137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</row>
    <row r="15" s="2" customFormat="1" ht="18" customHeight="1">
      <c r="A15" s="41"/>
      <c r="B15" s="47"/>
      <c r="C15" s="41"/>
      <c r="D15" s="41"/>
      <c r="E15" s="139" t="s">
        <v>1409</v>
      </c>
      <c r="F15" s="41"/>
      <c r="G15" s="41"/>
      <c r="H15" s="41"/>
      <c r="I15" s="135" t="s">
        <v>29</v>
      </c>
      <c r="J15" s="139" t="s">
        <v>19</v>
      </c>
      <c r="K15" s="41"/>
      <c r="L15" s="137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</row>
    <row r="16" s="2" customFormat="1" ht="6.96" customHeight="1">
      <c r="A16" s="41"/>
      <c r="B16" s="47"/>
      <c r="C16" s="41"/>
      <c r="D16" s="41"/>
      <c r="E16" s="41"/>
      <c r="F16" s="41"/>
      <c r="G16" s="41"/>
      <c r="H16" s="41"/>
      <c r="I16" s="41"/>
      <c r="J16" s="41"/>
      <c r="K16" s="41"/>
      <c r="L16" s="137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</row>
    <row r="17" s="2" customFormat="1" ht="12" customHeight="1">
      <c r="A17" s="41"/>
      <c r="B17" s="47"/>
      <c r="C17" s="41"/>
      <c r="D17" s="135" t="s">
        <v>31</v>
      </c>
      <c r="E17" s="41"/>
      <c r="F17" s="41"/>
      <c r="G17" s="41"/>
      <c r="H17" s="41"/>
      <c r="I17" s="135" t="s">
        <v>26</v>
      </c>
      <c r="J17" s="36" t="str">
        <f>'Rekapitulace stavby'!AN13</f>
        <v>Vyplň údaj</v>
      </c>
      <c r="K17" s="41"/>
      <c r="L17" s="137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="2" customFormat="1" ht="18" customHeight="1">
      <c r="A18" s="41"/>
      <c r="B18" s="47"/>
      <c r="C18" s="41"/>
      <c r="D18" s="41"/>
      <c r="E18" s="36" t="str">
        <f>'Rekapitulace stavby'!E14</f>
        <v>Vyplň údaj</v>
      </c>
      <c r="F18" s="139"/>
      <c r="G18" s="139"/>
      <c r="H18" s="139"/>
      <c r="I18" s="135" t="s">
        <v>29</v>
      </c>
      <c r="J18" s="36" t="str">
        <f>'Rekapitulace stavby'!AN14</f>
        <v>Vyplň údaj</v>
      </c>
      <c r="K18" s="41"/>
      <c r="L18" s="137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</row>
    <row r="19" s="2" customFormat="1" ht="6.96" customHeight="1">
      <c r="A19" s="41"/>
      <c r="B19" s="47"/>
      <c r="C19" s="41"/>
      <c r="D19" s="41"/>
      <c r="E19" s="41"/>
      <c r="F19" s="41"/>
      <c r="G19" s="41"/>
      <c r="H19" s="41"/>
      <c r="I19" s="41"/>
      <c r="J19" s="41"/>
      <c r="K19" s="41"/>
      <c r="L19" s="137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</row>
    <row r="20" s="2" customFormat="1" ht="12" customHeight="1">
      <c r="A20" s="41"/>
      <c r="B20" s="47"/>
      <c r="C20" s="41"/>
      <c r="D20" s="135" t="s">
        <v>33</v>
      </c>
      <c r="E20" s="41"/>
      <c r="F20" s="41"/>
      <c r="G20" s="41"/>
      <c r="H20" s="41"/>
      <c r="I20" s="135" t="s">
        <v>26</v>
      </c>
      <c r="J20" s="139" t="s">
        <v>19</v>
      </c>
      <c r="K20" s="41"/>
      <c r="L20" s="137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</row>
    <row r="21" s="2" customFormat="1" ht="18" customHeight="1">
      <c r="A21" s="41"/>
      <c r="B21" s="47"/>
      <c r="C21" s="41"/>
      <c r="D21" s="41"/>
      <c r="E21" s="139" t="s">
        <v>34</v>
      </c>
      <c r="F21" s="41"/>
      <c r="G21" s="41"/>
      <c r="H21" s="41"/>
      <c r="I21" s="135" t="s">
        <v>29</v>
      </c>
      <c r="J21" s="139" t="s">
        <v>19</v>
      </c>
      <c r="K21" s="41"/>
      <c r="L21" s="137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</row>
    <row r="22" s="2" customFormat="1" ht="6.96" customHeight="1">
      <c r="A22" s="41"/>
      <c r="B22" s="47"/>
      <c r="C22" s="41"/>
      <c r="D22" s="41"/>
      <c r="E22" s="41"/>
      <c r="F22" s="41"/>
      <c r="G22" s="41"/>
      <c r="H22" s="41"/>
      <c r="I22" s="41"/>
      <c r="J22" s="41"/>
      <c r="K22" s="41"/>
      <c r="L22" s="137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</row>
    <row r="23" s="2" customFormat="1" ht="12" customHeight="1">
      <c r="A23" s="41"/>
      <c r="B23" s="47"/>
      <c r="C23" s="41"/>
      <c r="D23" s="135" t="s">
        <v>36</v>
      </c>
      <c r="E23" s="41"/>
      <c r="F23" s="41"/>
      <c r="G23" s="41"/>
      <c r="H23" s="41"/>
      <c r="I23" s="135" t="s">
        <v>26</v>
      </c>
      <c r="J23" s="139" t="s">
        <v>37</v>
      </c>
      <c r="K23" s="41"/>
      <c r="L23" s="137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</row>
    <row r="24" s="2" customFormat="1" ht="18" customHeight="1">
      <c r="A24" s="41"/>
      <c r="B24" s="47"/>
      <c r="C24" s="41"/>
      <c r="D24" s="41"/>
      <c r="E24" s="139" t="s">
        <v>1410</v>
      </c>
      <c r="F24" s="41"/>
      <c r="G24" s="41"/>
      <c r="H24" s="41"/>
      <c r="I24" s="135" t="s">
        <v>29</v>
      </c>
      <c r="J24" s="139" t="s">
        <v>39</v>
      </c>
      <c r="K24" s="41"/>
      <c r="L24" s="137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="2" customFormat="1" ht="6.96" customHeight="1">
      <c r="A25" s="41"/>
      <c r="B25" s="47"/>
      <c r="C25" s="41"/>
      <c r="D25" s="41"/>
      <c r="E25" s="41"/>
      <c r="F25" s="41"/>
      <c r="G25" s="41"/>
      <c r="H25" s="41"/>
      <c r="I25" s="41"/>
      <c r="J25" s="41"/>
      <c r="K25" s="41"/>
      <c r="L25" s="137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</row>
    <row r="26" s="2" customFormat="1" ht="12" customHeight="1">
      <c r="A26" s="41"/>
      <c r="B26" s="47"/>
      <c r="C26" s="41"/>
      <c r="D26" s="135" t="s">
        <v>40</v>
      </c>
      <c r="E26" s="41"/>
      <c r="F26" s="41"/>
      <c r="G26" s="41"/>
      <c r="H26" s="41"/>
      <c r="I26" s="41"/>
      <c r="J26" s="41"/>
      <c r="K26" s="41"/>
      <c r="L26" s="137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</row>
    <row r="27" s="8" customFormat="1" ht="16.5" customHeight="1">
      <c r="A27" s="141"/>
      <c r="B27" s="142"/>
      <c r="C27" s="141"/>
      <c r="D27" s="141"/>
      <c r="E27" s="143" t="s">
        <v>1890</v>
      </c>
      <c r="F27" s="143"/>
      <c r="G27" s="143"/>
      <c r="H27" s="143"/>
      <c r="I27" s="141"/>
      <c r="J27" s="141"/>
      <c r="K27" s="141"/>
      <c r="L27" s="144"/>
      <c r="S27" s="141"/>
      <c r="T27" s="141"/>
      <c r="U27" s="141"/>
      <c r="V27" s="141"/>
      <c r="W27" s="141"/>
      <c r="X27" s="141"/>
      <c r="Y27" s="141"/>
      <c r="Z27" s="141"/>
      <c r="AA27" s="141"/>
      <c r="AB27" s="141"/>
      <c r="AC27" s="141"/>
      <c r="AD27" s="141"/>
      <c r="AE27" s="141"/>
    </row>
    <row r="28" s="2" customFormat="1" ht="6.96" customHeight="1">
      <c r="A28" s="41"/>
      <c r="B28" s="47"/>
      <c r="C28" s="41"/>
      <c r="D28" s="41"/>
      <c r="E28" s="41"/>
      <c r="F28" s="41"/>
      <c r="G28" s="41"/>
      <c r="H28" s="41"/>
      <c r="I28" s="41"/>
      <c r="J28" s="41"/>
      <c r="K28" s="41"/>
      <c r="L28" s="137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</row>
    <row r="29" s="2" customFormat="1" ht="6.96" customHeight="1">
      <c r="A29" s="41"/>
      <c r="B29" s="47"/>
      <c r="C29" s="41"/>
      <c r="D29" s="145"/>
      <c r="E29" s="145"/>
      <c r="F29" s="145"/>
      <c r="G29" s="145"/>
      <c r="H29" s="145"/>
      <c r="I29" s="145"/>
      <c r="J29" s="145"/>
      <c r="K29" s="145"/>
      <c r="L29" s="137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</row>
    <row r="30" s="2" customFormat="1" ht="25.44" customHeight="1">
      <c r="A30" s="41"/>
      <c r="B30" s="47"/>
      <c r="C30" s="41"/>
      <c r="D30" s="146" t="s">
        <v>42</v>
      </c>
      <c r="E30" s="41"/>
      <c r="F30" s="41"/>
      <c r="G30" s="41"/>
      <c r="H30" s="41"/>
      <c r="I30" s="41"/>
      <c r="J30" s="147">
        <f>ROUND(J107, 2)</f>
        <v>0</v>
      </c>
      <c r="K30" s="41"/>
      <c r="L30" s="137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</row>
    <row r="31" s="2" customFormat="1" ht="6.96" customHeight="1">
      <c r="A31" s="41"/>
      <c r="B31" s="47"/>
      <c r="C31" s="41"/>
      <c r="D31" s="145"/>
      <c r="E31" s="145"/>
      <c r="F31" s="145"/>
      <c r="G31" s="145"/>
      <c r="H31" s="145"/>
      <c r="I31" s="145"/>
      <c r="J31" s="145"/>
      <c r="K31" s="145"/>
      <c r="L31" s="137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</row>
    <row r="32" s="2" customFormat="1" ht="14.4" customHeight="1">
      <c r="A32" s="41"/>
      <c r="B32" s="47"/>
      <c r="C32" s="41"/>
      <c r="D32" s="41"/>
      <c r="E32" s="41"/>
      <c r="F32" s="148" t="s">
        <v>44</v>
      </c>
      <c r="G32" s="41"/>
      <c r="H32" s="41"/>
      <c r="I32" s="148" t="s">
        <v>43</v>
      </c>
      <c r="J32" s="148" t="s">
        <v>45</v>
      </c>
      <c r="K32" s="41"/>
      <c r="L32" s="137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</row>
    <row r="33" s="2" customFormat="1" ht="14.4" customHeight="1">
      <c r="A33" s="41"/>
      <c r="B33" s="47"/>
      <c r="C33" s="41"/>
      <c r="D33" s="149" t="s">
        <v>46</v>
      </c>
      <c r="E33" s="135" t="s">
        <v>47</v>
      </c>
      <c r="F33" s="150">
        <f>ROUND((SUM(BE107:BE1347)),  2)</f>
        <v>0</v>
      </c>
      <c r="G33" s="41"/>
      <c r="H33" s="41"/>
      <c r="I33" s="151">
        <v>0.20999999999999999</v>
      </c>
      <c r="J33" s="150">
        <f>ROUND(((SUM(BE107:BE1347))*I33),  2)</f>
        <v>0</v>
      </c>
      <c r="K33" s="41"/>
      <c r="L33" s="137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</row>
    <row r="34" s="2" customFormat="1" ht="14.4" customHeight="1">
      <c r="A34" s="41"/>
      <c r="B34" s="47"/>
      <c r="C34" s="41"/>
      <c r="D34" s="41"/>
      <c r="E34" s="135" t="s">
        <v>48</v>
      </c>
      <c r="F34" s="150">
        <f>ROUND((SUM(BF107:BF1347)),  2)</f>
        <v>0</v>
      </c>
      <c r="G34" s="41"/>
      <c r="H34" s="41"/>
      <c r="I34" s="151">
        <v>0.12</v>
      </c>
      <c r="J34" s="150">
        <f>ROUND(((SUM(BF107:BF1347))*I34),  2)</f>
        <v>0</v>
      </c>
      <c r="K34" s="41"/>
      <c r="L34" s="137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</row>
    <row r="35" hidden="1" s="2" customFormat="1" ht="14.4" customHeight="1">
      <c r="A35" s="41"/>
      <c r="B35" s="47"/>
      <c r="C35" s="41"/>
      <c r="D35" s="41"/>
      <c r="E35" s="135" t="s">
        <v>49</v>
      </c>
      <c r="F35" s="150">
        <f>ROUND((SUM(BG107:BG1347)),  2)</f>
        <v>0</v>
      </c>
      <c r="G35" s="41"/>
      <c r="H35" s="41"/>
      <c r="I35" s="151">
        <v>0.20999999999999999</v>
      </c>
      <c r="J35" s="150">
        <f>0</f>
        <v>0</v>
      </c>
      <c r="K35" s="41"/>
      <c r="L35" s="137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</row>
    <row r="36" hidden="1" s="2" customFormat="1" ht="14.4" customHeight="1">
      <c r="A36" s="41"/>
      <c r="B36" s="47"/>
      <c r="C36" s="41"/>
      <c r="D36" s="41"/>
      <c r="E36" s="135" t="s">
        <v>50</v>
      </c>
      <c r="F36" s="150">
        <f>ROUND((SUM(BH107:BH1347)),  2)</f>
        <v>0</v>
      </c>
      <c r="G36" s="41"/>
      <c r="H36" s="41"/>
      <c r="I36" s="151">
        <v>0.12</v>
      </c>
      <c r="J36" s="150">
        <f>0</f>
        <v>0</v>
      </c>
      <c r="K36" s="41"/>
      <c r="L36" s="137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</row>
    <row r="37" hidden="1" s="2" customFormat="1" ht="14.4" customHeight="1">
      <c r="A37" s="41"/>
      <c r="B37" s="47"/>
      <c r="C37" s="41"/>
      <c r="D37" s="41"/>
      <c r="E37" s="135" t="s">
        <v>51</v>
      </c>
      <c r="F37" s="150">
        <f>ROUND((SUM(BI107:BI1347)),  2)</f>
        <v>0</v>
      </c>
      <c r="G37" s="41"/>
      <c r="H37" s="41"/>
      <c r="I37" s="151">
        <v>0</v>
      </c>
      <c r="J37" s="150">
        <f>0</f>
        <v>0</v>
      </c>
      <c r="K37" s="41"/>
      <c r="L37" s="137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</row>
    <row r="38" s="2" customFormat="1" ht="6.96" customHeight="1">
      <c r="A38" s="41"/>
      <c r="B38" s="47"/>
      <c r="C38" s="41"/>
      <c r="D38" s="41"/>
      <c r="E38" s="41"/>
      <c r="F38" s="41"/>
      <c r="G38" s="41"/>
      <c r="H38" s="41"/>
      <c r="I38" s="41"/>
      <c r="J38" s="41"/>
      <c r="K38" s="41"/>
      <c r="L38" s="137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</row>
    <row r="39" s="2" customFormat="1" ht="25.44" customHeight="1">
      <c r="A39" s="41"/>
      <c r="B39" s="47"/>
      <c r="C39" s="152"/>
      <c r="D39" s="153" t="s">
        <v>52</v>
      </c>
      <c r="E39" s="154"/>
      <c r="F39" s="154"/>
      <c r="G39" s="155" t="s">
        <v>53</v>
      </c>
      <c r="H39" s="156" t="s">
        <v>54</v>
      </c>
      <c r="I39" s="154"/>
      <c r="J39" s="157">
        <f>SUM(J30:J37)</f>
        <v>0</v>
      </c>
      <c r="K39" s="158"/>
      <c r="L39" s="137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</row>
    <row r="40" s="2" customFormat="1" ht="14.4" customHeight="1">
      <c r="A40" s="41"/>
      <c r="B40" s="159"/>
      <c r="C40" s="160"/>
      <c r="D40" s="160"/>
      <c r="E40" s="160"/>
      <c r="F40" s="160"/>
      <c r="G40" s="160"/>
      <c r="H40" s="160"/>
      <c r="I40" s="160"/>
      <c r="J40" s="160"/>
      <c r="K40" s="160"/>
      <c r="L40" s="137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</row>
    <row r="44" s="2" customFormat="1" ht="6.96" customHeight="1">
      <c r="A44" s="41"/>
      <c r="B44" s="161"/>
      <c r="C44" s="162"/>
      <c r="D44" s="162"/>
      <c r="E44" s="162"/>
      <c r="F44" s="162"/>
      <c r="G44" s="162"/>
      <c r="H44" s="162"/>
      <c r="I44" s="162"/>
      <c r="J44" s="162"/>
      <c r="K44" s="162"/>
      <c r="L44" s="137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</row>
    <row r="45" s="2" customFormat="1" ht="24.96" customHeight="1">
      <c r="A45" s="41"/>
      <c r="B45" s="42"/>
      <c r="C45" s="26" t="s">
        <v>99</v>
      </c>
      <c r="D45" s="43"/>
      <c r="E45" s="43"/>
      <c r="F45" s="43"/>
      <c r="G45" s="43"/>
      <c r="H45" s="43"/>
      <c r="I45" s="43"/>
      <c r="J45" s="43"/>
      <c r="K45" s="43"/>
      <c r="L45" s="137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</row>
    <row r="46" s="2" customFormat="1" ht="6.96" customHeight="1">
      <c r="A46" s="41"/>
      <c r="B46" s="42"/>
      <c r="C46" s="43"/>
      <c r="D46" s="43"/>
      <c r="E46" s="43"/>
      <c r="F46" s="43"/>
      <c r="G46" s="43"/>
      <c r="H46" s="43"/>
      <c r="I46" s="43"/>
      <c r="J46" s="43"/>
      <c r="K46" s="43"/>
      <c r="L46" s="137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</row>
    <row r="47" s="2" customFormat="1" ht="12" customHeight="1">
      <c r="A47" s="41"/>
      <c r="B47" s="42"/>
      <c r="C47" s="35" t="s">
        <v>16</v>
      </c>
      <c r="D47" s="43"/>
      <c r="E47" s="43"/>
      <c r="F47" s="43"/>
      <c r="G47" s="43"/>
      <c r="H47" s="43"/>
      <c r="I47" s="43"/>
      <c r="J47" s="43"/>
      <c r="K47" s="43"/>
      <c r="L47" s="137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</row>
    <row r="48" s="2" customFormat="1" ht="16.5" customHeight="1">
      <c r="A48" s="41"/>
      <c r="B48" s="42"/>
      <c r="C48" s="43"/>
      <c r="D48" s="43"/>
      <c r="E48" s="163" t="str">
        <f>E7</f>
        <v>Karviná - Rekonstrukce tělocvičny a zázemí v ZŠ U Lesa</v>
      </c>
      <c r="F48" s="35"/>
      <c r="G48" s="35"/>
      <c r="H48" s="35"/>
      <c r="I48" s="43"/>
      <c r="J48" s="43"/>
      <c r="K48" s="43"/>
      <c r="L48" s="137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</row>
    <row r="49" s="2" customFormat="1" ht="12" customHeight="1">
      <c r="A49" s="41"/>
      <c r="B49" s="42"/>
      <c r="C49" s="35" t="s">
        <v>96</v>
      </c>
      <c r="D49" s="43"/>
      <c r="E49" s="43"/>
      <c r="F49" s="43"/>
      <c r="G49" s="43"/>
      <c r="H49" s="43"/>
      <c r="I49" s="43"/>
      <c r="J49" s="43"/>
      <c r="K49" s="43"/>
      <c r="L49" s="137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</row>
    <row r="50" s="2" customFormat="1" ht="16.5" customHeight="1">
      <c r="A50" s="41"/>
      <c r="B50" s="42"/>
      <c r="C50" s="43"/>
      <c r="D50" s="43"/>
      <c r="E50" s="72" t="str">
        <f>E9</f>
        <v>SO01 - Rekonstrukce tělocvičny ZŠ U Lesa</v>
      </c>
      <c r="F50" s="43"/>
      <c r="G50" s="43"/>
      <c r="H50" s="43"/>
      <c r="I50" s="43"/>
      <c r="J50" s="43"/>
      <c r="K50" s="43"/>
      <c r="L50" s="137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</row>
    <row r="51" s="2" customFormat="1" ht="6.96" customHeight="1">
      <c r="A51" s="41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137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</row>
    <row r="52" s="2" customFormat="1" ht="12" customHeight="1">
      <c r="A52" s="41"/>
      <c r="B52" s="42"/>
      <c r="C52" s="35" t="s">
        <v>21</v>
      </c>
      <c r="D52" s="43"/>
      <c r="E52" s="43"/>
      <c r="F52" s="30" t="str">
        <f>F12</f>
        <v>Karviná</v>
      </c>
      <c r="G52" s="43"/>
      <c r="H52" s="43"/>
      <c r="I52" s="35" t="s">
        <v>23</v>
      </c>
      <c r="J52" s="75" t="str">
        <f>IF(J12="","",J12)</f>
        <v>4. 7. 2025</v>
      </c>
      <c r="K52" s="43"/>
      <c r="L52" s="137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</row>
    <row r="53" s="2" customFormat="1" ht="6.96" customHeight="1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137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</row>
    <row r="54" s="2" customFormat="1" ht="25.65" customHeight="1">
      <c r="A54" s="41"/>
      <c r="B54" s="42"/>
      <c r="C54" s="35" t="s">
        <v>25</v>
      </c>
      <c r="D54" s="43"/>
      <c r="E54" s="43"/>
      <c r="F54" s="30" t="str">
        <f>E15</f>
        <v>Statutární město Karviná</v>
      </c>
      <c r="G54" s="43"/>
      <c r="H54" s="43"/>
      <c r="I54" s="35" t="s">
        <v>33</v>
      </c>
      <c r="J54" s="39" t="str">
        <f>E21</f>
        <v>Radek Petžálek, Ing. František Mandovec</v>
      </c>
      <c r="K54" s="43"/>
      <c r="L54" s="137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</row>
    <row r="55" s="2" customFormat="1" ht="15.15" customHeight="1">
      <c r="A55" s="41"/>
      <c r="B55" s="42"/>
      <c r="C55" s="35" t="s">
        <v>31</v>
      </c>
      <c r="D55" s="43"/>
      <c r="E55" s="43"/>
      <c r="F55" s="30" t="str">
        <f>IF(E18="","",E18)</f>
        <v>Vyplň údaj</v>
      </c>
      <c r="G55" s="43"/>
      <c r="H55" s="43"/>
      <c r="I55" s="35" t="s">
        <v>36</v>
      </c>
      <c r="J55" s="39" t="str">
        <f>E24</f>
        <v>Artendr s.r.o.</v>
      </c>
      <c r="K55" s="43"/>
      <c r="L55" s="137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</row>
    <row r="56" s="2" customFormat="1" ht="10.32" customHeight="1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137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</row>
    <row r="57" s="2" customFormat="1" ht="29.28" customHeight="1">
      <c r="A57" s="41"/>
      <c r="B57" s="42"/>
      <c r="C57" s="164" t="s">
        <v>100</v>
      </c>
      <c r="D57" s="165"/>
      <c r="E57" s="165"/>
      <c r="F57" s="165"/>
      <c r="G57" s="165"/>
      <c r="H57" s="165"/>
      <c r="I57" s="165"/>
      <c r="J57" s="166" t="s">
        <v>101</v>
      </c>
      <c r="K57" s="165"/>
      <c r="L57" s="137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</row>
    <row r="58" s="2" customFormat="1" ht="10.32" customHeight="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137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</row>
    <row r="59" s="2" customFormat="1" ht="22.8" customHeight="1">
      <c r="A59" s="41"/>
      <c r="B59" s="42"/>
      <c r="C59" s="167" t="s">
        <v>74</v>
      </c>
      <c r="D59" s="43"/>
      <c r="E59" s="43"/>
      <c r="F59" s="43"/>
      <c r="G59" s="43"/>
      <c r="H59" s="43"/>
      <c r="I59" s="43"/>
      <c r="J59" s="105">
        <f>J107</f>
        <v>0</v>
      </c>
      <c r="K59" s="43"/>
      <c r="L59" s="137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U59" s="20" t="s">
        <v>102</v>
      </c>
    </row>
    <row r="60" s="9" customFormat="1" ht="24.96" customHeight="1">
      <c r="A60" s="9"/>
      <c r="B60" s="168"/>
      <c r="C60" s="169"/>
      <c r="D60" s="170" t="s">
        <v>103</v>
      </c>
      <c r="E60" s="171"/>
      <c r="F60" s="171"/>
      <c r="G60" s="171"/>
      <c r="H60" s="171"/>
      <c r="I60" s="171"/>
      <c r="J60" s="172">
        <f>J108</f>
        <v>0</v>
      </c>
      <c r="K60" s="169"/>
      <c r="L60" s="173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4"/>
      <c r="C61" s="175"/>
      <c r="D61" s="176" t="s">
        <v>1891</v>
      </c>
      <c r="E61" s="177"/>
      <c r="F61" s="177"/>
      <c r="G61" s="177"/>
      <c r="H61" s="177"/>
      <c r="I61" s="177"/>
      <c r="J61" s="178">
        <f>J109</f>
        <v>0</v>
      </c>
      <c r="K61" s="175"/>
      <c r="L61" s="179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4"/>
      <c r="C62" s="175"/>
      <c r="D62" s="176" t="s">
        <v>104</v>
      </c>
      <c r="E62" s="177"/>
      <c r="F62" s="177"/>
      <c r="G62" s="177"/>
      <c r="H62" s="177"/>
      <c r="I62" s="177"/>
      <c r="J62" s="178">
        <f>J225</f>
        <v>0</v>
      </c>
      <c r="K62" s="175"/>
      <c r="L62" s="179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4"/>
      <c r="C63" s="175"/>
      <c r="D63" s="176" t="s">
        <v>105</v>
      </c>
      <c r="E63" s="177"/>
      <c r="F63" s="177"/>
      <c r="G63" s="177"/>
      <c r="H63" s="177"/>
      <c r="I63" s="177"/>
      <c r="J63" s="178">
        <f>J232</f>
        <v>0</v>
      </c>
      <c r="K63" s="175"/>
      <c r="L63" s="179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4"/>
      <c r="C64" s="175"/>
      <c r="D64" s="176" t="s">
        <v>1411</v>
      </c>
      <c r="E64" s="177"/>
      <c r="F64" s="177"/>
      <c r="G64" s="177"/>
      <c r="H64" s="177"/>
      <c r="I64" s="177"/>
      <c r="J64" s="178">
        <f>J278</f>
        <v>0</v>
      </c>
      <c r="K64" s="175"/>
      <c r="L64" s="179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4"/>
      <c r="C65" s="175"/>
      <c r="D65" s="176" t="s">
        <v>1892</v>
      </c>
      <c r="E65" s="177"/>
      <c r="F65" s="177"/>
      <c r="G65" s="177"/>
      <c r="H65" s="177"/>
      <c r="I65" s="177"/>
      <c r="J65" s="178">
        <f>J284</f>
        <v>0</v>
      </c>
      <c r="K65" s="175"/>
      <c r="L65" s="179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4"/>
      <c r="C66" s="175"/>
      <c r="D66" s="176" t="s">
        <v>106</v>
      </c>
      <c r="E66" s="177"/>
      <c r="F66" s="177"/>
      <c r="G66" s="177"/>
      <c r="H66" s="177"/>
      <c r="I66" s="177"/>
      <c r="J66" s="178">
        <f>J290</f>
        <v>0</v>
      </c>
      <c r="K66" s="175"/>
      <c r="L66" s="179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4"/>
      <c r="C67" s="175"/>
      <c r="D67" s="176" t="s">
        <v>107</v>
      </c>
      <c r="E67" s="177"/>
      <c r="F67" s="177"/>
      <c r="G67" s="177"/>
      <c r="H67" s="177"/>
      <c r="I67" s="177"/>
      <c r="J67" s="178">
        <f>J486</f>
        <v>0</v>
      </c>
      <c r="K67" s="175"/>
      <c r="L67" s="179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4"/>
      <c r="C68" s="175"/>
      <c r="D68" s="176" t="s">
        <v>1412</v>
      </c>
      <c r="E68" s="177"/>
      <c r="F68" s="177"/>
      <c r="G68" s="177"/>
      <c r="H68" s="177"/>
      <c r="I68" s="177"/>
      <c r="J68" s="178">
        <f>J659</f>
        <v>0</v>
      </c>
      <c r="K68" s="175"/>
      <c r="L68" s="179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4"/>
      <c r="C69" s="175"/>
      <c r="D69" s="176" t="s">
        <v>109</v>
      </c>
      <c r="E69" s="177"/>
      <c r="F69" s="177"/>
      <c r="G69" s="177"/>
      <c r="H69" s="177"/>
      <c r="I69" s="177"/>
      <c r="J69" s="178">
        <f>J680</f>
        <v>0</v>
      </c>
      <c r="K69" s="175"/>
      <c r="L69" s="179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9" customFormat="1" ht="24.96" customHeight="1">
      <c r="A70" s="9"/>
      <c r="B70" s="168"/>
      <c r="C70" s="169"/>
      <c r="D70" s="170" t="s">
        <v>1893</v>
      </c>
      <c r="E70" s="171"/>
      <c r="F70" s="171"/>
      <c r="G70" s="171"/>
      <c r="H70" s="171"/>
      <c r="I70" s="171"/>
      <c r="J70" s="172">
        <f>J684</f>
        <v>0</v>
      </c>
      <c r="K70" s="169"/>
      <c r="L70" s="173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s="9" customFormat="1" ht="24.96" customHeight="1">
      <c r="A71" s="9"/>
      <c r="B71" s="168"/>
      <c r="C71" s="169"/>
      <c r="D71" s="170" t="s">
        <v>110</v>
      </c>
      <c r="E71" s="171"/>
      <c r="F71" s="171"/>
      <c r="G71" s="171"/>
      <c r="H71" s="171"/>
      <c r="I71" s="171"/>
      <c r="J71" s="172">
        <f>J703</f>
        <v>0</v>
      </c>
      <c r="K71" s="169"/>
      <c r="L71" s="173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4"/>
      <c r="C72" s="175"/>
      <c r="D72" s="176" t="s">
        <v>1894</v>
      </c>
      <c r="E72" s="177"/>
      <c r="F72" s="177"/>
      <c r="G72" s="177"/>
      <c r="H72" s="177"/>
      <c r="I72" s="177"/>
      <c r="J72" s="178">
        <f>J704</f>
        <v>0</v>
      </c>
      <c r="K72" s="175"/>
      <c r="L72" s="179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74"/>
      <c r="C73" s="175"/>
      <c r="D73" s="176" t="s">
        <v>1414</v>
      </c>
      <c r="E73" s="177"/>
      <c r="F73" s="177"/>
      <c r="G73" s="177"/>
      <c r="H73" s="177"/>
      <c r="I73" s="177"/>
      <c r="J73" s="178">
        <f>J760</f>
        <v>0</v>
      </c>
      <c r="K73" s="175"/>
      <c r="L73" s="179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74"/>
      <c r="C74" s="175"/>
      <c r="D74" s="176" t="s">
        <v>1415</v>
      </c>
      <c r="E74" s="177"/>
      <c r="F74" s="177"/>
      <c r="G74" s="177"/>
      <c r="H74" s="177"/>
      <c r="I74" s="177"/>
      <c r="J74" s="178">
        <f>J789</f>
        <v>0</v>
      </c>
      <c r="K74" s="175"/>
      <c r="L74" s="179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10" customFormat="1" ht="19.92" customHeight="1">
      <c r="A75" s="10"/>
      <c r="B75" s="174"/>
      <c r="C75" s="175"/>
      <c r="D75" s="176" t="s">
        <v>1895</v>
      </c>
      <c r="E75" s="177"/>
      <c r="F75" s="177"/>
      <c r="G75" s="177"/>
      <c r="H75" s="177"/>
      <c r="I75" s="177"/>
      <c r="J75" s="178">
        <f>J806</f>
        <v>0</v>
      </c>
      <c r="K75" s="175"/>
      <c r="L75" s="179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s="10" customFormat="1" ht="19.92" customHeight="1">
      <c r="A76" s="10"/>
      <c r="B76" s="174"/>
      <c r="C76" s="175"/>
      <c r="D76" s="176" t="s">
        <v>1896</v>
      </c>
      <c r="E76" s="177"/>
      <c r="F76" s="177"/>
      <c r="G76" s="177"/>
      <c r="H76" s="177"/>
      <c r="I76" s="177"/>
      <c r="J76" s="178">
        <f>J824</f>
        <v>0</v>
      </c>
      <c r="K76" s="175"/>
      <c r="L76" s="179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</row>
    <row r="77" s="10" customFormat="1" ht="19.92" customHeight="1">
      <c r="A77" s="10"/>
      <c r="B77" s="174"/>
      <c r="C77" s="175"/>
      <c r="D77" s="176" t="s">
        <v>1897</v>
      </c>
      <c r="E77" s="177"/>
      <c r="F77" s="177"/>
      <c r="G77" s="177"/>
      <c r="H77" s="177"/>
      <c r="I77" s="177"/>
      <c r="J77" s="178">
        <f>J832</f>
        <v>0</v>
      </c>
      <c r="K77" s="175"/>
      <c r="L77" s="179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s="10" customFormat="1" ht="19.92" customHeight="1">
      <c r="A78" s="10"/>
      <c r="B78" s="174"/>
      <c r="C78" s="175"/>
      <c r="D78" s="176" t="s">
        <v>1898</v>
      </c>
      <c r="E78" s="177"/>
      <c r="F78" s="177"/>
      <c r="G78" s="177"/>
      <c r="H78" s="177"/>
      <c r="I78" s="177"/>
      <c r="J78" s="178">
        <f>J839</f>
        <v>0</v>
      </c>
      <c r="K78" s="175"/>
      <c r="L78" s="179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s="10" customFormat="1" ht="19.92" customHeight="1">
      <c r="A79" s="10"/>
      <c r="B79" s="174"/>
      <c r="C79" s="175"/>
      <c r="D79" s="176" t="s">
        <v>114</v>
      </c>
      <c r="E79" s="177"/>
      <c r="F79" s="177"/>
      <c r="G79" s="177"/>
      <c r="H79" s="177"/>
      <c r="I79" s="177"/>
      <c r="J79" s="178">
        <f>J842</f>
        <v>0</v>
      </c>
      <c r="K79" s="175"/>
      <c r="L79" s="179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s="10" customFormat="1" ht="19.92" customHeight="1">
      <c r="A80" s="10"/>
      <c r="B80" s="174"/>
      <c r="C80" s="175"/>
      <c r="D80" s="176" t="s">
        <v>1899</v>
      </c>
      <c r="E80" s="177"/>
      <c r="F80" s="177"/>
      <c r="G80" s="177"/>
      <c r="H80" s="177"/>
      <c r="I80" s="177"/>
      <c r="J80" s="178">
        <f>J860</f>
        <v>0</v>
      </c>
      <c r="K80" s="175"/>
      <c r="L80" s="179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s="10" customFormat="1" ht="19.92" customHeight="1">
      <c r="A81" s="10"/>
      <c r="B81" s="174"/>
      <c r="C81" s="175"/>
      <c r="D81" s="176" t="s">
        <v>115</v>
      </c>
      <c r="E81" s="177"/>
      <c r="F81" s="177"/>
      <c r="G81" s="177"/>
      <c r="H81" s="177"/>
      <c r="I81" s="177"/>
      <c r="J81" s="178">
        <f>J887</f>
        <v>0</v>
      </c>
      <c r="K81" s="175"/>
      <c r="L81" s="179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s="10" customFormat="1" ht="19.92" customHeight="1">
      <c r="A82" s="10"/>
      <c r="B82" s="174"/>
      <c r="C82" s="175"/>
      <c r="D82" s="176" t="s">
        <v>1900</v>
      </c>
      <c r="E82" s="177"/>
      <c r="F82" s="177"/>
      <c r="G82" s="177"/>
      <c r="H82" s="177"/>
      <c r="I82" s="177"/>
      <c r="J82" s="178">
        <f>J983</f>
        <v>0</v>
      </c>
      <c r="K82" s="175"/>
      <c r="L82" s="179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s="10" customFormat="1" ht="19.92" customHeight="1">
      <c r="A83" s="10"/>
      <c r="B83" s="174"/>
      <c r="C83" s="175"/>
      <c r="D83" s="176" t="s">
        <v>1901</v>
      </c>
      <c r="E83" s="177"/>
      <c r="F83" s="177"/>
      <c r="G83" s="177"/>
      <c r="H83" s="177"/>
      <c r="I83" s="177"/>
      <c r="J83" s="178">
        <f>J1013</f>
        <v>0</v>
      </c>
      <c r="K83" s="175"/>
      <c r="L83" s="179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</row>
    <row r="84" s="10" customFormat="1" ht="19.92" customHeight="1">
      <c r="A84" s="10"/>
      <c r="B84" s="174"/>
      <c r="C84" s="175"/>
      <c r="D84" s="176" t="s">
        <v>118</v>
      </c>
      <c r="E84" s="177"/>
      <c r="F84" s="177"/>
      <c r="G84" s="177"/>
      <c r="H84" s="177"/>
      <c r="I84" s="177"/>
      <c r="J84" s="178">
        <f>J1080</f>
        <v>0</v>
      </c>
      <c r="K84" s="175"/>
      <c r="L84" s="179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</row>
    <row r="85" s="10" customFormat="1" ht="19.92" customHeight="1">
      <c r="A85" s="10"/>
      <c r="B85" s="174"/>
      <c r="C85" s="175"/>
      <c r="D85" s="176" t="s">
        <v>119</v>
      </c>
      <c r="E85" s="177"/>
      <c r="F85" s="177"/>
      <c r="G85" s="177"/>
      <c r="H85" s="177"/>
      <c r="I85" s="177"/>
      <c r="J85" s="178">
        <f>J1243</f>
        <v>0</v>
      </c>
      <c r="K85" s="175"/>
      <c r="L85" s="179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</row>
    <row r="86" s="10" customFormat="1" ht="19.92" customHeight="1">
      <c r="A86" s="10"/>
      <c r="B86" s="174"/>
      <c r="C86" s="175"/>
      <c r="D86" s="176" t="s">
        <v>1902</v>
      </c>
      <c r="E86" s="177"/>
      <c r="F86" s="177"/>
      <c r="G86" s="177"/>
      <c r="H86" s="177"/>
      <c r="I86" s="177"/>
      <c r="J86" s="178">
        <f>J1265</f>
        <v>0</v>
      </c>
      <c r="K86" s="175"/>
      <c r="L86" s="179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</row>
    <row r="87" s="10" customFormat="1" ht="19.92" customHeight="1">
      <c r="A87" s="10"/>
      <c r="B87" s="174"/>
      <c r="C87" s="175"/>
      <c r="D87" s="176" t="s">
        <v>1903</v>
      </c>
      <c r="E87" s="177"/>
      <c r="F87" s="177"/>
      <c r="G87" s="177"/>
      <c r="H87" s="177"/>
      <c r="I87" s="177"/>
      <c r="J87" s="178">
        <f>J1284</f>
        <v>0</v>
      </c>
      <c r="K87" s="175"/>
      <c r="L87" s="179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</row>
    <row r="88" s="2" customFormat="1" ht="21.84" customHeight="1">
      <c r="A88" s="41"/>
      <c r="B88" s="42"/>
      <c r="C88" s="43"/>
      <c r="D88" s="43"/>
      <c r="E88" s="43"/>
      <c r="F88" s="43"/>
      <c r="G88" s="43"/>
      <c r="H88" s="43"/>
      <c r="I88" s="43"/>
      <c r="J88" s="43"/>
      <c r="K88" s="43"/>
      <c r="L88" s="137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</row>
    <row r="89" s="2" customFormat="1" ht="6.96" customHeight="1">
      <c r="A89" s="41"/>
      <c r="B89" s="62"/>
      <c r="C89" s="63"/>
      <c r="D89" s="63"/>
      <c r="E89" s="63"/>
      <c r="F89" s="63"/>
      <c r="G89" s="63"/>
      <c r="H89" s="63"/>
      <c r="I89" s="63"/>
      <c r="J89" s="63"/>
      <c r="K89" s="63"/>
      <c r="L89" s="137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</row>
    <row r="93" s="2" customFormat="1" ht="6.96" customHeight="1">
      <c r="A93" s="41"/>
      <c r="B93" s="64"/>
      <c r="C93" s="65"/>
      <c r="D93" s="65"/>
      <c r="E93" s="65"/>
      <c r="F93" s="65"/>
      <c r="G93" s="65"/>
      <c r="H93" s="65"/>
      <c r="I93" s="65"/>
      <c r="J93" s="65"/>
      <c r="K93" s="65"/>
      <c r="L93" s="137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</row>
    <row r="94" s="2" customFormat="1" ht="24.96" customHeight="1">
      <c r="A94" s="41"/>
      <c r="B94" s="42"/>
      <c r="C94" s="26" t="s">
        <v>124</v>
      </c>
      <c r="D94" s="43"/>
      <c r="E94" s="43"/>
      <c r="F94" s="43"/>
      <c r="G94" s="43"/>
      <c r="H94" s="43"/>
      <c r="I94" s="43"/>
      <c r="J94" s="43"/>
      <c r="K94" s="43"/>
      <c r="L94" s="137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</row>
    <row r="95" s="2" customFormat="1" ht="6.96" customHeight="1">
      <c r="A95" s="41"/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137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</row>
    <row r="96" s="2" customFormat="1" ht="12" customHeight="1">
      <c r="A96" s="41"/>
      <c r="B96" s="42"/>
      <c r="C96" s="35" t="s">
        <v>16</v>
      </c>
      <c r="D96" s="43"/>
      <c r="E96" s="43"/>
      <c r="F96" s="43"/>
      <c r="G96" s="43"/>
      <c r="H96" s="43"/>
      <c r="I96" s="43"/>
      <c r="J96" s="43"/>
      <c r="K96" s="43"/>
      <c r="L96" s="137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</row>
    <row r="97" s="2" customFormat="1" ht="16.5" customHeight="1">
      <c r="A97" s="41"/>
      <c r="B97" s="42"/>
      <c r="C97" s="43"/>
      <c r="D97" s="43"/>
      <c r="E97" s="163" t="str">
        <f>E7</f>
        <v>Karviná - Rekonstrukce tělocvičny a zázemí v ZŠ U Lesa</v>
      </c>
      <c r="F97" s="35"/>
      <c r="G97" s="35"/>
      <c r="H97" s="35"/>
      <c r="I97" s="43"/>
      <c r="J97" s="43"/>
      <c r="K97" s="43"/>
      <c r="L97" s="137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</row>
    <row r="98" s="2" customFormat="1" ht="12" customHeight="1">
      <c r="A98" s="41"/>
      <c r="B98" s="42"/>
      <c r="C98" s="35" t="s">
        <v>96</v>
      </c>
      <c r="D98" s="43"/>
      <c r="E98" s="43"/>
      <c r="F98" s="43"/>
      <c r="G98" s="43"/>
      <c r="H98" s="43"/>
      <c r="I98" s="43"/>
      <c r="J98" s="43"/>
      <c r="K98" s="43"/>
      <c r="L98" s="137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</row>
    <row r="99" s="2" customFormat="1" ht="16.5" customHeight="1">
      <c r="A99" s="41"/>
      <c r="B99" s="42"/>
      <c r="C99" s="43"/>
      <c r="D99" s="43"/>
      <c r="E99" s="72" t="str">
        <f>E9</f>
        <v>SO01 - Rekonstrukce tělocvičny ZŠ U Lesa</v>
      </c>
      <c r="F99" s="43"/>
      <c r="G99" s="43"/>
      <c r="H99" s="43"/>
      <c r="I99" s="43"/>
      <c r="J99" s="43"/>
      <c r="K99" s="43"/>
      <c r="L99" s="137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</row>
    <row r="100" s="2" customFormat="1" ht="6.96" customHeight="1">
      <c r="A100" s="41"/>
      <c r="B100" s="42"/>
      <c r="C100" s="43"/>
      <c r="D100" s="43"/>
      <c r="E100" s="43"/>
      <c r="F100" s="43"/>
      <c r="G100" s="43"/>
      <c r="H100" s="43"/>
      <c r="I100" s="43"/>
      <c r="J100" s="43"/>
      <c r="K100" s="43"/>
      <c r="L100" s="137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</row>
    <row r="101" s="2" customFormat="1" ht="12" customHeight="1">
      <c r="A101" s="41"/>
      <c r="B101" s="42"/>
      <c r="C101" s="35" t="s">
        <v>21</v>
      </c>
      <c r="D101" s="43"/>
      <c r="E101" s="43"/>
      <c r="F101" s="30" t="str">
        <f>F12</f>
        <v>Karviná</v>
      </c>
      <c r="G101" s="43"/>
      <c r="H101" s="43"/>
      <c r="I101" s="35" t="s">
        <v>23</v>
      </c>
      <c r="J101" s="75" t="str">
        <f>IF(J12="","",J12)</f>
        <v>4. 7. 2025</v>
      </c>
      <c r="K101" s="43"/>
      <c r="L101" s="137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</row>
    <row r="102" s="2" customFormat="1" ht="6.96" customHeight="1">
      <c r="A102" s="41"/>
      <c r="B102" s="42"/>
      <c r="C102" s="43"/>
      <c r="D102" s="43"/>
      <c r="E102" s="43"/>
      <c r="F102" s="43"/>
      <c r="G102" s="43"/>
      <c r="H102" s="43"/>
      <c r="I102" s="43"/>
      <c r="J102" s="43"/>
      <c r="K102" s="43"/>
      <c r="L102" s="137"/>
      <c r="S102" s="41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</row>
    <row r="103" s="2" customFormat="1" ht="25.65" customHeight="1">
      <c r="A103" s="41"/>
      <c r="B103" s="42"/>
      <c r="C103" s="35" t="s">
        <v>25</v>
      </c>
      <c r="D103" s="43"/>
      <c r="E103" s="43"/>
      <c r="F103" s="30" t="str">
        <f>E15</f>
        <v>Statutární město Karviná</v>
      </c>
      <c r="G103" s="43"/>
      <c r="H103" s="43"/>
      <c r="I103" s="35" t="s">
        <v>33</v>
      </c>
      <c r="J103" s="39" t="str">
        <f>E21</f>
        <v>Radek Petžálek, Ing. František Mandovec</v>
      </c>
      <c r="K103" s="43"/>
      <c r="L103" s="137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</row>
    <row r="104" s="2" customFormat="1" ht="15.15" customHeight="1">
      <c r="A104" s="41"/>
      <c r="B104" s="42"/>
      <c r="C104" s="35" t="s">
        <v>31</v>
      </c>
      <c r="D104" s="43"/>
      <c r="E104" s="43"/>
      <c r="F104" s="30" t="str">
        <f>IF(E18="","",E18)</f>
        <v>Vyplň údaj</v>
      </c>
      <c r="G104" s="43"/>
      <c r="H104" s="43"/>
      <c r="I104" s="35" t="s">
        <v>36</v>
      </c>
      <c r="J104" s="39" t="str">
        <f>E24</f>
        <v>Artendr s.r.o.</v>
      </c>
      <c r="K104" s="43"/>
      <c r="L104" s="137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</row>
    <row r="105" s="2" customFormat="1" ht="10.32" customHeight="1">
      <c r="A105" s="41"/>
      <c r="B105" s="42"/>
      <c r="C105" s="43"/>
      <c r="D105" s="43"/>
      <c r="E105" s="43"/>
      <c r="F105" s="43"/>
      <c r="G105" s="43"/>
      <c r="H105" s="43"/>
      <c r="I105" s="43"/>
      <c r="J105" s="43"/>
      <c r="K105" s="43"/>
      <c r="L105" s="137"/>
      <c r="S105" s="41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</row>
    <row r="106" s="11" customFormat="1" ht="29.28" customHeight="1">
      <c r="A106" s="180"/>
      <c r="B106" s="181"/>
      <c r="C106" s="182" t="s">
        <v>125</v>
      </c>
      <c r="D106" s="183" t="s">
        <v>61</v>
      </c>
      <c r="E106" s="183" t="s">
        <v>57</v>
      </c>
      <c r="F106" s="183" t="s">
        <v>58</v>
      </c>
      <c r="G106" s="183" t="s">
        <v>126</v>
      </c>
      <c r="H106" s="183" t="s">
        <v>127</v>
      </c>
      <c r="I106" s="183" t="s">
        <v>128</v>
      </c>
      <c r="J106" s="183" t="s">
        <v>101</v>
      </c>
      <c r="K106" s="184" t="s">
        <v>129</v>
      </c>
      <c r="L106" s="185"/>
      <c r="M106" s="95" t="s">
        <v>19</v>
      </c>
      <c r="N106" s="96" t="s">
        <v>46</v>
      </c>
      <c r="O106" s="96" t="s">
        <v>130</v>
      </c>
      <c r="P106" s="96" t="s">
        <v>131</v>
      </c>
      <c r="Q106" s="96" t="s">
        <v>132</v>
      </c>
      <c r="R106" s="96" t="s">
        <v>133</v>
      </c>
      <c r="S106" s="96" t="s">
        <v>134</v>
      </c>
      <c r="T106" s="97" t="s">
        <v>135</v>
      </c>
      <c r="U106" s="180"/>
      <c r="V106" s="180"/>
      <c r="W106" s="180"/>
      <c r="X106" s="180"/>
      <c r="Y106" s="180"/>
      <c r="Z106" s="180"/>
      <c r="AA106" s="180"/>
      <c r="AB106" s="180"/>
      <c r="AC106" s="180"/>
      <c r="AD106" s="180"/>
      <c r="AE106" s="180"/>
    </row>
    <row r="107" s="2" customFormat="1" ht="22.8" customHeight="1">
      <c r="A107" s="41"/>
      <c r="B107" s="42"/>
      <c r="C107" s="102" t="s">
        <v>136</v>
      </c>
      <c r="D107" s="43"/>
      <c r="E107" s="43"/>
      <c r="F107" s="43"/>
      <c r="G107" s="43"/>
      <c r="H107" s="43"/>
      <c r="I107" s="43"/>
      <c r="J107" s="186">
        <f>BK107</f>
        <v>0</v>
      </c>
      <c r="K107" s="43"/>
      <c r="L107" s="47"/>
      <c r="M107" s="98"/>
      <c r="N107" s="187"/>
      <c r="O107" s="99"/>
      <c r="P107" s="188">
        <f>P108+P684+P703</f>
        <v>0</v>
      </c>
      <c r="Q107" s="99"/>
      <c r="R107" s="188">
        <f>R108+R684+R703</f>
        <v>48.132245673794998</v>
      </c>
      <c r="S107" s="99"/>
      <c r="T107" s="189">
        <f>T108+T684+T703</f>
        <v>82.906759700000009</v>
      </c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T107" s="20" t="s">
        <v>75</v>
      </c>
      <c r="AU107" s="20" t="s">
        <v>102</v>
      </c>
      <c r="BK107" s="190">
        <f>BK108+BK684+BK703</f>
        <v>0</v>
      </c>
    </row>
    <row r="108" s="12" customFormat="1" ht="25.92" customHeight="1">
      <c r="A108" s="12"/>
      <c r="B108" s="191"/>
      <c r="C108" s="192"/>
      <c r="D108" s="193" t="s">
        <v>75</v>
      </c>
      <c r="E108" s="194" t="s">
        <v>137</v>
      </c>
      <c r="F108" s="194" t="s">
        <v>138</v>
      </c>
      <c r="G108" s="192"/>
      <c r="H108" s="192"/>
      <c r="I108" s="195"/>
      <c r="J108" s="196">
        <f>BK108</f>
        <v>0</v>
      </c>
      <c r="K108" s="192"/>
      <c r="L108" s="197"/>
      <c r="M108" s="198"/>
      <c r="N108" s="199"/>
      <c r="O108" s="199"/>
      <c r="P108" s="200">
        <f>P109+P225+P232+P278+P284+P290+P486+P659+P680</f>
        <v>0</v>
      </c>
      <c r="Q108" s="199"/>
      <c r="R108" s="200">
        <f>R109+R225+R232+R278+R284+R290+R486+R659+R680</f>
        <v>38.420001432294995</v>
      </c>
      <c r="S108" s="199"/>
      <c r="T108" s="201">
        <f>T109+T225+T232+T278+T284+T290+T486+T659+T680</f>
        <v>48.709276000000003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R108" s="202" t="s">
        <v>84</v>
      </c>
      <c r="AT108" s="203" t="s">
        <v>75</v>
      </c>
      <c r="AU108" s="203" t="s">
        <v>76</v>
      </c>
      <c r="AY108" s="202" t="s">
        <v>139</v>
      </c>
      <c r="BK108" s="204">
        <f>BK109+BK225+BK232+BK278+BK284+BK290+BK486+BK659+BK680</f>
        <v>0</v>
      </c>
    </row>
    <row r="109" s="12" customFormat="1" ht="22.8" customHeight="1">
      <c r="A109" s="12"/>
      <c r="B109" s="191"/>
      <c r="C109" s="192"/>
      <c r="D109" s="193" t="s">
        <v>75</v>
      </c>
      <c r="E109" s="205" t="s">
        <v>84</v>
      </c>
      <c r="F109" s="205" t="s">
        <v>1904</v>
      </c>
      <c r="G109" s="192"/>
      <c r="H109" s="192"/>
      <c r="I109" s="195"/>
      <c r="J109" s="206">
        <f>BK109</f>
        <v>0</v>
      </c>
      <c r="K109" s="192"/>
      <c r="L109" s="197"/>
      <c r="M109" s="198"/>
      <c r="N109" s="199"/>
      <c r="O109" s="199"/>
      <c r="P109" s="200">
        <f>SUM(P110:P224)</f>
        <v>0</v>
      </c>
      <c r="Q109" s="199"/>
      <c r="R109" s="200">
        <f>SUM(R110:R224)</f>
        <v>0.050100000000000006</v>
      </c>
      <c r="S109" s="199"/>
      <c r="T109" s="201">
        <f>SUM(T110:T224)</f>
        <v>0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202" t="s">
        <v>84</v>
      </c>
      <c r="AT109" s="203" t="s">
        <v>75</v>
      </c>
      <c r="AU109" s="203" t="s">
        <v>84</v>
      </c>
      <c r="AY109" s="202" t="s">
        <v>139</v>
      </c>
      <c r="BK109" s="204">
        <f>SUM(BK110:BK224)</f>
        <v>0</v>
      </c>
    </row>
    <row r="110" s="2" customFormat="1" ht="21.75" customHeight="1">
      <c r="A110" s="41"/>
      <c r="B110" s="42"/>
      <c r="C110" s="207" t="s">
        <v>1905</v>
      </c>
      <c r="D110" s="238" t="s">
        <v>142</v>
      </c>
      <c r="E110" s="208" t="s">
        <v>1906</v>
      </c>
      <c r="F110" s="209" t="s">
        <v>1907</v>
      </c>
      <c r="G110" s="210" t="s">
        <v>160</v>
      </c>
      <c r="H110" s="211">
        <v>43</v>
      </c>
      <c r="I110" s="212"/>
      <c r="J110" s="213">
        <f>ROUND(I110*H110,2)</f>
        <v>0</v>
      </c>
      <c r="K110" s="209" t="s">
        <v>146</v>
      </c>
      <c r="L110" s="47"/>
      <c r="M110" s="214" t="s">
        <v>19</v>
      </c>
      <c r="N110" s="215" t="s">
        <v>47</v>
      </c>
      <c r="O110" s="87"/>
      <c r="P110" s="216">
        <f>O110*H110</f>
        <v>0</v>
      </c>
      <c r="Q110" s="216">
        <v>0</v>
      </c>
      <c r="R110" s="216">
        <f>Q110*H110</f>
        <v>0</v>
      </c>
      <c r="S110" s="216">
        <v>0</v>
      </c>
      <c r="T110" s="217">
        <f>S110*H110</f>
        <v>0</v>
      </c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R110" s="218" t="s">
        <v>147</v>
      </c>
      <c r="AT110" s="218" t="s">
        <v>142</v>
      </c>
      <c r="AU110" s="218" t="s">
        <v>86</v>
      </c>
      <c r="AY110" s="20" t="s">
        <v>139</v>
      </c>
      <c r="BE110" s="219">
        <f>IF(N110="základní",J110,0)</f>
        <v>0</v>
      </c>
      <c r="BF110" s="219">
        <f>IF(N110="snížená",J110,0)</f>
        <v>0</v>
      </c>
      <c r="BG110" s="219">
        <f>IF(N110="zákl. přenesená",J110,0)</f>
        <v>0</v>
      </c>
      <c r="BH110" s="219">
        <f>IF(N110="sníž. přenesená",J110,0)</f>
        <v>0</v>
      </c>
      <c r="BI110" s="219">
        <f>IF(N110="nulová",J110,0)</f>
        <v>0</v>
      </c>
      <c r="BJ110" s="20" t="s">
        <v>84</v>
      </c>
      <c r="BK110" s="219">
        <f>ROUND(I110*H110,2)</f>
        <v>0</v>
      </c>
      <c r="BL110" s="20" t="s">
        <v>147</v>
      </c>
      <c r="BM110" s="218" t="s">
        <v>1908</v>
      </c>
    </row>
    <row r="111" s="2" customFormat="1">
      <c r="A111" s="41"/>
      <c r="B111" s="42"/>
      <c r="C111" s="43"/>
      <c r="D111" s="220" t="s">
        <v>149</v>
      </c>
      <c r="E111" s="43"/>
      <c r="F111" s="221" t="s">
        <v>1909</v>
      </c>
      <c r="G111" s="43"/>
      <c r="H111" s="43"/>
      <c r="I111" s="222"/>
      <c r="J111" s="43"/>
      <c r="K111" s="43"/>
      <c r="L111" s="47"/>
      <c r="M111" s="223"/>
      <c r="N111" s="224"/>
      <c r="O111" s="87"/>
      <c r="P111" s="87"/>
      <c r="Q111" s="87"/>
      <c r="R111" s="87"/>
      <c r="S111" s="87"/>
      <c r="T111" s="88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T111" s="20" t="s">
        <v>149</v>
      </c>
      <c r="AU111" s="20" t="s">
        <v>86</v>
      </c>
    </row>
    <row r="112" s="2" customFormat="1">
      <c r="A112" s="41"/>
      <c r="B112" s="42"/>
      <c r="C112" s="43"/>
      <c r="D112" s="225" t="s">
        <v>151</v>
      </c>
      <c r="E112" s="43"/>
      <c r="F112" s="226" t="s">
        <v>1910</v>
      </c>
      <c r="G112" s="43"/>
      <c r="H112" s="43"/>
      <c r="I112" s="222"/>
      <c r="J112" s="43"/>
      <c r="K112" s="43"/>
      <c r="L112" s="47"/>
      <c r="M112" s="223"/>
      <c r="N112" s="224"/>
      <c r="O112" s="87"/>
      <c r="P112" s="87"/>
      <c r="Q112" s="87"/>
      <c r="R112" s="87"/>
      <c r="S112" s="87"/>
      <c r="T112" s="88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T112" s="20" t="s">
        <v>151</v>
      </c>
      <c r="AU112" s="20" t="s">
        <v>86</v>
      </c>
    </row>
    <row r="113" s="2" customFormat="1">
      <c r="A113" s="41"/>
      <c r="B113" s="42"/>
      <c r="C113" s="43"/>
      <c r="D113" s="220" t="s">
        <v>164</v>
      </c>
      <c r="E113" s="43"/>
      <c r="F113" s="239" t="s">
        <v>1911</v>
      </c>
      <c r="G113" s="43"/>
      <c r="H113" s="43"/>
      <c r="I113" s="222"/>
      <c r="J113" s="43"/>
      <c r="K113" s="43"/>
      <c r="L113" s="47"/>
      <c r="M113" s="223"/>
      <c r="N113" s="224"/>
      <c r="O113" s="87"/>
      <c r="P113" s="87"/>
      <c r="Q113" s="87"/>
      <c r="R113" s="87"/>
      <c r="S113" s="87"/>
      <c r="T113" s="88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T113" s="20" t="s">
        <v>164</v>
      </c>
      <c r="AU113" s="20" t="s">
        <v>86</v>
      </c>
    </row>
    <row r="114" s="2" customFormat="1" ht="21.75" customHeight="1">
      <c r="A114" s="41"/>
      <c r="B114" s="42"/>
      <c r="C114" s="207" t="s">
        <v>1912</v>
      </c>
      <c r="D114" s="238" t="s">
        <v>142</v>
      </c>
      <c r="E114" s="208" t="s">
        <v>1913</v>
      </c>
      <c r="F114" s="209" t="s">
        <v>1914</v>
      </c>
      <c r="G114" s="210" t="s">
        <v>160</v>
      </c>
      <c r="H114" s="211">
        <v>15</v>
      </c>
      <c r="I114" s="212"/>
      <c r="J114" s="213">
        <f>ROUND(I114*H114,2)</f>
        <v>0</v>
      </c>
      <c r="K114" s="209" t="s">
        <v>146</v>
      </c>
      <c r="L114" s="47"/>
      <c r="M114" s="214" t="s">
        <v>19</v>
      </c>
      <c r="N114" s="215" t="s">
        <v>47</v>
      </c>
      <c r="O114" s="87"/>
      <c r="P114" s="216">
        <f>O114*H114</f>
        <v>0</v>
      </c>
      <c r="Q114" s="216">
        <v>0</v>
      </c>
      <c r="R114" s="216">
        <f>Q114*H114</f>
        <v>0</v>
      </c>
      <c r="S114" s="216">
        <v>0</v>
      </c>
      <c r="T114" s="217">
        <f>S114*H114</f>
        <v>0</v>
      </c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R114" s="218" t="s">
        <v>147</v>
      </c>
      <c r="AT114" s="218" t="s">
        <v>142</v>
      </c>
      <c r="AU114" s="218" t="s">
        <v>86</v>
      </c>
      <c r="AY114" s="20" t="s">
        <v>139</v>
      </c>
      <c r="BE114" s="219">
        <f>IF(N114="základní",J114,0)</f>
        <v>0</v>
      </c>
      <c r="BF114" s="219">
        <f>IF(N114="snížená",J114,0)</f>
        <v>0</v>
      </c>
      <c r="BG114" s="219">
        <f>IF(N114="zákl. přenesená",J114,0)</f>
        <v>0</v>
      </c>
      <c r="BH114" s="219">
        <f>IF(N114="sníž. přenesená",J114,0)</f>
        <v>0</v>
      </c>
      <c r="BI114" s="219">
        <f>IF(N114="nulová",J114,0)</f>
        <v>0</v>
      </c>
      <c r="BJ114" s="20" t="s">
        <v>84</v>
      </c>
      <c r="BK114" s="219">
        <f>ROUND(I114*H114,2)</f>
        <v>0</v>
      </c>
      <c r="BL114" s="20" t="s">
        <v>147</v>
      </c>
      <c r="BM114" s="218" t="s">
        <v>1915</v>
      </c>
    </row>
    <row r="115" s="2" customFormat="1">
      <c r="A115" s="41"/>
      <c r="B115" s="42"/>
      <c r="C115" s="43"/>
      <c r="D115" s="220" t="s">
        <v>149</v>
      </c>
      <c r="E115" s="43"/>
      <c r="F115" s="221" t="s">
        <v>1916</v>
      </c>
      <c r="G115" s="43"/>
      <c r="H115" s="43"/>
      <c r="I115" s="222"/>
      <c r="J115" s="43"/>
      <c r="K115" s="43"/>
      <c r="L115" s="47"/>
      <c r="M115" s="223"/>
      <c r="N115" s="224"/>
      <c r="O115" s="87"/>
      <c r="P115" s="87"/>
      <c r="Q115" s="87"/>
      <c r="R115" s="87"/>
      <c r="S115" s="87"/>
      <c r="T115" s="88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T115" s="20" t="s">
        <v>149</v>
      </c>
      <c r="AU115" s="20" t="s">
        <v>86</v>
      </c>
    </row>
    <row r="116" s="2" customFormat="1">
      <c r="A116" s="41"/>
      <c r="B116" s="42"/>
      <c r="C116" s="43"/>
      <c r="D116" s="225" t="s">
        <v>151</v>
      </c>
      <c r="E116" s="43"/>
      <c r="F116" s="226" t="s">
        <v>1917</v>
      </c>
      <c r="G116" s="43"/>
      <c r="H116" s="43"/>
      <c r="I116" s="222"/>
      <c r="J116" s="43"/>
      <c r="K116" s="43"/>
      <c r="L116" s="47"/>
      <c r="M116" s="223"/>
      <c r="N116" s="224"/>
      <c r="O116" s="87"/>
      <c r="P116" s="87"/>
      <c r="Q116" s="87"/>
      <c r="R116" s="87"/>
      <c r="S116" s="87"/>
      <c r="T116" s="88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T116" s="20" t="s">
        <v>151</v>
      </c>
      <c r="AU116" s="20" t="s">
        <v>86</v>
      </c>
    </row>
    <row r="117" s="2" customFormat="1">
      <c r="A117" s="41"/>
      <c r="B117" s="42"/>
      <c r="C117" s="43"/>
      <c r="D117" s="220" t="s">
        <v>164</v>
      </c>
      <c r="E117" s="43"/>
      <c r="F117" s="239" t="s">
        <v>1911</v>
      </c>
      <c r="G117" s="43"/>
      <c r="H117" s="43"/>
      <c r="I117" s="222"/>
      <c r="J117" s="43"/>
      <c r="K117" s="43"/>
      <c r="L117" s="47"/>
      <c r="M117" s="223"/>
      <c r="N117" s="224"/>
      <c r="O117" s="87"/>
      <c r="P117" s="87"/>
      <c r="Q117" s="87"/>
      <c r="R117" s="87"/>
      <c r="S117" s="87"/>
      <c r="T117" s="88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T117" s="20" t="s">
        <v>164</v>
      </c>
      <c r="AU117" s="20" t="s">
        <v>86</v>
      </c>
    </row>
    <row r="118" s="13" customFormat="1">
      <c r="A118" s="13"/>
      <c r="B118" s="227"/>
      <c r="C118" s="228"/>
      <c r="D118" s="220" t="s">
        <v>153</v>
      </c>
      <c r="E118" s="229" t="s">
        <v>19</v>
      </c>
      <c r="F118" s="230" t="s">
        <v>1918</v>
      </c>
      <c r="G118" s="228"/>
      <c r="H118" s="231">
        <v>15</v>
      </c>
      <c r="I118" s="232"/>
      <c r="J118" s="228"/>
      <c r="K118" s="228"/>
      <c r="L118" s="233"/>
      <c r="M118" s="234"/>
      <c r="N118" s="235"/>
      <c r="O118" s="235"/>
      <c r="P118" s="235"/>
      <c r="Q118" s="235"/>
      <c r="R118" s="235"/>
      <c r="S118" s="235"/>
      <c r="T118" s="236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7" t="s">
        <v>153</v>
      </c>
      <c r="AU118" s="237" t="s">
        <v>86</v>
      </c>
      <c r="AV118" s="13" t="s">
        <v>86</v>
      </c>
      <c r="AW118" s="13" t="s">
        <v>35</v>
      </c>
      <c r="AX118" s="13" t="s">
        <v>84</v>
      </c>
      <c r="AY118" s="237" t="s">
        <v>139</v>
      </c>
    </row>
    <row r="119" s="2" customFormat="1" ht="16.5" customHeight="1">
      <c r="A119" s="41"/>
      <c r="B119" s="42"/>
      <c r="C119" s="207" t="s">
        <v>1919</v>
      </c>
      <c r="D119" s="238" t="s">
        <v>142</v>
      </c>
      <c r="E119" s="208" t="s">
        <v>1920</v>
      </c>
      <c r="F119" s="209" t="s">
        <v>1921</v>
      </c>
      <c r="G119" s="210" t="s">
        <v>271</v>
      </c>
      <c r="H119" s="211">
        <v>3</v>
      </c>
      <c r="I119" s="212"/>
      <c r="J119" s="213">
        <f>ROUND(I119*H119,2)</f>
        <v>0</v>
      </c>
      <c r="K119" s="209" t="s">
        <v>146</v>
      </c>
      <c r="L119" s="47"/>
      <c r="M119" s="214" t="s">
        <v>19</v>
      </c>
      <c r="N119" s="215" t="s">
        <v>47</v>
      </c>
      <c r="O119" s="87"/>
      <c r="P119" s="216">
        <f>O119*H119</f>
        <v>0</v>
      </c>
      <c r="Q119" s="216">
        <v>0</v>
      </c>
      <c r="R119" s="216">
        <f>Q119*H119</f>
        <v>0</v>
      </c>
      <c r="S119" s="216">
        <v>0</v>
      </c>
      <c r="T119" s="217">
        <f>S119*H119</f>
        <v>0</v>
      </c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R119" s="218" t="s">
        <v>147</v>
      </c>
      <c r="AT119" s="218" t="s">
        <v>142</v>
      </c>
      <c r="AU119" s="218" t="s">
        <v>86</v>
      </c>
      <c r="AY119" s="20" t="s">
        <v>139</v>
      </c>
      <c r="BE119" s="219">
        <f>IF(N119="základní",J119,0)</f>
        <v>0</v>
      </c>
      <c r="BF119" s="219">
        <f>IF(N119="snížená",J119,0)</f>
        <v>0</v>
      </c>
      <c r="BG119" s="219">
        <f>IF(N119="zákl. přenesená",J119,0)</f>
        <v>0</v>
      </c>
      <c r="BH119" s="219">
        <f>IF(N119="sníž. přenesená",J119,0)</f>
        <v>0</v>
      </c>
      <c r="BI119" s="219">
        <f>IF(N119="nulová",J119,0)</f>
        <v>0</v>
      </c>
      <c r="BJ119" s="20" t="s">
        <v>84</v>
      </c>
      <c r="BK119" s="219">
        <f>ROUND(I119*H119,2)</f>
        <v>0</v>
      </c>
      <c r="BL119" s="20" t="s">
        <v>147</v>
      </c>
      <c r="BM119" s="218" t="s">
        <v>1922</v>
      </c>
    </row>
    <row r="120" s="2" customFormat="1">
      <c r="A120" s="41"/>
      <c r="B120" s="42"/>
      <c r="C120" s="43"/>
      <c r="D120" s="220" t="s">
        <v>149</v>
      </c>
      <c r="E120" s="43"/>
      <c r="F120" s="221" t="s">
        <v>1923</v>
      </c>
      <c r="G120" s="43"/>
      <c r="H120" s="43"/>
      <c r="I120" s="222"/>
      <c r="J120" s="43"/>
      <c r="K120" s="43"/>
      <c r="L120" s="47"/>
      <c r="M120" s="223"/>
      <c r="N120" s="224"/>
      <c r="O120" s="87"/>
      <c r="P120" s="87"/>
      <c r="Q120" s="87"/>
      <c r="R120" s="87"/>
      <c r="S120" s="87"/>
      <c r="T120" s="88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T120" s="20" t="s">
        <v>149</v>
      </c>
      <c r="AU120" s="20" t="s">
        <v>86</v>
      </c>
    </row>
    <row r="121" s="2" customFormat="1">
      <c r="A121" s="41"/>
      <c r="B121" s="42"/>
      <c r="C121" s="43"/>
      <c r="D121" s="225" t="s">
        <v>151</v>
      </c>
      <c r="E121" s="43"/>
      <c r="F121" s="226" t="s">
        <v>1924</v>
      </c>
      <c r="G121" s="43"/>
      <c r="H121" s="43"/>
      <c r="I121" s="222"/>
      <c r="J121" s="43"/>
      <c r="K121" s="43"/>
      <c r="L121" s="47"/>
      <c r="M121" s="223"/>
      <c r="N121" s="224"/>
      <c r="O121" s="87"/>
      <c r="P121" s="87"/>
      <c r="Q121" s="87"/>
      <c r="R121" s="87"/>
      <c r="S121" s="87"/>
      <c r="T121" s="88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T121" s="20" t="s">
        <v>151</v>
      </c>
      <c r="AU121" s="20" t="s">
        <v>86</v>
      </c>
    </row>
    <row r="122" s="2" customFormat="1">
      <c r="A122" s="41"/>
      <c r="B122" s="42"/>
      <c r="C122" s="43"/>
      <c r="D122" s="220" t="s">
        <v>164</v>
      </c>
      <c r="E122" s="43"/>
      <c r="F122" s="239" t="s">
        <v>1911</v>
      </c>
      <c r="G122" s="43"/>
      <c r="H122" s="43"/>
      <c r="I122" s="222"/>
      <c r="J122" s="43"/>
      <c r="K122" s="43"/>
      <c r="L122" s="47"/>
      <c r="M122" s="223"/>
      <c r="N122" s="224"/>
      <c r="O122" s="87"/>
      <c r="P122" s="87"/>
      <c r="Q122" s="87"/>
      <c r="R122" s="87"/>
      <c r="S122" s="87"/>
      <c r="T122" s="88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T122" s="20" t="s">
        <v>164</v>
      </c>
      <c r="AU122" s="20" t="s">
        <v>86</v>
      </c>
    </row>
    <row r="123" s="13" customFormat="1">
      <c r="A123" s="13"/>
      <c r="B123" s="227"/>
      <c r="C123" s="228"/>
      <c r="D123" s="220" t="s">
        <v>153</v>
      </c>
      <c r="E123" s="229" t="s">
        <v>19</v>
      </c>
      <c r="F123" s="230" t="s">
        <v>1925</v>
      </c>
      <c r="G123" s="228"/>
      <c r="H123" s="231">
        <v>3</v>
      </c>
      <c r="I123" s="232"/>
      <c r="J123" s="228"/>
      <c r="K123" s="228"/>
      <c r="L123" s="233"/>
      <c r="M123" s="234"/>
      <c r="N123" s="235"/>
      <c r="O123" s="235"/>
      <c r="P123" s="235"/>
      <c r="Q123" s="235"/>
      <c r="R123" s="235"/>
      <c r="S123" s="235"/>
      <c r="T123" s="236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37" t="s">
        <v>153</v>
      </c>
      <c r="AU123" s="237" t="s">
        <v>86</v>
      </c>
      <c r="AV123" s="13" t="s">
        <v>86</v>
      </c>
      <c r="AW123" s="13" t="s">
        <v>35</v>
      </c>
      <c r="AX123" s="13" t="s">
        <v>84</v>
      </c>
      <c r="AY123" s="237" t="s">
        <v>139</v>
      </c>
    </row>
    <row r="124" s="2" customFormat="1" ht="16.5" customHeight="1">
      <c r="A124" s="41"/>
      <c r="B124" s="42"/>
      <c r="C124" s="207" t="s">
        <v>84</v>
      </c>
      <c r="D124" s="238" t="s">
        <v>142</v>
      </c>
      <c r="E124" s="208" t="s">
        <v>1926</v>
      </c>
      <c r="F124" s="209" t="s">
        <v>1927</v>
      </c>
      <c r="G124" s="210" t="s">
        <v>271</v>
      </c>
      <c r="H124" s="211">
        <v>1</v>
      </c>
      <c r="I124" s="212"/>
      <c r="J124" s="213">
        <f>ROUND(I124*H124,2)</f>
        <v>0</v>
      </c>
      <c r="K124" s="209" t="s">
        <v>146</v>
      </c>
      <c r="L124" s="47"/>
      <c r="M124" s="214" t="s">
        <v>19</v>
      </c>
      <c r="N124" s="215" t="s">
        <v>47</v>
      </c>
      <c r="O124" s="87"/>
      <c r="P124" s="216">
        <f>O124*H124</f>
        <v>0</v>
      </c>
      <c r="Q124" s="216">
        <v>0</v>
      </c>
      <c r="R124" s="216">
        <f>Q124*H124</f>
        <v>0</v>
      </c>
      <c r="S124" s="216">
        <v>0</v>
      </c>
      <c r="T124" s="217">
        <f>S124*H124</f>
        <v>0</v>
      </c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R124" s="218" t="s">
        <v>147</v>
      </c>
      <c r="AT124" s="218" t="s">
        <v>142</v>
      </c>
      <c r="AU124" s="218" t="s">
        <v>86</v>
      </c>
      <c r="AY124" s="20" t="s">
        <v>139</v>
      </c>
      <c r="BE124" s="219">
        <f>IF(N124="základní",J124,0)</f>
        <v>0</v>
      </c>
      <c r="BF124" s="219">
        <f>IF(N124="snížená",J124,0)</f>
        <v>0</v>
      </c>
      <c r="BG124" s="219">
        <f>IF(N124="zákl. přenesená",J124,0)</f>
        <v>0</v>
      </c>
      <c r="BH124" s="219">
        <f>IF(N124="sníž. přenesená",J124,0)</f>
        <v>0</v>
      </c>
      <c r="BI124" s="219">
        <f>IF(N124="nulová",J124,0)</f>
        <v>0</v>
      </c>
      <c r="BJ124" s="20" t="s">
        <v>84</v>
      </c>
      <c r="BK124" s="219">
        <f>ROUND(I124*H124,2)</f>
        <v>0</v>
      </c>
      <c r="BL124" s="20" t="s">
        <v>147</v>
      </c>
      <c r="BM124" s="218" t="s">
        <v>1928</v>
      </c>
    </row>
    <row r="125" s="2" customFormat="1">
      <c r="A125" s="41"/>
      <c r="B125" s="42"/>
      <c r="C125" s="43"/>
      <c r="D125" s="220" t="s">
        <v>149</v>
      </c>
      <c r="E125" s="43"/>
      <c r="F125" s="221" t="s">
        <v>1929</v>
      </c>
      <c r="G125" s="43"/>
      <c r="H125" s="43"/>
      <c r="I125" s="222"/>
      <c r="J125" s="43"/>
      <c r="K125" s="43"/>
      <c r="L125" s="47"/>
      <c r="M125" s="223"/>
      <c r="N125" s="224"/>
      <c r="O125" s="87"/>
      <c r="P125" s="87"/>
      <c r="Q125" s="87"/>
      <c r="R125" s="87"/>
      <c r="S125" s="87"/>
      <c r="T125" s="88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T125" s="20" t="s">
        <v>149</v>
      </c>
      <c r="AU125" s="20" t="s">
        <v>86</v>
      </c>
    </row>
    <row r="126" s="2" customFormat="1">
      <c r="A126" s="41"/>
      <c r="B126" s="42"/>
      <c r="C126" s="43"/>
      <c r="D126" s="225" t="s">
        <v>151</v>
      </c>
      <c r="E126" s="43"/>
      <c r="F126" s="226" t="s">
        <v>1930</v>
      </c>
      <c r="G126" s="43"/>
      <c r="H126" s="43"/>
      <c r="I126" s="222"/>
      <c r="J126" s="43"/>
      <c r="K126" s="43"/>
      <c r="L126" s="47"/>
      <c r="M126" s="223"/>
      <c r="N126" s="224"/>
      <c r="O126" s="87"/>
      <c r="P126" s="87"/>
      <c r="Q126" s="87"/>
      <c r="R126" s="87"/>
      <c r="S126" s="87"/>
      <c r="T126" s="88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T126" s="20" t="s">
        <v>151</v>
      </c>
      <c r="AU126" s="20" t="s">
        <v>86</v>
      </c>
    </row>
    <row r="127" s="2" customFormat="1">
      <c r="A127" s="41"/>
      <c r="B127" s="42"/>
      <c r="C127" s="43"/>
      <c r="D127" s="220" t="s">
        <v>164</v>
      </c>
      <c r="E127" s="43"/>
      <c r="F127" s="239" t="s">
        <v>1931</v>
      </c>
      <c r="G127" s="43"/>
      <c r="H127" s="43"/>
      <c r="I127" s="222"/>
      <c r="J127" s="43"/>
      <c r="K127" s="43"/>
      <c r="L127" s="47"/>
      <c r="M127" s="223"/>
      <c r="N127" s="224"/>
      <c r="O127" s="87"/>
      <c r="P127" s="87"/>
      <c r="Q127" s="87"/>
      <c r="R127" s="87"/>
      <c r="S127" s="87"/>
      <c r="T127" s="88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T127" s="20" t="s">
        <v>164</v>
      </c>
      <c r="AU127" s="20" t="s">
        <v>86</v>
      </c>
    </row>
    <row r="128" s="13" customFormat="1">
      <c r="A128" s="13"/>
      <c r="B128" s="227"/>
      <c r="C128" s="228"/>
      <c r="D128" s="220" t="s">
        <v>153</v>
      </c>
      <c r="E128" s="229" t="s">
        <v>19</v>
      </c>
      <c r="F128" s="230" t="s">
        <v>1932</v>
      </c>
      <c r="G128" s="228"/>
      <c r="H128" s="231">
        <v>1</v>
      </c>
      <c r="I128" s="232"/>
      <c r="J128" s="228"/>
      <c r="K128" s="228"/>
      <c r="L128" s="233"/>
      <c r="M128" s="234"/>
      <c r="N128" s="235"/>
      <c r="O128" s="235"/>
      <c r="P128" s="235"/>
      <c r="Q128" s="235"/>
      <c r="R128" s="235"/>
      <c r="S128" s="235"/>
      <c r="T128" s="236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7" t="s">
        <v>153</v>
      </c>
      <c r="AU128" s="237" t="s">
        <v>86</v>
      </c>
      <c r="AV128" s="13" t="s">
        <v>86</v>
      </c>
      <c r="AW128" s="13" t="s">
        <v>35</v>
      </c>
      <c r="AX128" s="13" t="s">
        <v>84</v>
      </c>
      <c r="AY128" s="237" t="s">
        <v>139</v>
      </c>
    </row>
    <row r="129" s="2" customFormat="1" ht="16.5" customHeight="1">
      <c r="A129" s="41"/>
      <c r="B129" s="42"/>
      <c r="C129" s="207" t="s">
        <v>86</v>
      </c>
      <c r="D129" s="238" t="s">
        <v>142</v>
      </c>
      <c r="E129" s="208" t="s">
        <v>1933</v>
      </c>
      <c r="F129" s="209" t="s">
        <v>1934</v>
      </c>
      <c r="G129" s="210" t="s">
        <v>271</v>
      </c>
      <c r="H129" s="211">
        <v>4</v>
      </c>
      <c r="I129" s="212"/>
      <c r="J129" s="213">
        <f>ROUND(I129*H129,2)</f>
        <v>0</v>
      </c>
      <c r="K129" s="209" t="s">
        <v>146</v>
      </c>
      <c r="L129" s="47"/>
      <c r="M129" s="214" t="s">
        <v>19</v>
      </c>
      <c r="N129" s="215" t="s">
        <v>47</v>
      </c>
      <c r="O129" s="87"/>
      <c r="P129" s="216">
        <f>O129*H129</f>
        <v>0</v>
      </c>
      <c r="Q129" s="216">
        <v>0</v>
      </c>
      <c r="R129" s="216">
        <f>Q129*H129</f>
        <v>0</v>
      </c>
      <c r="S129" s="216">
        <v>0</v>
      </c>
      <c r="T129" s="217">
        <f>S129*H129</f>
        <v>0</v>
      </c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R129" s="218" t="s">
        <v>147</v>
      </c>
      <c r="AT129" s="218" t="s">
        <v>142</v>
      </c>
      <c r="AU129" s="218" t="s">
        <v>86</v>
      </c>
      <c r="AY129" s="20" t="s">
        <v>139</v>
      </c>
      <c r="BE129" s="219">
        <f>IF(N129="základní",J129,0)</f>
        <v>0</v>
      </c>
      <c r="BF129" s="219">
        <f>IF(N129="snížená",J129,0)</f>
        <v>0</v>
      </c>
      <c r="BG129" s="219">
        <f>IF(N129="zákl. přenesená",J129,0)</f>
        <v>0</v>
      </c>
      <c r="BH129" s="219">
        <f>IF(N129="sníž. přenesená",J129,0)</f>
        <v>0</v>
      </c>
      <c r="BI129" s="219">
        <f>IF(N129="nulová",J129,0)</f>
        <v>0</v>
      </c>
      <c r="BJ129" s="20" t="s">
        <v>84</v>
      </c>
      <c r="BK129" s="219">
        <f>ROUND(I129*H129,2)</f>
        <v>0</v>
      </c>
      <c r="BL129" s="20" t="s">
        <v>147</v>
      </c>
      <c r="BM129" s="218" t="s">
        <v>1935</v>
      </c>
    </row>
    <row r="130" s="2" customFormat="1">
      <c r="A130" s="41"/>
      <c r="B130" s="42"/>
      <c r="C130" s="43"/>
      <c r="D130" s="220" t="s">
        <v>149</v>
      </c>
      <c r="E130" s="43"/>
      <c r="F130" s="221" t="s">
        <v>1936</v>
      </c>
      <c r="G130" s="43"/>
      <c r="H130" s="43"/>
      <c r="I130" s="222"/>
      <c r="J130" s="43"/>
      <c r="K130" s="43"/>
      <c r="L130" s="47"/>
      <c r="M130" s="223"/>
      <c r="N130" s="224"/>
      <c r="O130" s="87"/>
      <c r="P130" s="87"/>
      <c r="Q130" s="87"/>
      <c r="R130" s="87"/>
      <c r="S130" s="87"/>
      <c r="T130" s="88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T130" s="20" t="s">
        <v>149</v>
      </c>
      <c r="AU130" s="20" t="s">
        <v>86</v>
      </c>
    </row>
    <row r="131" s="2" customFormat="1">
      <c r="A131" s="41"/>
      <c r="B131" s="42"/>
      <c r="C131" s="43"/>
      <c r="D131" s="225" t="s">
        <v>151</v>
      </c>
      <c r="E131" s="43"/>
      <c r="F131" s="226" t="s">
        <v>1937</v>
      </c>
      <c r="G131" s="43"/>
      <c r="H131" s="43"/>
      <c r="I131" s="222"/>
      <c r="J131" s="43"/>
      <c r="K131" s="43"/>
      <c r="L131" s="47"/>
      <c r="M131" s="223"/>
      <c r="N131" s="224"/>
      <c r="O131" s="87"/>
      <c r="P131" s="87"/>
      <c r="Q131" s="87"/>
      <c r="R131" s="87"/>
      <c r="S131" s="87"/>
      <c r="T131" s="88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T131" s="20" t="s">
        <v>151</v>
      </c>
      <c r="AU131" s="20" t="s">
        <v>86</v>
      </c>
    </row>
    <row r="132" s="2" customFormat="1">
      <c r="A132" s="41"/>
      <c r="B132" s="42"/>
      <c r="C132" s="43"/>
      <c r="D132" s="220" t="s">
        <v>164</v>
      </c>
      <c r="E132" s="43"/>
      <c r="F132" s="239" t="s">
        <v>1911</v>
      </c>
      <c r="G132" s="43"/>
      <c r="H132" s="43"/>
      <c r="I132" s="222"/>
      <c r="J132" s="43"/>
      <c r="K132" s="43"/>
      <c r="L132" s="47"/>
      <c r="M132" s="223"/>
      <c r="N132" s="224"/>
      <c r="O132" s="87"/>
      <c r="P132" s="87"/>
      <c r="Q132" s="87"/>
      <c r="R132" s="87"/>
      <c r="S132" s="87"/>
      <c r="T132" s="88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T132" s="20" t="s">
        <v>164</v>
      </c>
      <c r="AU132" s="20" t="s">
        <v>86</v>
      </c>
    </row>
    <row r="133" s="2" customFormat="1" ht="16.5" customHeight="1">
      <c r="A133" s="41"/>
      <c r="B133" s="42"/>
      <c r="C133" s="207" t="s">
        <v>814</v>
      </c>
      <c r="D133" s="238" t="s">
        <v>142</v>
      </c>
      <c r="E133" s="208" t="s">
        <v>1938</v>
      </c>
      <c r="F133" s="209" t="s">
        <v>1939</v>
      </c>
      <c r="G133" s="210" t="s">
        <v>160</v>
      </c>
      <c r="H133" s="211">
        <v>72.5</v>
      </c>
      <c r="I133" s="212"/>
      <c r="J133" s="213">
        <f>ROUND(I133*H133,2)</f>
        <v>0</v>
      </c>
      <c r="K133" s="209" t="s">
        <v>146</v>
      </c>
      <c r="L133" s="47"/>
      <c r="M133" s="214" t="s">
        <v>19</v>
      </c>
      <c r="N133" s="215" t="s">
        <v>47</v>
      </c>
      <c r="O133" s="87"/>
      <c r="P133" s="216">
        <f>O133*H133</f>
        <v>0</v>
      </c>
      <c r="Q133" s="216">
        <v>0</v>
      </c>
      <c r="R133" s="216">
        <f>Q133*H133</f>
        <v>0</v>
      </c>
      <c r="S133" s="216">
        <v>0</v>
      </c>
      <c r="T133" s="217">
        <f>S133*H133</f>
        <v>0</v>
      </c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R133" s="218" t="s">
        <v>147</v>
      </c>
      <c r="AT133" s="218" t="s">
        <v>142</v>
      </c>
      <c r="AU133" s="218" t="s">
        <v>86</v>
      </c>
      <c r="AY133" s="20" t="s">
        <v>139</v>
      </c>
      <c r="BE133" s="219">
        <f>IF(N133="základní",J133,0)</f>
        <v>0</v>
      </c>
      <c r="BF133" s="219">
        <f>IF(N133="snížená",J133,0)</f>
        <v>0</v>
      </c>
      <c r="BG133" s="219">
        <f>IF(N133="zákl. přenesená",J133,0)</f>
        <v>0</v>
      </c>
      <c r="BH133" s="219">
        <f>IF(N133="sníž. přenesená",J133,0)</f>
        <v>0</v>
      </c>
      <c r="BI133" s="219">
        <f>IF(N133="nulová",J133,0)</f>
        <v>0</v>
      </c>
      <c r="BJ133" s="20" t="s">
        <v>84</v>
      </c>
      <c r="BK133" s="219">
        <f>ROUND(I133*H133,2)</f>
        <v>0</v>
      </c>
      <c r="BL133" s="20" t="s">
        <v>147</v>
      </c>
      <c r="BM133" s="218" t="s">
        <v>1940</v>
      </c>
    </row>
    <row r="134" s="2" customFormat="1">
      <c r="A134" s="41"/>
      <c r="B134" s="42"/>
      <c r="C134" s="43"/>
      <c r="D134" s="220" t="s">
        <v>149</v>
      </c>
      <c r="E134" s="43"/>
      <c r="F134" s="221" t="s">
        <v>1941</v>
      </c>
      <c r="G134" s="43"/>
      <c r="H134" s="43"/>
      <c r="I134" s="222"/>
      <c r="J134" s="43"/>
      <c r="K134" s="43"/>
      <c r="L134" s="47"/>
      <c r="M134" s="223"/>
      <c r="N134" s="224"/>
      <c r="O134" s="87"/>
      <c r="P134" s="87"/>
      <c r="Q134" s="87"/>
      <c r="R134" s="87"/>
      <c r="S134" s="87"/>
      <c r="T134" s="88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T134" s="20" t="s">
        <v>149</v>
      </c>
      <c r="AU134" s="20" t="s">
        <v>86</v>
      </c>
    </row>
    <row r="135" s="2" customFormat="1">
      <c r="A135" s="41"/>
      <c r="B135" s="42"/>
      <c r="C135" s="43"/>
      <c r="D135" s="225" t="s">
        <v>151</v>
      </c>
      <c r="E135" s="43"/>
      <c r="F135" s="226" t="s">
        <v>1942</v>
      </c>
      <c r="G135" s="43"/>
      <c r="H135" s="43"/>
      <c r="I135" s="222"/>
      <c r="J135" s="43"/>
      <c r="K135" s="43"/>
      <c r="L135" s="47"/>
      <c r="M135" s="223"/>
      <c r="N135" s="224"/>
      <c r="O135" s="87"/>
      <c r="P135" s="87"/>
      <c r="Q135" s="87"/>
      <c r="R135" s="87"/>
      <c r="S135" s="87"/>
      <c r="T135" s="88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T135" s="20" t="s">
        <v>151</v>
      </c>
      <c r="AU135" s="20" t="s">
        <v>86</v>
      </c>
    </row>
    <row r="136" s="2" customFormat="1">
      <c r="A136" s="41"/>
      <c r="B136" s="42"/>
      <c r="C136" s="43"/>
      <c r="D136" s="220" t="s">
        <v>164</v>
      </c>
      <c r="E136" s="43"/>
      <c r="F136" s="239" t="s">
        <v>1911</v>
      </c>
      <c r="G136" s="43"/>
      <c r="H136" s="43"/>
      <c r="I136" s="222"/>
      <c r="J136" s="43"/>
      <c r="K136" s="43"/>
      <c r="L136" s="47"/>
      <c r="M136" s="223"/>
      <c r="N136" s="224"/>
      <c r="O136" s="87"/>
      <c r="P136" s="87"/>
      <c r="Q136" s="87"/>
      <c r="R136" s="87"/>
      <c r="S136" s="87"/>
      <c r="T136" s="88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T136" s="20" t="s">
        <v>164</v>
      </c>
      <c r="AU136" s="20" t="s">
        <v>86</v>
      </c>
    </row>
    <row r="137" s="13" customFormat="1">
      <c r="A137" s="13"/>
      <c r="B137" s="227"/>
      <c r="C137" s="228"/>
      <c r="D137" s="220" t="s">
        <v>153</v>
      </c>
      <c r="E137" s="229" t="s">
        <v>19</v>
      </c>
      <c r="F137" s="230" t="s">
        <v>1943</v>
      </c>
      <c r="G137" s="228"/>
      <c r="H137" s="231">
        <v>60</v>
      </c>
      <c r="I137" s="232"/>
      <c r="J137" s="228"/>
      <c r="K137" s="228"/>
      <c r="L137" s="233"/>
      <c r="M137" s="234"/>
      <c r="N137" s="235"/>
      <c r="O137" s="235"/>
      <c r="P137" s="235"/>
      <c r="Q137" s="235"/>
      <c r="R137" s="235"/>
      <c r="S137" s="235"/>
      <c r="T137" s="236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7" t="s">
        <v>153</v>
      </c>
      <c r="AU137" s="237" t="s">
        <v>86</v>
      </c>
      <c r="AV137" s="13" t="s">
        <v>86</v>
      </c>
      <c r="AW137" s="13" t="s">
        <v>35</v>
      </c>
      <c r="AX137" s="13" t="s">
        <v>76</v>
      </c>
      <c r="AY137" s="237" t="s">
        <v>139</v>
      </c>
    </row>
    <row r="138" s="13" customFormat="1">
      <c r="A138" s="13"/>
      <c r="B138" s="227"/>
      <c r="C138" s="228"/>
      <c r="D138" s="220" t="s">
        <v>153</v>
      </c>
      <c r="E138" s="229" t="s">
        <v>19</v>
      </c>
      <c r="F138" s="230" t="s">
        <v>1944</v>
      </c>
      <c r="G138" s="228"/>
      <c r="H138" s="231">
        <v>12.5</v>
      </c>
      <c r="I138" s="232"/>
      <c r="J138" s="228"/>
      <c r="K138" s="228"/>
      <c r="L138" s="233"/>
      <c r="M138" s="234"/>
      <c r="N138" s="235"/>
      <c r="O138" s="235"/>
      <c r="P138" s="235"/>
      <c r="Q138" s="235"/>
      <c r="R138" s="235"/>
      <c r="S138" s="235"/>
      <c r="T138" s="236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7" t="s">
        <v>153</v>
      </c>
      <c r="AU138" s="237" t="s">
        <v>86</v>
      </c>
      <c r="AV138" s="13" t="s">
        <v>86</v>
      </c>
      <c r="AW138" s="13" t="s">
        <v>35</v>
      </c>
      <c r="AX138" s="13" t="s">
        <v>76</v>
      </c>
      <c r="AY138" s="237" t="s">
        <v>139</v>
      </c>
    </row>
    <row r="139" s="14" customFormat="1">
      <c r="A139" s="14"/>
      <c r="B139" s="251"/>
      <c r="C139" s="252"/>
      <c r="D139" s="220" t="s">
        <v>153</v>
      </c>
      <c r="E139" s="253" t="s">
        <v>19</v>
      </c>
      <c r="F139" s="254" t="s">
        <v>213</v>
      </c>
      <c r="G139" s="252"/>
      <c r="H139" s="255">
        <v>72.5</v>
      </c>
      <c r="I139" s="256"/>
      <c r="J139" s="252"/>
      <c r="K139" s="252"/>
      <c r="L139" s="257"/>
      <c r="M139" s="258"/>
      <c r="N139" s="259"/>
      <c r="O139" s="259"/>
      <c r="P139" s="259"/>
      <c r="Q139" s="259"/>
      <c r="R139" s="259"/>
      <c r="S139" s="259"/>
      <c r="T139" s="260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1" t="s">
        <v>153</v>
      </c>
      <c r="AU139" s="261" t="s">
        <v>86</v>
      </c>
      <c r="AV139" s="14" t="s">
        <v>147</v>
      </c>
      <c r="AW139" s="14" t="s">
        <v>35</v>
      </c>
      <c r="AX139" s="14" t="s">
        <v>84</v>
      </c>
      <c r="AY139" s="261" t="s">
        <v>139</v>
      </c>
    </row>
    <row r="140" s="2" customFormat="1" ht="16.5" customHeight="1">
      <c r="A140" s="41"/>
      <c r="B140" s="42"/>
      <c r="C140" s="207" t="s">
        <v>8</v>
      </c>
      <c r="D140" s="238" t="s">
        <v>142</v>
      </c>
      <c r="E140" s="208" t="s">
        <v>1945</v>
      </c>
      <c r="F140" s="209" t="s">
        <v>1946</v>
      </c>
      <c r="G140" s="210" t="s">
        <v>145</v>
      </c>
      <c r="H140" s="211">
        <v>36.25</v>
      </c>
      <c r="I140" s="212"/>
      <c r="J140" s="213">
        <f>ROUND(I140*H140,2)</f>
        <v>0</v>
      </c>
      <c r="K140" s="209" t="s">
        <v>146</v>
      </c>
      <c r="L140" s="47"/>
      <c r="M140" s="214" t="s">
        <v>19</v>
      </c>
      <c r="N140" s="215" t="s">
        <v>47</v>
      </c>
      <c r="O140" s="87"/>
      <c r="P140" s="216">
        <f>O140*H140</f>
        <v>0</v>
      </c>
      <c r="Q140" s="216">
        <v>0</v>
      </c>
      <c r="R140" s="216">
        <f>Q140*H140</f>
        <v>0</v>
      </c>
      <c r="S140" s="216">
        <v>0</v>
      </c>
      <c r="T140" s="217">
        <f>S140*H140</f>
        <v>0</v>
      </c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R140" s="218" t="s">
        <v>147</v>
      </c>
      <c r="AT140" s="218" t="s">
        <v>142</v>
      </c>
      <c r="AU140" s="218" t="s">
        <v>86</v>
      </c>
      <c r="AY140" s="20" t="s">
        <v>139</v>
      </c>
      <c r="BE140" s="219">
        <f>IF(N140="základní",J140,0)</f>
        <v>0</v>
      </c>
      <c r="BF140" s="219">
        <f>IF(N140="snížená",J140,0)</f>
        <v>0</v>
      </c>
      <c r="BG140" s="219">
        <f>IF(N140="zákl. přenesená",J140,0)</f>
        <v>0</v>
      </c>
      <c r="BH140" s="219">
        <f>IF(N140="sníž. přenesená",J140,0)</f>
        <v>0</v>
      </c>
      <c r="BI140" s="219">
        <f>IF(N140="nulová",J140,0)</f>
        <v>0</v>
      </c>
      <c r="BJ140" s="20" t="s">
        <v>84</v>
      </c>
      <c r="BK140" s="219">
        <f>ROUND(I140*H140,2)</f>
        <v>0</v>
      </c>
      <c r="BL140" s="20" t="s">
        <v>147</v>
      </c>
      <c r="BM140" s="218" t="s">
        <v>1947</v>
      </c>
    </row>
    <row r="141" s="2" customFormat="1">
      <c r="A141" s="41"/>
      <c r="B141" s="42"/>
      <c r="C141" s="43"/>
      <c r="D141" s="220" t="s">
        <v>149</v>
      </c>
      <c r="E141" s="43"/>
      <c r="F141" s="221" t="s">
        <v>1948</v>
      </c>
      <c r="G141" s="43"/>
      <c r="H141" s="43"/>
      <c r="I141" s="222"/>
      <c r="J141" s="43"/>
      <c r="K141" s="43"/>
      <c r="L141" s="47"/>
      <c r="M141" s="223"/>
      <c r="N141" s="224"/>
      <c r="O141" s="87"/>
      <c r="P141" s="87"/>
      <c r="Q141" s="87"/>
      <c r="R141" s="87"/>
      <c r="S141" s="87"/>
      <c r="T141" s="88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T141" s="20" t="s">
        <v>149</v>
      </c>
      <c r="AU141" s="20" t="s">
        <v>86</v>
      </c>
    </row>
    <row r="142" s="2" customFormat="1">
      <c r="A142" s="41"/>
      <c r="B142" s="42"/>
      <c r="C142" s="43"/>
      <c r="D142" s="225" t="s">
        <v>151</v>
      </c>
      <c r="E142" s="43"/>
      <c r="F142" s="226" t="s">
        <v>1949</v>
      </c>
      <c r="G142" s="43"/>
      <c r="H142" s="43"/>
      <c r="I142" s="222"/>
      <c r="J142" s="43"/>
      <c r="K142" s="43"/>
      <c r="L142" s="47"/>
      <c r="M142" s="223"/>
      <c r="N142" s="224"/>
      <c r="O142" s="87"/>
      <c r="P142" s="87"/>
      <c r="Q142" s="87"/>
      <c r="R142" s="87"/>
      <c r="S142" s="87"/>
      <c r="T142" s="88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T142" s="20" t="s">
        <v>151</v>
      </c>
      <c r="AU142" s="20" t="s">
        <v>86</v>
      </c>
    </row>
    <row r="143" s="2" customFormat="1">
      <c r="A143" s="41"/>
      <c r="B143" s="42"/>
      <c r="C143" s="43"/>
      <c r="D143" s="220" t="s">
        <v>164</v>
      </c>
      <c r="E143" s="43"/>
      <c r="F143" s="239" t="s">
        <v>1931</v>
      </c>
      <c r="G143" s="43"/>
      <c r="H143" s="43"/>
      <c r="I143" s="222"/>
      <c r="J143" s="43"/>
      <c r="K143" s="43"/>
      <c r="L143" s="47"/>
      <c r="M143" s="223"/>
      <c r="N143" s="224"/>
      <c r="O143" s="87"/>
      <c r="P143" s="87"/>
      <c r="Q143" s="87"/>
      <c r="R143" s="87"/>
      <c r="S143" s="87"/>
      <c r="T143" s="88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T143" s="20" t="s">
        <v>164</v>
      </c>
      <c r="AU143" s="20" t="s">
        <v>86</v>
      </c>
    </row>
    <row r="144" s="15" customFormat="1">
      <c r="A144" s="15"/>
      <c r="B144" s="262"/>
      <c r="C144" s="263"/>
      <c r="D144" s="220" t="s">
        <v>153</v>
      </c>
      <c r="E144" s="264" t="s">
        <v>19</v>
      </c>
      <c r="F144" s="265" t="s">
        <v>1950</v>
      </c>
      <c r="G144" s="263"/>
      <c r="H144" s="264" t="s">
        <v>19</v>
      </c>
      <c r="I144" s="266"/>
      <c r="J144" s="263"/>
      <c r="K144" s="263"/>
      <c r="L144" s="267"/>
      <c r="M144" s="268"/>
      <c r="N144" s="269"/>
      <c r="O144" s="269"/>
      <c r="P144" s="269"/>
      <c r="Q144" s="269"/>
      <c r="R144" s="269"/>
      <c r="S144" s="269"/>
      <c r="T144" s="270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T144" s="271" t="s">
        <v>153</v>
      </c>
      <c r="AU144" s="271" t="s">
        <v>86</v>
      </c>
      <c r="AV144" s="15" t="s">
        <v>84</v>
      </c>
      <c r="AW144" s="15" t="s">
        <v>35</v>
      </c>
      <c r="AX144" s="15" t="s">
        <v>76</v>
      </c>
      <c r="AY144" s="271" t="s">
        <v>139</v>
      </c>
    </row>
    <row r="145" s="13" customFormat="1">
      <c r="A145" s="13"/>
      <c r="B145" s="227"/>
      <c r="C145" s="228"/>
      <c r="D145" s="220" t="s">
        <v>153</v>
      </c>
      <c r="E145" s="229" t="s">
        <v>19</v>
      </c>
      <c r="F145" s="230" t="s">
        <v>1951</v>
      </c>
      <c r="G145" s="228"/>
      <c r="H145" s="231">
        <v>30</v>
      </c>
      <c r="I145" s="232"/>
      <c r="J145" s="228"/>
      <c r="K145" s="228"/>
      <c r="L145" s="233"/>
      <c r="M145" s="234"/>
      <c r="N145" s="235"/>
      <c r="O145" s="235"/>
      <c r="P145" s="235"/>
      <c r="Q145" s="235"/>
      <c r="R145" s="235"/>
      <c r="S145" s="235"/>
      <c r="T145" s="236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7" t="s">
        <v>153</v>
      </c>
      <c r="AU145" s="237" t="s">
        <v>86</v>
      </c>
      <c r="AV145" s="13" t="s">
        <v>86</v>
      </c>
      <c r="AW145" s="13" t="s">
        <v>35</v>
      </c>
      <c r="AX145" s="13" t="s">
        <v>76</v>
      </c>
      <c r="AY145" s="237" t="s">
        <v>139</v>
      </c>
    </row>
    <row r="146" s="13" customFormat="1">
      <c r="A146" s="13"/>
      <c r="B146" s="227"/>
      <c r="C146" s="228"/>
      <c r="D146" s="220" t="s">
        <v>153</v>
      </c>
      <c r="E146" s="229" t="s">
        <v>19</v>
      </c>
      <c r="F146" s="230" t="s">
        <v>1952</v>
      </c>
      <c r="G146" s="228"/>
      <c r="H146" s="231">
        <v>6.25</v>
      </c>
      <c r="I146" s="232"/>
      <c r="J146" s="228"/>
      <c r="K146" s="228"/>
      <c r="L146" s="233"/>
      <c r="M146" s="234"/>
      <c r="N146" s="235"/>
      <c r="O146" s="235"/>
      <c r="P146" s="235"/>
      <c r="Q146" s="235"/>
      <c r="R146" s="235"/>
      <c r="S146" s="235"/>
      <c r="T146" s="236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7" t="s">
        <v>153</v>
      </c>
      <c r="AU146" s="237" t="s">
        <v>86</v>
      </c>
      <c r="AV146" s="13" t="s">
        <v>86</v>
      </c>
      <c r="AW146" s="13" t="s">
        <v>35</v>
      </c>
      <c r="AX146" s="13" t="s">
        <v>76</v>
      </c>
      <c r="AY146" s="237" t="s">
        <v>139</v>
      </c>
    </row>
    <row r="147" s="14" customFormat="1">
      <c r="A147" s="14"/>
      <c r="B147" s="251"/>
      <c r="C147" s="252"/>
      <c r="D147" s="220" t="s">
        <v>153</v>
      </c>
      <c r="E147" s="253" t="s">
        <v>19</v>
      </c>
      <c r="F147" s="254" t="s">
        <v>213</v>
      </c>
      <c r="G147" s="252"/>
      <c r="H147" s="255">
        <v>36.25</v>
      </c>
      <c r="I147" s="256"/>
      <c r="J147" s="252"/>
      <c r="K147" s="252"/>
      <c r="L147" s="257"/>
      <c r="M147" s="258"/>
      <c r="N147" s="259"/>
      <c r="O147" s="259"/>
      <c r="P147" s="259"/>
      <c r="Q147" s="259"/>
      <c r="R147" s="259"/>
      <c r="S147" s="259"/>
      <c r="T147" s="260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1" t="s">
        <v>153</v>
      </c>
      <c r="AU147" s="261" t="s">
        <v>86</v>
      </c>
      <c r="AV147" s="14" t="s">
        <v>147</v>
      </c>
      <c r="AW147" s="14" t="s">
        <v>35</v>
      </c>
      <c r="AX147" s="14" t="s">
        <v>84</v>
      </c>
      <c r="AY147" s="261" t="s">
        <v>139</v>
      </c>
    </row>
    <row r="148" s="2" customFormat="1" ht="16.5" customHeight="1">
      <c r="A148" s="41"/>
      <c r="B148" s="42"/>
      <c r="C148" s="207" t="s">
        <v>1603</v>
      </c>
      <c r="D148" s="238" t="s">
        <v>142</v>
      </c>
      <c r="E148" s="208" t="s">
        <v>1953</v>
      </c>
      <c r="F148" s="209" t="s">
        <v>1954</v>
      </c>
      <c r="G148" s="210" t="s">
        <v>145</v>
      </c>
      <c r="H148" s="211">
        <v>18.125</v>
      </c>
      <c r="I148" s="212"/>
      <c r="J148" s="213">
        <f>ROUND(I148*H148,2)</f>
        <v>0</v>
      </c>
      <c r="K148" s="209" t="s">
        <v>146</v>
      </c>
      <c r="L148" s="47"/>
      <c r="M148" s="214" t="s">
        <v>19</v>
      </c>
      <c r="N148" s="215" t="s">
        <v>47</v>
      </c>
      <c r="O148" s="87"/>
      <c r="P148" s="216">
        <f>O148*H148</f>
        <v>0</v>
      </c>
      <c r="Q148" s="216">
        <v>0</v>
      </c>
      <c r="R148" s="216">
        <f>Q148*H148</f>
        <v>0</v>
      </c>
      <c r="S148" s="216">
        <v>0</v>
      </c>
      <c r="T148" s="217">
        <f>S148*H148</f>
        <v>0</v>
      </c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R148" s="218" t="s">
        <v>147</v>
      </c>
      <c r="AT148" s="218" t="s">
        <v>142</v>
      </c>
      <c r="AU148" s="218" t="s">
        <v>86</v>
      </c>
      <c r="AY148" s="20" t="s">
        <v>139</v>
      </c>
      <c r="BE148" s="219">
        <f>IF(N148="základní",J148,0)</f>
        <v>0</v>
      </c>
      <c r="BF148" s="219">
        <f>IF(N148="snížená",J148,0)</f>
        <v>0</v>
      </c>
      <c r="BG148" s="219">
        <f>IF(N148="zákl. přenesená",J148,0)</f>
        <v>0</v>
      </c>
      <c r="BH148" s="219">
        <f>IF(N148="sníž. přenesená",J148,0)</f>
        <v>0</v>
      </c>
      <c r="BI148" s="219">
        <f>IF(N148="nulová",J148,0)</f>
        <v>0</v>
      </c>
      <c r="BJ148" s="20" t="s">
        <v>84</v>
      </c>
      <c r="BK148" s="219">
        <f>ROUND(I148*H148,2)</f>
        <v>0</v>
      </c>
      <c r="BL148" s="20" t="s">
        <v>147</v>
      </c>
      <c r="BM148" s="218" t="s">
        <v>1955</v>
      </c>
    </row>
    <row r="149" s="2" customFormat="1">
      <c r="A149" s="41"/>
      <c r="B149" s="42"/>
      <c r="C149" s="43"/>
      <c r="D149" s="220" t="s">
        <v>149</v>
      </c>
      <c r="E149" s="43"/>
      <c r="F149" s="221" t="s">
        <v>1956</v>
      </c>
      <c r="G149" s="43"/>
      <c r="H149" s="43"/>
      <c r="I149" s="222"/>
      <c r="J149" s="43"/>
      <c r="K149" s="43"/>
      <c r="L149" s="47"/>
      <c r="M149" s="223"/>
      <c r="N149" s="224"/>
      <c r="O149" s="87"/>
      <c r="P149" s="87"/>
      <c r="Q149" s="87"/>
      <c r="R149" s="87"/>
      <c r="S149" s="87"/>
      <c r="T149" s="88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T149" s="20" t="s">
        <v>149</v>
      </c>
      <c r="AU149" s="20" t="s">
        <v>86</v>
      </c>
    </row>
    <row r="150" s="2" customFormat="1">
      <c r="A150" s="41"/>
      <c r="B150" s="42"/>
      <c r="C150" s="43"/>
      <c r="D150" s="225" t="s">
        <v>151</v>
      </c>
      <c r="E150" s="43"/>
      <c r="F150" s="226" t="s">
        <v>1957</v>
      </c>
      <c r="G150" s="43"/>
      <c r="H150" s="43"/>
      <c r="I150" s="222"/>
      <c r="J150" s="43"/>
      <c r="K150" s="43"/>
      <c r="L150" s="47"/>
      <c r="M150" s="223"/>
      <c r="N150" s="224"/>
      <c r="O150" s="87"/>
      <c r="P150" s="87"/>
      <c r="Q150" s="87"/>
      <c r="R150" s="87"/>
      <c r="S150" s="87"/>
      <c r="T150" s="88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T150" s="20" t="s">
        <v>151</v>
      </c>
      <c r="AU150" s="20" t="s">
        <v>86</v>
      </c>
    </row>
    <row r="151" s="2" customFormat="1">
      <c r="A151" s="41"/>
      <c r="B151" s="42"/>
      <c r="C151" s="43"/>
      <c r="D151" s="220" t="s">
        <v>164</v>
      </c>
      <c r="E151" s="43"/>
      <c r="F151" s="239" t="s">
        <v>1911</v>
      </c>
      <c r="G151" s="43"/>
      <c r="H151" s="43"/>
      <c r="I151" s="222"/>
      <c r="J151" s="43"/>
      <c r="K151" s="43"/>
      <c r="L151" s="47"/>
      <c r="M151" s="223"/>
      <c r="N151" s="224"/>
      <c r="O151" s="87"/>
      <c r="P151" s="87"/>
      <c r="Q151" s="87"/>
      <c r="R151" s="87"/>
      <c r="S151" s="87"/>
      <c r="T151" s="88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T151" s="20" t="s">
        <v>164</v>
      </c>
      <c r="AU151" s="20" t="s">
        <v>86</v>
      </c>
    </row>
    <row r="152" s="13" customFormat="1">
      <c r="A152" s="13"/>
      <c r="B152" s="227"/>
      <c r="C152" s="228"/>
      <c r="D152" s="220" t="s">
        <v>153</v>
      </c>
      <c r="E152" s="229" t="s">
        <v>19</v>
      </c>
      <c r="F152" s="230" t="s">
        <v>1958</v>
      </c>
      <c r="G152" s="228"/>
      <c r="H152" s="231">
        <v>15</v>
      </c>
      <c r="I152" s="232"/>
      <c r="J152" s="228"/>
      <c r="K152" s="228"/>
      <c r="L152" s="233"/>
      <c r="M152" s="234"/>
      <c r="N152" s="235"/>
      <c r="O152" s="235"/>
      <c r="P152" s="235"/>
      <c r="Q152" s="235"/>
      <c r="R152" s="235"/>
      <c r="S152" s="235"/>
      <c r="T152" s="236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7" t="s">
        <v>153</v>
      </c>
      <c r="AU152" s="237" t="s">
        <v>86</v>
      </c>
      <c r="AV152" s="13" t="s">
        <v>86</v>
      </c>
      <c r="AW152" s="13" t="s">
        <v>35</v>
      </c>
      <c r="AX152" s="13" t="s">
        <v>76</v>
      </c>
      <c r="AY152" s="237" t="s">
        <v>139</v>
      </c>
    </row>
    <row r="153" s="13" customFormat="1">
      <c r="A153" s="13"/>
      <c r="B153" s="227"/>
      <c r="C153" s="228"/>
      <c r="D153" s="220" t="s">
        <v>153</v>
      </c>
      <c r="E153" s="229" t="s">
        <v>19</v>
      </c>
      <c r="F153" s="230" t="s">
        <v>1959</v>
      </c>
      <c r="G153" s="228"/>
      <c r="H153" s="231">
        <v>3.125</v>
      </c>
      <c r="I153" s="232"/>
      <c r="J153" s="228"/>
      <c r="K153" s="228"/>
      <c r="L153" s="233"/>
      <c r="M153" s="234"/>
      <c r="N153" s="235"/>
      <c r="O153" s="235"/>
      <c r="P153" s="235"/>
      <c r="Q153" s="235"/>
      <c r="R153" s="235"/>
      <c r="S153" s="235"/>
      <c r="T153" s="23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7" t="s">
        <v>153</v>
      </c>
      <c r="AU153" s="237" t="s">
        <v>86</v>
      </c>
      <c r="AV153" s="13" t="s">
        <v>86</v>
      </c>
      <c r="AW153" s="13" t="s">
        <v>35</v>
      </c>
      <c r="AX153" s="13" t="s">
        <v>76</v>
      </c>
      <c r="AY153" s="237" t="s">
        <v>139</v>
      </c>
    </row>
    <row r="154" s="14" customFormat="1">
      <c r="A154" s="14"/>
      <c r="B154" s="251"/>
      <c r="C154" s="252"/>
      <c r="D154" s="220" t="s">
        <v>153</v>
      </c>
      <c r="E154" s="253" t="s">
        <v>19</v>
      </c>
      <c r="F154" s="254" t="s">
        <v>213</v>
      </c>
      <c r="G154" s="252"/>
      <c r="H154" s="255">
        <v>18.125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153</v>
      </c>
      <c r="AU154" s="261" t="s">
        <v>86</v>
      </c>
      <c r="AV154" s="14" t="s">
        <v>147</v>
      </c>
      <c r="AW154" s="14" t="s">
        <v>35</v>
      </c>
      <c r="AX154" s="14" t="s">
        <v>84</v>
      </c>
      <c r="AY154" s="261" t="s">
        <v>139</v>
      </c>
    </row>
    <row r="155" s="2" customFormat="1" ht="16.5" customHeight="1">
      <c r="A155" s="41"/>
      <c r="B155" s="42"/>
      <c r="C155" s="207" t="s">
        <v>299</v>
      </c>
      <c r="D155" s="238" t="s">
        <v>142</v>
      </c>
      <c r="E155" s="208" t="s">
        <v>1960</v>
      </c>
      <c r="F155" s="209" t="s">
        <v>1961</v>
      </c>
      <c r="G155" s="210" t="s">
        <v>160</v>
      </c>
      <c r="H155" s="211">
        <v>90</v>
      </c>
      <c r="I155" s="212"/>
      <c r="J155" s="213">
        <f>ROUND(I155*H155,2)</f>
        <v>0</v>
      </c>
      <c r="K155" s="209" t="s">
        <v>146</v>
      </c>
      <c r="L155" s="47"/>
      <c r="M155" s="214" t="s">
        <v>19</v>
      </c>
      <c r="N155" s="215" t="s">
        <v>47</v>
      </c>
      <c r="O155" s="87"/>
      <c r="P155" s="216">
        <f>O155*H155</f>
        <v>0</v>
      </c>
      <c r="Q155" s="216">
        <v>0</v>
      </c>
      <c r="R155" s="216">
        <f>Q155*H155</f>
        <v>0</v>
      </c>
      <c r="S155" s="216">
        <v>0</v>
      </c>
      <c r="T155" s="217">
        <f>S155*H155</f>
        <v>0</v>
      </c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R155" s="218" t="s">
        <v>147</v>
      </c>
      <c r="AT155" s="218" t="s">
        <v>142</v>
      </c>
      <c r="AU155" s="218" t="s">
        <v>86</v>
      </c>
      <c r="AY155" s="20" t="s">
        <v>139</v>
      </c>
      <c r="BE155" s="219">
        <f>IF(N155="základní",J155,0)</f>
        <v>0</v>
      </c>
      <c r="BF155" s="219">
        <f>IF(N155="snížená",J155,0)</f>
        <v>0</v>
      </c>
      <c r="BG155" s="219">
        <f>IF(N155="zákl. přenesená",J155,0)</f>
        <v>0</v>
      </c>
      <c r="BH155" s="219">
        <f>IF(N155="sníž. přenesená",J155,0)</f>
        <v>0</v>
      </c>
      <c r="BI155" s="219">
        <f>IF(N155="nulová",J155,0)</f>
        <v>0</v>
      </c>
      <c r="BJ155" s="20" t="s">
        <v>84</v>
      </c>
      <c r="BK155" s="219">
        <f>ROUND(I155*H155,2)</f>
        <v>0</v>
      </c>
      <c r="BL155" s="20" t="s">
        <v>147</v>
      </c>
      <c r="BM155" s="218" t="s">
        <v>1962</v>
      </c>
    </row>
    <row r="156" s="2" customFormat="1">
      <c r="A156" s="41"/>
      <c r="B156" s="42"/>
      <c r="C156" s="43"/>
      <c r="D156" s="220" t="s">
        <v>149</v>
      </c>
      <c r="E156" s="43"/>
      <c r="F156" s="221" t="s">
        <v>1963</v>
      </c>
      <c r="G156" s="43"/>
      <c r="H156" s="43"/>
      <c r="I156" s="222"/>
      <c r="J156" s="43"/>
      <c r="K156" s="43"/>
      <c r="L156" s="47"/>
      <c r="M156" s="223"/>
      <c r="N156" s="224"/>
      <c r="O156" s="87"/>
      <c r="P156" s="87"/>
      <c r="Q156" s="87"/>
      <c r="R156" s="87"/>
      <c r="S156" s="87"/>
      <c r="T156" s="88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T156" s="20" t="s">
        <v>149</v>
      </c>
      <c r="AU156" s="20" t="s">
        <v>86</v>
      </c>
    </row>
    <row r="157" s="2" customFormat="1">
      <c r="A157" s="41"/>
      <c r="B157" s="42"/>
      <c r="C157" s="43"/>
      <c r="D157" s="225" t="s">
        <v>151</v>
      </c>
      <c r="E157" s="43"/>
      <c r="F157" s="226" t="s">
        <v>1964</v>
      </c>
      <c r="G157" s="43"/>
      <c r="H157" s="43"/>
      <c r="I157" s="222"/>
      <c r="J157" s="43"/>
      <c r="K157" s="43"/>
      <c r="L157" s="47"/>
      <c r="M157" s="223"/>
      <c r="N157" s="224"/>
      <c r="O157" s="87"/>
      <c r="P157" s="87"/>
      <c r="Q157" s="87"/>
      <c r="R157" s="87"/>
      <c r="S157" s="87"/>
      <c r="T157" s="88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T157" s="20" t="s">
        <v>151</v>
      </c>
      <c r="AU157" s="20" t="s">
        <v>86</v>
      </c>
    </row>
    <row r="158" s="2" customFormat="1">
      <c r="A158" s="41"/>
      <c r="B158" s="42"/>
      <c r="C158" s="43"/>
      <c r="D158" s="220" t="s">
        <v>164</v>
      </c>
      <c r="E158" s="43"/>
      <c r="F158" s="239" t="s">
        <v>1931</v>
      </c>
      <c r="G158" s="43"/>
      <c r="H158" s="43"/>
      <c r="I158" s="222"/>
      <c r="J158" s="43"/>
      <c r="K158" s="43"/>
      <c r="L158" s="47"/>
      <c r="M158" s="223"/>
      <c r="N158" s="224"/>
      <c r="O158" s="87"/>
      <c r="P158" s="87"/>
      <c r="Q158" s="87"/>
      <c r="R158" s="87"/>
      <c r="S158" s="87"/>
      <c r="T158" s="88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T158" s="20" t="s">
        <v>164</v>
      </c>
      <c r="AU158" s="20" t="s">
        <v>86</v>
      </c>
    </row>
    <row r="159" s="13" customFormat="1">
      <c r="A159" s="13"/>
      <c r="B159" s="227"/>
      <c r="C159" s="228"/>
      <c r="D159" s="220" t="s">
        <v>153</v>
      </c>
      <c r="E159" s="229" t="s">
        <v>19</v>
      </c>
      <c r="F159" s="230" t="s">
        <v>1965</v>
      </c>
      <c r="G159" s="228"/>
      <c r="H159" s="231">
        <v>90</v>
      </c>
      <c r="I159" s="232"/>
      <c r="J159" s="228"/>
      <c r="K159" s="228"/>
      <c r="L159" s="233"/>
      <c r="M159" s="234"/>
      <c r="N159" s="235"/>
      <c r="O159" s="235"/>
      <c r="P159" s="235"/>
      <c r="Q159" s="235"/>
      <c r="R159" s="235"/>
      <c r="S159" s="235"/>
      <c r="T159" s="236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7" t="s">
        <v>153</v>
      </c>
      <c r="AU159" s="237" t="s">
        <v>86</v>
      </c>
      <c r="AV159" s="13" t="s">
        <v>86</v>
      </c>
      <c r="AW159" s="13" t="s">
        <v>35</v>
      </c>
      <c r="AX159" s="13" t="s">
        <v>84</v>
      </c>
      <c r="AY159" s="237" t="s">
        <v>139</v>
      </c>
    </row>
    <row r="160" s="2" customFormat="1" ht="21.75" customHeight="1">
      <c r="A160" s="41"/>
      <c r="B160" s="42"/>
      <c r="C160" s="207" t="s">
        <v>305</v>
      </c>
      <c r="D160" s="238" t="s">
        <v>142</v>
      </c>
      <c r="E160" s="208" t="s">
        <v>1966</v>
      </c>
      <c r="F160" s="209" t="s">
        <v>1967</v>
      </c>
      <c r="G160" s="210" t="s">
        <v>160</v>
      </c>
      <c r="H160" s="211">
        <v>90</v>
      </c>
      <c r="I160" s="212"/>
      <c r="J160" s="213">
        <f>ROUND(I160*H160,2)</f>
        <v>0</v>
      </c>
      <c r="K160" s="209" t="s">
        <v>146</v>
      </c>
      <c r="L160" s="47"/>
      <c r="M160" s="214" t="s">
        <v>19</v>
      </c>
      <c r="N160" s="215" t="s">
        <v>47</v>
      </c>
      <c r="O160" s="87"/>
      <c r="P160" s="216">
        <f>O160*H160</f>
        <v>0</v>
      </c>
      <c r="Q160" s="216">
        <v>0</v>
      </c>
      <c r="R160" s="216">
        <f>Q160*H160</f>
        <v>0</v>
      </c>
      <c r="S160" s="216">
        <v>0</v>
      </c>
      <c r="T160" s="217">
        <f>S160*H160</f>
        <v>0</v>
      </c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R160" s="218" t="s">
        <v>147</v>
      </c>
      <c r="AT160" s="218" t="s">
        <v>142</v>
      </c>
      <c r="AU160" s="218" t="s">
        <v>86</v>
      </c>
      <c r="AY160" s="20" t="s">
        <v>139</v>
      </c>
      <c r="BE160" s="219">
        <f>IF(N160="základní",J160,0)</f>
        <v>0</v>
      </c>
      <c r="BF160" s="219">
        <f>IF(N160="snížená",J160,0)</f>
        <v>0</v>
      </c>
      <c r="BG160" s="219">
        <f>IF(N160="zákl. přenesená",J160,0)</f>
        <v>0</v>
      </c>
      <c r="BH160" s="219">
        <f>IF(N160="sníž. přenesená",J160,0)</f>
        <v>0</v>
      </c>
      <c r="BI160" s="219">
        <f>IF(N160="nulová",J160,0)</f>
        <v>0</v>
      </c>
      <c r="BJ160" s="20" t="s">
        <v>84</v>
      </c>
      <c r="BK160" s="219">
        <f>ROUND(I160*H160,2)</f>
        <v>0</v>
      </c>
      <c r="BL160" s="20" t="s">
        <v>147</v>
      </c>
      <c r="BM160" s="218" t="s">
        <v>1968</v>
      </c>
    </row>
    <row r="161" s="2" customFormat="1">
      <c r="A161" s="41"/>
      <c r="B161" s="42"/>
      <c r="C161" s="43"/>
      <c r="D161" s="220" t="s">
        <v>149</v>
      </c>
      <c r="E161" s="43"/>
      <c r="F161" s="221" t="s">
        <v>1969</v>
      </c>
      <c r="G161" s="43"/>
      <c r="H161" s="43"/>
      <c r="I161" s="222"/>
      <c r="J161" s="43"/>
      <c r="K161" s="43"/>
      <c r="L161" s="47"/>
      <c r="M161" s="223"/>
      <c r="N161" s="224"/>
      <c r="O161" s="87"/>
      <c r="P161" s="87"/>
      <c r="Q161" s="87"/>
      <c r="R161" s="87"/>
      <c r="S161" s="87"/>
      <c r="T161" s="88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T161" s="20" t="s">
        <v>149</v>
      </c>
      <c r="AU161" s="20" t="s">
        <v>86</v>
      </c>
    </row>
    <row r="162" s="2" customFormat="1">
      <c r="A162" s="41"/>
      <c r="B162" s="42"/>
      <c r="C162" s="43"/>
      <c r="D162" s="225" t="s">
        <v>151</v>
      </c>
      <c r="E162" s="43"/>
      <c r="F162" s="226" t="s">
        <v>1970</v>
      </c>
      <c r="G162" s="43"/>
      <c r="H162" s="43"/>
      <c r="I162" s="222"/>
      <c r="J162" s="43"/>
      <c r="K162" s="43"/>
      <c r="L162" s="47"/>
      <c r="M162" s="223"/>
      <c r="N162" s="224"/>
      <c r="O162" s="87"/>
      <c r="P162" s="87"/>
      <c r="Q162" s="87"/>
      <c r="R162" s="87"/>
      <c r="S162" s="87"/>
      <c r="T162" s="88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T162" s="20" t="s">
        <v>151</v>
      </c>
      <c r="AU162" s="20" t="s">
        <v>86</v>
      </c>
    </row>
    <row r="163" s="2" customFormat="1">
      <c r="A163" s="41"/>
      <c r="B163" s="42"/>
      <c r="C163" s="43"/>
      <c r="D163" s="220" t="s">
        <v>164</v>
      </c>
      <c r="E163" s="43"/>
      <c r="F163" s="239" t="s">
        <v>1911</v>
      </c>
      <c r="G163" s="43"/>
      <c r="H163" s="43"/>
      <c r="I163" s="222"/>
      <c r="J163" s="43"/>
      <c r="K163" s="43"/>
      <c r="L163" s="47"/>
      <c r="M163" s="223"/>
      <c r="N163" s="224"/>
      <c r="O163" s="87"/>
      <c r="P163" s="87"/>
      <c r="Q163" s="87"/>
      <c r="R163" s="87"/>
      <c r="S163" s="87"/>
      <c r="T163" s="88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T163" s="20" t="s">
        <v>164</v>
      </c>
      <c r="AU163" s="20" t="s">
        <v>86</v>
      </c>
    </row>
    <row r="164" s="13" customFormat="1">
      <c r="A164" s="13"/>
      <c r="B164" s="227"/>
      <c r="C164" s="228"/>
      <c r="D164" s="220" t="s">
        <v>153</v>
      </c>
      <c r="E164" s="229" t="s">
        <v>19</v>
      </c>
      <c r="F164" s="230" t="s">
        <v>642</v>
      </c>
      <c r="G164" s="228"/>
      <c r="H164" s="231">
        <v>90</v>
      </c>
      <c r="I164" s="232"/>
      <c r="J164" s="228"/>
      <c r="K164" s="228"/>
      <c r="L164" s="233"/>
      <c r="M164" s="234"/>
      <c r="N164" s="235"/>
      <c r="O164" s="235"/>
      <c r="P164" s="235"/>
      <c r="Q164" s="235"/>
      <c r="R164" s="235"/>
      <c r="S164" s="235"/>
      <c r="T164" s="236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7" t="s">
        <v>153</v>
      </c>
      <c r="AU164" s="237" t="s">
        <v>86</v>
      </c>
      <c r="AV164" s="13" t="s">
        <v>86</v>
      </c>
      <c r="AW164" s="13" t="s">
        <v>35</v>
      </c>
      <c r="AX164" s="13" t="s">
        <v>84</v>
      </c>
      <c r="AY164" s="237" t="s">
        <v>139</v>
      </c>
    </row>
    <row r="165" s="2" customFormat="1" ht="16.5" customHeight="1">
      <c r="A165" s="41"/>
      <c r="B165" s="42"/>
      <c r="C165" s="240" t="s">
        <v>319</v>
      </c>
      <c r="D165" s="241" t="s">
        <v>182</v>
      </c>
      <c r="E165" s="242" t="s">
        <v>1971</v>
      </c>
      <c r="F165" s="243" t="s">
        <v>1972</v>
      </c>
      <c r="G165" s="244" t="s">
        <v>145</v>
      </c>
      <c r="H165" s="245">
        <v>0.23000000000000001</v>
      </c>
      <c r="I165" s="246"/>
      <c r="J165" s="247">
        <f>ROUND(I165*H165,2)</f>
        <v>0</v>
      </c>
      <c r="K165" s="243" t="s">
        <v>146</v>
      </c>
      <c r="L165" s="248"/>
      <c r="M165" s="249" t="s">
        <v>19</v>
      </c>
      <c r="N165" s="250" t="s">
        <v>47</v>
      </c>
      <c r="O165" s="87"/>
      <c r="P165" s="216">
        <f>O165*H165</f>
        <v>0</v>
      </c>
      <c r="Q165" s="216">
        <v>0.20999999999999999</v>
      </c>
      <c r="R165" s="216">
        <f>Q165*H165</f>
        <v>0.048300000000000003</v>
      </c>
      <c r="S165" s="216">
        <v>0</v>
      </c>
      <c r="T165" s="217">
        <f>S165*H165</f>
        <v>0</v>
      </c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R165" s="218" t="s">
        <v>185</v>
      </c>
      <c r="AT165" s="218" t="s">
        <v>182</v>
      </c>
      <c r="AU165" s="218" t="s">
        <v>86</v>
      </c>
      <c r="AY165" s="20" t="s">
        <v>139</v>
      </c>
      <c r="BE165" s="219">
        <f>IF(N165="základní",J165,0)</f>
        <v>0</v>
      </c>
      <c r="BF165" s="219">
        <f>IF(N165="snížená",J165,0)</f>
        <v>0</v>
      </c>
      <c r="BG165" s="219">
        <f>IF(N165="zákl. přenesená",J165,0)</f>
        <v>0</v>
      </c>
      <c r="BH165" s="219">
        <f>IF(N165="sníž. přenesená",J165,0)</f>
        <v>0</v>
      </c>
      <c r="BI165" s="219">
        <f>IF(N165="nulová",J165,0)</f>
        <v>0</v>
      </c>
      <c r="BJ165" s="20" t="s">
        <v>84</v>
      </c>
      <c r="BK165" s="219">
        <f>ROUND(I165*H165,2)</f>
        <v>0</v>
      </c>
      <c r="BL165" s="20" t="s">
        <v>147</v>
      </c>
      <c r="BM165" s="218" t="s">
        <v>1973</v>
      </c>
    </row>
    <row r="166" s="2" customFormat="1">
      <c r="A166" s="41"/>
      <c r="B166" s="42"/>
      <c r="C166" s="43"/>
      <c r="D166" s="220" t="s">
        <v>149</v>
      </c>
      <c r="E166" s="43"/>
      <c r="F166" s="221" t="s">
        <v>1972</v>
      </c>
      <c r="G166" s="43"/>
      <c r="H166" s="43"/>
      <c r="I166" s="222"/>
      <c r="J166" s="43"/>
      <c r="K166" s="43"/>
      <c r="L166" s="47"/>
      <c r="M166" s="223"/>
      <c r="N166" s="224"/>
      <c r="O166" s="87"/>
      <c r="P166" s="87"/>
      <c r="Q166" s="87"/>
      <c r="R166" s="87"/>
      <c r="S166" s="87"/>
      <c r="T166" s="88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T166" s="20" t="s">
        <v>149</v>
      </c>
      <c r="AU166" s="20" t="s">
        <v>86</v>
      </c>
    </row>
    <row r="167" s="2" customFormat="1">
      <c r="A167" s="41"/>
      <c r="B167" s="42"/>
      <c r="C167" s="43"/>
      <c r="D167" s="220" t="s">
        <v>164</v>
      </c>
      <c r="E167" s="43"/>
      <c r="F167" s="239" t="s">
        <v>1931</v>
      </c>
      <c r="G167" s="43"/>
      <c r="H167" s="43"/>
      <c r="I167" s="222"/>
      <c r="J167" s="43"/>
      <c r="K167" s="43"/>
      <c r="L167" s="47"/>
      <c r="M167" s="223"/>
      <c r="N167" s="224"/>
      <c r="O167" s="87"/>
      <c r="P167" s="87"/>
      <c r="Q167" s="87"/>
      <c r="R167" s="87"/>
      <c r="S167" s="87"/>
      <c r="T167" s="88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T167" s="20" t="s">
        <v>164</v>
      </c>
      <c r="AU167" s="20" t="s">
        <v>86</v>
      </c>
    </row>
    <row r="168" s="13" customFormat="1">
      <c r="A168" s="13"/>
      <c r="B168" s="227"/>
      <c r="C168" s="228"/>
      <c r="D168" s="220" t="s">
        <v>153</v>
      </c>
      <c r="E168" s="228"/>
      <c r="F168" s="230" t="s">
        <v>1974</v>
      </c>
      <c r="G168" s="228"/>
      <c r="H168" s="231">
        <v>0.23000000000000001</v>
      </c>
      <c r="I168" s="232"/>
      <c r="J168" s="228"/>
      <c r="K168" s="228"/>
      <c r="L168" s="233"/>
      <c r="M168" s="234"/>
      <c r="N168" s="235"/>
      <c r="O168" s="235"/>
      <c r="P168" s="235"/>
      <c r="Q168" s="235"/>
      <c r="R168" s="235"/>
      <c r="S168" s="235"/>
      <c r="T168" s="236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7" t="s">
        <v>153</v>
      </c>
      <c r="AU168" s="237" t="s">
        <v>86</v>
      </c>
      <c r="AV168" s="13" t="s">
        <v>86</v>
      </c>
      <c r="AW168" s="13" t="s">
        <v>4</v>
      </c>
      <c r="AX168" s="13" t="s">
        <v>84</v>
      </c>
      <c r="AY168" s="237" t="s">
        <v>139</v>
      </c>
    </row>
    <row r="169" s="2" customFormat="1" ht="16.5" customHeight="1">
      <c r="A169" s="41"/>
      <c r="B169" s="42"/>
      <c r="C169" s="207" t="s">
        <v>1614</v>
      </c>
      <c r="D169" s="238" t="s">
        <v>142</v>
      </c>
      <c r="E169" s="208" t="s">
        <v>1975</v>
      </c>
      <c r="F169" s="209" t="s">
        <v>1976</v>
      </c>
      <c r="G169" s="210" t="s">
        <v>160</v>
      </c>
      <c r="H169" s="211">
        <v>90</v>
      </c>
      <c r="I169" s="212"/>
      <c r="J169" s="213">
        <f>ROUND(I169*H169,2)</f>
        <v>0</v>
      </c>
      <c r="K169" s="209" t="s">
        <v>146</v>
      </c>
      <c r="L169" s="47"/>
      <c r="M169" s="214" t="s">
        <v>19</v>
      </c>
      <c r="N169" s="215" t="s">
        <v>47</v>
      </c>
      <c r="O169" s="87"/>
      <c r="P169" s="216">
        <f>O169*H169</f>
        <v>0</v>
      </c>
      <c r="Q169" s="216">
        <v>0</v>
      </c>
      <c r="R169" s="216">
        <f>Q169*H169</f>
        <v>0</v>
      </c>
      <c r="S169" s="216">
        <v>0</v>
      </c>
      <c r="T169" s="217">
        <f>S169*H169</f>
        <v>0</v>
      </c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R169" s="218" t="s">
        <v>147</v>
      </c>
      <c r="AT169" s="218" t="s">
        <v>142</v>
      </c>
      <c r="AU169" s="218" t="s">
        <v>86</v>
      </c>
      <c r="AY169" s="20" t="s">
        <v>139</v>
      </c>
      <c r="BE169" s="219">
        <f>IF(N169="základní",J169,0)</f>
        <v>0</v>
      </c>
      <c r="BF169" s="219">
        <f>IF(N169="snížená",J169,0)</f>
        <v>0</v>
      </c>
      <c r="BG169" s="219">
        <f>IF(N169="zákl. přenesená",J169,0)</f>
        <v>0</v>
      </c>
      <c r="BH169" s="219">
        <f>IF(N169="sníž. přenesená",J169,0)</f>
        <v>0</v>
      </c>
      <c r="BI169" s="219">
        <f>IF(N169="nulová",J169,0)</f>
        <v>0</v>
      </c>
      <c r="BJ169" s="20" t="s">
        <v>84</v>
      </c>
      <c r="BK169" s="219">
        <f>ROUND(I169*H169,2)</f>
        <v>0</v>
      </c>
      <c r="BL169" s="20" t="s">
        <v>147</v>
      </c>
      <c r="BM169" s="218" t="s">
        <v>1977</v>
      </c>
    </row>
    <row r="170" s="2" customFormat="1">
      <c r="A170" s="41"/>
      <c r="B170" s="42"/>
      <c r="C170" s="43"/>
      <c r="D170" s="220" t="s">
        <v>149</v>
      </c>
      <c r="E170" s="43"/>
      <c r="F170" s="221" t="s">
        <v>1978</v>
      </c>
      <c r="G170" s="43"/>
      <c r="H170" s="43"/>
      <c r="I170" s="222"/>
      <c r="J170" s="43"/>
      <c r="K170" s="43"/>
      <c r="L170" s="47"/>
      <c r="M170" s="223"/>
      <c r="N170" s="224"/>
      <c r="O170" s="87"/>
      <c r="P170" s="87"/>
      <c r="Q170" s="87"/>
      <c r="R170" s="87"/>
      <c r="S170" s="87"/>
      <c r="T170" s="88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T170" s="20" t="s">
        <v>149</v>
      </c>
      <c r="AU170" s="20" t="s">
        <v>86</v>
      </c>
    </row>
    <row r="171" s="2" customFormat="1">
      <c r="A171" s="41"/>
      <c r="B171" s="42"/>
      <c r="C171" s="43"/>
      <c r="D171" s="225" t="s">
        <v>151</v>
      </c>
      <c r="E171" s="43"/>
      <c r="F171" s="226" t="s">
        <v>1979</v>
      </c>
      <c r="G171" s="43"/>
      <c r="H171" s="43"/>
      <c r="I171" s="222"/>
      <c r="J171" s="43"/>
      <c r="K171" s="43"/>
      <c r="L171" s="47"/>
      <c r="M171" s="223"/>
      <c r="N171" s="224"/>
      <c r="O171" s="87"/>
      <c r="P171" s="87"/>
      <c r="Q171" s="87"/>
      <c r="R171" s="87"/>
      <c r="S171" s="87"/>
      <c r="T171" s="88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T171" s="20" t="s">
        <v>151</v>
      </c>
      <c r="AU171" s="20" t="s">
        <v>86</v>
      </c>
    </row>
    <row r="172" s="2" customFormat="1">
      <c r="A172" s="41"/>
      <c r="B172" s="42"/>
      <c r="C172" s="43"/>
      <c r="D172" s="220" t="s">
        <v>164</v>
      </c>
      <c r="E172" s="43"/>
      <c r="F172" s="239" t="s">
        <v>1931</v>
      </c>
      <c r="G172" s="43"/>
      <c r="H172" s="43"/>
      <c r="I172" s="222"/>
      <c r="J172" s="43"/>
      <c r="K172" s="43"/>
      <c r="L172" s="47"/>
      <c r="M172" s="223"/>
      <c r="N172" s="224"/>
      <c r="O172" s="87"/>
      <c r="P172" s="87"/>
      <c r="Q172" s="87"/>
      <c r="R172" s="87"/>
      <c r="S172" s="87"/>
      <c r="T172" s="88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T172" s="20" t="s">
        <v>164</v>
      </c>
      <c r="AU172" s="20" t="s">
        <v>86</v>
      </c>
    </row>
    <row r="173" s="13" customFormat="1">
      <c r="A173" s="13"/>
      <c r="B173" s="227"/>
      <c r="C173" s="228"/>
      <c r="D173" s="220" t="s">
        <v>153</v>
      </c>
      <c r="E173" s="229" t="s">
        <v>19</v>
      </c>
      <c r="F173" s="230" t="s">
        <v>642</v>
      </c>
      <c r="G173" s="228"/>
      <c r="H173" s="231">
        <v>90</v>
      </c>
      <c r="I173" s="232"/>
      <c r="J173" s="228"/>
      <c r="K173" s="228"/>
      <c r="L173" s="233"/>
      <c r="M173" s="234"/>
      <c r="N173" s="235"/>
      <c r="O173" s="235"/>
      <c r="P173" s="235"/>
      <c r="Q173" s="235"/>
      <c r="R173" s="235"/>
      <c r="S173" s="235"/>
      <c r="T173" s="23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7" t="s">
        <v>153</v>
      </c>
      <c r="AU173" s="237" t="s">
        <v>86</v>
      </c>
      <c r="AV173" s="13" t="s">
        <v>86</v>
      </c>
      <c r="AW173" s="13" t="s">
        <v>35</v>
      </c>
      <c r="AX173" s="13" t="s">
        <v>84</v>
      </c>
      <c r="AY173" s="237" t="s">
        <v>139</v>
      </c>
    </row>
    <row r="174" s="2" customFormat="1" ht="16.5" customHeight="1">
      <c r="A174" s="41"/>
      <c r="B174" s="42"/>
      <c r="C174" s="240" t="s">
        <v>1697</v>
      </c>
      <c r="D174" s="241" t="s">
        <v>182</v>
      </c>
      <c r="E174" s="242" t="s">
        <v>1980</v>
      </c>
      <c r="F174" s="243" t="s">
        <v>1981</v>
      </c>
      <c r="G174" s="244" t="s">
        <v>1630</v>
      </c>
      <c r="H174" s="245">
        <v>1.8</v>
      </c>
      <c r="I174" s="246"/>
      <c r="J174" s="247">
        <f>ROUND(I174*H174,2)</f>
        <v>0</v>
      </c>
      <c r="K174" s="243" t="s">
        <v>146</v>
      </c>
      <c r="L174" s="248"/>
      <c r="M174" s="249" t="s">
        <v>19</v>
      </c>
      <c r="N174" s="250" t="s">
        <v>47</v>
      </c>
      <c r="O174" s="87"/>
      <c r="P174" s="216">
        <f>O174*H174</f>
        <v>0</v>
      </c>
      <c r="Q174" s="216">
        <v>0.001</v>
      </c>
      <c r="R174" s="216">
        <f>Q174*H174</f>
        <v>0.0018000000000000002</v>
      </c>
      <c r="S174" s="216">
        <v>0</v>
      </c>
      <c r="T174" s="217">
        <f>S174*H174</f>
        <v>0</v>
      </c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R174" s="218" t="s">
        <v>185</v>
      </c>
      <c r="AT174" s="218" t="s">
        <v>182</v>
      </c>
      <c r="AU174" s="218" t="s">
        <v>86</v>
      </c>
      <c r="AY174" s="20" t="s">
        <v>139</v>
      </c>
      <c r="BE174" s="219">
        <f>IF(N174="základní",J174,0)</f>
        <v>0</v>
      </c>
      <c r="BF174" s="219">
        <f>IF(N174="snížená",J174,0)</f>
        <v>0</v>
      </c>
      <c r="BG174" s="219">
        <f>IF(N174="zákl. přenesená",J174,0)</f>
        <v>0</v>
      </c>
      <c r="BH174" s="219">
        <f>IF(N174="sníž. přenesená",J174,0)</f>
        <v>0</v>
      </c>
      <c r="BI174" s="219">
        <f>IF(N174="nulová",J174,0)</f>
        <v>0</v>
      </c>
      <c r="BJ174" s="20" t="s">
        <v>84</v>
      </c>
      <c r="BK174" s="219">
        <f>ROUND(I174*H174,2)</f>
        <v>0</v>
      </c>
      <c r="BL174" s="20" t="s">
        <v>147</v>
      </c>
      <c r="BM174" s="218" t="s">
        <v>1982</v>
      </c>
    </row>
    <row r="175" s="2" customFormat="1">
      <c r="A175" s="41"/>
      <c r="B175" s="42"/>
      <c r="C175" s="43"/>
      <c r="D175" s="220" t="s">
        <v>149</v>
      </c>
      <c r="E175" s="43"/>
      <c r="F175" s="221" t="s">
        <v>1981</v>
      </c>
      <c r="G175" s="43"/>
      <c r="H175" s="43"/>
      <c r="I175" s="222"/>
      <c r="J175" s="43"/>
      <c r="K175" s="43"/>
      <c r="L175" s="47"/>
      <c r="M175" s="223"/>
      <c r="N175" s="224"/>
      <c r="O175" s="87"/>
      <c r="P175" s="87"/>
      <c r="Q175" s="87"/>
      <c r="R175" s="87"/>
      <c r="S175" s="87"/>
      <c r="T175" s="88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T175" s="20" t="s">
        <v>149</v>
      </c>
      <c r="AU175" s="20" t="s">
        <v>86</v>
      </c>
    </row>
    <row r="176" s="2" customFormat="1">
      <c r="A176" s="41"/>
      <c r="B176" s="42"/>
      <c r="C176" s="43"/>
      <c r="D176" s="220" t="s">
        <v>164</v>
      </c>
      <c r="E176" s="43"/>
      <c r="F176" s="239" t="s">
        <v>1931</v>
      </c>
      <c r="G176" s="43"/>
      <c r="H176" s="43"/>
      <c r="I176" s="222"/>
      <c r="J176" s="43"/>
      <c r="K176" s="43"/>
      <c r="L176" s="47"/>
      <c r="M176" s="223"/>
      <c r="N176" s="224"/>
      <c r="O176" s="87"/>
      <c r="P176" s="87"/>
      <c r="Q176" s="87"/>
      <c r="R176" s="87"/>
      <c r="S176" s="87"/>
      <c r="T176" s="88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T176" s="20" t="s">
        <v>164</v>
      </c>
      <c r="AU176" s="20" t="s">
        <v>86</v>
      </c>
    </row>
    <row r="177" s="13" customFormat="1">
      <c r="A177" s="13"/>
      <c r="B177" s="227"/>
      <c r="C177" s="228"/>
      <c r="D177" s="220" t="s">
        <v>153</v>
      </c>
      <c r="E177" s="228"/>
      <c r="F177" s="230" t="s">
        <v>1983</v>
      </c>
      <c r="G177" s="228"/>
      <c r="H177" s="231">
        <v>1.8</v>
      </c>
      <c r="I177" s="232"/>
      <c r="J177" s="228"/>
      <c r="K177" s="228"/>
      <c r="L177" s="233"/>
      <c r="M177" s="234"/>
      <c r="N177" s="235"/>
      <c r="O177" s="235"/>
      <c r="P177" s="235"/>
      <c r="Q177" s="235"/>
      <c r="R177" s="235"/>
      <c r="S177" s="235"/>
      <c r="T177" s="236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7" t="s">
        <v>153</v>
      </c>
      <c r="AU177" s="237" t="s">
        <v>86</v>
      </c>
      <c r="AV177" s="13" t="s">
        <v>86</v>
      </c>
      <c r="AW177" s="13" t="s">
        <v>4</v>
      </c>
      <c r="AX177" s="13" t="s">
        <v>84</v>
      </c>
      <c r="AY177" s="237" t="s">
        <v>139</v>
      </c>
    </row>
    <row r="178" s="2" customFormat="1" ht="16.5" customHeight="1">
      <c r="A178" s="41"/>
      <c r="B178" s="42"/>
      <c r="C178" s="207" t="s">
        <v>1703</v>
      </c>
      <c r="D178" s="238" t="s">
        <v>142</v>
      </c>
      <c r="E178" s="208" t="s">
        <v>1984</v>
      </c>
      <c r="F178" s="209" t="s">
        <v>1985</v>
      </c>
      <c r="G178" s="210" t="s">
        <v>160</v>
      </c>
      <c r="H178" s="211">
        <v>180</v>
      </c>
      <c r="I178" s="212"/>
      <c r="J178" s="213">
        <f>ROUND(I178*H178,2)</f>
        <v>0</v>
      </c>
      <c r="K178" s="209" t="s">
        <v>146</v>
      </c>
      <c r="L178" s="47"/>
      <c r="M178" s="214" t="s">
        <v>19</v>
      </c>
      <c r="N178" s="215" t="s">
        <v>47</v>
      </c>
      <c r="O178" s="87"/>
      <c r="P178" s="216">
        <f>O178*H178</f>
        <v>0</v>
      </c>
      <c r="Q178" s="216">
        <v>0</v>
      </c>
      <c r="R178" s="216">
        <f>Q178*H178</f>
        <v>0</v>
      </c>
      <c r="S178" s="216">
        <v>0</v>
      </c>
      <c r="T178" s="217">
        <f>S178*H178</f>
        <v>0</v>
      </c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R178" s="218" t="s">
        <v>147</v>
      </c>
      <c r="AT178" s="218" t="s">
        <v>142</v>
      </c>
      <c r="AU178" s="218" t="s">
        <v>86</v>
      </c>
      <c r="AY178" s="20" t="s">
        <v>139</v>
      </c>
      <c r="BE178" s="219">
        <f>IF(N178="základní",J178,0)</f>
        <v>0</v>
      </c>
      <c r="BF178" s="219">
        <f>IF(N178="snížená",J178,0)</f>
        <v>0</v>
      </c>
      <c r="BG178" s="219">
        <f>IF(N178="zákl. přenesená",J178,0)</f>
        <v>0</v>
      </c>
      <c r="BH178" s="219">
        <f>IF(N178="sníž. přenesená",J178,0)</f>
        <v>0</v>
      </c>
      <c r="BI178" s="219">
        <f>IF(N178="nulová",J178,0)</f>
        <v>0</v>
      </c>
      <c r="BJ178" s="20" t="s">
        <v>84</v>
      </c>
      <c r="BK178" s="219">
        <f>ROUND(I178*H178,2)</f>
        <v>0</v>
      </c>
      <c r="BL178" s="20" t="s">
        <v>147</v>
      </c>
      <c r="BM178" s="218" t="s">
        <v>1986</v>
      </c>
    </row>
    <row r="179" s="2" customFormat="1">
      <c r="A179" s="41"/>
      <c r="B179" s="42"/>
      <c r="C179" s="43"/>
      <c r="D179" s="220" t="s">
        <v>149</v>
      </c>
      <c r="E179" s="43"/>
      <c r="F179" s="221" t="s">
        <v>1987</v>
      </c>
      <c r="G179" s="43"/>
      <c r="H179" s="43"/>
      <c r="I179" s="222"/>
      <c r="J179" s="43"/>
      <c r="K179" s="43"/>
      <c r="L179" s="47"/>
      <c r="M179" s="223"/>
      <c r="N179" s="224"/>
      <c r="O179" s="87"/>
      <c r="P179" s="87"/>
      <c r="Q179" s="87"/>
      <c r="R179" s="87"/>
      <c r="S179" s="87"/>
      <c r="T179" s="88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T179" s="20" t="s">
        <v>149</v>
      </c>
      <c r="AU179" s="20" t="s">
        <v>86</v>
      </c>
    </row>
    <row r="180" s="2" customFormat="1">
      <c r="A180" s="41"/>
      <c r="B180" s="42"/>
      <c r="C180" s="43"/>
      <c r="D180" s="225" t="s">
        <v>151</v>
      </c>
      <c r="E180" s="43"/>
      <c r="F180" s="226" t="s">
        <v>1988</v>
      </c>
      <c r="G180" s="43"/>
      <c r="H180" s="43"/>
      <c r="I180" s="222"/>
      <c r="J180" s="43"/>
      <c r="K180" s="43"/>
      <c r="L180" s="47"/>
      <c r="M180" s="223"/>
      <c r="N180" s="224"/>
      <c r="O180" s="87"/>
      <c r="P180" s="87"/>
      <c r="Q180" s="87"/>
      <c r="R180" s="87"/>
      <c r="S180" s="87"/>
      <c r="T180" s="88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T180" s="20" t="s">
        <v>151</v>
      </c>
      <c r="AU180" s="20" t="s">
        <v>86</v>
      </c>
    </row>
    <row r="181" s="2" customFormat="1">
      <c r="A181" s="41"/>
      <c r="B181" s="42"/>
      <c r="C181" s="43"/>
      <c r="D181" s="220" t="s">
        <v>164</v>
      </c>
      <c r="E181" s="43"/>
      <c r="F181" s="239" t="s">
        <v>1911</v>
      </c>
      <c r="G181" s="43"/>
      <c r="H181" s="43"/>
      <c r="I181" s="222"/>
      <c r="J181" s="43"/>
      <c r="K181" s="43"/>
      <c r="L181" s="47"/>
      <c r="M181" s="223"/>
      <c r="N181" s="224"/>
      <c r="O181" s="87"/>
      <c r="P181" s="87"/>
      <c r="Q181" s="87"/>
      <c r="R181" s="87"/>
      <c r="S181" s="87"/>
      <c r="T181" s="88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T181" s="20" t="s">
        <v>164</v>
      </c>
      <c r="AU181" s="20" t="s">
        <v>86</v>
      </c>
    </row>
    <row r="182" s="13" customFormat="1">
      <c r="A182" s="13"/>
      <c r="B182" s="227"/>
      <c r="C182" s="228"/>
      <c r="D182" s="220" t="s">
        <v>153</v>
      </c>
      <c r="E182" s="229" t="s">
        <v>19</v>
      </c>
      <c r="F182" s="230" t="s">
        <v>1989</v>
      </c>
      <c r="G182" s="228"/>
      <c r="H182" s="231">
        <v>180</v>
      </c>
      <c r="I182" s="232"/>
      <c r="J182" s="228"/>
      <c r="K182" s="228"/>
      <c r="L182" s="233"/>
      <c r="M182" s="234"/>
      <c r="N182" s="235"/>
      <c r="O182" s="235"/>
      <c r="P182" s="235"/>
      <c r="Q182" s="235"/>
      <c r="R182" s="235"/>
      <c r="S182" s="235"/>
      <c r="T182" s="236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37" t="s">
        <v>153</v>
      </c>
      <c r="AU182" s="237" t="s">
        <v>86</v>
      </c>
      <c r="AV182" s="13" t="s">
        <v>86</v>
      </c>
      <c r="AW182" s="13" t="s">
        <v>35</v>
      </c>
      <c r="AX182" s="13" t="s">
        <v>84</v>
      </c>
      <c r="AY182" s="237" t="s">
        <v>139</v>
      </c>
    </row>
    <row r="183" s="2" customFormat="1" ht="16.5" customHeight="1">
      <c r="A183" s="41"/>
      <c r="B183" s="42"/>
      <c r="C183" s="207" t="s">
        <v>1641</v>
      </c>
      <c r="D183" s="238" t="s">
        <v>142</v>
      </c>
      <c r="E183" s="208" t="s">
        <v>1990</v>
      </c>
      <c r="F183" s="209" t="s">
        <v>1991</v>
      </c>
      <c r="G183" s="210" t="s">
        <v>145</v>
      </c>
      <c r="H183" s="211">
        <v>5.8499999999999996</v>
      </c>
      <c r="I183" s="212"/>
      <c r="J183" s="213">
        <f>ROUND(I183*H183,2)</f>
        <v>0</v>
      </c>
      <c r="K183" s="209" t="s">
        <v>146</v>
      </c>
      <c r="L183" s="47"/>
      <c r="M183" s="214" t="s">
        <v>19</v>
      </c>
      <c r="N183" s="215" t="s">
        <v>47</v>
      </c>
      <c r="O183" s="87"/>
      <c r="P183" s="216">
        <f>O183*H183</f>
        <v>0</v>
      </c>
      <c r="Q183" s="216">
        <v>0</v>
      </c>
      <c r="R183" s="216">
        <f>Q183*H183</f>
        <v>0</v>
      </c>
      <c r="S183" s="216">
        <v>0</v>
      </c>
      <c r="T183" s="217">
        <f>S183*H183</f>
        <v>0</v>
      </c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R183" s="218" t="s">
        <v>147</v>
      </c>
      <c r="AT183" s="218" t="s">
        <v>142</v>
      </c>
      <c r="AU183" s="218" t="s">
        <v>86</v>
      </c>
      <c r="AY183" s="20" t="s">
        <v>139</v>
      </c>
      <c r="BE183" s="219">
        <f>IF(N183="základní",J183,0)</f>
        <v>0</v>
      </c>
      <c r="BF183" s="219">
        <f>IF(N183="snížená",J183,0)</f>
        <v>0</v>
      </c>
      <c r="BG183" s="219">
        <f>IF(N183="zákl. přenesená",J183,0)</f>
        <v>0</v>
      </c>
      <c r="BH183" s="219">
        <f>IF(N183="sníž. přenesená",J183,0)</f>
        <v>0</v>
      </c>
      <c r="BI183" s="219">
        <f>IF(N183="nulová",J183,0)</f>
        <v>0</v>
      </c>
      <c r="BJ183" s="20" t="s">
        <v>84</v>
      </c>
      <c r="BK183" s="219">
        <f>ROUND(I183*H183,2)</f>
        <v>0</v>
      </c>
      <c r="BL183" s="20" t="s">
        <v>147</v>
      </c>
      <c r="BM183" s="218" t="s">
        <v>1992</v>
      </c>
    </row>
    <row r="184" s="2" customFormat="1">
      <c r="A184" s="41"/>
      <c r="B184" s="42"/>
      <c r="C184" s="43"/>
      <c r="D184" s="220" t="s">
        <v>149</v>
      </c>
      <c r="E184" s="43"/>
      <c r="F184" s="221" t="s">
        <v>1993</v>
      </c>
      <c r="G184" s="43"/>
      <c r="H184" s="43"/>
      <c r="I184" s="222"/>
      <c r="J184" s="43"/>
      <c r="K184" s="43"/>
      <c r="L184" s="47"/>
      <c r="M184" s="223"/>
      <c r="N184" s="224"/>
      <c r="O184" s="87"/>
      <c r="P184" s="87"/>
      <c r="Q184" s="87"/>
      <c r="R184" s="87"/>
      <c r="S184" s="87"/>
      <c r="T184" s="88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T184" s="20" t="s">
        <v>149</v>
      </c>
      <c r="AU184" s="20" t="s">
        <v>86</v>
      </c>
    </row>
    <row r="185" s="2" customFormat="1">
      <c r="A185" s="41"/>
      <c r="B185" s="42"/>
      <c r="C185" s="43"/>
      <c r="D185" s="225" t="s">
        <v>151</v>
      </c>
      <c r="E185" s="43"/>
      <c r="F185" s="226" t="s">
        <v>1994</v>
      </c>
      <c r="G185" s="43"/>
      <c r="H185" s="43"/>
      <c r="I185" s="222"/>
      <c r="J185" s="43"/>
      <c r="K185" s="43"/>
      <c r="L185" s="47"/>
      <c r="M185" s="223"/>
      <c r="N185" s="224"/>
      <c r="O185" s="87"/>
      <c r="P185" s="87"/>
      <c r="Q185" s="87"/>
      <c r="R185" s="87"/>
      <c r="S185" s="87"/>
      <c r="T185" s="88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T185" s="20" t="s">
        <v>151</v>
      </c>
      <c r="AU185" s="20" t="s">
        <v>86</v>
      </c>
    </row>
    <row r="186" s="2" customFormat="1">
      <c r="A186" s="41"/>
      <c r="B186" s="42"/>
      <c r="C186" s="43"/>
      <c r="D186" s="220" t="s">
        <v>164</v>
      </c>
      <c r="E186" s="43"/>
      <c r="F186" s="239" t="s">
        <v>1995</v>
      </c>
      <c r="G186" s="43"/>
      <c r="H186" s="43"/>
      <c r="I186" s="222"/>
      <c r="J186" s="43"/>
      <c r="K186" s="43"/>
      <c r="L186" s="47"/>
      <c r="M186" s="223"/>
      <c r="N186" s="224"/>
      <c r="O186" s="87"/>
      <c r="P186" s="87"/>
      <c r="Q186" s="87"/>
      <c r="R186" s="87"/>
      <c r="S186" s="87"/>
      <c r="T186" s="88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T186" s="20" t="s">
        <v>164</v>
      </c>
      <c r="AU186" s="20" t="s">
        <v>86</v>
      </c>
    </row>
    <row r="187" s="13" customFormat="1">
      <c r="A187" s="13"/>
      <c r="B187" s="227"/>
      <c r="C187" s="228"/>
      <c r="D187" s="220" t="s">
        <v>153</v>
      </c>
      <c r="E187" s="229" t="s">
        <v>19</v>
      </c>
      <c r="F187" s="230" t="s">
        <v>1996</v>
      </c>
      <c r="G187" s="228"/>
      <c r="H187" s="231">
        <v>5.8499999999999996</v>
      </c>
      <c r="I187" s="232"/>
      <c r="J187" s="228"/>
      <c r="K187" s="228"/>
      <c r="L187" s="233"/>
      <c r="M187" s="234"/>
      <c r="N187" s="235"/>
      <c r="O187" s="235"/>
      <c r="P187" s="235"/>
      <c r="Q187" s="235"/>
      <c r="R187" s="235"/>
      <c r="S187" s="235"/>
      <c r="T187" s="236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7" t="s">
        <v>153</v>
      </c>
      <c r="AU187" s="237" t="s">
        <v>86</v>
      </c>
      <c r="AV187" s="13" t="s">
        <v>86</v>
      </c>
      <c r="AW187" s="13" t="s">
        <v>35</v>
      </c>
      <c r="AX187" s="13" t="s">
        <v>84</v>
      </c>
      <c r="AY187" s="237" t="s">
        <v>139</v>
      </c>
    </row>
    <row r="188" s="2" customFormat="1" ht="21.75" customHeight="1">
      <c r="A188" s="41"/>
      <c r="B188" s="42"/>
      <c r="C188" s="207" t="s">
        <v>367</v>
      </c>
      <c r="D188" s="238" t="s">
        <v>142</v>
      </c>
      <c r="E188" s="208" t="s">
        <v>1997</v>
      </c>
      <c r="F188" s="209" t="s">
        <v>1998</v>
      </c>
      <c r="G188" s="210" t="s">
        <v>145</v>
      </c>
      <c r="H188" s="211">
        <v>16.539999999999999</v>
      </c>
      <c r="I188" s="212"/>
      <c r="J188" s="213">
        <f>ROUND(I188*H188,2)</f>
        <v>0</v>
      </c>
      <c r="K188" s="209" t="s">
        <v>146</v>
      </c>
      <c r="L188" s="47"/>
      <c r="M188" s="214" t="s">
        <v>19</v>
      </c>
      <c r="N188" s="215" t="s">
        <v>47</v>
      </c>
      <c r="O188" s="87"/>
      <c r="P188" s="216">
        <f>O188*H188</f>
        <v>0</v>
      </c>
      <c r="Q188" s="216">
        <v>0</v>
      </c>
      <c r="R188" s="216">
        <f>Q188*H188</f>
        <v>0</v>
      </c>
      <c r="S188" s="216">
        <v>0</v>
      </c>
      <c r="T188" s="217">
        <f>S188*H188</f>
        <v>0</v>
      </c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R188" s="218" t="s">
        <v>147</v>
      </c>
      <c r="AT188" s="218" t="s">
        <v>142</v>
      </c>
      <c r="AU188" s="218" t="s">
        <v>86</v>
      </c>
      <c r="AY188" s="20" t="s">
        <v>139</v>
      </c>
      <c r="BE188" s="219">
        <f>IF(N188="základní",J188,0)</f>
        <v>0</v>
      </c>
      <c r="BF188" s="219">
        <f>IF(N188="snížená",J188,0)</f>
        <v>0</v>
      </c>
      <c r="BG188" s="219">
        <f>IF(N188="zákl. přenesená",J188,0)</f>
        <v>0</v>
      </c>
      <c r="BH188" s="219">
        <f>IF(N188="sníž. přenesená",J188,0)</f>
        <v>0</v>
      </c>
      <c r="BI188" s="219">
        <f>IF(N188="nulová",J188,0)</f>
        <v>0</v>
      </c>
      <c r="BJ188" s="20" t="s">
        <v>84</v>
      </c>
      <c r="BK188" s="219">
        <f>ROUND(I188*H188,2)</f>
        <v>0</v>
      </c>
      <c r="BL188" s="20" t="s">
        <v>147</v>
      </c>
      <c r="BM188" s="218" t="s">
        <v>1999</v>
      </c>
    </row>
    <row r="189" s="2" customFormat="1">
      <c r="A189" s="41"/>
      <c r="B189" s="42"/>
      <c r="C189" s="43"/>
      <c r="D189" s="220" t="s">
        <v>149</v>
      </c>
      <c r="E189" s="43"/>
      <c r="F189" s="221" t="s">
        <v>2000</v>
      </c>
      <c r="G189" s="43"/>
      <c r="H189" s="43"/>
      <c r="I189" s="222"/>
      <c r="J189" s="43"/>
      <c r="K189" s="43"/>
      <c r="L189" s="47"/>
      <c r="M189" s="223"/>
      <c r="N189" s="224"/>
      <c r="O189" s="87"/>
      <c r="P189" s="87"/>
      <c r="Q189" s="87"/>
      <c r="R189" s="87"/>
      <c r="S189" s="87"/>
      <c r="T189" s="88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T189" s="20" t="s">
        <v>149</v>
      </c>
      <c r="AU189" s="20" t="s">
        <v>86</v>
      </c>
    </row>
    <row r="190" s="2" customFormat="1">
      <c r="A190" s="41"/>
      <c r="B190" s="42"/>
      <c r="C190" s="43"/>
      <c r="D190" s="225" t="s">
        <v>151</v>
      </c>
      <c r="E190" s="43"/>
      <c r="F190" s="226" t="s">
        <v>2001</v>
      </c>
      <c r="G190" s="43"/>
      <c r="H190" s="43"/>
      <c r="I190" s="222"/>
      <c r="J190" s="43"/>
      <c r="K190" s="43"/>
      <c r="L190" s="47"/>
      <c r="M190" s="223"/>
      <c r="N190" s="224"/>
      <c r="O190" s="87"/>
      <c r="P190" s="87"/>
      <c r="Q190" s="87"/>
      <c r="R190" s="87"/>
      <c r="S190" s="87"/>
      <c r="T190" s="88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T190" s="20" t="s">
        <v>151</v>
      </c>
      <c r="AU190" s="20" t="s">
        <v>86</v>
      </c>
    </row>
    <row r="191" s="2" customFormat="1">
      <c r="A191" s="41"/>
      <c r="B191" s="42"/>
      <c r="C191" s="43"/>
      <c r="D191" s="220" t="s">
        <v>164</v>
      </c>
      <c r="E191" s="43"/>
      <c r="F191" s="239" t="s">
        <v>2002</v>
      </c>
      <c r="G191" s="43"/>
      <c r="H191" s="43"/>
      <c r="I191" s="222"/>
      <c r="J191" s="43"/>
      <c r="K191" s="43"/>
      <c r="L191" s="47"/>
      <c r="M191" s="223"/>
      <c r="N191" s="224"/>
      <c r="O191" s="87"/>
      <c r="P191" s="87"/>
      <c r="Q191" s="87"/>
      <c r="R191" s="87"/>
      <c r="S191" s="87"/>
      <c r="T191" s="88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T191" s="20" t="s">
        <v>164</v>
      </c>
      <c r="AU191" s="20" t="s">
        <v>86</v>
      </c>
    </row>
    <row r="192" s="13" customFormat="1">
      <c r="A192" s="13"/>
      <c r="B192" s="227"/>
      <c r="C192" s="228"/>
      <c r="D192" s="220" t="s">
        <v>153</v>
      </c>
      <c r="E192" s="229" t="s">
        <v>19</v>
      </c>
      <c r="F192" s="230" t="s">
        <v>2003</v>
      </c>
      <c r="G192" s="228"/>
      <c r="H192" s="231">
        <v>2.7000000000000002</v>
      </c>
      <c r="I192" s="232"/>
      <c r="J192" s="228"/>
      <c r="K192" s="228"/>
      <c r="L192" s="233"/>
      <c r="M192" s="234"/>
      <c r="N192" s="235"/>
      <c r="O192" s="235"/>
      <c r="P192" s="235"/>
      <c r="Q192" s="235"/>
      <c r="R192" s="235"/>
      <c r="S192" s="235"/>
      <c r="T192" s="236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37" t="s">
        <v>153</v>
      </c>
      <c r="AU192" s="237" t="s">
        <v>86</v>
      </c>
      <c r="AV192" s="13" t="s">
        <v>86</v>
      </c>
      <c r="AW192" s="13" t="s">
        <v>35</v>
      </c>
      <c r="AX192" s="13" t="s">
        <v>76</v>
      </c>
      <c r="AY192" s="237" t="s">
        <v>139</v>
      </c>
    </row>
    <row r="193" s="13" customFormat="1">
      <c r="A193" s="13"/>
      <c r="B193" s="227"/>
      <c r="C193" s="228"/>
      <c r="D193" s="220" t="s">
        <v>153</v>
      </c>
      <c r="E193" s="229" t="s">
        <v>19</v>
      </c>
      <c r="F193" s="230" t="s">
        <v>2004</v>
      </c>
      <c r="G193" s="228"/>
      <c r="H193" s="231">
        <v>3.04</v>
      </c>
      <c r="I193" s="232"/>
      <c r="J193" s="228"/>
      <c r="K193" s="228"/>
      <c r="L193" s="233"/>
      <c r="M193" s="234"/>
      <c r="N193" s="235"/>
      <c r="O193" s="235"/>
      <c r="P193" s="235"/>
      <c r="Q193" s="235"/>
      <c r="R193" s="235"/>
      <c r="S193" s="235"/>
      <c r="T193" s="236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7" t="s">
        <v>153</v>
      </c>
      <c r="AU193" s="237" t="s">
        <v>86</v>
      </c>
      <c r="AV193" s="13" t="s">
        <v>86</v>
      </c>
      <c r="AW193" s="13" t="s">
        <v>35</v>
      </c>
      <c r="AX193" s="13" t="s">
        <v>76</v>
      </c>
      <c r="AY193" s="237" t="s">
        <v>139</v>
      </c>
    </row>
    <row r="194" s="13" customFormat="1">
      <c r="A194" s="13"/>
      <c r="B194" s="227"/>
      <c r="C194" s="228"/>
      <c r="D194" s="220" t="s">
        <v>153</v>
      </c>
      <c r="E194" s="229" t="s">
        <v>19</v>
      </c>
      <c r="F194" s="230" t="s">
        <v>2005</v>
      </c>
      <c r="G194" s="228"/>
      <c r="H194" s="231">
        <v>10.800000000000001</v>
      </c>
      <c r="I194" s="232"/>
      <c r="J194" s="228"/>
      <c r="K194" s="228"/>
      <c r="L194" s="233"/>
      <c r="M194" s="234"/>
      <c r="N194" s="235"/>
      <c r="O194" s="235"/>
      <c r="P194" s="235"/>
      <c r="Q194" s="235"/>
      <c r="R194" s="235"/>
      <c r="S194" s="235"/>
      <c r="T194" s="23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7" t="s">
        <v>153</v>
      </c>
      <c r="AU194" s="237" t="s">
        <v>86</v>
      </c>
      <c r="AV194" s="13" t="s">
        <v>86</v>
      </c>
      <c r="AW194" s="13" t="s">
        <v>35</v>
      </c>
      <c r="AX194" s="13" t="s">
        <v>76</v>
      </c>
      <c r="AY194" s="237" t="s">
        <v>139</v>
      </c>
    </row>
    <row r="195" s="14" customFormat="1">
      <c r="A195" s="14"/>
      <c r="B195" s="251"/>
      <c r="C195" s="252"/>
      <c r="D195" s="220" t="s">
        <v>153</v>
      </c>
      <c r="E195" s="253" t="s">
        <v>19</v>
      </c>
      <c r="F195" s="254" t="s">
        <v>213</v>
      </c>
      <c r="G195" s="252"/>
      <c r="H195" s="255">
        <v>16.539999999999999</v>
      </c>
      <c r="I195" s="256"/>
      <c r="J195" s="252"/>
      <c r="K195" s="252"/>
      <c r="L195" s="257"/>
      <c r="M195" s="258"/>
      <c r="N195" s="259"/>
      <c r="O195" s="259"/>
      <c r="P195" s="259"/>
      <c r="Q195" s="259"/>
      <c r="R195" s="259"/>
      <c r="S195" s="259"/>
      <c r="T195" s="260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1" t="s">
        <v>153</v>
      </c>
      <c r="AU195" s="261" t="s">
        <v>86</v>
      </c>
      <c r="AV195" s="14" t="s">
        <v>147</v>
      </c>
      <c r="AW195" s="14" t="s">
        <v>35</v>
      </c>
      <c r="AX195" s="14" t="s">
        <v>84</v>
      </c>
      <c r="AY195" s="261" t="s">
        <v>139</v>
      </c>
    </row>
    <row r="196" s="2" customFormat="1" ht="16.5" customHeight="1">
      <c r="A196" s="41"/>
      <c r="B196" s="42"/>
      <c r="C196" s="207" t="s">
        <v>344</v>
      </c>
      <c r="D196" s="238" t="s">
        <v>142</v>
      </c>
      <c r="E196" s="208" t="s">
        <v>2006</v>
      </c>
      <c r="F196" s="209" t="s">
        <v>2007</v>
      </c>
      <c r="G196" s="210" t="s">
        <v>145</v>
      </c>
      <c r="H196" s="211">
        <v>6</v>
      </c>
      <c r="I196" s="212"/>
      <c r="J196" s="213">
        <f>ROUND(I196*H196,2)</f>
        <v>0</v>
      </c>
      <c r="K196" s="209" t="s">
        <v>19</v>
      </c>
      <c r="L196" s="47"/>
      <c r="M196" s="214" t="s">
        <v>19</v>
      </c>
      <c r="N196" s="215" t="s">
        <v>47</v>
      </c>
      <c r="O196" s="87"/>
      <c r="P196" s="216">
        <f>O196*H196</f>
        <v>0</v>
      </c>
      <c r="Q196" s="216">
        <v>0</v>
      </c>
      <c r="R196" s="216">
        <f>Q196*H196</f>
        <v>0</v>
      </c>
      <c r="S196" s="216">
        <v>0</v>
      </c>
      <c r="T196" s="217">
        <f>S196*H196</f>
        <v>0</v>
      </c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R196" s="218" t="s">
        <v>147</v>
      </c>
      <c r="AT196" s="218" t="s">
        <v>142</v>
      </c>
      <c r="AU196" s="218" t="s">
        <v>86</v>
      </c>
      <c r="AY196" s="20" t="s">
        <v>139</v>
      </c>
      <c r="BE196" s="219">
        <f>IF(N196="základní",J196,0)</f>
        <v>0</v>
      </c>
      <c r="BF196" s="219">
        <f>IF(N196="snížená",J196,0)</f>
        <v>0</v>
      </c>
      <c r="BG196" s="219">
        <f>IF(N196="zákl. přenesená",J196,0)</f>
        <v>0</v>
      </c>
      <c r="BH196" s="219">
        <f>IF(N196="sníž. přenesená",J196,0)</f>
        <v>0</v>
      </c>
      <c r="BI196" s="219">
        <f>IF(N196="nulová",J196,0)</f>
        <v>0</v>
      </c>
      <c r="BJ196" s="20" t="s">
        <v>84</v>
      </c>
      <c r="BK196" s="219">
        <f>ROUND(I196*H196,2)</f>
        <v>0</v>
      </c>
      <c r="BL196" s="20" t="s">
        <v>147</v>
      </c>
      <c r="BM196" s="218" t="s">
        <v>2008</v>
      </c>
    </row>
    <row r="197" s="2" customFormat="1">
      <c r="A197" s="41"/>
      <c r="B197" s="42"/>
      <c r="C197" s="43"/>
      <c r="D197" s="220" t="s">
        <v>149</v>
      </c>
      <c r="E197" s="43"/>
      <c r="F197" s="221" t="s">
        <v>2007</v>
      </c>
      <c r="G197" s="43"/>
      <c r="H197" s="43"/>
      <c r="I197" s="222"/>
      <c r="J197" s="43"/>
      <c r="K197" s="43"/>
      <c r="L197" s="47"/>
      <c r="M197" s="223"/>
      <c r="N197" s="224"/>
      <c r="O197" s="87"/>
      <c r="P197" s="87"/>
      <c r="Q197" s="87"/>
      <c r="R197" s="87"/>
      <c r="S197" s="87"/>
      <c r="T197" s="88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T197" s="20" t="s">
        <v>149</v>
      </c>
      <c r="AU197" s="20" t="s">
        <v>86</v>
      </c>
    </row>
    <row r="198" s="2" customFormat="1">
      <c r="A198" s="41"/>
      <c r="B198" s="42"/>
      <c r="C198" s="43"/>
      <c r="D198" s="220" t="s">
        <v>164</v>
      </c>
      <c r="E198" s="43"/>
      <c r="F198" s="239" t="s">
        <v>2002</v>
      </c>
      <c r="G198" s="43"/>
      <c r="H198" s="43"/>
      <c r="I198" s="222"/>
      <c r="J198" s="43"/>
      <c r="K198" s="43"/>
      <c r="L198" s="47"/>
      <c r="M198" s="223"/>
      <c r="N198" s="224"/>
      <c r="O198" s="87"/>
      <c r="P198" s="87"/>
      <c r="Q198" s="87"/>
      <c r="R198" s="87"/>
      <c r="S198" s="87"/>
      <c r="T198" s="88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T198" s="20" t="s">
        <v>164</v>
      </c>
      <c r="AU198" s="20" t="s">
        <v>86</v>
      </c>
    </row>
    <row r="199" s="13" customFormat="1">
      <c r="A199" s="13"/>
      <c r="B199" s="227"/>
      <c r="C199" s="228"/>
      <c r="D199" s="220" t="s">
        <v>153</v>
      </c>
      <c r="E199" s="229" t="s">
        <v>19</v>
      </c>
      <c r="F199" s="230" t="s">
        <v>2009</v>
      </c>
      <c r="G199" s="228"/>
      <c r="H199" s="231">
        <v>6</v>
      </c>
      <c r="I199" s="232"/>
      <c r="J199" s="228"/>
      <c r="K199" s="228"/>
      <c r="L199" s="233"/>
      <c r="M199" s="234"/>
      <c r="N199" s="235"/>
      <c r="O199" s="235"/>
      <c r="P199" s="235"/>
      <c r="Q199" s="235"/>
      <c r="R199" s="235"/>
      <c r="S199" s="235"/>
      <c r="T199" s="236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7" t="s">
        <v>153</v>
      </c>
      <c r="AU199" s="237" t="s">
        <v>86</v>
      </c>
      <c r="AV199" s="13" t="s">
        <v>86</v>
      </c>
      <c r="AW199" s="13" t="s">
        <v>35</v>
      </c>
      <c r="AX199" s="13" t="s">
        <v>84</v>
      </c>
      <c r="AY199" s="237" t="s">
        <v>139</v>
      </c>
    </row>
    <row r="200" s="2" customFormat="1" ht="16.5" customHeight="1">
      <c r="A200" s="41"/>
      <c r="B200" s="42"/>
      <c r="C200" s="207" t="s">
        <v>1673</v>
      </c>
      <c r="D200" s="238" t="s">
        <v>142</v>
      </c>
      <c r="E200" s="208" t="s">
        <v>2010</v>
      </c>
      <c r="F200" s="209" t="s">
        <v>2011</v>
      </c>
      <c r="G200" s="210" t="s">
        <v>145</v>
      </c>
      <c r="H200" s="211">
        <v>8.5500000000000007</v>
      </c>
      <c r="I200" s="212"/>
      <c r="J200" s="213">
        <f>ROUND(I200*H200,2)</f>
        <v>0</v>
      </c>
      <c r="K200" s="209" t="s">
        <v>146</v>
      </c>
      <c r="L200" s="47"/>
      <c r="M200" s="214" t="s">
        <v>19</v>
      </c>
      <c r="N200" s="215" t="s">
        <v>47</v>
      </c>
      <c r="O200" s="87"/>
      <c r="P200" s="216">
        <f>O200*H200</f>
        <v>0</v>
      </c>
      <c r="Q200" s="216">
        <v>0</v>
      </c>
      <c r="R200" s="216">
        <f>Q200*H200</f>
        <v>0</v>
      </c>
      <c r="S200" s="216">
        <v>0</v>
      </c>
      <c r="T200" s="217">
        <f>S200*H200</f>
        <v>0</v>
      </c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R200" s="218" t="s">
        <v>147</v>
      </c>
      <c r="AT200" s="218" t="s">
        <v>142</v>
      </c>
      <c r="AU200" s="218" t="s">
        <v>86</v>
      </c>
      <c r="AY200" s="20" t="s">
        <v>139</v>
      </c>
      <c r="BE200" s="219">
        <f>IF(N200="základní",J200,0)</f>
        <v>0</v>
      </c>
      <c r="BF200" s="219">
        <f>IF(N200="snížená",J200,0)</f>
        <v>0</v>
      </c>
      <c r="BG200" s="219">
        <f>IF(N200="zákl. přenesená",J200,0)</f>
        <v>0</v>
      </c>
      <c r="BH200" s="219">
        <f>IF(N200="sníž. přenesená",J200,0)</f>
        <v>0</v>
      </c>
      <c r="BI200" s="219">
        <f>IF(N200="nulová",J200,0)</f>
        <v>0</v>
      </c>
      <c r="BJ200" s="20" t="s">
        <v>84</v>
      </c>
      <c r="BK200" s="219">
        <f>ROUND(I200*H200,2)</f>
        <v>0</v>
      </c>
      <c r="BL200" s="20" t="s">
        <v>147</v>
      </c>
      <c r="BM200" s="218" t="s">
        <v>2012</v>
      </c>
    </row>
    <row r="201" s="2" customFormat="1">
      <c r="A201" s="41"/>
      <c r="B201" s="42"/>
      <c r="C201" s="43"/>
      <c r="D201" s="220" t="s">
        <v>149</v>
      </c>
      <c r="E201" s="43"/>
      <c r="F201" s="221" t="s">
        <v>2013</v>
      </c>
      <c r="G201" s="43"/>
      <c r="H201" s="43"/>
      <c r="I201" s="222"/>
      <c r="J201" s="43"/>
      <c r="K201" s="43"/>
      <c r="L201" s="47"/>
      <c r="M201" s="223"/>
      <c r="N201" s="224"/>
      <c r="O201" s="87"/>
      <c r="P201" s="87"/>
      <c r="Q201" s="87"/>
      <c r="R201" s="87"/>
      <c r="S201" s="87"/>
      <c r="T201" s="88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T201" s="20" t="s">
        <v>149</v>
      </c>
      <c r="AU201" s="20" t="s">
        <v>86</v>
      </c>
    </row>
    <row r="202" s="2" customFormat="1">
      <c r="A202" s="41"/>
      <c r="B202" s="42"/>
      <c r="C202" s="43"/>
      <c r="D202" s="225" t="s">
        <v>151</v>
      </c>
      <c r="E202" s="43"/>
      <c r="F202" s="226" t="s">
        <v>2014</v>
      </c>
      <c r="G202" s="43"/>
      <c r="H202" s="43"/>
      <c r="I202" s="222"/>
      <c r="J202" s="43"/>
      <c r="K202" s="43"/>
      <c r="L202" s="47"/>
      <c r="M202" s="223"/>
      <c r="N202" s="224"/>
      <c r="O202" s="87"/>
      <c r="P202" s="87"/>
      <c r="Q202" s="87"/>
      <c r="R202" s="87"/>
      <c r="S202" s="87"/>
      <c r="T202" s="88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T202" s="20" t="s">
        <v>151</v>
      </c>
      <c r="AU202" s="20" t="s">
        <v>86</v>
      </c>
    </row>
    <row r="203" s="2" customFormat="1">
      <c r="A203" s="41"/>
      <c r="B203" s="42"/>
      <c r="C203" s="43"/>
      <c r="D203" s="220" t="s">
        <v>164</v>
      </c>
      <c r="E203" s="43"/>
      <c r="F203" s="239" t="s">
        <v>2015</v>
      </c>
      <c r="G203" s="43"/>
      <c r="H203" s="43"/>
      <c r="I203" s="222"/>
      <c r="J203" s="43"/>
      <c r="K203" s="43"/>
      <c r="L203" s="47"/>
      <c r="M203" s="223"/>
      <c r="N203" s="224"/>
      <c r="O203" s="87"/>
      <c r="P203" s="87"/>
      <c r="Q203" s="87"/>
      <c r="R203" s="87"/>
      <c r="S203" s="87"/>
      <c r="T203" s="88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T203" s="20" t="s">
        <v>164</v>
      </c>
      <c r="AU203" s="20" t="s">
        <v>86</v>
      </c>
    </row>
    <row r="204" s="15" customFormat="1">
      <c r="A204" s="15"/>
      <c r="B204" s="262"/>
      <c r="C204" s="263"/>
      <c r="D204" s="220" t="s">
        <v>153</v>
      </c>
      <c r="E204" s="264" t="s">
        <v>19</v>
      </c>
      <c r="F204" s="265" t="s">
        <v>2016</v>
      </c>
      <c r="G204" s="263"/>
      <c r="H204" s="264" t="s">
        <v>19</v>
      </c>
      <c r="I204" s="266"/>
      <c r="J204" s="263"/>
      <c r="K204" s="263"/>
      <c r="L204" s="267"/>
      <c r="M204" s="268"/>
      <c r="N204" s="269"/>
      <c r="O204" s="269"/>
      <c r="P204" s="269"/>
      <c r="Q204" s="269"/>
      <c r="R204" s="269"/>
      <c r="S204" s="269"/>
      <c r="T204" s="270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1" t="s">
        <v>153</v>
      </c>
      <c r="AU204" s="271" t="s">
        <v>86</v>
      </c>
      <c r="AV204" s="15" t="s">
        <v>84</v>
      </c>
      <c r="AW204" s="15" t="s">
        <v>35</v>
      </c>
      <c r="AX204" s="15" t="s">
        <v>76</v>
      </c>
      <c r="AY204" s="271" t="s">
        <v>139</v>
      </c>
    </row>
    <row r="205" s="13" customFormat="1">
      <c r="A205" s="13"/>
      <c r="B205" s="227"/>
      <c r="C205" s="228"/>
      <c r="D205" s="220" t="s">
        <v>153</v>
      </c>
      <c r="E205" s="229" t="s">
        <v>19</v>
      </c>
      <c r="F205" s="230" t="s">
        <v>2003</v>
      </c>
      <c r="G205" s="228"/>
      <c r="H205" s="231">
        <v>2.7000000000000002</v>
      </c>
      <c r="I205" s="232"/>
      <c r="J205" s="228"/>
      <c r="K205" s="228"/>
      <c r="L205" s="233"/>
      <c r="M205" s="234"/>
      <c r="N205" s="235"/>
      <c r="O205" s="235"/>
      <c r="P205" s="235"/>
      <c r="Q205" s="235"/>
      <c r="R205" s="235"/>
      <c r="S205" s="235"/>
      <c r="T205" s="23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37" t="s">
        <v>153</v>
      </c>
      <c r="AU205" s="237" t="s">
        <v>86</v>
      </c>
      <c r="AV205" s="13" t="s">
        <v>86</v>
      </c>
      <c r="AW205" s="13" t="s">
        <v>35</v>
      </c>
      <c r="AX205" s="13" t="s">
        <v>76</v>
      </c>
      <c r="AY205" s="237" t="s">
        <v>139</v>
      </c>
    </row>
    <row r="206" s="13" customFormat="1">
      <c r="A206" s="13"/>
      <c r="B206" s="227"/>
      <c r="C206" s="228"/>
      <c r="D206" s="220" t="s">
        <v>153</v>
      </c>
      <c r="E206" s="229" t="s">
        <v>19</v>
      </c>
      <c r="F206" s="230" t="s">
        <v>2017</v>
      </c>
      <c r="G206" s="228"/>
      <c r="H206" s="231">
        <v>5.8499999999999996</v>
      </c>
      <c r="I206" s="232"/>
      <c r="J206" s="228"/>
      <c r="K206" s="228"/>
      <c r="L206" s="233"/>
      <c r="M206" s="234"/>
      <c r="N206" s="235"/>
      <c r="O206" s="235"/>
      <c r="P206" s="235"/>
      <c r="Q206" s="235"/>
      <c r="R206" s="235"/>
      <c r="S206" s="235"/>
      <c r="T206" s="236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7" t="s">
        <v>153</v>
      </c>
      <c r="AU206" s="237" t="s">
        <v>86</v>
      </c>
      <c r="AV206" s="13" t="s">
        <v>86</v>
      </c>
      <c r="AW206" s="13" t="s">
        <v>35</v>
      </c>
      <c r="AX206" s="13" t="s">
        <v>76</v>
      </c>
      <c r="AY206" s="237" t="s">
        <v>139</v>
      </c>
    </row>
    <row r="207" s="14" customFormat="1">
      <c r="A207" s="14"/>
      <c r="B207" s="251"/>
      <c r="C207" s="252"/>
      <c r="D207" s="220" t="s">
        <v>153</v>
      </c>
      <c r="E207" s="253" t="s">
        <v>19</v>
      </c>
      <c r="F207" s="254" t="s">
        <v>213</v>
      </c>
      <c r="G207" s="252"/>
      <c r="H207" s="255">
        <v>8.5500000000000007</v>
      </c>
      <c r="I207" s="256"/>
      <c r="J207" s="252"/>
      <c r="K207" s="252"/>
      <c r="L207" s="257"/>
      <c r="M207" s="258"/>
      <c r="N207" s="259"/>
      <c r="O207" s="259"/>
      <c r="P207" s="259"/>
      <c r="Q207" s="259"/>
      <c r="R207" s="259"/>
      <c r="S207" s="259"/>
      <c r="T207" s="260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61" t="s">
        <v>153</v>
      </c>
      <c r="AU207" s="261" t="s">
        <v>86</v>
      </c>
      <c r="AV207" s="14" t="s">
        <v>147</v>
      </c>
      <c r="AW207" s="14" t="s">
        <v>35</v>
      </c>
      <c r="AX207" s="14" t="s">
        <v>84</v>
      </c>
      <c r="AY207" s="261" t="s">
        <v>139</v>
      </c>
    </row>
    <row r="208" s="2" customFormat="1" ht="21.75" customHeight="1">
      <c r="A208" s="41"/>
      <c r="B208" s="42"/>
      <c r="C208" s="207" t="s">
        <v>409</v>
      </c>
      <c r="D208" s="238" t="s">
        <v>142</v>
      </c>
      <c r="E208" s="208" t="s">
        <v>2018</v>
      </c>
      <c r="F208" s="209" t="s">
        <v>2019</v>
      </c>
      <c r="G208" s="210" t="s">
        <v>145</v>
      </c>
      <c r="H208" s="211">
        <v>8.5500000000000007</v>
      </c>
      <c r="I208" s="212"/>
      <c r="J208" s="213">
        <f>ROUND(I208*H208,2)</f>
        <v>0</v>
      </c>
      <c r="K208" s="209" t="s">
        <v>146</v>
      </c>
      <c r="L208" s="47"/>
      <c r="M208" s="214" t="s">
        <v>19</v>
      </c>
      <c r="N208" s="215" t="s">
        <v>47</v>
      </c>
      <c r="O208" s="87"/>
      <c r="P208" s="216">
        <f>O208*H208</f>
        <v>0</v>
      </c>
      <c r="Q208" s="216">
        <v>0</v>
      </c>
      <c r="R208" s="216">
        <f>Q208*H208</f>
        <v>0</v>
      </c>
      <c r="S208" s="216">
        <v>0</v>
      </c>
      <c r="T208" s="217">
        <f>S208*H208</f>
        <v>0</v>
      </c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R208" s="218" t="s">
        <v>147</v>
      </c>
      <c r="AT208" s="218" t="s">
        <v>142</v>
      </c>
      <c r="AU208" s="218" t="s">
        <v>86</v>
      </c>
      <c r="AY208" s="20" t="s">
        <v>139</v>
      </c>
      <c r="BE208" s="219">
        <f>IF(N208="základní",J208,0)</f>
        <v>0</v>
      </c>
      <c r="BF208" s="219">
        <f>IF(N208="snížená",J208,0)</f>
        <v>0</v>
      </c>
      <c r="BG208" s="219">
        <f>IF(N208="zákl. přenesená",J208,0)</f>
        <v>0</v>
      </c>
      <c r="BH208" s="219">
        <f>IF(N208="sníž. přenesená",J208,0)</f>
        <v>0</v>
      </c>
      <c r="BI208" s="219">
        <f>IF(N208="nulová",J208,0)</f>
        <v>0</v>
      </c>
      <c r="BJ208" s="20" t="s">
        <v>84</v>
      </c>
      <c r="BK208" s="219">
        <f>ROUND(I208*H208,2)</f>
        <v>0</v>
      </c>
      <c r="BL208" s="20" t="s">
        <v>147</v>
      </c>
      <c r="BM208" s="218" t="s">
        <v>2020</v>
      </c>
    </row>
    <row r="209" s="2" customFormat="1">
      <c r="A209" s="41"/>
      <c r="B209" s="42"/>
      <c r="C209" s="43"/>
      <c r="D209" s="220" t="s">
        <v>149</v>
      </c>
      <c r="E209" s="43"/>
      <c r="F209" s="221" t="s">
        <v>2021</v>
      </c>
      <c r="G209" s="43"/>
      <c r="H209" s="43"/>
      <c r="I209" s="222"/>
      <c r="J209" s="43"/>
      <c r="K209" s="43"/>
      <c r="L209" s="47"/>
      <c r="M209" s="223"/>
      <c r="N209" s="224"/>
      <c r="O209" s="87"/>
      <c r="P209" s="87"/>
      <c r="Q209" s="87"/>
      <c r="R209" s="87"/>
      <c r="S209" s="87"/>
      <c r="T209" s="88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T209" s="20" t="s">
        <v>149</v>
      </c>
      <c r="AU209" s="20" t="s">
        <v>86</v>
      </c>
    </row>
    <row r="210" s="2" customFormat="1">
      <c r="A210" s="41"/>
      <c r="B210" s="42"/>
      <c r="C210" s="43"/>
      <c r="D210" s="225" t="s">
        <v>151</v>
      </c>
      <c r="E210" s="43"/>
      <c r="F210" s="226" t="s">
        <v>2022</v>
      </c>
      <c r="G210" s="43"/>
      <c r="H210" s="43"/>
      <c r="I210" s="222"/>
      <c r="J210" s="43"/>
      <c r="K210" s="43"/>
      <c r="L210" s="47"/>
      <c r="M210" s="223"/>
      <c r="N210" s="224"/>
      <c r="O210" s="87"/>
      <c r="P210" s="87"/>
      <c r="Q210" s="87"/>
      <c r="R210" s="87"/>
      <c r="S210" s="87"/>
      <c r="T210" s="88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T210" s="20" t="s">
        <v>151</v>
      </c>
      <c r="AU210" s="20" t="s">
        <v>86</v>
      </c>
    </row>
    <row r="211" s="2" customFormat="1">
      <c r="A211" s="41"/>
      <c r="B211" s="42"/>
      <c r="C211" s="43"/>
      <c r="D211" s="220" t="s">
        <v>164</v>
      </c>
      <c r="E211" s="43"/>
      <c r="F211" s="239" t="s">
        <v>2023</v>
      </c>
      <c r="G211" s="43"/>
      <c r="H211" s="43"/>
      <c r="I211" s="222"/>
      <c r="J211" s="43"/>
      <c r="K211" s="43"/>
      <c r="L211" s="47"/>
      <c r="M211" s="223"/>
      <c r="N211" s="224"/>
      <c r="O211" s="87"/>
      <c r="P211" s="87"/>
      <c r="Q211" s="87"/>
      <c r="R211" s="87"/>
      <c r="S211" s="87"/>
      <c r="T211" s="88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T211" s="20" t="s">
        <v>164</v>
      </c>
      <c r="AU211" s="20" t="s">
        <v>86</v>
      </c>
    </row>
    <row r="212" s="15" customFormat="1">
      <c r="A212" s="15"/>
      <c r="B212" s="262"/>
      <c r="C212" s="263"/>
      <c r="D212" s="220" t="s">
        <v>153</v>
      </c>
      <c r="E212" s="264" t="s">
        <v>19</v>
      </c>
      <c r="F212" s="265" t="s">
        <v>2024</v>
      </c>
      <c r="G212" s="263"/>
      <c r="H212" s="264" t="s">
        <v>19</v>
      </c>
      <c r="I212" s="266"/>
      <c r="J212" s="263"/>
      <c r="K212" s="263"/>
      <c r="L212" s="267"/>
      <c r="M212" s="268"/>
      <c r="N212" s="269"/>
      <c r="O212" s="269"/>
      <c r="P212" s="269"/>
      <c r="Q212" s="269"/>
      <c r="R212" s="269"/>
      <c r="S212" s="269"/>
      <c r="T212" s="270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1" t="s">
        <v>153</v>
      </c>
      <c r="AU212" s="271" t="s">
        <v>86</v>
      </c>
      <c r="AV212" s="15" t="s">
        <v>84</v>
      </c>
      <c r="AW212" s="15" t="s">
        <v>35</v>
      </c>
      <c r="AX212" s="15" t="s">
        <v>76</v>
      </c>
      <c r="AY212" s="271" t="s">
        <v>139</v>
      </c>
    </row>
    <row r="213" s="13" customFormat="1">
      <c r="A213" s="13"/>
      <c r="B213" s="227"/>
      <c r="C213" s="228"/>
      <c r="D213" s="220" t="s">
        <v>153</v>
      </c>
      <c r="E213" s="229" t="s">
        <v>19</v>
      </c>
      <c r="F213" s="230" t="s">
        <v>2003</v>
      </c>
      <c r="G213" s="228"/>
      <c r="H213" s="231">
        <v>2.7000000000000002</v>
      </c>
      <c r="I213" s="232"/>
      <c r="J213" s="228"/>
      <c r="K213" s="228"/>
      <c r="L213" s="233"/>
      <c r="M213" s="234"/>
      <c r="N213" s="235"/>
      <c r="O213" s="235"/>
      <c r="P213" s="235"/>
      <c r="Q213" s="235"/>
      <c r="R213" s="235"/>
      <c r="S213" s="235"/>
      <c r="T213" s="236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7" t="s">
        <v>153</v>
      </c>
      <c r="AU213" s="237" t="s">
        <v>86</v>
      </c>
      <c r="AV213" s="13" t="s">
        <v>86</v>
      </c>
      <c r="AW213" s="13" t="s">
        <v>35</v>
      </c>
      <c r="AX213" s="13" t="s">
        <v>76</v>
      </c>
      <c r="AY213" s="237" t="s">
        <v>139</v>
      </c>
    </row>
    <row r="214" s="13" customFormat="1">
      <c r="A214" s="13"/>
      <c r="B214" s="227"/>
      <c r="C214" s="228"/>
      <c r="D214" s="220" t="s">
        <v>153</v>
      </c>
      <c r="E214" s="229" t="s">
        <v>19</v>
      </c>
      <c r="F214" s="230" t="s">
        <v>1996</v>
      </c>
      <c r="G214" s="228"/>
      <c r="H214" s="231">
        <v>5.8499999999999996</v>
      </c>
      <c r="I214" s="232"/>
      <c r="J214" s="228"/>
      <c r="K214" s="228"/>
      <c r="L214" s="233"/>
      <c r="M214" s="234"/>
      <c r="N214" s="235"/>
      <c r="O214" s="235"/>
      <c r="P214" s="235"/>
      <c r="Q214" s="235"/>
      <c r="R214" s="235"/>
      <c r="S214" s="235"/>
      <c r="T214" s="236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7" t="s">
        <v>153</v>
      </c>
      <c r="AU214" s="237" t="s">
        <v>86</v>
      </c>
      <c r="AV214" s="13" t="s">
        <v>86</v>
      </c>
      <c r="AW214" s="13" t="s">
        <v>35</v>
      </c>
      <c r="AX214" s="13" t="s">
        <v>76</v>
      </c>
      <c r="AY214" s="237" t="s">
        <v>139</v>
      </c>
    </row>
    <row r="215" s="14" customFormat="1">
      <c r="A215" s="14"/>
      <c r="B215" s="251"/>
      <c r="C215" s="252"/>
      <c r="D215" s="220" t="s">
        <v>153</v>
      </c>
      <c r="E215" s="253" t="s">
        <v>19</v>
      </c>
      <c r="F215" s="254" t="s">
        <v>213</v>
      </c>
      <c r="G215" s="252"/>
      <c r="H215" s="255">
        <v>8.5500000000000007</v>
      </c>
      <c r="I215" s="256"/>
      <c r="J215" s="252"/>
      <c r="K215" s="252"/>
      <c r="L215" s="257"/>
      <c r="M215" s="258"/>
      <c r="N215" s="259"/>
      <c r="O215" s="259"/>
      <c r="P215" s="259"/>
      <c r="Q215" s="259"/>
      <c r="R215" s="259"/>
      <c r="S215" s="259"/>
      <c r="T215" s="26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1" t="s">
        <v>153</v>
      </c>
      <c r="AU215" s="261" t="s">
        <v>86</v>
      </c>
      <c r="AV215" s="14" t="s">
        <v>147</v>
      </c>
      <c r="AW215" s="14" t="s">
        <v>35</v>
      </c>
      <c r="AX215" s="14" t="s">
        <v>84</v>
      </c>
      <c r="AY215" s="261" t="s">
        <v>139</v>
      </c>
    </row>
    <row r="216" s="2" customFormat="1" ht="16.5" customHeight="1">
      <c r="A216" s="41"/>
      <c r="B216" s="42"/>
      <c r="C216" s="207" t="s">
        <v>419</v>
      </c>
      <c r="D216" s="238" t="s">
        <v>142</v>
      </c>
      <c r="E216" s="208" t="s">
        <v>2025</v>
      </c>
      <c r="F216" s="209" t="s">
        <v>2026</v>
      </c>
      <c r="G216" s="210" t="s">
        <v>145</v>
      </c>
      <c r="H216" s="211">
        <v>8.5500000000000007</v>
      </c>
      <c r="I216" s="212"/>
      <c r="J216" s="213">
        <f>ROUND(I216*H216,2)</f>
        <v>0</v>
      </c>
      <c r="K216" s="209" t="s">
        <v>146</v>
      </c>
      <c r="L216" s="47"/>
      <c r="M216" s="214" t="s">
        <v>19</v>
      </c>
      <c r="N216" s="215" t="s">
        <v>47</v>
      </c>
      <c r="O216" s="87"/>
      <c r="P216" s="216">
        <f>O216*H216</f>
        <v>0</v>
      </c>
      <c r="Q216" s="216">
        <v>0</v>
      </c>
      <c r="R216" s="216">
        <f>Q216*H216</f>
        <v>0</v>
      </c>
      <c r="S216" s="216">
        <v>0</v>
      </c>
      <c r="T216" s="217">
        <f>S216*H216</f>
        <v>0</v>
      </c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R216" s="218" t="s">
        <v>147</v>
      </c>
      <c r="AT216" s="218" t="s">
        <v>142</v>
      </c>
      <c r="AU216" s="218" t="s">
        <v>86</v>
      </c>
      <c r="AY216" s="20" t="s">
        <v>139</v>
      </c>
      <c r="BE216" s="219">
        <f>IF(N216="základní",J216,0)</f>
        <v>0</v>
      </c>
      <c r="BF216" s="219">
        <f>IF(N216="snížená",J216,0)</f>
        <v>0</v>
      </c>
      <c r="BG216" s="219">
        <f>IF(N216="zákl. přenesená",J216,0)</f>
        <v>0</v>
      </c>
      <c r="BH216" s="219">
        <f>IF(N216="sníž. přenesená",J216,0)</f>
        <v>0</v>
      </c>
      <c r="BI216" s="219">
        <f>IF(N216="nulová",J216,0)</f>
        <v>0</v>
      </c>
      <c r="BJ216" s="20" t="s">
        <v>84</v>
      </c>
      <c r="BK216" s="219">
        <f>ROUND(I216*H216,2)</f>
        <v>0</v>
      </c>
      <c r="BL216" s="20" t="s">
        <v>147</v>
      </c>
      <c r="BM216" s="218" t="s">
        <v>2027</v>
      </c>
    </row>
    <row r="217" s="2" customFormat="1">
      <c r="A217" s="41"/>
      <c r="B217" s="42"/>
      <c r="C217" s="43"/>
      <c r="D217" s="220" t="s">
        <v>149</v>
      </c>
      <c r="E217" s="43"/>
      <c r="F217" s="221" t="s">
        <v>2028</v>
      </c>
      <c r="G217" s="43"/>
      <c r="H217" s="43"/>
      <c r="I217" s="222"/>
      <c r="J217" s="43"/>
      <c r="K217" s="43"/>
      <c r="L217" s="47"/>
      <c r="M217" s="223"/>
      <c r="N217" s="224"/>
      <c r="O217" s="87"/>
      <c r="P217" s="87"/>
      <c r="Q217" s="87"/>
      <c r="R217" s="87"/>
      <c r="S217" s="87"/>
      <c r="T217" s="88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T217" s="20" t="s">
        <v>149</v>
      </c>
      <c r="AU217" s="20" t="s">
        <v>86</v>
      </c>
    </row>
    <row r="218" s="2" customFormat="1">
      <c r="A218" s="41"/>
      <c r="B218" s="42"/>
      <c r="C218" s="43"/>
      <c r="D218" s="225" t="s">
        <v>151</v>
      </c>
      <c r="E218" s="43"/>
      <c r="F218" s="226" t="s">
        <v>2029</v>
      </c>
      <c r="G218" s="43"/>
      <c r="H218" s="43"/>
      <c r="I218" s="222"/>
      <c r="J218" s="43"/>
      <c r="K218" s="43"/>
      <c r="L218" s="47"/>
      <c r="M218" s="223"/>
      <c r="N218" s="224"/>
      <c r="O218" s="87"/>
      <c r="P218" s="87"/>
      <c r="Q218" s="87"/>
      <c r="R218" s="87"/>
      <c r="S218" s="87"/>
      <c r="T218" s="88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T218" s="20" t="s">
        <v>151</v>
      </c>
      <c r="AU218" s="20" t="s">
        <v>86</v>
      </c>
    </row>
    <row r="219" s="2" customFormat="1">
      <c r="A219" s="41"/>
      <c r="B219" s="42"/>
      <c r="C219" s="43"/>
      <c r="D219" s="220" t="s">
        <v>164</v>
      </c>
      <c r="E219" s="43"/>
      <c r="F219" s="239" t="s">
        <v>2015</v>
      </c>
      <c r="G219" s="43"/>
      <c r="H219" s="43"/>
      <c r="I219" s="222"/>
      <c r="J219" s="43"/>
      <c r="K219" s="43"/>
      <c r="L219" s="47"/>
      <c r="M219" s="223"/>
      <c r="N219" s="224"/>
      <c r="O219" s="87"/>
      <c r="P219" s="87"/>
      <c r="Q219" s="87"/>
      <c r="R219" s="87"/>
      <c r="S219" s="87"/>
      <c r="T219" s="88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T219" s="20" t="s">
        <v>164</v>
      </c>
      <c r="AU219" s="20" t="s">
        <v>86</v>
      </c>
    </row>
    <row r="220" s="13" customFormat="1">
      <c r="A220" s="13"/>
      <c r="B220" s="227"/>
      <c r="C220" s="228"/>
      <c r="D220" s="220" t="s">
        <v>153</v>
      </c>
      <c r="E220" s="229" t="s">
        <v>19</v>
      </c>
      <c r="F220" s="230" t="s">
        <v>2030</v>
      </c>
      <c r="G220" s="228"/>
      <c r="H220" s="231">
        <v>8.5500000000000007</v>
      </c>
      <c r="I220" s="232"/>
      <c r="J220" s="228"/>
      <c r="K220" s="228"/>
      <c r="L220" s="233"/>
      <c r="M220" s="234"/>
      <c r="N220" s="235"/>
      <c r="O220" s="235"/>
      <c r="P220" s="235"/>
      <c r="Q220" s="235"/>
      <c r="R220" s="235"/>
      <c r="S220" s="235"/>
      <c r="T220" s="236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7" t="s">
        <v>153</v>
      </c>
      <c r="AU220" s="237" t="s">
        <v>86</v>
      </c>
      <c r="AV220" s="13" t="s">
        <v>86</v>
      </c>
      <c r="AW220" s="13" t="s">
        <v>35</v>
      </c>
      <c r="AX220" s="13" t="s">
        <v>84</v>
      </c>
      <c r="AY220" s="237" t="s">
        <v>139</v>
      </c>
    </row>
    <row r="221" s="2" customFormat="1" ht="16.5" customHeight="1">
      <c r="A221" s="41"/>
      <c r="B221" s="42"/>
      <c r="C221" s="207" t="s">
        <v>478</v>
      </c>
      <c r="D221" s="238" t="s">
        <v>142</v>
      </c>
      <c r="E221" s="208" t="s">
        <v>2031</v>
      </c>
      <c r="F221" s="209" t="s">
        <v>2032</v>
      </c>
      <c r="G221" s="210" t="s">
        <v>160</v>
      </c>
      <c r="H221" s="211">
        <v>18</v>
      </c>
      <c r="I221" s="212"/>
      <c r="J221" s="213">
        <f>ROUND(I221*H221,2)</f>
        <v>0</v>
      </c>
      <c r="K221" s="209" t="s">
        <v>146</v>
      </c>
      <c r="L221" s="47"/>
      <c r="M221" s="214" t="s">
        <v>19</v>
      </c>
      <c r="N221" s="215" t="s">
        <v>47</v>
      </c>
      <c r="O221" s="87"/>
      <c r="P221" s="216">
        <f>O221*H221</f>
        <v>0</v>
      </c>
      <c r="Q221" s="216">
        <v>0</v>
      </c>
      <c r="R221" s="216">
        <f>Q221*H221</f>
        <v>0</v>
      </c>
      <c r="S221" s="216">
        <v>0</v>
      </c>
      <c r="T221" s="217">
        <f>S221*H221</f>
        <v>0</v>
      </c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R221" s="218" t="s">
        <v>147</v>
      </c>
      <c r="AT221" s="218" t="s">
        <v>142</v>
      </c>
      <c r="AU221" s="218" t="s">
        <v>86</v>
      </c>
      <c r="AY221" s="20" t="s">
        <v>139</v>
      </c>
      <c r="BE221" s="219">
        <f>IF(N221="základní",J221,0)</f>
        <v>0</v>
      </c>
      <c r="BF221" s="219">
        <f>IF(N221="snížená",J221,0)</f>
        <v>0</v>
      </c>
      <c r="BG221" s="219">
        <f>IF(N221="zákl. přenesená",J221,0)</f>
        <v>0</v>
      </c>
      <c r="BH221" s="219">
        <f>IF(N221="sníž. přenesená",J221,0)</f>
        <v>0</v>
      </c>
      <c r="BI221" s="219">
        <f>IF(N221="nulová",J221,0)</f>
        <v>0</v>
      </c>
      <c r="BJ221" s="20" t="s">
        <v>84</v>
      </c>
      <c r="BK221" s="219">
        <f>ROUND(I221*H221,2)</f>
        <v>0</v>
      </c>
      <c r="BL221" s="20" t="s">
        <v>147</v>
      </c>
      <c r="BM221" s="218" t="s">
        <v>2033</v>
      </c>
    </row>
    <row r="222" s="2" customFormat="1">
      <c r="A222" s="41"/>
      <c r="B222" s="42"/>
      <c r="C222" s="43"/>
      <c r="D222" s="220" t="s">
        <v>149</v>
      </c>
      <c r="E222" s="43"/>
      <c r="F222" s="221" t="s">
        <v>2034</v>
      </c>
      <c r="G222" s="43"/>
      <c r="H222" s="43"/>
      <c r="I222" s="222"/>
      <c r="J222" s="43"/>
      <c r="K222" s="43"/>
      <c r="L222" s="47"/>
      <c r="M222" s="223"/>
      <c r="N222" s="224"/>
      <c r="O222" s="87"/>
      <c r="P222" s="87"/>
      <c r="Q222" s="87"/>
      <c r="R222" s="87"/>
      <c r="S222" s="87"/>
      <c r="T222" s="88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T222" s="20" t="s">
        <v>149</v>
      </c>
      <c r="AU222" s="20" t="s">
        <v>86</v>
      </c>
    </row>
    <row r="223" s="2" customFormat="1">
      <c r="A223" s="41"/>
      <c r="B223" s="42"/>
      <c r="C223" s="43"/>
      <c r="D223" s="225" t="s">
        <v>151</v>
      </c>
      <c r="E223" s="43"/>
      <c r="F223" s="226" t="s">
        <v>2035</v>
      </c>
      <c r="G223" s="43"/>
      <c r="H223" s="43"/>
      <c r="I223" s="222"/>
      <c r="J223" s="43"/>
      <c r="K223" s="43"/>
      <c r="L223" s="47"/>
      <c r="M223" s="223"/>
      <c r="N223" s="224"/>
      <c r="O223" s="87"/>
      <c r="P223" s="87"/>
      <c r="Q223" s="87"/>
      <c r="R223" s="87"/>
      <c r="S223" s="87"/>
      <c r="T223" s="88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T223" s="20" t="s">
        <v>151</v>
      </c>
      <c r="AU223" s="20" t="s">
        <v>86</v>
      </c>
    </row>
    <row r="224" s="13" customFormat="1">
      <c r="A224" s="13"/>
      <c r="B224" s="227"/>
      <c r="C224" s="228"/>
      <c r="D224" s="220" t="s">
        <v>153</v>
      </c>
      <c r="E224" s="229" t="s">
        <v>19</v>
      </c>
      <c r="F224" s="230" t="s">
        <v>2036</v>
      </c>
      <c r="G224" s="228"/>
      <c r="H224" s="231">
        <v>18</v>
      </c>
      <c r="I224" s="232"/>
      <c r="J224" s="228"/>
      <c r="K224" s="228"/>
      <c r="L224" s="233"/>
      <c r="M224" s="234"/>
      <c r="N224" s="235"/>
      <c r="O224" s="235"/>
      <c r="P224" s="235"/>
      <c r="Q224" s="235"/>
      <c r="R224" s="235"/>
      <c r="S224" s="235"/>
      <c r="T224" s="23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7" t="s">
        <v>153</v>
      </c>
      <c r="AU224" s="237" t="s">
        <v>86</v>
      </c>
      <c r="AV224" s="13" t="s">
        <v>86</v>
      </c>
      <c r="AW224" s="13" t="s">
        <v>35</v>
      </c>
      <c r="AX224" s="13" t="s">
        <v>84</v>
      </c>
      <c r="AY224" s="237" t="s">
        <v>139</v>
      </c>
    </row>
    <row r="225" s="12" customFormat="1" ht="22.8" customHeight="1">
      <c r="A225" s="12"/>
      <c r="B225" s="191"/>
      <c r="C225" s="192"/>
      <c r="D225" s="193" t="s">
        <v>75</v>
      </c>
      <c r="E225" s="205" t="s">
        <v>86</v>
      </c>
      <c r="F225" s="205" t="s">
        <v>140</v>
      </c>
      <c r="G225" s="192"/>
      <c r="H225" s="192"/>
      <c r="I225" s="195"/>
      <c r="J225" s="206">
        <f>BK225</f>
        <v>0</v>
      </c>
      <c r="K225" s="192"/>
      <c r="L225" s="197"/>
      <c r="M225" s="198"/>
      <c r="N225" s="199"/>
      <c r="O225" s="199"/>
      <c r="P225" s="200">
        <f>SUM(P226:P231)</f>
        <v>0</v>
      </c>
      <c r="Q225" s="199"/>
      <c r="R225" s="200">
        <f>SUM(R226:R231)</f>
        <v>7.6056847999999997</v>
      </c>
      <c r="S225" s="199"/>
      <c r="T225" s="201">
        <f>SUM(T226:T231)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02" t="s">
        <v>84</v>
      </c>
      <c r="AT225" s="203" t="s">
        <v>75</v>
      </c>
      <c r="AU225" s="203" t="s">
        <v>84</v>
      </c>
      <c r="AY225" s="202" t="s">
        <v>139</v>
      </c>
      <c r="BK225" s="204">
        <f>SUM(BK226:BK231)</f>
        <v>0</v>
      </c>
    </row>
    <row r="226" s="2" customFormat="1" ht="16.5" customHeight="1">
      <c r="A226" s="41"/>
      <c r="B226" s="42"/>
      <c r="C226" s="207" t="s">
        <v>2037</v>
      </c>
      <c r="D226" s="238" t="s">
        <v>142</v>
      </c>
      <c r="E226" s="208" t="s">
        <v>2038</v>
      </c>
      <c r="F226" s="209" t="s">
        <v>2039</v>
      </c>
      <c r="G226" s="210" t="s">
        <v>145</v>
      </c>
      <c r="H226" s="211">
        <v>3.04</v>
      </c>
      <c r="I226" s="212"/>
      <c r="J226" s="213">
        <f>ROUND(I226*H226,2)</f>
        <v>0</v>
      </c>
      <c r="K226" s="209" t="s">
        <v>146</v>
      </c>
      <c r="L226" s="47"/>
      <c r="M226" s="214" t="s">
        <v>19</v>
      </c>
      <c r="N226" s="215" t="s">
        <v>47</v>
      </c>
      <c r="O226" s="87"/>
      <c r="P226" s="216">
        <f>O226*H226</f>
        <v>0</v>
      </c>
      <c r="Q226" s="216">
        <v>2.5018699999999998</v>
      </c>
      <c r="R226" s="216">
        <f>Q226*H226</f>
        <v>7.6056847999999997</v>
      </c>
      <c r="S226" s="216">
        <v>0</v>
      </c>
      <c r="T226" s="217">
        <f>S226*H226</f>
        <v>0</v>
      </c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R226" s="218" t="s">
        <v>147</v>
      </c>
      <c r="AT226" s="218" t="s">
        <v>142</v>
      </c>
      <c r="AU226" s="218" t="s">
        <v>86</v>
      </c>
      <c r="AY226" s="20" t="s">
        <v>139</v>
      </c>
      <c r="BE226" s="219">
        <f>IF(N226="základní",J226,0)</f>
        <v>0</v>
      </c>
      <c r="BF226" s="219">
        <f>IF(N226="snížená",J226,0)</f>
        <v>0</v>
      </c>
      <c r="BG226" s="219">
        <f>IF(N226="zákl. přenesená",J226,0)</f>
        <v>0</v>
      </c>
      <c r="BH226" s="219">
        <f>IF(N226="sníž. přenesená",J226,0)</f>
        <v>0</v>
      </c>
      <c r="BI226" s="219">
        <f>IF(N226="nulová",J226,0)</f>
        <v>0</v>
      </c>
      <c r="BJ226" s="20" t="s">
        <v>84</v>
      </c>
      <c r="BK226" s="219">
        <f>ROUND(I226*H226,2)</f>
        <v>0</v>
      </c>
      <c r="BL226" s="20" t="s">
        <v>147</v>
      </c>
      <c r="BM226" s="218" t="s">
        <v>2040</v>
      </c>
    </row>
    <row r="227" s="2" customFormat="1">
      <c r="A227" s="41"/>
      <c r="B227" s="42"/>
      <c r="C227" s="43"/>
      <c r="D227" s="220" t="s">
        <v>149</v>
      </c>
      <c r="E227" s="43"/>
      <c r="F227" s="221" t="s">
        <v>2041</v>
      </c>
      <c r="G227" s="43"/>
      <c r="H227" s="43"/>
      <c r="I227" s="222"/>
      <c r="J227" s="43"/>
      <c r="K227" s="43"/>
      <c r="L227" s="47"/>
      <c r="M227" s="223"/>
      <c r="N227" s="224"/>
      <c r="O227" s="87"/>
      <c r="P227" s="87"/>
      <c r="Q227" s="87"/>
      <c r="R227" s="87"/>
      <c r="S227" s="87"/>
      <c r="T227" s="88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T227" s="20" t="s">
        <v>149</v>
      </c>
      <c r="AU227" s="20" t="s">
        <v>86</v>
      </c>
    </row>
    <row r="228" s="2" customFormat="1">
      <c r="A228" s="41"/>
      <c r="B228" s="42"/>
      <c r="C228" s="43"/>
      <c r="D228" s="225" t="s">
        <v>151</v>
      </c>
      <c r="E228" s="43"/>
      <c r="F228" s="226" t="s">
        <v>2042</v>
      </c>
      <c r="G228" s="43"/>
      <c r="H228" s="43"/>
      <c r="I228" s="222"/>
      <c r="J228" s="43"/>
      <c r="K228" s="43"/>
      <c r="L228" s="47"/>
      <c r="M228" s="223"/>
      <c r="N228" s="224"/>
      <c r="O228" s="87"/>
      <c r="P228" s="87"/>
      <c r="Q228" s="87"/>
      <c r="R228" s="87"/>
      <c r="S228" s="87"/>
      <c r="T228" s="88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T228" s="20" t="s">
        <v>151</v>
      </c>
      <c r="AU228" s="20" t="s">
        <v>86</v>
      </c>
    </row>
    <row r="229" s="2" customFormat="1">
      <c r="A229" s="41"/>
      <c r="B229" s="42"/>
      <c r="C229" s="43"/>
      <c r="D229" s="220" t="s">
        <v>164</v>
      </c>
      <c r="E229" s="43"/>
      <c r="F229" s="239" t="s">
        <v>2043</v>
      </c>
      <c r="G229" s="43"/>
      <c r="H229" s="43"/>
      <c r="I229" s="222"/>
      <c r="J229" s="43"/>
      <c r="K229" s="43"/>
      <c r="L229" s="47"/>
      <c r="M229" s="223"/>
      <c r="N229" s="224"/>
      <c r="O229" s="87"/>
      <c r="P229" s="87"/>
      <c r="Q229" s="87"/>
      <c r="R229" s="87"/>
      <c r="S229" s="87"/>
      <c r="T229" s="88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T229" s="20" t="s">
        <v>164</v>
      </c>
      <c r="AU229" s="20" t="s">
        <v>86</v>
      </c>
    </row>
    <row r="230" s="13" customFormat="1">
      <c r="A230" s="13"/>
      <c r="B230" s="227"/>
      <c r="C230" s="228"/>
      <c r="D230" s="220" t="s">
        <v>153</v>
      </c>
      <c r="E230" s="229" t="s">
        <v>19</v>
      </c>
      <c r="F230" s="230" t="s">
        <v>2004</v>
      </c>
      <c r="G230" s="228"/>
      <c r="H230" s="231">
        <v>3.04</v>
      </c>
      <c r="I230" s="232"/>
      <c r="J230" s="228"/>
      <c r="K230" s="228"/>
      <c r="L230" s="233"/>
      <c r="M230" s="234"/>
      <c r="N230" s="235"/>
      <c r="O230" s="235"/>
      <c r="P230" s="235"/>
      <c r="Q230" s="235"/>
      <c r="R230" s="235"/>
      <c r="S230" s="235"/>
      <c r="T230" s="23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7" t="s">
        <v>153</v>
      </c>
      <c r="AU230" s="237" t="s">
        <v>86</v>
      </c>
      <c r="AV230" s="13" t="s">
        <v>86</v>
      </c>
      <c r="AW230" s="13" t="s">
        <v>35</v>
      </c>
      <c r="AX230" s="13" t="s">
        <v>76</v>
      </c>
      <c r="AY230" s="237" t="s">
        <v>139</v>
      </c>
    </row>
    <row r="231" s="14" customFormat="1">
      <c r="A231" s="14"/>
      <c r="B231" s="251"/>
      <c r="C231" s="252"/>
      <c r="D231" s="220" t="s">
        <v>153</v>
      </c>
      <c r="E231" s="253" t="s">
        <v>19</v>
      </c>
      <c r="F231" s="254" t="s">
        <v>213</v>
      </c>
      <c r="G231" s="252"/>
      <c r="H231" s="255">
        <v>3.04</v>
      </c>
      <c r="I231" s="256"/>
      <c r="J231" s="252"/>
      <c r="K231" s="252"/>
      <c r="L231" s="257"/>
      <c r="M231" s="258"/>
      <c r="N231" s="259"/>
      <c r="O231" s="259"/>
      <c r="P231" s="259"/>
      <c r="Q231" s="259"/>
      <c r="R231" s="259"/>
      <c r="S231" s="259"/>
      <c r="T231" s="260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1" t="s">
        <v>153</v>
      </c>
      <c r="AU231" s="261" t="s">
        <v>86</v>
      </c>
      <c r="AV231" s="14" t="s">
        <v>147</v>
      </c>
      <c r="AW231" s="14" t="s">
        <v>35</v>
      </c>
      <c r="AX231" s="14" t="s">
        <v>84</v>
      </c>
      <c r="AY231" s="261" t="s">
        <v>139</v>
      </c>
    </row>
    <row r="232" s="12" customFormat="1" ht="22.8" customHeight="1">
      <c r="A232" s="12"/>
      <c r="B232" s="191"/>
      <c r="C232" s="192"/>
      <c r="D232" s="193" t="s">
        <v>75</v>
      </c>
      <c r="E232" s="205" t="s">
        <v>155</v>
      </c>
      <c r="F232" s="205" t="s">
        <v>156</v>
      </c>
      <c r="G232" s="192"/>
      <c r="H232" s="192"/>
      <c r="I232" s="195"/>
      <c r="J232" s="206">
        <f>BK232</f>
        <v>0</v>
      </c>
      <c r="K232" s="192"/>
      <c r="L232" s="197"/>
      <c r="M232" s="198"/>
      <c r="N232" s="199"/>
      <c r="O232" s="199"/>
      <c r="P232" s="200">
        <f>SUM(P233:P277)</f>
        <v>0</v>
      </c>
      <c r="Q232" s="199"/>
      <c r="R232" s="200">
        <f>SUM(R233:R277)</f>
        <v>2.1887299999999996</v>
      </c>
      <c r="S232" s="199"/>
      <c r="T232" s="201">
        <f>SUM(T233:T277)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202" t="s">
        <v>84</v>
      </c>
      <c r="AT232" s="203" t="s">
        <v>75</v>
      </c>
      <c r="AU232" s="203" t="s">
        <v>84</v>
      </c>
      <c r="AY232" s="202" t="s">
        <v>139</v>
      </c>
      <c r="BK232" s="204">
        <f>SUM(BK233:BK277)</f>
        <v>0</v>
      </c>
    </row>
    <row r="233" s="2" customFormat="1" ht="16.5" customHeight="1">
      <c r="A233" s="41"/>
      <c r="B233" s="42"/>
      <c r="C233" s="207" t="s">
        <v>2044</v>
      </c>
      <c r="D233" s="238" t="s">
        <v>142</v>
      </c>
      <c r="E233" s="208" t="s">
        <v>2045</v>
      </c>
      <c r="F233" s="209" t="s">
        <v>2046</v>
      </c>
      <c r="G233" s="210" t="s">
        <v>160</v>
      </c>
      <c r="H233" s="211">
        <v>10.98</v>
      </c>
      <c r="I233" s="212"/>
      <c r="J233" s="213">
        <f>ROUND(I233*H233,2)</f>
        <v>0</v>
      </c>
      <c r="K233" s="209" t="s">
        <v>146</v>
      </c>
      <c r="L233" s="47"/>
      <c r="M233" s="214" t="s">
        <v>19</v>
      </c>
      <c r="N233" s="215" t="s">
        <v>47</v>
      </c>
      <c r="O233" s="87"/>
      <c r="P233" s="216">
        <f>O233*H233</f>
        <v>0</v>
      </c>
      <c r="Q233" s="216">
        <v>0.14605000000000001</v>
      </c>
      <c r="R233" s="216">
        <f>Q233*H233</f>
        <v>1.6036290000000002</v>
      </c>
      <c r="S233" s="216">
        <v>0</v>
      </c>
      <c r="T233" s="217">
        <f>S233*H233</f>
        <v>0</v>
      </c>
      <c r="U233" s="41"/>
      <c r="V233" s="41"/>
      <c r="W233" s="41"/>
      <c r="X233" s="41"/>
      <c r="Y233" s="41"/>
      <c r="Z233" s="41"/>
      <c r="AA233" s="41"/>
      <c r="AB233" s="41"/>
      <c r="AC233" s="41"/>
      <c r="AD233" s="41"/>
      <c r="AE233" s="41"/>
      <c r="AR233" s="218" t="s">
        <v>147</v>
      </c>
      <c r="AT233" s="218" t="s">
        <v>142</v>
      </c>
      <c r="AU233" s="218" t="s">
        <v>86</v>
      </c>
      <c r="AY233" s="20" t="s">
        <v>139</v>
      </c>
      <c r="BE233" s="219">
        <f>IF(N233="základní",J233,0)</f>
        <v>0</v>
      </c>
      <c r="BF233" s="219">
        <f>IF(N233="snížená",J233,0)</f>
        <v>0</v>
      </c>
      <c r="BG233" s="219">
        <f>IF(N233="zákl. přenesená",J233,0)</f>
        <v>0</v>
      </c>
      <c r="BH233" s="219">
        <f>IF(N233="sníž. přenesená",J233,0)</f>
        <v>0</v>
      </c>
      <c r="BI233" s="219">
        <f>IF(N233="nulová",J233,0)</f>
        <v>0</v>
      </c>
      <c r="BJ233" s="20" t="s">
        <v>84</v>
      </c>
      <c r="BK233" s="219">
        <f>ROUND(I233*H233,2)</f>
        <v>0</v>
      </c>
      <c r="BL233" s="20" t="s">
        <v>147</v>
      </c>
      <c r="BM233" s="218" t="s">
        <v>2047</v>
      </c>
    </row>
    <row r="234" s="2" customFormat="1">
      <c r="A234" s="41"/>
      <c r="B234" s="42"/>
      <c r="C234" s="43"/>
      <c r="D234" s="220" t="s">
        <v>149</v>
      </c>
      <c r="E234" s="43"/>
      <c r="F234" s="221" t="s">
        <v>2048</v>
      </c>
      <c r="G234" s="43"/>
      <c r="H234" s="43"/>
      <c r="I234" s="222"/>
      <c r="J234" s="43"/>
      <c r="K234" s="43"/>
      <c r="L234" s="47"/>
      <c r="M234" s="223"/>
      <c r="N234" s="224"/>
      <c r="O234" s="87"/>
      <c r="P234" s="87"/>
      <c r="Q234" s="87"/>
      <c r="R234" s="87"/>
      <c r="S234" s="87"/>
      <c r="T234" s="88"/>
      <c r="U234" s="41"/>
      <c r="V234" s="41"/>
      <c r="W234" s="41"/>
      <c r="X234" s="41"/>
      <c r="Y234" s="41"/>
      <c r="Z234" s="41"/>
      <c r="AA234" s="41"/>
      <c r="AB234" s="41"/>
      <c r="AC234" s="41"/>
      <c r="AD234" s="41"/>
      <c r="AE234" s="41"/>
      <c r="AT234" s="20" t="s">
        <v>149</v>
      </c>
      <c r="AU234" s="20" t="s">
        <v>86</v>
      </c>
    </row>
    <row r="235" s="2" customFormat="1">
      <c r="A235" s="41"/>
      <c r="B235" s="42"/>
      <c r="C235" s="43"/>
      <c r="D235" s="225" t="s">
        <v>151</v>
      </c>
      <c r="E235" s="43"/>
      <c r="F235" s="226" t="s">
        <v>2049</v>
      </c>
      <c r="G235" s="43"/>
      <c r="H235" s="43"/>
      <c r="I235" s="222"/>
      <c r="J235" s="43"/>
      <c r="K235" s="43"/>
      <c r="L235" s="47"/>
      <c r="M235" s="223"/>
      <c r="N235" s="224"/>
      <c r="O235" s="87"/>
      <c r="P235" s="87"/>
      <c r="Q235" s="87"/>
      <c r="R235" s="87"/>
      <c r="S235" s="87"/>
      <c r="T235" s="88"/>
      <c r="U235" s="41"/>
      <c r="V235" s="41"/>
      <c r="W235" s="41"/>
      <c r="X235" s="41"/>
      <c r="Y235" s="41"/>
      <c r="Z235" s="41"/>
      <c r="AA235" s="41"/>
      <c r="AB235" s="41"/>
      <c r="AC235" s="41"/>
      <c r="AD235" s="41"/>
      <c r="AE235" s="41"/>
      <c r="AT235" s="20" t="s">
        <v>151</v>
      </c>
      <c r="AU235" s="20" t="s">
        <v>86</v>
      </c>
    </row>
    <row r="236" s="2" customFormat="1">
      <c r="A236" s="41"/>
      <c r="B236" s="42"/>
      <c r="C236" s="43"/>
      <c r="D236" s="220" t="s">
        <v>164</v>
      </c>
      <c r="E236" s="43"/>
      <c r="F236" s="239" t="s">
        <v>2050</v>
      </c>
      <c r="G236" s="43"/>
      <c r="H236" s="43"/>
      <c r="I236" s="222"/>
      <c r="J236" s="43"/>
      <c r="K236" s="43"/>
      <c r="L236" s="47"/>
      <c r="M236" s="223"/>
      <c r="N236" s="224"/>
      <c r="O236" s="87"/>
      <c r="P236" s="87"/>
      <c r="Q236" s="87"/>
      <c r="R236" s="87"/>
      <c r="S236" s="87"/>
      <c r="T236" s="88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T236" s="20" t="s">
        <v>164</v>
      </c>
      <c r="AU236" s="20" t="s">
        <v>86</v>
      </c>
    </row>
    <row r="237" s="13" customFormat="1">
      <c r="A237" s="13"/>
      <c r="B237" s="227"/>
      <c r="C237" s="228"/>
      <c r="D237" s="220" t="s">
        <v>153</v>
      </c>
      <c r="E237" s="229" t="s">
        <v>19</v>
      </c>
      <c r="F237" s="230" t="s">
        <v>2051</v>
      </c>
      <c r="G237" s="228"/>
      <c r="H237" s="231">
        <v>10.98</v>
      </c>
      <c r="I237" s="232"/>
      <c r="J237" s="228"/>
      <c r="K237" s="228"/>
      <c r="L237" s="233"/>
      <c r="M237" s="234"/>
      <c r="N237" s="235"/>
      <c r="O237" s="235"/>
      <c r="P237" s="235"/>
      <c r="Q237" s="235"/>
      <c r="R237" s="235"/>
      <c r="S237" s="235"/>
      <c r="T237" s="236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37" t="s">
        <v>153</v>
      </c>
      <c r="AU237" s="237" t="s">
        <v>86</v>
      </c>
      <c r="AV237" s="13" t="s">
        <v>86</v>
      </c>
      <c r="AW237" s="13" t="s">
        <v>35</v>
      </c>
      <c r="AX237" s="13" t="s">
        <v>84</v>
      </c>
      <c r="AY237" s="237" t="s">
        <v>139</v>
      </c>
    </row>
    <row r="238" s="2" customFormat="1" ht="16.5" customHeight="1">
      <c r="A238" s="41"/>
      <c r="B238" s="42"/>
      <c r="C238" s="207" t="s">
        <v>2052</v>
      </c>
      <c r="D238" s="238" t="s">
        <v>142</v>
      </c>
      <c r="E238" s="208" t="s">
        <v>195</v>
      </c>
      <c r="F238" s="209" t="s">
        <v>196</v>
      </c>
      <c r="G238" s="210" t="s">
        <v>197</v>
      </c>
      <c r="H238" s="211">
        <v>6.0999999999999996</v>
      </c>
      <c r="I238" s="212"/>
      <c r="J238" s="213">
        <f>ROUND(I238*H238,2)</f>
        <v>0</v>
      </c>
      <c r="K238" s="209" t="s">
        <v>146</v>
      </c>
      <c r="L238" s="47"/>
      <c r="M238" s="214" t="s">
        <v>19</v>
      </c>
      <c r="N238" s="215" t="s">
        <v>47</v>
      </c>
      <c r="O238" s="87"/>
      <c r="P238" s="216">
        <f>O238*H238</f>
        <v>0</v>
      </c>
      <c r="Q238" s="216">
        <v>0.00013999999999999999</v>
      </c>
      <c r="R238" s="216">
        <f>Q238*H238</f>
        <v>0.00085399999999999983</v>
      </c>
      <c r="S238" s="216">
        <v>0</v>
      </c>
      <c r="T238" s="217">
        <f>S238*H238</f>
        <v>0</v>
      </c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R238" s="218" t="s">
        <v>305</v>
      </c>
      <c r="AT238" s="218" t="s">
        <v>142</v>
      </c>
      <c r="AU238" s="218" t="s">
        <v>86</v>
      </c>
      <c r="AY238" s="20" t="s">
        <v>139</v>
      </c>
      <c r="BE238" s="219">
        <f>IF(N238="základní",J238,0)</f>
        <v>0</v>
      </c>
      <c r="BF238" s="219">
        <f>IF(N238="snížená",J238,0)</f>
        <v>0</v>
      </c>
      <c r="BG238" s="219">
        <f>IF(N238="zákl. přenesená",J238,0)</f>
        <v>0</v>
      </c>
      <c r="BH238" s="219">
        <f>IF(N238="sníž. přenesená",J238,0)</f>
        <v>0</v>
      </c>
      <c r="BI238" s="219">
        <f>IF(N238="nulová",J238,0)</f>
        <v>0</v>
      </c>
      <c r="BJ238" s="20" t="s">
        <v>84</v>
      </c>
      <c r="BK238" s="219">
        <f>ROUND(I238*H238,2)</f>
        <v>0</v>
      </c>
      <c r="BL238" s="20" t="s">
        <v>305</v>
      </c>
      <c r="BM238" s="218" t="s">
        <v>2053</v>
      </c>
    </row>
    <row r="239" s="2" customFormat="1">
      <c r="A239" s="41"/>
      <c r="B239" s="42"/>
      <c r="C239" s="43"/>
      <c r="D239" s="220" t="s">
        <v>149</v>
      </c>
      <c r="E239" s="43"/>
      <c r="F239" s="221" t="s">
        <v>199</v>
      </c>
      <c r="G239" s="43"/>
      <c r="H239" s="43"/>
      <c r="I239" s="222"/>
      <c r="J239" s="43"/>
      <c r="K239" s="43"/>
      <c r="L239" s="47"/>
      <c r="M239" s="223"/>
      <c r="N239" s="224"/>
      <c r="O239" s="87"/>
      <c r="P239" s="87"/>
      <c r="Q239" s="87"/>
      <c r="R239" s="87"/>
      <c r="S239" s="87"/>
      <c r="T239" s="88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T239" s="20" t="s">
        <v>149</v>
      </c>
      <c r="AU239" s="20" t="s">
        <v>86</v>
      </c>
    </row>
    <row r="240" s="2" customFormat="1">
      <c r="A240" s="41"/>
      <c r="B240" s="42"/>
      <c r="C240" s="43"/>
      <c r="D240" s="225" t="s">
        <v>151</v>
      </c>
      <c r="E240" s="43"/>
      <c r="F240" s="226" t="s">
        <v>200</v>
      </c>
      <c r="G240" s="43"/>
      <c r="H240" s="43"/>
      <c r="I240" s="222"/>
      <c r="J240" s="43"/>
      <c r="K240" s="43"/>
      <c r="L240" s="47"/>
      <c r="M240" s="223"/>
      <c r="N240" s="224"/>
      <c r="O240" s="87"/>
      <c r="P240" s="87"/>
      <c r="Q240" s="87"/>
      <c r="R240" s="87"/>
      <c r="S240" s="87"/>
      <c r="T240" s="88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T240" s="20" t="s">
        <v>151</v>
      </c>
      <c r="AU240" s="20" t="s">
        <v>86</v>
      </c>
    </row>
    <row r="241" s="2" customFormat="1">
      <c r="A241" s="41"/>
      <c r="B241" s="42"/>
      <c r="C241" s="43"/>
      <c r="D241" s="220" t="s">
        <v>164</v>
      </c>
      <c r="E241" s="43"/>
      <c r="F241" s="239" t="s">
        <v>2050</v>
      </c>
      <c r="G241" s="43"/>
      <c r="H241" s="43"/>
      <c r="I241" s="222"/>
      <c r="J241" s="43"/>
      <c r="K241" s="43"/>
      <c r="L241" s="47"/>
      <c r="M241" s="223"/>
      <c r="N241" s="224"/>
      <c r="O241" s="87"/>
      <c r="P241" s="87"/>
      <c r="Q241" s="87"/>
      <c r="R241" s="87"/>
      <c r="S241" s="87"/>
      <c r="T241" s="88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T241" s="20" t="s">
        <v>164</v>
      </c>
      <c r="AU241" s="20" t="s">
        <v>86</v>
      </c>
    </row>
    <row r="242" s="13" customFormat="1">
      <c r="A242" s="13"/>
      <c r="B242" s="227"/>
      <c r="C242" s="228"/>
      <c r="D242" s="220" t="s">
        <v>153</v>
      </c>
      <c r="E242" s="229" t="s">
        <v>19</v>
      </c>
      <c r="F242" s="230" t="s">
        <v>2054</v>
      </c>
      <c r="G242" s="228"/>
      <c r="H242" s="231">
        <v>6.0999999999999996</v>
      </c>
      <c r="I242" s="232"/>
      <c r="J242" s="228"/>
      <c r="K242" s="228"/>
      <c r="L242" s="233"/>
      <c r="M242" s="234"/>
      <c r="N242" s="235"/>
      <c r="O242" s="235"/>
      <c r="P242" s="235"/>
      <c r="Q242" s="235"/>
      <c r="R242" s="235"/>
      <c r="S242" s="235"/>
      <c r="T242" s="23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7" t="s">
        <v>153</v>
      </c>
      <c r="AU242" s="237" t="s">
        <v>86</v>
      </c>
      <c r="AV242" s="13" t="s">
        <v>86</v>
      </c>
      <c r="AW242" s="13" t="s">
        <v>35</v>
      </c>
      <c r="AX242" s="13" t="s">
        <v>84</v>
      </c>
      <c r="AY242" s="237" t="s">
        <v>139</v>
      </c>
    </row>
    <row r="243" s="2" customFormat="1" ht="24.15" customHeight="1">
      <c r="A243" s="41"/>
      <c r="B243" s="42"/>
      <c r="C243" s="207" t="s">
        <v>2055</v>
      </c>
      <c r="D243" s="238" t="s">
        <v>142</v>
      </c>
      <c r="E243" s="208" t="s">
        <v>2056</v>
      </c>
      <c r="F243" s="209" t="s">
        <v>2057</v>
      </c>
      <c r="G243" s="210" t="s">
        <v>271</v>
      </c>
      <c r="H243" s="211">
        <v>3</v>
      </c>
      <c r="I243" s="212"/>
      <c r="J243" s="213">
        <f>ROUND(I243*H243,2)</f>
        <v>0</v>
      </c>
      <c r="K243" s="209" t="s">
        <v>19</v>
      </c>
      <c r="L243" s="47"/>
      <c r="M243" s="214" t="s">
        <v>19</v>
      </c>
      <c r="N243" s="215" t="s">
        <v>47</v>
      </c>
      <c r="O243" s="87"/>
      <c r="P243" s="216">
        <f>O243*H243</f>
        <v>0</v>
      </c>
      <c r="Q243" s="216">
        <v>0.17488999999999999</v>
      </c>
      <c r="R243" s="216">
        <f>Q243*H243</f>
        <v>0.52466999999999997</v>
      </c>
      <c r="S243" s="216">
        <v>0</v>
      </c>
      <c r="T243" s="217">
        <f>S243*H243</f>
        <v>0</v>
      </c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R243" s="218" t="s">
        <v>147</v>
      </c>
      <c r="AT243" s="218" t="s">
        <v>142</v>
      </c>
      <c r="AU243" s="218" t="s">
        <v>86</v>
      </c>
      <c r="AY243" s="20" t="s">
        <v>139</v>
      </c>
      <c r="BE243" s="219">
        <f>IF(N243="základní",J243,0)</f>
        <v>0</v>
      </c>
      <c r="BF243" s="219">
        <f>IF(N243="snížená",J243,0)</f>
        <v>0</v>
      </c>
      <c r="BG243" s="219">
        <f>IF(N243="zákl. přenesená",J243,0)</f>
        <v>0</v>
      </c>
      <c r="BH243" s="219">
        <f>IF(N243="sníž. přenesená",J243,0)</f>
        <v>0</v>
      </c>
      <c r="BI243" s="219">
        <f>IF(N243="nulová",J243,0)</f>
        <v>0</v>
      </c>
      <c r="BJ243" s="20" t="s">
        <v>84</v>
      </c>
      <c r="BK243" s="219">
        <f>ROUND(I243*H243,2)</f>
        <v>0</v>
      </c>
      <c r="BL243" s="20" t="s">
        <v>147</v>
      </c>
      <c r="BM243" s="218" t="s">
        <v>2058</v>
      </c>
    </row>
    <row r="244" s="2" customFormat="1">
      <c r="A244" s="41"/>
      <c r="B244" s="42"/>
      <c r="C244" s="43"/>
      <c r="D244" s="220" t="s">
        <v>149</v>
      </c>
      <c r="E244" s="43"/>
      <c r="F244" s="221" t="s">
        <v>2059</v>
      </c>
      <c r="G244" s="43"/>
      <c r="H244" s="43"/>
      <c r="I244" s="222"/>
      <c r="J244" s="43"/>
      <c r="K244" s="43"/>
      <c r="L244" s="47"/>
      <c r="M244" s="223"/>
      <c r="N244" s="224"/>
      <c r="O244" s="87"/>
      <c r="P244" s="87"/>
      <c r="Q244" s="87"/>
      <c r="R244" s="87"/>
      <c r="S244" s="87"/>
      <c r="T244" s="88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T244" s="20" t="s">
        <v>149</v>
      </c>
      <c r="AU244" s="20" t="s">
        <v>86</v>
      </c>
    </row>
    <row r="245" s="2" customFormat="1">
      <c r="A245" s="41"/>
      <c r="B245" s="42"/>
      <c r="C245" s="43"/>
      <c r="D245" s="220" t="s">
        <v>164</v>
      </c>
      <c r="E245" s="43"/>
      <c r="F245" s="239" t="s">
        <v>2060</v>
      </c>
      <c r="G245" s="43"/>
      <c r="H245" s="43"/>
      <c r="I245" s="222"/>
      <c r="J245" s="43"/>
      <c r="K245" s="43"/>
      <c r="L245" s="47"/>
      <c r="M245" s="223"/>
      <c r="N245" s="224"/>
      <c r="O245" s="87"/>
      <c r="P245" s="87"/>
      <c r="Q245" s="87"/>
      <c r="R245" s="87"/>
      <c r="S245" s="87"/>
      <c r="T245" s="88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T245" s="20" t="s">
        <v>164</v>
      </c>
      <c r="AU245" s="20" t="s">
        <v>86</v>
      </c>
    </row>
    <row r="246" s="13" customFormat="1">
      <c r="A246" s="13"/>
      <c r="B246" s="227"/>
      <c r="C246" s="228"/>
      <c r="D246" s="220" t="s">
        <v>153</v>
      </c>
      <c r="E246" s="229" t="s">
        <v>19</v>
      </c>
      <c r="F246" s="230" t="s">
        <v>2061</v>
      </c>
      <c r="G246" s="228"/>
      <c r="H246" s="231">
        <v>3</v>
      </c>
      <c r="I246" s="232"/>
      <c r="J246" s="228"/>
      <c r="K246" s="228"/>
      <c r="L246" s="233"/>
      <c r="M246" s="234"/>
      <c r="N246" s="235"/>
      <c r="O246" s="235"/>
      <c r="P246" s="235"/>
      <c r="Q246" s="235"/>
      <c r="R246" s="235"/>
      <c r="S246" s="235"/>
      <c r="T246" s="236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7" t="s">
        <v>153</v>
      </c>
      <c r="AU246" s="237" t="s">
        <v>86</v>
      </c>
      <c r="AV246" s="13" t="s">
        <v>86</v>
      </c>
      <c r="AW246" s="13" t="s">
        <v>35</v>
      </c>
      <c r="AX246" s="13" t="s">
        <v>84</v>
      </c>
      <c r="AY246" s="237" t="s">
        <v>139</v>
      </c>
    </row>
    <row r="247" s="15" customFormat="1">
      <c r="A247" s="15"/>
      <c r="B247" s="262"/>
      <c r="C247" s="263"/>
      <c r="D247" s="220" t="s">
        <v>153</v>
      </c>
      <c r="E247" s="264" t="s">
        <v>19</v>
      </c>
      <c r="F247" s="265" t="s">
        <v>2062</v>
      </c>
      <c r="G247" s="263"/>
      <c r="H247" s="264" t="s">
        <v>19</v>
      </c>
      <c r="I247" s="266"/>
      <c r="J247" s="263"/>
      <c r="K247" s="263"/>
      <c r="L247" s="267"/>
      <c r="M247" s="268"/>
      <c r="N247" s="269"/>
      <c r="O247" s="269"/>
      <c r="P247" s="269"/>
      <c r="Q247" s="269"/>
      <c r="R247" s="269"/>
      <c r="S247" s="269"/>
      <c r="T247" s="270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  <c r="AE247" s="15"/>
      <c r="AT247" s="271" t="s">
        <v>153</v>
      </c>
      <c r="AU247" s="271" t="s">
        <v>86</v>
      </c>
      <c r="AV247" s="15" t="s">
        <v>84</v>
      </c>
      <c r="AW247" s="15" t="s">
        <v>35</v>
      </c>
      <c r="AX247" s="15" t="s">
        <v>76</v>
      </c>
      <c r="AY247" s="271" t="s">
        <v>139</v>
      </c>
    </row>
    <row r="248" s="15" customFormat="1">
      <c r="A248" s="15"/>
      <c r="B248" s="262"/>
      <c r="C248" s="263"/>
      <c r="D248" s="220" t="s">
        <v>153</v>
      </c>
      <c r="E248" s="264" t="s">
        <v>19</v>
      </c>
      <c r="F248" s="265" t="s">
        <v>2063</v>
      </c>
      <c r="G248" s="263"/>
      <c r="H248" s="264" t="s">
        <v>19</v>
      </c>
      <c r="I248" s="266"/>
      <c r="J248" s="263"/>
      <c r="K248" s="263"/>
      <c r="L248" s="267"/>
      <c r="M248" s="268"/>
      <c r="N248" s="269"/>
      <c r="O248" s="269"/>
      <c r="P248" s="269"/>
      <c r="Q248" s="269"/>
      <c r="R248" s="269"/>
      <c r="S248" s="269"/>
      <c r="T248" s="270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1" t="s">
        <v>153</v>
      </c>
      <c r="AU248" s="271" t="s">
        <v>86</v>
      </c>
      <c r="AV248" s="15" t="s">
        <v>84</v>
      </c>
      <c r="AW248" s="15" t="s">
        <v>35</v>
      </c>
      <c r="AX248" s="15" t="s">
        <v>76</v>
      </c>
      <c r="AY248" s="271" t="s">
        <v>139</v>
      </c>
    </row>
    <row r="249" s="15" customFormat="1">
      <c r="A249" s="15"/>
      <c r="B249" s="262"/>
      <c r="C249" s="263"/>
      <c r="D249" s="220" t="s">
        <v>153</v>
      </c>
      <c r="E249" s="264" t="s">
        <v>19</v>
      </c>
      <c r="F249" s="265" t="s">
        <v>2064</v>
      </c>
      <c r="G249" s="263"/>
      <c r="H249" s="264" t="s">
        <v>19</v>
      </c>
      <c r="I249" s="266"/>
      <c r="J249" s="263"/>
      <c r="K249" s="263"/>
      <c r="L249" s="267"/>
      <c r="M249" s="268"/>
      <c r="N249" s="269"/>
      <c r="O249" s="269"/>
      <c r="P249" s="269"/>
      <c r="Q249" s="269"/>
      <c r="R249" s="269"/>
      <c r="S249" s="269"/>
      <c r="T249" s="270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  <c r="AE249" s="15"/>
      <c r="AT249" s="271" t="s">
        <v>153</v>
      </c>
      <c r="AU249" s="271" t="s">
        <v>86</v>
      </c>
      <c r="AV249" s="15" t="s">
        <v>84</v>
      </c>
      <c r="AW249" s="15" t="s">
        <v>35</v>
      </c>
      <c r="AX249" s="15" t="s">
        <v>76</v>
      </c>
      <c r="AY249" s="271" t="s">
        <v>139</v>
      </c>
    </row>
    <row r="250" s="15" customFormat="1">
      <c r="A250" s="15"/>
      <c r="B250" s="262"/>
      <c r="C250" s="263"/>
      <c r="D250" s="220" t="s">
        <v>153</v>
      </c>
      <c r="E250" s="264" t="s">
        <v>19</v>
      </c>
      <c r="F250" s="265" t="s">
        <v>2065</v>
      </c>
      <c r="G250" s="263"/>
      <c r="H250" s="264" t="s">
        <v>19</v>
      </c>
      <c r="I250" s="266"/>
      <c r="J250" s="263"/>
      <c r="K250" s="263"/>
      <c r="L250" s="267"/>
      <c r="M250" s="268"/>
      <c r="N250" s="269"/>
      <c r="O250" s="269"/>
      <c r="P250" s="269"/>
      <c r="Q250" s="269"/>
      <c r="R250" s="269"/>
      <c r="S250" s="269"/>
      <c r="T250" s="270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  <c r="AE250" s="15"/>
      <c r="AT250" s="271" t="s">
        <v>153</v>
      </c>
      <c r="AU250" s="271" t="s">
        <v>86</v>
      </c>
      <c r="AV250" s="15" t="s">
        <v>84</v>
      </c>
      <c r="AW250" s="15" t="s">
        <v>35</v>
      </c>
      <c r="AX250" s="15" t="s">
        <v>76</v>
      </c>
      <c r="AY250" s="271" t="s">
        <v>139</v>
      </c>
    </row>
    <row r="251" s="2" customFormat="1" ht="21.75" customHeight="1">
      <c r="A251" s="41"/>
      <c r="B251" s="42"/>
      <c r="C251" s="240" t="s">
        <v>2066</v>
      </c>
      <c r="D251" s="241" t="s">
        <v>182</v>
      </c>
      <c r="E251" s="242" t="s">
        <v>2067</v>
      </c>
      <c r="F251" s="243" t="s">
        <v>2068</v>
      </c>
      <c r="G251" s="244" t="s">
        <v>271</v>
      </c>
      <c r="H251" s="245">
        <v>3</v>
      </c>
      <c r="I251" s="246"/>
      <c r="J251" s="247">
        <f>ROUND(I251*H251,2)</f>
        <v>0</v>
      </c>
      <c r="K251" s="243" t="s">
        <v>146</v>
      </c>
      <c r="L251" s="248"/>
      <c r="M251" s="249" t="s">
        <v>19</v>
      </c>
      <c r="N251" s="250" t="s">
        <v>47</v>
      </c>
      <c r="O251" s="87"/>
      <c r="P251" s="216">
        <f>O251*H251</f>
        <v>0</v>
      </c>
      <c r="Q251" s="216">
        <v>0.0053</v>
      </c>
      <c r="R251" s="216">
        <f>Q251*H251</f>
        <v>0.015900000000000001</v>
      </c>
      <c r="S251" s="216">
        <v>0</v>
      </c>
      <c r="T251" s="217">
        <f>S251*H251</f>
        <v>0</v>
      </c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R251" s="218" t="s">
        <v>185</v>
      </c>
      <c r="AT251" s="218" t="s">
        <v>182</v>
      </c>
      <c r="AU251" s="218" t="s">
        <v>86</v>
      </c>
      <c r="AY251" s="20" t="s">
        <v>139</v>
      </c>
      <c r="BE251" s="219">
        <f>IF(N251="základní",J251,0)</f>
        <v>0</v>
      </c>
      <c r="BF251" s="219">
        <f>IF(N251="snížená",J251,0)</f>
        <v>0</v>
      </c>
      <c r="BG251" s="219">
        <f>IF(N251="zákl. přenesená",J251,0)</f>
        <v>0</v>
      </c>
      <c r="BH251" s="219">
        <f>IF(N251="sníž. přenesená",J251,0)</f>
        <v>0</v>
      </c>
      <c r="BI251" s="219">
        <f>IF(N251="nulová",J251,0)</f>
        <v>0</v>
      </c>
      <c r="BJ251" s="20" t="s">
        <v>84</v>
      </c>
      <c r="BK251" s="219">
        <f>ROUND(I251*H251,2)</f>
        <v>0</v>
      </c>
      <c r="BL251" s="20" t="s">
        <v>147</v>
      </c>
      <c r="BM251" s="218" t="s">
        <v>2069</v>
      </c>
    </row>
    <row r="252" s="2" customFormat="1">
      <c r="A252" s="41"/>
      <c r="B252" s="42"/>
      <c r="C252" s="43"/>
      <c r="D252" s="220" t="s">
        <v>149</v>
      </c>
      <c r="E252" s="43"/>
      <c r="F252" s="221" t="s">
        <v>2068</v>
      </c>
      <c r="G252" s="43"/>
      <c r="H252" s="43"/>
      <c r="I252" s="222"/>
      <c r="J252" s="43"/>
      <c r="K252" s="43"/>
      <c r="L252" s="47"/>
      <c r="M252" s="223"/>
      <c r="N252" s="224"/>
      <c r="O252" s="87"/>
      <c r="P252" s="87"/>
      <c r="Q252" s="87"/>
      <c r="R252" s="87"/>
      <c r="S252" s="87"/>
      <c r="T252" s="88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T252" s="20" t="s">
        <v>149</v>
      </c>
      <c r="AU252" s="20" t="s">
        <v>86</v>
      </c>
    </row>
    <row r="253" s="2" customFormat="1">
      <c r="A253" s="41"/>
      <c r="B253" s="42"/>
      <c r="C253" s="43"/>
      <c r="D253" s="220" t="s">
        <v>164</v>
      </c>
      <c r="E253" s="43"/>
      <c r="F253" s="239" t="s">
        <v>2060</v>
      </c>
      <c r="G253" s="43"/>
      <c r="H253" s="43"/>
      <c r="I253" s="222"/>
      <c r="J253" s="43"/>
      <c r="K253" s="43"/>
      <c r="L253" s="47"/>
      <c r="M253" s="223"/>
      <c r="N253" s="224"/>
      <c r="O253" s="87"/>
      <c r="P253" s="87"/>
      <c r="Q253" s="87"/>
      <c r="R253" s="87"/>
      <c r="S253" s="87"/>
      <c r="T253" s="88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T253" s="20" t="s">
        <v>164</v>
      </c>
      <c r="AU253" s="20" t="s">
        <v>86</v>
      </c>
    </row>
    <row r="254" s="2" customFormat="1" ht="16.5" customHeight="1">
      <c r="A254" s="41"/>
      <c r="B254" s="42"/>
      <c r="C254" s="207" t="s">
        <v>2070</v>
      </c>
      <c r="D254" s="238" t="s">
        <v>142</v>
      </c>
      <c r="E254" s="208" t="s">
        <v>2071</v>
      </c>
      <c r="F254" s="209" t="s">
        <v>2072</v>
      </c>
      <c r="G254" s="210" t="s">
        <v>271</v>
      </c>
      <c r="H254" s="211">
        <v>1</v>
      </c>
      <c r="I254" s="212"/>
      <c r="J254" s="213">
        <f>ROUND(I254*H254,2)</f>
        <v>0</v>
      </c>
      <c r="K254" s="209" t="s">
        <v>146</v>
      </c>
      <c r="L254" s="47"/>
      <c r="M254" s="214" t="s">
        <v>19</v>
      </c>
      <c r="N254" s="215" t="s">
        <v>47</v>
      </c>
      <c r="O254" s="87"/>
      <c r="P254" s="216">
        <f>O254*H254</f>
        <v>0</v>
      </c>
      <c r="Q254" s="216">
        <v>0</v>
      </c>
      <c r="R254" s="216">
        <f>Q254*H254</f>
        <v>0</v>
      </c>
      <c r="S254" s="216">
        <v>0</v>
      </c>
      <c r="T254" s="217">
        <f>S254*H254</f>
        <v>0</v>
      </c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R254" s="218" t="s">
        <v>147</v>
      </c>
      <c r="AT254" s="218" t="s">
        <v>142</v>
      </c>
      <c r="AU254" s="218" t="s">
        <v>86</v>
      </c>
      <c r="AY254" s="20" t="s">
        <v>139</v>
      </c>
      <c r="BE254" s="219">
        <f>IF(N254="základní",J254,0)</f>
        <v>0</v>
      </c>
      <c r="BF254" s="219">
        <f>IF(N254="snížená",J254,0)</f>
        <v>0</v>
      </c>
      <c r="BG254" s="219">
        <f>IF(N254="zákl. přenesená",J254,0)</f>
        <v>0</v>
      </c>
      <c r="BH254" s="219">
        <f>IF(N254="sníž. přenesená",J254,0)</f>
        <v>0</v>
      </c>
      <c r="BI254" s="219">
        <f>IF(N254="nulová",J254,0)</f>
        <v>0</v>
      </c>
      <c r="BJ254" s="20" t="s">
        <v>84</v>
      </c>
      <c r="BK254" s="219">
        <f>ROUND(I254*H254,2)</f>
        <v>0</v>
      </c>
      <c r="BL254" s="20" t="s">
        <v>147</v>
      </c>
      <c r="BM254" s="218" t="s">
        <v>2073</v>
      </c>
    </row>
    <row r="255" s="2" customFormat="1">
      <c r="A255" s="41"/>
      <c r="B255" s="42"/>
      <c r="C255" s="43"/>
      <c r="D255" s="220" t="s">
        <v>149</v>
      </c>
      <c r="E255" s="43"/>
      <c r="F255" s="221" t="s">
        <v>2074</v>
      </c>
      <c r="G255" s="43"/>
      <c r="H255" s="43"/>
      <c r="I255" s="222"/>
      <c r="J255" s="43"/>
      <c r="K255" s="43"/>
      <c r="L255" s="47"/>
      <c r="M255" s="223"/>
      <c r="N255" s="224"/>
      <c r="O255" s="87"/>
      <c r="P255" s="87"/>
      <c r="Q255" s="87"/>
      <c r="R255" s="87"/>
      <c r="S255" s="87"/>
      <c r="T255" s="88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T255" s="20" t="s">
        <v>149</v>
      </c>
      <c r="AU255" s="20" t="s">
        <v>86</v>
      </c>
    </row>
    <row r="256" s="2" customFormat="1">
      <c r="A256" s="41"/>
      <c r="B256" s="42"/>
      <c r="C256" s="43"/>
      <c r="D256" s="225" t="s">
        <v>151</v>
      </c>
      <c r="E256" s="43"/>
      <c r="F256" s="226" t="s">
        <v>2075</v>
      </c>
      <c r="G256" s="43"/>
      <c r="H256" s="43"/>
      <c r="I256" s="222"/>
      <c r="J256" s="43"/>
      <c r="K256" s="43"/>
      <c r="L256" s="47"/>
      <c r="M256" s="223"/>
      <c r="N256" s="224"/>
      <c r="O256" s="87"/>
      <c r="P256" s="87"/>
      <c r="Q256" s="87"/>
      <c r="R256" s="87"/>
      <c r="S256" s="87"/>
      <c r="T256" s="88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T256" s="20" t="s">
        <v>151</v>
      </c>
      <c r="AU256" s="20" t="s">
        <v>86</v>
      </c>
    </row>
    <row r="257" s="2" customFormat="1">
      <c r="A257" s="41"/>
      <c r="B257" s="42"/>
      <c r="C257" s="43"/>
      <c r="D257" s="220" t="s">
        <v>164</v>
      </c>
      <c r="E257" s="43"/>
      <c r="F257" s="239" t="s">
        <v>2060</v>
      </c>
      <c r="G257" s="43"/>
      <c r="H257" s="43"/>
      <c r="I257" s="222"/>
      <c r="J257" s="43"/>
      <c r="K257" s="43"/>
      <c r="L257" s="47"/>
      <c r="M257" s="223"/>
      <c r="N257" s="224"/>
      <c r="O257" s="87"/>
      <c r="P257" s="87"/>
      <c r="Q257" s="87"/>
      <c r="R257" s="87"/>
      <c r="S257" s="87"/>
      <c r="T257" s="88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T257" s="20" t="s">
        <v>164</v>
      </c>
      <c r="AU257" s="20" t="s">
        <v>86</v>
      </c>
    </row>
    <row r="258" s="2" customFormat="1" ht="16.5" customHeight="1">
      <c r="A258" s="41"/>
      <c r="B258" s="42"/>
      <c r="C258" s="240" t="s">
        <v>2076</v>
      </c>
      <c r="D258" s="241" t="s">
        <v>182</v>
      </c>
      <c r="E258" s="242" t="s">
        <v>2077</v>
      </c>
      <c r="F258" s="243" t="s">
        <v>2078</v>
      </c>
      <c r="G258" s="244" t="s">
        <v>271</v>
      </c>
      <c r="H258" s="245">
        <v>1</v>
      </c>
      <c r="I258" s="246"/>
      <c r="J258" s="247">
        <f>ROUND(I258*H258,2)</f>
        <v>0</v>
      </c>
      <c r="K258" s="243" t="s">
        <v>146</v>
      </c>
      <c r="L258" s="248"/>
      <c r="M258" s="249" t="s">
        <v>19</v>
      </c>
      <c r="N258" s="250" t="s">
        <v>47</v>
      </c>
      <c r="O258" s="87"/>
      <c r="P258" s="216">
        <f>O258*H258</f>
        <v>0</v>
      </c>
      <c r="Q258" s="216">
        <v>0.036179999999999997</v>
      </c>
      <c r="R258" s="216">
        <f>Q258*H258</f>
        <v>0.036179999999999997</v>
      </c>
      <c r="S258" s="216">
        <v>0</v>
      </c>
      <c r="T258" s="217">
        <f>S258*H258</f>
        <v>0</v>
      </c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R258" s="218" t="s">
        <v>185</v>
      </c>
      <c r="AT258" s="218" t="s">
        <v>182</v>
      </c>
      <c r="AU258" s="218" t="s">
        <v>86</v>
      </c>
      <c r="AY258" s="20" t="s">
        <v>139</v>
      </c>
      <c r="BE258" s="219">
        <f>IF(N258="základní",J258,0)</f>
        <v>0</v>
      </c>
      <c r="BF258" s="219">
        <f>IF(N258="snížená",J258,0)</f>
        <v>0</v>
      </c>
      <c r="BG258" s="219">
        <f>IF(N258="zákl. přenesená",J258,0)</f>
        <v>0</v>
      </c>
      <c r="BH258" s="219">
        <f>IF(N258="sníž. přenesená",J258,0)</f>
        <v>0</v>
      </c>
      <c r="BI258" s="219">
        <f>IF(N258="nulová",J258,0)</f>
        <v>0</v>
      </c>
      <c r="BJ258" s="20" t="s">
        <v>84</v>
      </c>
      <c r="BK258" s="219">
        <f>ROUND(I258*H258,2)</f>
        <v>0</v>
      </c>
      <c r="BL258" s="20" t="s">
        <v>147</v>
      </c>
      <c r="BM258" s="218" t="s">
        <v>2079</v>
      </c>
    </row>
    <row r="259" s="2" customFormat="1">
      <c r="A259" s="41"/>
      <c r="B259" s="42"/>
      <c r="C259" s="43"/>
      <c r="D259" s="220" t="s">
        <v>149</v>
      </c>
      <c r="E259" s="43"/>
      <c r="F259" s="221" t="s">
        <v>2078</v>
      </c>
      <c r="G259" s="43"/>
      <c r="H259" s="43"/>
      <c r="I259" s="222"/>
      <c r="J259" s="43"/>
      <c r="K259" s="43"/>
      <c r="L259" s="47"/>
      <c r="M259" s="223"/>
      <c r="N259" s="224"/>
      <c r="O259" s="87"/>
      <c r="P259" s="87"/>
      <c r="Q259" s="87"/>
      <c r="R259" s="87"/>
      <c r="S259" s="87"/>
      <c r="T259" s="88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T259" s="20" t="s">
        <v>149</v>
      </c>
      <c r="AU259" s="20" t="s">
        <v>86</v>
      </c>
    </row>
    <row r="260" s="2" customFormat="1">
      <c r="A260" s="41"/>
      <c r="B260" s="42"/>
      <c r="C260" s="43"/>
      <c r="D260" s="220" t="s">
        <v>164</v>
      </c>
      <c r="E260" s="43"/>
      <c r="F260" s="239" t="s">
        <v>2060</v>
      </c>
      <c r="G260" s="43"/>
      <c r="H260" s="43"/>
      <c r="I260" s="222"/>
      <c r="J260" s="43"/>
      <c r="K260" s="43"/>
      <c r="L260" s="47"/>
      <c r="M260" s="223"/>
      <c r="N260" s="224"/>
      <c r="O260" s="87"/>
      <c r="P260" s="87"/>
      <c r="Q260" s="87"/>
      <c r="R260" s="87"/>
      <c r="S260" s="87"/>
      <c r="T260" s="88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T260" s="20" t="s">
        <v>164</v>
      </c>
      <c r="AU260" s="20" t="s">
        <v>86</v>
      </c>
    </row>
    <row r="261" s="2" customFormat="1" ht="16.5" customHeight="1">
      <c r="A261" s="41"/>
      <c r="B261" s="42"/>
      <c r="C261" s="207" t="s">
        <v>2080</v>
      </c>
      <c r="D261" s="238" t="s">
        <v>142</v>
      </c>
      <c r="E261" s="208" t="s">
        <v>2081</v>
      </c>
      <c r="F261" s="209" t="s">
        <v>2082</v>
      </c>
      <c r="G261" s="210" t="s">
        <v>197</v>
      </c>
      <c r="H261" s="211">
        <v>2.1000000000000001</v>
      </c>
      <c r="I261" s="212"/>
      <c r="J261" s="213">
        <f>ROUND(I261*H261,2)</f>
        <v>0</v>
      </c>
      <c r="K261" s="209" t="s">
        <v>146</v>
      </c>
      <c r="L261" s="47"/>
      <c r="M261" s="214" t="s">
        <v>19</v>
      </c>
      <c r="N261" s="215" t="s">
        <v>47</v>
      </c>
      <c r="O261" s="87"/>
      <c r="P261" s="216">
        <f>O261*H261</f>
        <v>0</v>
      </c>
      <c r="Q261" s="216">
        <v>0</v>
      </c>
      <c r="R261" s="216">
        <f>Q261*H261</f>
        <v>0</v>
      </c>
      <c r="S261" s="216">
        <v>0</v>
      </c>
      <c r="T261" s="217">
        <f>S261*H261</f>
        <v>0</v>
      </c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R261" s="218" t="s">
        <v>147</v>
      </c>
      <c r="AT261" s="218" t="s">
        <v>142</v>
      </c>
      <c r="AU261" s="218" t="s">
        <v>86</v>
      </c>
      <c r="AY261" s="20" t="s">
        <v>139</v>
      </c>
      <c r="BE261" s="219">
        <f>IF(N261="základní",J261,0)</f>
        <v>0</v>
      </c>
      <c r="BF261" s="219">
        <f>IF(N261="snížená",J261,0)</f>
        <v>0</v>
      </c>
      <c r="BG261" s="219">
        <f>IF(N261="zákl. přenesená",J261,0)</f>
        <v>0</v>
      </c>
      <c r="BH261" s="219">
        <f>IF(N261="sníž. přenesená",J261,0)</f>
        <v>0</v>
      </c>
      <c r="BI261" s="219">
        <f>IF(N261="nulová",J261,0)</f>
        <v>0</v>
      </c>
      <c r="BJ261" s="20" t="s">
        <v>84</v>
      </c>
      <c r="BK261" s="219">
        <f>ROUND(I261*H261,2)</f>
        <v>0</v>
      </c>
      <c r="BL261" s="20" t="s">
        <v>147</v>
      </c>
      <c r="BM261" s="218" t="s">
        <v>2083</v>
      </c>
    </row>
    <row r="262" s="2" customFormat="1">
      <c r="A262" s="41"/>
      <c r="B262" s="42"/>
      <c r="C262" s="43"/>
      <c r="D262" s="220" t="s">
        <v>149</v>
      </c>
      <c r="E262" s="43"/>
      <c r="F262" s="221" t="s">
        <v>2084</v>
      </c>
      <c r="G262" s="43"/>
      <c r="H262" s="43"/>
      <c r="I262" s="222"/>
      <c r="J262" s="43"/>
      <c r="K262" s="43"/>
      <c r="L262" s="47"/>
      <c r="M262" s="223"/>
      <c r="N262" s="224"/>
      <c r="O262" s="87"/>
      <c r="P262" s="87"/>
      <c r="Q262" s="87"/>
      <c r="R262" s="87"/>
      <c r="S262" s="87"/>
      <c r="T262" s="88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T262" s="20" t="s">
        <v>149</v>
      </c>
      <c r="AU262" s="20" t="s">
        <v>86</v>
      </c>
    </row>
    <row r="263" s="2" customFormat="1">
      <c r="A263" s="41"/>
      <c r="B263" s="42"/>
      <c r="C263" s="43"/>
      <c r="D263" s="225" t="s">
        <v>151</v>
      </c>
      <c r="E263" s="43"/>
      <c r="F263" s="226" t="s">
        <v>2085</v>
      </c>
      <c r="G263" s="43"/>
      <c r="H263" s="43"/>
      <c r="I263" s="222"/>
      <c r="J263" s="43"/>
      <c r="K263" s="43"/>
      <c r="L263" s="47"/>
      <c r="M263" s="223"/>
      <c r="N263" s="224"/>
      <c r="O263" s="87"/>
      <c r="P263" s="87"/>
      <c r="Q263" s="87"/>
      <c r="R263" s="87"/>
      <c r="S263" s="87"/>
      <c r="T263" s="88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T263" s="20" t="s">
        <v>151</v>
      </c>
      <c r="AU263" s="20" t="s">
        <v>86</v>
      </c>
    </row>
    <row r="264" s="2" customFormat="1">
      <c r="A264" s="41"/>
      <c r="B264" s="42"/>
      <c r="C264" s="43"/>
      <c r="D264" s="220" t="s">
        <v>164</v>
      </c>
      <c r="E264" s="43"/>
      <c r="F264" s="239" t="s">
        <v>2060</v>
      </c>
      <c r="G264" s="43"/>
      <c r="H264" s="43"/>
      <c r="I264" s="222"/>
      <c r="J264" s="43"/>
      <c r="K264" s="43"/>
      <c r="L264" s="47"/>
      <c r="M264" s="223"/>
      <c r="N264" s="224"/>
      <c r="O264" s="87"/>
      <c r="P264" s="87"/>
      <c r="Q264" s="87"/>
      <c r="R264" s="87"/>
      <c r="S264" s="87"/>
      <c r="T264" s="88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T264" s="20" t="s">
        <v>164</v>
      </c>
      <c r="AU264" s="20" t="s">
        <v>86</v>
      </c>
    </row>
    <row r="265" s="2" customFormat="1" ht="24.15" customHeight="1">
      <c r="A265" s="41"/>
      <c r="B265" s="42"/>
      <c r="C265" s="240" t="s">
        <v>2086</v>
      </c>
      <c r="D265" s="241" t="s">
        <v>182</v>
      </c>
      <c r="E265" s="242" t="s">
        <v>2087</v>
      </c>
      <c r="F265" s="243" t="s">
        <v>2088</v>
      </c>
      <c r="G265" s="244" t="s">
        <v>197</v>
      </c>
      <c r="H265" s="245">
        <v>2.2050000000000001</v>
      </c>
      <c r="I265" s="246"/>
      <c r="J265" s="247">
        <f>ROUND(I265*H265,2)</f>
        <v>0</v>
      </c>
      <c r="K265" s="243" t="s">
        <v>146</v>
      </c>
      <c r="L265" s="248"/>
      <c r="M265" s="249" t="s">
        <v>19</v>
      </c>
      <c r="N265" s="250" t="s">
        <v>47</v>
      </c>
      <c r="O265" s="87"/>
      <c r="P265" s="216">
        <f>O265*H265</f>
        <v>0</v>
      </c>
      <c r="Q265" s="216">
        <v>0.0033999999999999998</v>
      </c>
      <c r="R265" s="216">
        <f>Q265*H265</f>
        <v>0.0074970000000000002</v>
      </c>
      <c r="S265" s="216">
        <v>0</v>
      </c>
      <c r="T265" s="217">
        <f>S265*H265</f>
        <v>0</v>
      </c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R265" s="218" t="s">
        <v>185</v>
      </c>
      <c r="AT265" s="218" t="s">
        <v>182</v>
      </c>
      <c r="AU265" s="218" t="s">
        <v>86</v>
      </c>
      <c r="AY265" s="20" t="s">
        <v>139</v>
      </c>
      <c r="BE265" s="219">
        <f>IF(N265="základní",J265,0)</f>
        <v>0</v>
      </c>
      <c r="BF265" s="219">
        <f>IF(N265="snížená",J265,0)</f>
        <v>0</v>
      </c>
      <c r="BG265" s="219">
        <f>IF(N265="zákl. přenesená",J265,0)</f>
        <v>0</v>
      </c>
      <c r="BH265" s="219">
        <f>IF(N265="sníž. přenesená",J265,0)</f>
        <v>0</v>
      </c>
      <c r="BI265" s="219">
        <f>IF(N265="nulová",J265,0)</f>
        <v>0</v>
      </c>
      <c r="BJ265" s="20" t="s">
        <v>84</v>
      </c>
      <c r="BK265" s="219">
        <f>ROUND(I265*H265,2)</f>
        <v>0</v>
      </c>
      <c r="BL265" s="20" t="s">
        <v>147</v>
      </c>
      <c r="BM265" s="218" t="s">
        <v>2089</v>
      </c>
    </row>
    <row r="266" s="2" customFormat="1">
      <c r="A266" s="41"/>
      <c r="B266" s="42"/>
      <c r="C266" s="43"/>
      <c r="D266" s="220" t="s">
        <v>149</v>
      </c>
      <c r="E266" s="43"/>
      <c r="F266" s="221" t="s">
        <v>2088</v>
      </c>
      <c r="G266" s="43"/>
      <c r="H266" s="43"/>
      <c r="I266" s="222"/>
      <c r="J266" s="43"/>
      <c r="K266" s="43"/>
      <c r="L266" s="47"/>
      <c r="M266" s="223"/>
      <c r="N266" s="224"/>
      <c r="O266" s="87"/>
      <c r="P266" s="87"/>
      <c r="Q266" s="87"/>
      <c r="R266" s="87"/>
      <c r="S266" s="87"/>
      <c r="T266" s="88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T266" s="20" t="s">
        <v>149</v>
      </c>
      <c r="AU266" s="20" t="s">
        <v>86</v>
      </c>
    </row>
    <row r="267" s="2" customFormat="1">
      <c r="A267" s="41"/>
      <c r="B267" s="42"/>
      <c r="C267" s="43"/>
      <c r="D267" s="220" t="s">
        <v>164</v>
      </c>
      <c r="E267" s="43"/>
      <c r="F267" s="239" t="s">
        <v>2060</v>
      </c>
      <c r="G267" s="43"/>
      <c r="H267" s="43"/>
      <c r="I267" s="222"/>
      <c r="J267" s="43"/>
      <c r="K267" s="43"/>
      <c r="L267" s="47"/>
      <c r="M267" s="223"/>
      <c r="N267" s="224"/>
      <c r="O267" s="87"/>
      <c r="P267" s="87"/>
      <c r="Q267" s="87"/>
      <c r="R267" s="87"/>
      <c r="S267" s="87"/>
      <c r="T267" s="88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T267" s="20" t="s">
        <v>164</v>
      </c>
      <c r="AU267" s="20" t="s">
        <v>86</v>
      </c>
    </row>
    <row r="268" s="13" customFormat="1">
      <c r="A268" s="13"/>
      <c r="B268" s="227"/>
      <c r="C268" s="228"/>
      <c r="D268" s="220" t="s">
        <v>153</v>
      </c>
      <c r="E268" s="229" t="s">
        <v>19</v>
      </c>
      <c r="F268" s="230" t="s">
        <v>2090</v>
      </c>
      <c r="G268" s="228"/>
      <c r="H268" s="231">
        <v>2.1000000000000001</v>
      </c>
      <c r="I268" s="232"/>
      <c r="J268" s="228"/>
      <c r="K268" s="228"/>
      <c r="L268" s="233"/>
      <c r="M268" s="234"/>
      <c r="N268" s="235"/>
      <c r="O268" s="235"/>
      <c r="P268" s="235"/>
      <c r="Q268" s="235"/>
      <c r="R268" s="235"/>
      <c r="S268" s="235"/>
      <c r="T268" s="23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7" t="s">
        <v>153</v>
      </c>
      <c r="AU268" s="237" t="s">
        <v>86</v>
      </c>
      <c r="AV268" s="13" t="s">
        <v>86</v>
      </c>
      <c r="AW268" s="13" t="s">
        <v>35</v>
      </c>
      <c r="AX268" s="13" t="s">
        <v>84</v>
      </c>
      <c r="AY268" s="237" t="s">
        <v>139</v>
      </c>
    </row>
    <row r="269" s="15" customFormat="1">
      <c r="A269" s="15"/>
      <c r="B269" s="262"/>
      <c r="C269" s="263"/>
      <c r="D269" s="220" t="s">
        <v>153</v>
      </c>
      <c r="E269" s="264" t="s">
        <v>19</v>
      </c>
      <c r="F269" s="265" t="s">
        <v>2062</v>
      </c>
      <c r="G269" s="263"/>
      <c r="H269" s="264" t="s">
        <v>19</v>
      </c>
      <c r="I269" s="266"/>
      <c r="J269" s="263"/>
      <c r="K269" s="263"/>
      <c r="L269" s="267"/>
      <c r="M269" s="268"/>
      <c r="N269" s="269"/>
      <c r="O269" s="269"/>
      <c r="P269" s="269"/>
      <c r="Q269" s="269"/>
      <c r="R269" s="269"/>
      <c r="S269" s="269"/>
      <c r="T269" s="270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1" t="s">
        <v>153</v>
      </c>
      <c r="AU269" s="271" t="s">
        <v>86</v>
      </c>
      <c r="AV269" s="15" t="s">
        <v>84</v>
      </c>
      <c r="AW269" s="15" t="s">
        <v>35</v>
      </c>
      <c r="AX269" s="15" t="s">
        <v>76</v>
      </c>
      <c r="AY269" s="271" t="s">
        <v>139</v>
      </c>
    </row>
    <row r="270" s="15" customFormat="1">
      <c r="A270" s="15"/>
      <c r="B270" s="262"/>
      <c r="C270" s="263"/>
      <c r="D270" s="220" t="s">
        <v>153</v>
      </c>
      <c r="E270" s="264" t="s">
        <v>19</v>
      </c>
      <c r="F270" s="265" t="s">
        <v>2063</v>
      </c>
      <c r="G270" s="263"/>
      <c r="H270" s="264" t="s">
        <v>19</v>
      </c>
      <c r="I270" s="266"/>
      <c r="J270" s="263"/>
      <c r="K270" s="263"/>
      <c r="L270" s="267"/>
      <c r="M270" s="268"/>
      <c r="N270" s="269"/>
      <c r="O270" s="269"/>
      <c r="P270" s="269"/>
      <c r="Q270" s="269"/>
      <c r="R270" s="269"/>
      <c r="S270" s="269"/>
      <c r="T270" s="270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1" t="s">
        <v>153</v>
      </c>
      <c r="AU270" s="271" t="s">
        <v>86</v>
      </c>
      <c r="AV270" s="15" t="s">
        <v>84</v>
      </c>
      <c r="AW270" s="15" t="s">
        <v>35</v>
      </c>
      <c r="AX270" s="15" t="s">
        <v>76</v>
      </c>
      <c r="AY270" s="271" t="s">
        <v>139</v>
      </c>
    </row>
    <row r="271" s="15" customFormat="1">
      <c r="A271" s="15"/>
      <c r="B271" s="262"/>
      <c r="C271" s="263"/>
      <c r="D271" s="220" t="s">
        <v>153</v>
      </c>
      <c r="E271" s="264" t="s">
        <v>19</v>
      </c>
      <c r="F271" s="265" t="s">
        <v>2064</v>
      </c>
      <c r="G271" s="263"/>
      <c r="H271" s="264" t="s">
        <v>19</v>
      </c>
      <c r="I271" s="266"/>
      <c r="J271" s="263"/>
      <c r="K271" s="263"/>
      <c r="L271" s="267"/>
      <c r="M271" s="268"/>
      <c r="N271" s="269"/>
      <c r="O271" s="269"/>
      <c r="P271" s="269"/>
      <c r="Q271" s="269"/>
      <c r="R271" s="269"/>
      <c r="S271" s="269"/>
      <c r="T271" s="270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  <c r="AE271" s="15"/>
      <c r="AT271" s="271" t="s">
        <v>153</v>
      </c>
      <c r="AU271" s="271" t="s">
        <v>86</v>
      </c>
      <c r="AV271" s="15" t="s">
        <v>84</v>
      </c>
      <c r="AW271" s="15" t="s">
        <v>35</v>
      </c>
      <c r="AX271" s="15" t="s">
        <v>76</v>
      </c>
      <c r="AY271" s="271" t="s">
        <v>139</v>
      </c>
    </row>
    <row r="272" s="15" customFormat="1">
      <c r="A272" s="15"/>
      <c r="B272" s="262"/>
      <c r="C272" s="263"/>
      <c r="D272" s="220" t="s">
        <v>153</v>
      </c>
      <c r="E272" s="264" t="s">
        <v>19</v>
      </c>
      <c r="F272" s="265" t="s">
        <v>2065</v>
      </c>
      <c r="G272" s="263"/>
      <c r="H272" s="264" t="s">
        <v>19</v>
      </c>
      <c r="I272" s="266"/>
      <c r="J272" s="263"/>
      <c r="K272" s="263"/>
      <c r="L272" s="267"/>
      <c r="M272" s="268"/>
      <c r="N272" s="269"/>
      <c r="O272" s="269"/>
      <c r="P272" s="269"/>
      <c r="Q272" s="269"/>
      <c r="R272" s="269"/>
      <c r="S272" s="269"/>
      <c r="T272" s="270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71" t="s">
        <v>153</v>
      </c>
      <c r="AU272" s="271" t="s">
        <v>86</v>
      </c>
      <c r="AV272" s="15" t="s">
        <v>84</v>
      </c>
      <c r="AW272" s="15" t="s">
        <v>35</v>
      </c>
      <c r="AX272" s="15" t="s">
        <v>76</v>
      </c>
      <c r="AY272" s="271" t="s">
        <v>139</v>
      </c>
    </row>
    <row r="273" s="13" customFormat="1">
      <c r="A273" s="13"/>
      <c r="B273" s="227"/>
      <c r="C273" s="228"/>
      <c r="D273" s="220" t="s">
        <v>153</v>
      </c>
      <c r="E273" s="228"/>
      <c r="F273" s="230" t="s">
        <v>2091</v>
      </c>
      <c r="G273" s="228"/>
      <c r="H273" s="231">
        <v>2.2050000000000001</v>
      </c>
      <c r="I273" s="232"/>
      <c r="J273" s="228"/>
      <c r="K273" s="228"/>
      <c r="L273" s="233"/>
      <c r="M273" s="234"/>
      <c r="N273" s="235"/>
      <c r="O273" s="235"/>
      <c r="P273" s="235"/>
      <c r="Q273" s="235"/>
      <c r="R273" s="235"/>
      <c r="S273" s="235"/>
      <c r="T273" s="236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7" t="s">
        <v>153</v>
      </c>
      <c r="AU273" s="237" t="s">
        <v>86</v>
      </c>
      <c r="AV273" s="13" t="s">
        <v>86</v>
      </c>
      <c r="AW273" s="13" t="s">
        <v>4</v>
      </c>
      <c r="AX273" s="13" t="s">
        <v>84</v>
      </c>
      <c r="AY273" s="237" t="s">
        <v>139</v>
      </c>
    </row>
    <row r="274" s="2" customFormat="1" ht="16.5" customHeight="1">
      <c r="A274" s="41"/>
      <c r="B274" s="42"/>
      <c r="C274" s="207" t="s">
        <v>2092</v>
      </c>
      <c r="D274" s="238" t="s">
        <v>142</v>
      </c>
      <c r="E274" s="208" t="s">
        <v>2093</v>
      </c>
      <c r="F274" s="209" t="s">
        <v>2094</v>
      </c>
      <c r="G274" s="210" t="s">
        <v>422</v>
      </c>
      <c r="H274" s="211">
        <v>1</v>
      </c>
      <c r="I274" s="212"/>
      <c r="J274" s="213">
        <f>ROUND(I274*H274,2)</f>
        <v>0</v>
      </c>
      <c r="K274" s="209" t="s">
        <v>19</v>
      </c>
      <c r="L274" s="47"/>
      <c r="M274" s="214" t="s">
        <v>19</v>
      </c>
      <c r="N274" s="215" t="s">
        <v>47</v>
      </c>
      <c r="O274" s="87"/>
      <c r="P274" s="216">
        <f>O274*H274</f>
        <v>0</v>
      </c>
      <c r="Q274" s="216">
        <v>0</v>
      </c>
      <c r="R274" s="216">
        <f>Q274*H274</f>
        <v>0</v>
      </c>
      <c r="S274" s="216">
        <v>0</v>
      </c>
      <c r="T274" s="217">
        <f>S274*H274</f>
        <v>0</v>
      </c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R274" s="218" t="s">
        <v>147</v>
      </c>
      <c r="AT274" s="218" t="s">
        <v>142</v>
      </c>
      <c r="AU274" s="218" t="s">
        <v>86</v>
      </c>
      <c r="AY274" s="20" t="s">
        <v>139</v>
      </c>
      <c r="BE274" s="219">
        <f>IF(N274="základní",J274,0)</f>
        <v>0</v>
      </c>
      <c r="BF274" s="219">
        <f>IF(N274="snížená",J274,0)</f>
        <v>0</v>
      </c>
      <c r="BG274" s="219">
        <f>IF(N274="zákl. přenesená",J274,0)</f>
        <v>0</v>
      </c>
      <c r="BH274" s="219">
        <f>IF(N274="sníž. přenesená",J274,0)</f>
        <v>0</v>
      </c>
      <c r="BI274" s="219">
        <f>IF(N274="nulová",J274,0)</f>
        <v>0</v>
      </c>
      <c r="BJ274" s="20" t="s">
        <v>84</v>
      </c>
      <c r="BK274" s="219">
        <f>ROUND(I274*H274,2)</f>
        <v>0</v>
      </c>
      <c r="BL274" s="20" t="s">
        <v>147</v>
      </c>
      <c r="BM274" s="218" t="s">
        <v>2095</v>
      </c>
    </row>
    <row r="275" s="2" customFormat="1">
      <c r="A275" s="41"/>
      <c r="B275" s="42"/>
      <c r="C275" s="43"/>
      <c r="D275" s="220" t="s">
        <v>149</v>
      </c>
      <c r="E275" s="43"/>
      <c r="F275" s="221" t="s">
        <v>2094</v>
      </c>
      <c r="G275" s="43"/>
      <c r="H275" s="43"/>
      <c r="I275" s="222"/>
      <c r="J275" s="43"/>
      <c r="K275" s="43"/>
      <c r="L275" s="47"/>
      <c r="M275" s="223"/>
      <c r="N275" s="224"/>
      <c r="O275" s="87"/>
      <c r="P275" s="87"/>
      <c r="Q275" s="87"/>
      <c r="R275" s="87"/>
      <c r="S275" s="87"/>
      <c r="T275" s="88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T275" s="20" t="s">
        <v>149</v>
      </c>
      <c r="AU275" s="20" t="s">
        <v>86</v>
      </c>
    </row>
    <row r="276" s="2" customFormat="1">
      <c r="A276" s="41"/>
      <c r="B276" s="42"/>
      <c r="C276" s="43"/>
      <c r="D276" s="220" t="s">
        <v>164</v>
      </c>
      <c r="E276" s="43"/>
      <c r="F276" s="239" t="s">
        <v>2060</v>
      </c>
      <c r="G276" s="43"/>
      <c r="H276" s="43"/>
      <c r="I276" s="222"/>
      <c r="J276" s="43"/>
      <c r="K276" s="43"/>
      <c r="L276" s="47"/>
      <c r="M276" s="223"/>
      <c r="N276" s="224"/>
      <c r="O276" s="87"/>
      <c r="P276" s="87"/>
      <c r="Q276" s="87"/>
      <c r="R276" s="87"/>
      <c r="S276" s="87"/>
      <c r="T276" s="88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T276" s="20" t="s">
        <v>164</v>
      </c>
      <c r="AU276" s="20" t="s">
        <v>86</v>
      </c>
    </row>
    <row r="277" s="13" customFormat="1">
      <c r="A277" s="13"/>
      <c r="B277" s="227"/>
      <c r="C277" s="228"/>
      <c r="D277" s="220" t="s">
        <v>153</v>
      </c>
      <c r="E277" s="229" t="s">
        <v>19</v>
      </c>
      <c r="F277" s="230" t="s">
        <v>2096</v>
      </c>
      <c r="G277" s="228"/>
      <c r="H277" s="231">
        <v>1</v>
      </c>
      <c r="I277" s="232"/>
      <c r="J277" s="228"/>
      <c r="K277" s="228"/>
      <c r="L277" s="233"/>
      <c r="M277" s="234"/>
      <c r="N277" s="235"/>
      <c r="O277" s="235"/>
      <c r="P277" s="235"/>
      <c r="Q277" s="235"/>
      <c r="R277" s="235"/>
      <c r="S277" s="235"/>
      <c r="T277" s="236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37" t="s">
        <v>153</v>
      </c>
      <c r="AU277" s="237" t="s">
        <v>86</v>
      </c>
      <c r="AV277" s="13" t="s">
        <v>86</v>
      </c>
      <c r="AW277" s="13" t="s">
        <v>35</v>
      </c>
      <c r="AX277" s="13" t="s">
        <v>84</v>
      </c>
      <c r="AY277" s="237" t="s">
        <v>139</v>
      </c>
    </row>
    <row r="278" s="12" customFormat="1" ht="22.8" customHeight="1">
      <c r="A278" s="12"/>
      <c r="B278" s="191"/>
      <c r="C278" s="192"/>
      <c r="D278" s="193" t="s">
        <v>75</v>
      </c>
      <c r="E278" s="205" t="s">
        <v>147</v>
      </c>
      <c r="F278" s="205" t="s">
        <v>1418</v>
      </c>
      <c r="G278" s="192"/>
      <c r="H278" s="192"/>
      <c r="I278" s="195"/>
      <c r="J278" s="206">
        <f>BK278</f>
        <v>0</v>
      </c>
      <c r="K278" s="192"/>
      <c r="L278" s="197"/>
      <c r="M278" s="198"/>
      <c r="N278" s="199"/>
      <c r="O278" s="199"/>
      <c r="P278" s="200">
        <f>SUM(P279:P283)</f>
        <v>0</v>
      </c>
      <c r="Q278" s="199"/>
      <c r="R278" s="200">
        <f>SUM(R279:R283)</f>
        <v>21.892025225000001</v>
      </c>
      <c r="S278" s="199"/>
      <c r="T278" s="201">
        <f>SUM(T279:T283)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202" t="s">
        <v>84</v>
      </c>
      <c r="AT278" s="203" t="s">
        <v>75</v>
      </c>
      <c r="AU278" s="203" t="s">
        <v>84</v>
      </c>
      <c r="AY278" s="202" t="s">
        <v>139</v>
      </c>
      <c r="BK278" s="204">
        <f>SUM(BK279:BK283)</f>
        <v>0</v>
      </c>
    </row>
    <row r="279" s="2" customFormat="1" ht="16.5" customHeight="1">
      <c r="A279" s="41"/>
      <c r="B279" s="42"/>
      <c r="C279" s="207" t="s">
        <v>616</v>
      </c>
      <c r="D279" s="238" t="s">
        <v>142</v>
      </c>
      <c r="E279" s="208" t="s">
        <v>2097</v>
      </c>
      <c r="F279" s="209" t="s">
        <v>2098</v>
      </c>
      <c r="G279" s="210" t="s">
        <v>145</v>
      </c>
      <c r="H279" s="211">
        <v>8.75</v>
      </c>
      <c r="I279" s="212"/>
      <c r="J279" s="213">
        <f>ROUND(I279*H279,2)</f>
        <v>0</v>
      </c>
      <c r="K279" s="209" t="s">
        <v>146</v>
      </c>
      <c r="L279" s="47"/>
      <c r="M279" s="214" t="s">
        <v>19</v>
      </c>
      <c r="N279" s="215" t="s">
        <v>47</v>
      </c>
      <c r="O279" s="87"/>
      <c r="P279" s="216">
        <f>O279*H279</f>
        <v>0</v>
      </c>
      <c r="Q279" s="216">
        <v>2.50194574</v>
      </c>
      <c r="R279" s="216">
        <f>Q279*H279</f>
        <v>21.892025225000001</v>
      </c>
      <c r="S279" s="216">
        <v>0</v>
      </c>
      <c r="T279" s="217">
        <f>S279*H279</f>
        <v>0</v>
      </c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R279" s="218" t="s">
        <v>147</v>
      </c>
      <c r="AT279" s="218" t="s">
        <v>142</v>
      </c>
      <c r="AU279" s="218" t="s">
        <v>86</v>
      </c>
      <c r="AY279" s="20" t="s">
        <v>139</v>
      </c>
      <c r="BE279" s="219">
        <f>IF(N279="základní",J279,0)</f>
        <v>0</v>
      </c>
      <c r="BF279" s="219">
        <f>IF(N279="snížená",J279,0)</f>
        <v>0</v>
      </c>
      <c r="BG279" s="219">
        <f>IF(N279="zákl. přenesená",J279,0)</f>
        <v>0</v>
      </c>
      <c r="BH279" s="219">
        <f>IF(N279="sníž. přenesená",J279,0)</f>
        <v>0</v>
      </c>
      <c r="BI279" s="219">
        <f>IF(N279="nulová",J279,0)</f>
        <v>0</v>
      </c>
      <c r="BJ279" s="20" t="s">
        <v>84</v>
      </c>
      <c r="BK279" s="219">
        <f>ROUND(I279*H279,2)</f>
        <v>0</v>
      </c>
      <c r="BL279" s="20" t="s">
        <v>147</v>
      </c>
      <c r="BM279" s="218" t="s">
        <v>2099</v>
      </c>
    </row>
    <row r="280" s="2" customFormat="1">
      <c r="A280" s="41"/>
      <c r="B280" s="42"/>
      <c r="C280" s="43"/>
      <c r="D280" s="220" t="s">
        <v>149</v>
      </c>
      <c r="E280" s="43"/>
      <c r="F280" s="221" t="s">
        <v>2100</v>
      </c>
      <c r="G280" s="43"/>
      <c r="H280" s="43"/>
      <c r="I280" s="222"/>
      <c r="J280" s="43"/>
      <c r="K280" s="43"/>
      <c r="L280" s="47"/>
      <c r="M280" s="223"/>
      <c r="N280" s="224"/>
      <c r="O280" s="87"/>
      <c r="P280" s="87"/>
      <c r="Q280" s="87"/>
      <c r="R280" s="87"/>
      <c r="S280" s="87"/>
      <c r="T280" s="88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T280" s="20" t="s">
        <v>149</v>
      </c>
      <c r="AU280" s="20" t="s">
        <v>86</v>
      </c>
    </row>
    <row r="281" s="2" customFormat="1">
      <c r="A281" s="41"/>
      <c r="B281" s="42"/>
      <c r="C281" s="43"/>
      <c r="D281" s="225" t="s">
        <v>151</v>
      </c>
      <c r="E281" s="43"/>
      <c r="F281" s="226" t="s">
        <v>2101</v>
      </c>
      <c r="G281" s="43"/>
      <c r="H281" s="43"/>
      <c r="I281" s="222"/>
      <c r="J281" s="43"/>
      <c r="K281" s="43"/>
      <c r="L281" s="47"/>
      <c r="M281" s="223"/>
      <c r="N281" s="224"/>
      <c r="O281" s="87"/>
      <c r="P281" s="87"/>
      <c r="Q281" s="87"/>
      <c r="R281" s="87"/>
      <c r="S281" s="87"/>
      <c r="T281" s="88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T281" s="20" t="s">
        <v>151</v>
      </c>
      <c r="AU281" s="20" t="s">
        <v>86</v>
      </c>
    </row>
    <row r="282" s="2" customFormat="1">
      <c r="A282" s="41"/>
      <c r="B282" s="42"/>
      <c r="C282" s="43"/>
      <c r="D282" s="220" t="s">
        <v>164</v>
      </c>
      <c r="E282" s="43"/>
      <c r="F282" s="239" t="s">
        <v>2043</v>
      </c>
      <c r="G282" s="43"/>
      <c r="H282" s="43"/>
      <c r="I282" s="222"/>
      <c r="J282" s="43"/>
      <c r="K282" s="43"/>
      <c r="L282" s="47"/>
      <c r="M282" s="223"/>
      <c r="N282" s="224"/>
      <c r="O282" s="87"/>
      <c r="P282" s="87"/>
      <c r="Q282" s="87"/>
      <c r="R282" s="87"/>
      <c r="S282" s="87"/>
      <c r="T282" s="88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T282" s="20" t="s">
        <v>164</v>
      </c>
      <c r="AU282" s="20" t="s">
        <v>86</v>
      </c>
    </row>
    <row r="283" s="13" customFormat="1">
      <c r="A283" s="13"/>
      <c r="B283" s="227"/>
      <c r="C283" s="228"/>
      <c r="D283" s="220" t="s">
        <v>153</v>
      </c>
      <c r="E283" s="229" t="s">
        <v>19</v>
      </c>
      <c r="F283" s="230" t="s">
        <v>2102</v>
      </c>
      <c r="G283" s="228"/>
      <c r="H283" s="231">
        <v>8.75</v>
      </c>
      <c r="I283" s="232"/>
      <c r="J283" s="228"/>
      <c r="K283" s="228"/>
      <c r="L283" s="233"/>
      <c r="M283" s="234"/>
      <c r="N283" s="235"/>
      <c r="O283" s="235"/>
      <c r="P283" s="235"/>
      <c r="Q283" s="235"/>
      <c r="R283" s="235"/>
      <c r="S283" s="235"/>
      <c r="T283" s="236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7" t="s">
        <v>153</v>
      </c>
      <c r="AU283" s="237" t="s">
        <v>86</v>
      </c>
      <c r="AV283" s="13" t="s">
        <v>86</v>
      </c>
      <c r="AW283" s="13" t="s">
        <v>35</v>
      </c>
      <c r="AX283" s="13" t="s">
        <v>84</v>
      </c>
      <c r="AY283" s="237" t="s">
        <v>139</v>
      </c>
    </row>
    <row r="284" s="12" customFormat="1" ht="22.8" customHeight="1">
      <c r="A284" s="12"/>
      <c r="B284" s="191"/>
      <c r="C284" s="192"/>
      <c r="D284" s="193" t="s">
        <v>75</v>
      </c>
      <c r="E284" s="205" t="s">
        <v>229</v>
      </c>
      <c r="F284" s="205" t="s">
        <v>2103</v>
      </c>
      <c r="G284" s="192"/>
      <c r="H284" s="192"/>
      <c r="I284" s="195"/>
      <c r="J284" s="206">
        <f>BK284</f>
        <v>0</v>
      </c>
      <c r="K284" s="192"/>
      <c r="L284" s="197"/>
      <c r="M284" s="198"/>
      <c r="N284" s="199"/>
      <c r="O284" s="199"/>
      <c r="P284" s="200">
        <f>SUM(P285:P289)</f>
        <v>0</v>
      </c>
      <c r="Q284" s="199"/>
      <c r="R284" s="200">
        <f>SUM(R285:R289)</f>
        <v>0</v>
      </c>
      <c r="S284" s="199"/>
      <c r="T284" s="201">
        <f>SUM(T285:T289)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02" t="s">
        <v>84</v>
      </c>
      <c r="AT284" s="203" t="s">
        <v>75</v>
      </c>
      <c r="AU284" s="203" t="s">
        <v>84</v>
      </c>
      <c r="AY284" s="202" t="s">
        <v>139</v>
      </c>
      <c r="BK284" s="204">
        <f>SUM(BK285:BK289)</f>
        <v>0</v>
      </c>
    </row>
    <row r="285" s="2" customFormat="1" ht="16.5" customHeight="1">
      <c r="A285" s="41"/>
      <c r="B285" s="42"/>
      <c r="C285" s="207" t="s">
        <v>2104</v>
      </c>
      <c r="D285" s="238" t="s">
        <v>142</v>
      </c>
      <c r="E285" s="208" t="s">
        <v>2105</v>
      </c>
      <c r="F285" s="209" t="s">
        <v>2106</v>
      </c>
      <c r="G285" s="210" t="s">
        <v>160</v>
      </c>
      <c r="H285" s="211">
        <v>8.75</v>
      </c>
      <c r="I285" s="212"/>
      <c r="J285" s="213">
        <f>ROUND(I285*H285,2)</f>
        <v>0</v>
      </c>
      <c r="K285" s="209" t="s">
        <v>146</v>
      </c>
      <c r="L285" s="47"/>
      <c r="M285" s="214" t="s">
        <v>19</v>
      </c>
      <c r="N285" s="215" t="s">
        <v>47</v>
      </c>
      <c r="O285" s="87"/>
      <c r="P285" s="216">
        <f>O285*H285</f>
        <v>0</v>
      </c>
      <c r="Q285" s="216">
        <v>0</v>
      </c>
      <c r="R285" s="216">
        <f>Q285*H285</f>
        <v>0</v>
      </c>
      <c r="S285" s="216">
        <v>0</v>
      </c>
      <c r="T285" s="217">
        <f>S285*H285</f>
        <v>0</v>
      </c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R285" s="218" t="s">
        <v>147</v>
      </c>
      <c r="AT285" s="218" t="s">
        <v>142</v>
      </c>
      <c r="AU285" s="218" t="s">
        <v>86</v>
      </c>
      <c r="AY285" s="20" t="s">
        <v>139</v>
      </c>
      <c r="BE285" s="219">
        <f>IF(N285="základní",J285,0)</f>
        <v>0</v>
      </c>
      <c r="BF285" s="219">
        <f>IF(N285="snížená",J285,0)</f>
        <v>0</v>
      </c>
      <c r="BG285" s="219">
        <f>IF(N285="zákl. přenesená",J285,0)</f>
        <v>0</v>
      </c>
      <c r="BH285" s="219">
        <f>IF(N285="sníž. přenesená",J285,0)</f>
        <v>0</v>
      </c>
      <c r="BI285" s="219">
        <f>IF(N285="nulová",J285,0)</f>
        <v>0</v>
      </c>
      <c r="BJ285" s="20" t="s">
        <v>84</v>
      </c>
      <c r="BK285" s="219">
        <f>ROUND(I285*H285,2)</f>
        <v>0</v>
      </c>
      <c r="BL285" s="20" t="s">
        <v>147</v>
      </c>
      <c r="BM285" s="218" t="s">
        <v>2107</v>
      </c>
    </row>
    <row r="286" s="2" customFormat="1">
      <c r="A286" s="41"/>
      <c r="B286" s="42"/>
      <c r="C286" s="43"/>
      <c r="D286" s="220" t="s">
        <v>149</v>
      </c>
      <c r="E286" s="43"/>
      <c r="F286" s="221" t="s">
        <v>2108</v>
      </c>
      <c r="G286" s="43"/>
      <c r="H286" s="43"/>
      <c r="I286" s="222"/>
      <c r="J286" s="43"/>
      <c r="K286" s="43"/>
      <c r="L286" s="47"/>
      <c r="M286" s="223"/>
      <c r="N286" s="224"/>
      <c r="O286" s="87"/>
      <c r="P286" s="87"/>
      <c r="Q286" s="87"/>
      <c r="R286" s="87"/>
      <c r="S286" s="87"/>
      <c r="T286" s="88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T286" s="20" t="s">
        <v>149</v>
      </c>
      <c r="AU286" s="20" t="s">
        <v>86</v>
      </c>
    </row>
    <row r="287" s="2" customFormat="1">
      <c r="A287" s="41"/>
      <c r="B287" s="42"/>
      <c r="C287" s="43"/>
      <c r="D287" s="225" t="s">
        <v>151</v>
      </c>
      <c r="E287" s="43"/>
      <c r="F287" s="226" t="s">
        <v>2109</v>
      </c>
      <c r="G287" s="43"/>
      <c r="H287" s="43"/>
      <c r="I287" s="222"/>
      <c r="J287" s="43"/>
      <c r="K287" s="43"/>
      <c r="L287" s="47"/>
      <c r="M287" s="223"/>
      <c r="N287" s="224"/>
      <c r="O287" s="87"/>
      <c r="P287" s="87"/>
      <c r="Q287" s="87"/>
      <c r="R287" s="87"/>
      <c r="S287" s="87"/>
      <c r="T287" s="88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T287" s="20" t="s">
        <v>151</v>
      </c>
      <c r="AU287" s="20" t="s">
        <v>86</v>
      </c>
    </row>
    <row r="288" s="2" customFormat="1">
      <c r="A288" s="41"/>
      <c r="B288" s="42"/>
      <c r="C288" s="43"/>
      <c r="D288" s="220" t="s">
        <v>164</v>
      </c>
      <c r="E288" s="43"/>
      <c r="F288" s="239" t="s">
        <v>2043</v>
      </c>
      <c r="G288" s="43"/>
      <c r="H288" s="43"/>
      <c r="I288" s="222"/>
      <c r="J288" s="43"/>
      <c r="K288" s="43"/>
      <c r="L288" s="47"/>
      <c r="M288" s="223"/>
      <c r="N288" s="224"/>
      <c r="O288" s="87"/>
      <c r="P288" s="87"/>
      <c r="Q288" s="87"/>
      <c r="R288" s="87"/>
      <c r="S288" s="87"/>
      <c r="T288" s="88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T288" s="20" t="s">
        <v>164</v>
      </c>
      <c r="AU288" s="20" t="s">
        <v>86</v>
      </c>
    </row>
    <row r="289" s="13" customFormat="1">
      <c r="A289" s="13"/>
      <c r="B289" s="227"/>
      <c r="C289" s="228"/>
      <c r="D289" s="220" t="s">
        <v>153</v>
      </c>
      <c r="E289" s="229" t="s">
        <v>19</v>
      </c>
      <c r="F289" s="230" t="s">
        <v>2110</v>
      </c>
      <c r="G289" s="228"/>
      <c r="H289" s="231">
        <v>8.75</v>
      </c>
      <c r="I289" s="232"/>
      <c r="J289" s="228"/>
      <c r="K289" s="228"/>
      <c r="L289" s="233"/>
      <c r="M289" s="234"/>
      <c r="N289" s="235"/>
      <c r="O289" s="235"/>
      <c r="P289" s="235"/>
      <c r="Q289" s="235"/>
      <c r="R289" s="235"/>
      <c r="S289" s="235"/>
      <c r="T289" s="23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37" t="s">
        <v>153</v>
      </c>
      <c r="AU289" s="237" t="s">
        <v>86</v>
      </c>
      <c r="AV289" s="13" t="s">
        <v>86</v>
      </c>
      <c r="AW289" s="13" t="s">
        <v>35</v>
      </c>
      <c r="AX289" s="13" t="s">
        <v>84</v>
      </c>
      <c r="AY289" s="237" t="s">
        <v>139</v>
      </c>
    </row>
    <row r="290" s="12" customFormat="1" ht="22.8" customHeight="1">
      <c r="A290" s="12"/>
      <c r="B290" s="191"/>
      <c r="C290" s="192"/>
      <c r="D290" s="193" t="s">
        <v>75</v>
      </c>
      <c r="E290" s="205" t="s">
        <v>202</v>
      </c>
      <c r="F290" s="205" t="s">
        <v>203</v>
      </c>
      <c r="G290" s="192"/>
      <c r="H290" s="192"/>
      <c r="I290" s="195"/>
      <c r="J290" s="206">
        <f>BK290</f>
        <v>0</v>
      </c>
      <c r="K290" s="192"/>
      <c r="L290" s="197"/>
      <c r="M290" s="198"/>
      <c r="N290" s="199"/>
      <c r="O290" s="199"/>
      <c r="P290" s="200">
        <f>SUM(P291:P485)</f>
        <v>0</v>
      </c>
      <c r="Q290" s="199"/>
      <c r="R290" s="200">
        <f>SUM(R291:R485)</f>
        <v>6.3340082497949997</v>
      </c>
      <c r="S290" s="199"/>
      <c r="T290" s="201">
        <f>SUM(T291:T485)</f>
        <v>0.09621600000000001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202" t="s">
        <v>84</v>
      </c>
      <c r="AT290" s="203" t="s">
        <v>75</v>
      </c>
      <c r="AU290" s="203" t="s">
        <v>84</v>
      </c>
      <c r="AY290" s="202" t="s">
        <v>139</v>
      </c>
      <c r="BK290" s="204">
        <f>SUM(BK291:BK485)</f>
        <v>0</v>
      </c>
    </row>
    <row r="291" s="2" customFormat="1" ht="16.5" customHeight="1">
      <c r="A291" s="41"/>
      <c r="B291" s="42"/>
      <c r="C291" s="207" t="s">
        <v>2111</v>
      </c>
      <c r="D291" s="238" t="s">
        <v>142</v>
      </c>
      <c r="E291" s="208" t="s">
        <v>2112</v>
      </c>
      <c r="F291" s="209" t="s">
        <v>2113</v>
      </c>
      <c r="G291" s="210" t="s">
        <v>160</v>
      </c>
      <c r="H291" s="211">
        <v>106.3</v>
      </c>
      <c r="I291" s="212"/>
      <c r="J291" s="213">
        <f>ROUND(I291*H291,2)</f>
        <v>0</v>
      </c>
      <c r="K291" s="209" t="s">
        <v>146</v>
      </c>
      <c r="L291" s="47"/>
      <c r="M291" s="214" t="s">
        <v>19</v>
      </c>
      <c r="N291" s="215" t="s">
        <v>47</v>
      </c>
      <c r="O291" s="87"/>
      <c r="P291" s="216">
        <f>O291*H291</f>
        <v>0</v>
      </c>
      <c r="Q291" s="216">
        <v>0.0039100000000000003</v>
      </c>
      <c r="R291" s="216">
        <f>Q291*H291</f>
        <v>0.41563300000000003</v>
      </c>
      <c r="S291" s="216">
        <v>0</v>
      </c>
      <c r="T291" s="217">
        <f>S291*H291</f>
        <v>0</v>
      </c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R291" s="218" t="s">
        <v>147</v>
      </c>
      <c r="AT291" s="218" t="s">
        <v>142</v>
      </c>
      <c r="AU291" s="218" t="s">
        <v>86</v>
      </c>
      <c r="AY291" s="20" t="s">
        <v>139</v>
      </c>
      <c r="BE291" s="219">
        <f>IF(N291="základní",J291,0)</f>
        <v>0</v>
      </c>
      <c r="BF291" s="219">
        <f>IF(N291="snížená",J291,0)</f>
        <v>0</v>
      </c>
      <c r="BG291" s="219">
        <f>IF(N291="zákl. přenesená",J291,0)</f>
        <v>0</v>
      </c>
      <c r="BH291" s="219">
        <f>IF(N291="sníž. přenesená",J291,0)</f>
        <v>0</v>
      </c>
      <c r="BI291" s="219">
        <f>IF(N291="nulová",J291,0)</f>
        <v>0</v>
      </c>
      <c r="BJ291" s="20" t="s">
        <v>84</v>
      </c>
      <c r="BK291" s="219">
        <f>ROUND(I291*H291,2)</f>
        <v>0</v>
      </c>
      <c r="BL291" s="20" t="s">
        <v>147</v>
      </c>
      <c r="BM291" s="218" t="s">
        <v>2114</v>
      </c>
    </row>
    <row r="292" s="2" customFormat="1">
      <c r="A292" s="41"/>
      <c r="B292" s="42"/>
      <c r="C292" s="43"/>
      <c r="D292" s="220" t="s">
        <v>149</v>
      </c>
      <c r="E292" s="43"/>
      <c r="F292" s="221" t="s">
        <v>2115</v>
      </c>
      <c r="G292" s="43"/>
      <c r="H292" s="43"/>
      <c r="I292" s="222"/>
      <c r="J292" s="43"/>
      <c r="K292" s="43"/>
      <c r="L292" s="47"/>
      <c r="M292" s="223"/>
      <c r="N292" s="224"/>
      <c r="O292" s="87"/>
      <c r="P292" s="87"/>
      <c r="Q292" s="87"/>
      <c r="R292" s="87"/>
      <c r="S292" s="87"/>
      <c r="T292" s="88"/>
      <c r="U292" s="41"/>
      <c r="V292" s="41"/>
      <c r="W292" s="41"/>
      <c r="X292" s="41"/>
      <c r="Y292" s="41"/>
      <c r="Z292" s="41"/>
      <c r="AA292" s="41"/>
      <c r="AB292" s="41"/>
      <c r="AC292" s="41"/>
      <c r="AD292" s="41"/>
      <c r="AE292" s="41"/>
      <c r="AT292" s="20" t="s">
        <v>149</v>
      </c>
      <c r="AU292" s="20" t="s">
        <v>86</v>
      </c>
    </row>
    <row r="293" s="2" customFormat="1">
      <c r="A293" s="41"/>
      <c r="B293" s="42"/>
      <c r="C293" s="43"/>
      <c r="D293" s="225" t="s">
        <v>151</v>
      </c>
      <c r="E293" s="43"/>
      <c r="F293" s="226" t="s">
        <v>2116</v>
      </c>
      <c r="G293" s="43"/>
      <c r="H293" s="43"/>
      <c r="I293" s="222"/>
      <c r="J293" s="43"/>
      <c r="K293" s="43"/>
      <c r="L293" s="47"/>
      <c r="M293" s="223"/>
      <c r="N293" s="224"/>
      <c r="O293" s="87"/>
      <c r="P293" s="87"/>
      <c r="Q293" s="87"/>
      <c r="R293" s="87"/>
      <c r="S293" s="87"/>
      <c r="T293" s="88"/>
      <c r="U293" s="41"/>
      <c r="V293" s="41"/>
      <c r="W293" s="41"/>
      <c r="X293" s="41"/>
      <c r="Y293" s="41"/>
      <c r="Z293" s="41"/>
      <c r="AA293" s="41"/>
      <c r="AB293" s="41"/>
      <c r="AC293" s="41"/>
      <c r="AD293" s="41"/>
      <c r="AE293" s="41"/>
      <c r="AT293" s="20" t="s">
        <v>151</v>
      </c>
      <c r="AU293" s="20" t="s">
        <v>86</v>
      </c>
    </row>
    <row r="294" s="2" customFormat="1">
      <c r="A294" s="41"/>
      <c r="B294" s="42"/>
      <c r="C294" s="43"/>
      <c r="D294" s="220" t="s">
        <v>164</v>
      </c>
      <c r="E294" s="43"/>
      <c r="F294" s="239" t="s">
        <v>2117</v>
      </c>
      <c r="G294" s="43"/>
      <c r="H294" s="43"/>
      <c r="I294" s="222"/>
      <c r="J294" s="43"/>
      <c r="K294" s="43"/>
      <c r="L294" s="47"/>
      <c r="M294" s="223"/>
      <c r="N294" s="224"/>
      <c r="O294" s="87"/>
      <c r="P294" s="87"/>
      <c r="Q294" s="87"/>
      <c r="R294" s="87"/>
      <c r="S294" s="87"/>
      <c r="T294" s="88"/>
      <c r="U294" s="41"/>
      <c r="V294" s="41"/>
      <c r="W294" s="41"/>
      <c r="X294" s="41"/>
      <c r="Y294" s="41"/>
      <c r="Z294" s="41"/>
      <c r="AA294" s="41"/>
      <c r="AB294" s="41"/>
      <c r="AC294" s="41"/>
      <c r="AD294" s="41"/>
      <c r="AE294" s="41"/>
      <c r="AT294" s="20" t="s">
        <v>164</v>
      </c>
      <c r="AU294" s="20" t="s">
        <v>86</v>
      </c>
    </row>
    <row r="295" s="15" customFormat="1">
      <c r="A295" s="15"/>
      <c r="B295" s="262"/>
      <c r="C295" s="263"/>
      <c r="D295" s="220" t="s">
        <v>153</v>
      </c>
      <c r="E295" s="264" t="s">
        <v>19</v>
      </c>
      <c r="F295" s="265" t="s">
        <v>2118</v>
      </c>
      <c r="G295" s="263"/>
      <c r="H295" s="264" t="s">
        <v>19</v>
      </c>
      <c r="I295" s="266"/>
      <c r="J295" s="263"/>
      <c r="K295" s="263"/>
      <c r="L295" s="267"/>
      <c r="M295" s="268"/>
      <c r="N295" s="269"/>
      <c r="O295" s="269"/>
      <c r="P295" s="269"/>
      <c r="Q295" s="269"/>
      <c r="R295" s="269"/>
      <c r="S295" s="269"/>
      <c r="T295" s="270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  <c r="AE295" s="15"/>
      <c r="AT295" s="271" t="s">
        <v>153</v>
      </c>
      <c r="AU295" s="271" t="s">
        <v>86</v>
      </c>
      <c r="AV295" s="15" t="s">
        <v>84</v>
      </c>
      <c r="AW295" s="15" t="s">
        <v>35</v>
      </c>
      <c r="AX295" s="15" t="s">
        <v>76</v>
      </c>
      <c r="AY295" s="271" t="s">
        <v>139</v>
      </c>
    </row>
    <row r="296" s="13" customFormat="1">
      <c r="A296" s="13"/>
      <c r="B296" s="227"/>
      <c r="C296" s="228"/>
      <c r="D296" s="220" t="s">
        <v>153</v>
      </c>
      <c r="E296" s="229" t="s">
        <v>19</v>
      </c>
      <c r="F296" s="230" t="s">
        <v>2119</v>
      </c>
      <c r="G296" s="228"/>
      <c r="H296" s="231">
        <v>93.099999999999994</v>
      </c>
      <c r="I296" s="232"/>
      <c r="J296" s="228"/>
      <c r="K296" s="228"/>
      <c r="L296" s="233"/>
      <c r="M296" s="234"/>
      <c r="N296" s="235"/>
      <c r="O296" s="235"/>
      <c r="P296" s="235"/>
      <c r="Q296" s="235"/>
      <c r="R296" s="235"/>
      <c r="S296" s="235"/>
      <c r="T296" s="23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37" t="s">
        <v>153</v>
      </c>
      <c r="AU296" s="237" t="s">
        <v>86</v>
      </c>
      <c r="AV296" s="13" t="s">
        <v>86</v>
      </c>
      <c r="AW296" s="13" t="s">
        <v>35</v>
      </c>
      <c r="AX296" s="13" t="s">
        <v>76</v>
      </c>
      <c r="AY296" s="237" t="s">
        <v>139</v>
      </c>
    </row>
    <row r="297" s="13" customFormat="1">
      <c r="A297" s="13"/>
      <c r="B297" s="227"/>
      <c r="C297" s="228"/>
      <c r="D297" s="220" t="s">
        <v>153</v>
      </c>
      <c r="E297" s="229" t="s">
        <v>19</v>
      </c>
      <c r="F297" s="230" t="s">
        <v>2120</v>
      </c>
      <c r="G297" s="228"/>
      <c r="H297" s="231">
        <v>13.199999999999999</v>
      </c>
      <c r="I297" s="232"/>
      <c r="J297" s="228"/>
      <c r="K297" s="228"/>
      <c r="L297" s="233"/>
      <c r="M297" s="234"/>
      <c r="N297" s="235"/>
      <c r="O297" s="235"/>
      <c r="P297" s="235"/>
      <c r="Q297" s="235"/>
      <c r="R297" s="235"/>
      <c r="S297" s="235"/>
      <c r="T297" s="236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37" t="s">
        <v>153</v>
      </c>
      <c r="AU297" s="237" t="s">
        <v>86</v>
      </c>
      <c r="AV297" s="13" t="s">
        <v>86</v>
      </c>
      <c r="AW297" s="13" t="s">
        <v>35</v>
      </c>
      <c r="AX297" s="13" t="s">
        <v>76</v>
      </c>
      <c r="AY297" s="237" t="s">
        <v>139</v>
      </c>
    </row>
    <row r="298" s="14" customFormat="1">
      <c r="A298" s="14"/>
      <c r="B298" s="251"/>
      <c r="C298" s="252"/>
      <c r="D298" s="220" t="s">
        <v>153</v>
      </c>
      <c r="E298" s="253" t="s">
        <v>19</v>
      </c>
      <c r="F298" s="254" t="s">
        <v>213</v>
      </c>
      <c r="G298" s="252"/>
      <c r="H298" s="255">
        <v>106.3</v>
      </c>
      <c r="I298" s="256"/>
      <c r="J298" s="252"/>
      <c r="K298" s="252"/>
      <c r="L298" s="257"/>
      <c r="M298" s="258"/>
      <c r="N298" s="259"/>
      <c r="O298" s="259"/>
      <c r="P298" s="259"/>
      <c r="Q298" s="259"/>
      <c r="R298" s="259"/>
      <c r="S298" s="259"/>
      <c r="T298" s="260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1" t="s">
        <v>153</v>
      </c>
      <c r="AU298" s="261" t="s">
        <v>86</v>
      </c>
      <c r="AV298" s="14" t="s">
        <v>147</v>
      </c>
      <c r="AW298" s="14" t="s">
        <v>35</v>
      </c>
      <c r="AX298" s="14" t="s">
        <v>84</v>
      </c>
      <c r="AY298" s="261" t="s">
        <v>139</v>
      </c>
    </row>
    <row r="299" s="2" customFormat="1" ht="16.5" customHeight="1">
      <c r="A299" s="41"/>
      <c r="B299" s="42"/>
      <c r="C299" s="207" t="s">
        <v>2121</v>
      </c>
      <c r="D299" s="238" t="s">
        <v>142</v>
      </c>
      <c r="E299" s="208" t="s">
        <v>2122</v>
      </c>
      <c r="F299" s="209" t="s">
        <v>2123</v>
      </c>
      <c r="G299" s="210" t="s">
        <v>160</v>
      </c>
      <c r="H299" s="211">
        <v>173.24000000000001</v>
      </c>
      <c r="I299" s="212"/>
      <c r="J299" s="213">
        <f>ROUND(I299*H299,2)</f>
        <v>0</v>
      </c>
      <c r="K299" s="209" t="s">
        <v>146</v>
      </c>
      <c r="L299" s="47"/>
      <c r="M299" s="214" t="s">
        <v>19</v>
      </c>
      <c r="N299" s="215" t="s">
        <v>47</v>
      </c>
      <c r="O299" s="87"/>
      <c r="P299" s="216">
        <f>O299*H299</f>
        <v>0</v>
      </c>
      <c r="Q299" s="216">
        <v>0.0052100000000000002</v>
      </c>
      <c r="R299" s="216">
        <f>Q299*H299</f>
        <v>0.90258040000000006</v>
      </c>
      <c r="S299" s="216">
        <v>0</v>
      </c>
      <c r="T299" s="217">
        <f>S299*H299</f>
        <v>0</v>
      </c>
      <c r="U299" s="41"/>
      <c r="V299" s="41"/>
      <c r="W299" s="41"/>
      <c r="X299" s="41"/>
      <c r="Y299" s="41"/>
      <c r="Z299" s="41"/>
      <c r="AA299" s="41"/>
      <c r="AB299" s="41"/>
      <c r="AC299" s="41"/>
      <c r="AD299" s="41"/>
      <c r="AE299" s="41"/>
      <c r="AR299" s="218" t="s">
        <v>147</v>
      </c>
      <c r="AT299" s="218" t="s">
        <v>142</v>
      </c>
      <c r="AU299" s="218" t="s">
        <v>86</v>
      </c>
      <c r="AY299" s="20" t="s">
        <v>139</v>
      </c>
      <c r="BE299" s="219">
        <f>IF(N299="základní",J299,0)</f>
        <v>0</v>
      </c>
      <c r="BF299" s="219">
        <f>IF(N299="snížená",J299,0)</f>
        <v>0</v>
      </c>
      <c r="BG299" s="219">
        <f>IF(N299="zákl. přenesená",J299,0)</f>
        <v>0</v>
      </c>
      <c r="BH299" s="219">
        <f>IF(N299="sníž. přenesená",J299,0)</f>
        <v>0</v>
      </c>
      <c r="BI299" s="219">
        <f>IF(N299="nulová",J299,0)</f>
        <v>0</v>
      </c>
      <c r="BJ299" s="20" t="s">
        <v>84</v>
      </c>
      <c r="BK299" s="219">
        <f>ROUND(I299*H299,2)</f>
        <v>0</v>
      </c>
      <c r="BL299" s="20" t="s">
        <v>147</v>
      </c>
      <c r="BM299" s="218" t="s">
        <v>2124</v>
      </c>
    </row>
    <row r="300" s="2" customFormat="1">
      <c r="A300" s="41"/>
      <c r="B300" s="42"/>
      <c r="C300" s="43"/>
      <c r="D300" s="220" t="s">
        <v>149</v>
      </c>
      <c r="E300" s="43"/>
      <c r="F300" s="221" t="s">
        <v>2125</v>
      </c>
      <c r="G300" s="43"/>
      <c r="H300" s="43"/>
      <c r="I300" s="222"/>
      <c r="J300" s="43"/>
      <c r="K300" s="43"/>
      <c r="L300" s="47"/>
      <c r="M300" s="223"/>
      <c r="N300" s="224"/>
      <c r="O300" s="87"/>
      <c r="P300" s="87"/>
      <c r="Q300" s="87"/>
      <c r="R300" s="87"/>
      <c r="S300" s="87"/>
      <c r="T300" s="88"/>
      <c r="U300" s="41"/>
      <c r="V300" s="41"/>
      <c r="W300" s="41"/>
      <c r="X300" s="41"/>
      <c r="Y300" s="41"/>
      <c r="Z300" s="41"/>
      <c r="AA300" s="41"/>
      <c r="AB300" s="41"/>
      <c r="AC300" s="41"/>
      <c r="AD300" s="41"/>
      <c r="AE300" s="41"/>
      <c r="AT300" s="20" t="s">
        <v>149</v>
      </c>
      <c r="AU300" s="20" t="s">
        <v>86</v>
      </c>
    </row>
    <row r="301" s="2" customFormat="1">
      <c r="A301" s="41"/>
      <c r="B301" s="42"/>
      <c r="C301" s="43"/>
      <c r="D301" s="225" t="s">
        <v>151</v>
      </c>
      <c r="E301" s="43"/>
      <c r="F301" s="226" t="s">
        <v>2126</v>
      </c>
      <c r="G301" s="43"/>
      <c r="H301" s="43"/>
      <c r="I301" s="222"/>
      <c r="J301" s="43"/>
      <c r="K301" s="43"/>
      <c r="L301" s="47"/>
      <c r="M301" s="223"/>
      <c r="N301" s="224"/>
      <c r="O301" s="87"/>
      <c r="P301" s="87"/>
      <c r="Q301" s="87"/>
      <c r="R301" s="87"/>
      <c r="S301" s="87"/>
      <c r="T301" s="88"/>
      <c r="U301" s="41"/>
      <c r="V301" s="41"/>
      <c r="W301" s="41"/>
      <c r="X301" s="41"/>
      <c r="Y301" s="41"/>
      <c r="Z301" s="41"/>
      <c r="AA301" s="41"/>
      <c r="AB301" s="41"/>
      <c r="AC301" s="41"/>
      <c r="AD301" s="41"/>
      <c r="AE301" s="41"/>
      <c r="AT301" s="20" t="s">
        <v>151</v>
      </c>
      <c r="AU301" s="20" t="s">
        <v>86</v>
      </c>
    </row>
    <row r="302" s="2" customFormat="1">
      <c r="A302" s="41"/>
      <c r="B302" s="42"/>
      <c r="C302" s="43"/>
      <c r="D302" s="220" t="s">
        <v>164</v>
      </c>
      <c r="E302" s="43"/>
      <c r="F302" s="239" t="s">
        <v>2117</v>
      </c>
      <c r="G302" s="43"/>
      <c r="H302" s="43"/>
      <c r="I302" s="222"/>
      <c r="J302" s="43"/>
      <c r="K302" s="43"/>
      <c r="L302" s="47"/>
      <c r="M302" s="223"/>
      <c r="N302" s="224"/>
      <c r="O302" s="87"/>
      <c r="P302" s="87"/>
      <c r="Q302" s="87"/>
      <c r="R302" s="87"/>
      <c r="S302" s="87"/>
      <c r="T302" s="88"/>
      <c r="U302" s="41"/>
      <c r="V302" s="41"/>
      <c r="W302" s="41"/>
      <c r="X302" s="41"/>
      <c r="Y302" s="41"/>
      <c r="Z302" s="41"/>
      <c r="AA302" s="41"/>
      <c r="AB302" s="41"/>
      <c r="AC302" s="41"/>
      <c r="AD302" s="41"/>
      <c r="AE302" s="41"/>
      <c r="AT302" s="20" t="s">
        <v>164</v>
      </c>
      <c r="AU302" s="20" t="s">
        <v>86</v>
      </c>
    </row>
    <row r="303" s="15" customFormat="1">
      <c r="A303" s="15"/>
      <c r="B303" s="262"/>
      <c r="C303" s="263"/>
      <c r="D303" s="220" t="s">
        <v>153</v>
      </c>
      <c r="E303" s="264" t="s">
        <v>19</v>
      </c>
      <c r="F303" s="265" t="s">
        <v>2127</v>
      </c>
      <c r="G303" s="263"/>
      <c r="H303" s="264" t="s">
        <v>19</v>
      </c>
      <c r="I303" s="266"/>
      <c r="J303" s="263"/>
      <c r="K303" s="263"/>
      <c r="L303" s="267"/>
      <c r="M303" s="268"/>
      <c r="N303" s="269"/>
      <c r="O303" s="269"/>
      <c r="P303" s="269"/>
      <c r="Q303" s="269"/>
      <c r="R303" s="269"/>
      <c r="S303" s="269"/>
      <c r="T303" s="270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  <c r="AE303" s="15"/>
      <c r="AT303" s="271" t="s">
        <v>153</v>
      </c>
      <c r="AU303" s="271" t="s">
        <v>86</v>
      </c>
      <c r="AV303" s="15" t="s">
        <v>84</v>
      </c>
      <c r="AW303" s="15" t="s">
        <v>35</v>
      </c>
      <c r="AX303" s="15" t="s">
        <v>76</v>
      </c>
      <c r="AY303" s="271" t="s">
        <v>139</v>
      </c>
    </row>
    <row r="304" s="13" customFormat="1">
      <c r="A304" s="13"/>
      <c r="B304" s="227"/>
      <c r="C304" s="228"/>
      <c r="D304" s="220" t="s">
        <v>153</v>
      </c>
      <c r="E304" s="229" t="s">
        <v>19</v>
      </c>
      <c r="F304" s="230" t="s">
        <v>2128</v>
      </c>
      <c r="G304" s="228"/>
      <c r="H304" s="231">
        <v>147.80000000000001</v>
      </c>
      <c r="I304" s="232"/>
      <c r="J304" s="228"/>
      <c r="K304" s="228"/>
      <c r="L304" s="233"/>
      <c r="M304" s="234"/>
      <c r="N304" s="235"/>
      <c r="O304" s="235"/>
      <c r="P304" s="235"/>
      <c r="Q304" s="235"/>
      <c r="R304" s="235"/>
      <c r="S304" s="235"/>
      <c r="T304" s="23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37" t="s">
        <v>153</v>
      </c>
      <c r="AU304" s="237" t="s">
        <v>86</v>
      </c>
      <c r="AV304" s="13" t="s">
        <v>86</v>
      </c>
      <c r="AW304" s="13" t="s">
        <v>35</v>
      </c>
      <c r="AX304" s="13" t="s">
        <v>76</v>
      </c>
      <c r="AY304" s="237" t="s">
        <v>139</v>
      </c>
    </row>
    <row r="305" s="15" customFormat="1">
      <c r="A305" s="15"/>
      <c r="B305" s="262"/>
      <c r="C305" s="263"/>
      <c r="D305" s="220" t="s">
        <v>153</v>
      </c>
      <c r="E305" s="264" t="s">
        <v>19</v>
      </c>
      <c r="F305" s="265" t="s">
        <v>2129</v>
      </c>
      <c r="G305" s="263"/>
      <c r="H305" s="264" t="s">
        <v>19</v>
      </c>
      <c r="I305" s="266"/>
      <c r="J305" s="263"/>
      <c r="K305" s="263"/>
      <c r="L305" s="267"/>
      <c r="M305" s="268"/>
      <c r="N305" s="269"/>
      <c r="O305" s="269"/>
      <c r="P305" s="269"/>
      <c r="Q305" s="269"/>
      <c r="R305" s="269"/>
      <c r="S305" s="269"/>
      <c r="T305" s="270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  <c r="AE305" s="15"/>
      <c r="AT305" s="271" t="s">
        <v>153</v>
      </c>
      <c r="AU305" s="271" t="s">
        <v>86</v>
      </c>
      <c r="AV305" s="15" t="s">
        <v>84</v>
      </c>
      <c r="AW305" s="15" t="s">
        <v>35</v>
      </c>
      <c r="AX305" s="15" t="s">
        <v>76</v>
      </c>
      <c r="AY305" s="271" t="s">
        <v>139</v>
      </c>
    </row>
    <row r="306" s="13" customFormat="1">
      <c r="A306" s="13"/>
      <c r="B306" s="227"/>
      <c r="C306" s="228"/>
      <c r="D306" s="220" t="s">
        <v>153</v>
      </c>
      <c r="E306" s="229" t="s">
        <v>19</v>
      </c>
      <c r="F306" s="230" t="s">
        <v>2130</v>
      </c>
      <c r="G306" s="228"/>
      <c r="H306" s="231">
        <v>3</v>
      </c>
      <c r="I306" s="232"/>
      <c r="J306" s="228"/>
      <c r="K306" s="228"/>
      <c r="L306" s="233"/>
      <c r="M306" s="234"/>
      <c r="N306" s="235"/>
      <c r="O306" s="235"/>
      <c r="P306" s="235"/>
      <c r="Q306" s="235"/>
      <c r="R306" s="235"/>
      <c r="S306" s="235"/>
      <c r="T306" s="236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37" t="s">
        <v>153</v>
      </c>
      <c r="AU306" s="237" t="s">
        <v>86</v>
      </c>
      <c r="AV306" s="13" t="s">
        <v>86</v>
      </c>
      <c r="AW306" s="13" t="s">
        <v>35</v>
      </c>
      <c r="AX306" s="13" t="s">
        <v>76</v>
      </c>
      <c r="AY306" s="237" t="s">
        <v>139</v>
      </c>
    </row>
    <row r="307" s="13" customFormat="1">
      <c r="A307" s="13"/>
      <c r="B307" s="227"/>
      <c r="C307" s="228"/>
      <c r="D307" s="220" t="s">
        <v>153</v>
      </c>
      <c r="E307" s="229" t="s">
        <v>19</v>
      </c>
      <c r="F307" s="230" t="s">
        <v>2131</v>
      </c>
      <c r="G307" s="228"/>
      <c r="H307" s="231">
        <v>22.440000000000001</v>
      </c>
      <c r="I307" s="232"/>
      <c r="J307" s="228"/>
      <c r="K307" s="228"/>
      <c r="L307" s="233"/>
      <c r="M307" s="234"/>
      <c r="N307" s="235"/>
      <c r="O307" s="235"/>
      <c r="P307" s="235"/>
      <c r="Q307" s="235"/>
      <c r="R307" s="235"/>
      <c r="S307" s="235"/>
      <c r="T307" s="236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37" t="s">
        <v>153</v>
      </c>
      <c r="AU307" s="237" t="s">
        <v>86</v>
      </c>
      <c r="AV307" s="13" t="s">
        <v>86</v>
      </c>
      <c r="AW307" s="13" t="s">
        <v>35</v>
      </c>
      <c r="AX307" s="13" t="s">
        <v>76</v>
      </c>
      <c r="AY307" s="237" t="s">
        <v>139</v>
      </c>
    </row>
    <row r="308" s="14" customFormat="1">
      <c r="A308" s="14"/>
      <c r="B308" s="251"/>
      <c r="C308" s="252"/>
      <c r="D308" s="220" t="s">
        <v>153</v>
      </c>
      <c r="E308" s="253" t="s">
        <v>19</v>
      </c>
      <c r="F308" s="254" t="s">
        <v>213</v>
      </c>
      <c r="G308" s="252"/>
      <c r="H308" s="255">
        <v>173.24000000000001</v>
      </c>
      <c r="I308" s="256"/>
      <c r="J308" s="252"/>
      <c r="K308" s="252"/>
      <c r="L308" s="257"/>
      <c r="M308" s="258"/>
      <c r="N308" s="259"/>
      <c r="O308" s="259"/>
      <c r="P308" s="259"/>
      <c r="Q308" s="259"/>
      <c r="R308" s="259"/>
      <c r="S308" s="259"/>
      <c r="T308" s="260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1" t="s">
        <v>153</v>
      </c>
      <c r="AU308" s="261" t="s">
        <v>86</v>
      </c>
      <c r="AV308" s="14" t="s">
        <v>147</v>
      </c>
      <c r="AW308" s="14" t="s">
        <v>35</v>
      </c>
      <c r="AX308" s="14" t="s">
        <v>84</v>
      </c>
      <c r="AY308" s="261" t="s">
        <v>139</v>
      </c>
    </row>
    <row r="309" s="2" customFormat="1" ht="16.5" customHeight="1">
      <c r="A309" s="41"/>
      <c r="B309" s="42"/>
      <c r="C309" s="207" t="s">
        <v>2132</v>
      </c>
      <c r="D309" s="238" t="s">
        <v>142</v>
      </c>
      <c r="E309" s="208" t="s">
        <v>2133</v>
      </c>
      <c r="F309" s="209" t="s">
        <v>2134</v>
      </c>
      <c r="G309" s="210" t="s">
        <v>160</v>
      </c>
      <c r="H309" s="211">
        <v>106.3</v>
      </c>
      <c r="I309" s="212"/>
      <c r="J309" s="213">
        <f>ROUND(I309*H309,2)</f>
        <v>0</v>
      </c>
      <c r="K309" s="209" t="s">
        <v>146</v>
      </c>
      <c r="L309" s="47"/>
      <c r="M309" s="214" t="s">
        <v>19</v>
      </c>
      <c r="N309" s="215" t="s">
        <v>47</v>
      </c>
      <c r="O309" s="87"/>
      <c r="P309" s="216">
        <f>O309*H309</f>
        <v>0</v>
      </c>
      <c r="Q309" s="216">
        <v>0.0053099999999999996</v>
      </c>
      <c r="R309" s="216">
        <f>Q309*H309</f>
        <v>0.56445299999999998</v>
      </c>
      <c r="S309" s="216">
        <v>0</v>
      </c>
      <c r="T309" s="217">
        <f>S309*H309</f>
        <v>0</v>
      </c>
      <c r="U309" s="41"/>
      <c r="V309" s="41"/>
      <c r="W309" s="41"/>
      <c r="X309" s="41"/>
      <c r="Y309" s="41"/>
      <c r="Z309" s="41"/>
      <c r="AA309" s="41"/>
      <c r="AB309" s="41"/>
      <c r="AC309" s="41"/>
      <c r="AD309" s="41"/>
      <c r="AE309" s="41"/>
      <c r="AR309" s="218" t="s">
        <v>147</v>
      </c>
      <c r="AT309" s="218" t="s">
        <v>142</v>
      </c>
      <c r="AU309" s="218" t="s">
        <v>86</v>
      </c>
      <c r="AY309" s="20" t="s">
        <v>139</v>
      </c>
      <c r="BE309" s="219">
        <f>IF(N309="základní",J309,0)</f>
        <v>0</v>
      </c>
      <c r="BF309" s="219">
        <f>IF(N309="snížená",J309,0)</f>
        <v>0</v>
      </c>
      <c r="BG309" s="219">
        <f>IF(N309="zákl. přenesená",J309,0)</f>
        <v>0</v>
      </c>
      <c r="BH309" s="219">
        <f>IF(N309="sníž. přenesená",J309,0)</f>
        <v>0</v>
      </c>
      <c r="BI309" s="219">
        <f>IF(N309="nulová",J309,0)</f>
        <v>0</v>
      </c>
      <c r="BJ309" s="20" t="s">
        <v>84</v>
      </c>
      <c r="BK309" s="219">
        <f>ROUND(I309*H309,2)</f>
        <v>0</v>
      </c>
      <c r="BL309" s="20" t="s">
        <v>147</v>
      </c>
      <c r="BM309" s="218" t="s">
        <v>2135</v>
      </c>
    </row>
    <row r="310" s="2" customFormat="1">
      <c r="A310" s="41"/>
      <c r="B310" s="42"/>
      <c r="C310" s="43"/>
      <c r="D310" s="220" t="s">
        <v>149</v>
      </c>
      <c r="E310" s="43"/>
      <c r="F310" s="221" t="s">
        <v>2136</v>
      </c>
      <c r="G310" s="43"/>
      <c r="H310" s="43"/>
      <c r="I310" s="222"/>
      <c r="J310" s="43"/>
      <c r="K310" s="43"/>
      <c r="L310" s="47"/>
      <c r="M310" s="223"/>
      <c r="N310" s="224"/>
      <c r="O310" s="87"/>
      <c r="P310" s="87"/>
      <c r="Q310" s="87"/>
      <c r="R310" s="87"/>
      <c r="S310" s="87"/>
      <c r="T310" s="88"/>
      <c r="U310" s="41"/>
      <c r="V310" s="41"/>
      <c r="W310" s="41"/>
      <c r="X310" s="41"/>
      <c r="Y310" s="41"/>
      <c r="Z310" s="41"/>
      <c r="AA310" s="41"/>
      <c r="AB310" s="41"/>
      <c r="AC310" s="41"/>
      <c r="AD310" s="41"/>
      <c r="AE310" s="41"/>
      <c r="AT310" s="20" t="s">
        <v>149</v>
      </c>
      <c r="AU310" s="20" t="s">
        <v>86</v>
      </c>
    </row>
    <row r="311" s="2" customFormat="1">
      <c r="A311" s="41"/>
      <c r="B311" s="42"/>
      <c r="C311" s="43"/>
      <c r="D311" s="225" t="s">
        <v>151</v>
      </c>
      <c r="E311" s="43"/>
      <c r="F311" s="226" t="s">
        <v>2137</v>
      </c>
      <c r="G311" s="43"/>
      <c r="H311" s="43"/>
      <c r="I311" s="222"/>
      <c r="J311" s="43"/>
      <c r="K311" s="43"/>
      <c r="L311" s="47"/>
      <c r="M311" s="223"/>
      <c r="N311" s="224"/>
      <c r="O311" s="87"/>
      <c r="P311" s="87"/>
      <c r="Q311" s="87"/>
      <c r="R311" s="87"/>
      <c r="S311" s="87"/>
      <c r="T311" s="88"/>
      <c r="U311" s="41"/>
      <c r="V311" s="41"/>
      <c r="W311" s="41"/>
      <c r="X311" s="41"/>
      <c r="Y311" s="41"/>
      <c r="Z311" s="41"/>
      <c r="AA311" s="41"/>
      <c r="AB311" s="41"/>
      <c r="AC311" s="41"/>
      <c r="AD311" s="41"/>
      <c r="AE311" s="41"/>
      <c r="AT311" s="20" t="s">
        <v>151</v>
      </c>
      <c r="AU311" s="20" t="s">
        <v>86</v>
      </c>
    </row>
    <row r="312" s="2" customFormat="1">
      <c r="A312" s="41"/>
      <c r="B312" s="42"/>
      <c r="C312" s="43"/>
      <c r="D312" s="220" t="s">
        <v>164</v>
      </c>
      <c r="E312" s="43"/>
      <c r="F312" s="239" t="s">
        <v>2117</v>
      </c>
      <c r="G312" s="43"/>
      <c r="H312" s="43"/>
      <c r="I312" s="222"/>
      <c r="J312" s="43"/>
      <c r="K312" s="43"/>
      <c r="L312" s="47"/>
      <c r="M312" s="223"/>
      <c r="N312" s="224"/>
      <c r="O312" s="87"/>
      <c r="P312" s="87"/>
      <c r="Q312" s="87"/>
      <c r="R312" s="87"/>
      <c r="S312" s="87"/>
      <c r="T312" s="88"/>
      <c r="U312" s="41"/>
      <c r="V312" s="41"/>
      <c r="W312" s="41"/>
      <c r="X312" s="41"/>
      <c r="Y312" s="41"/>
      <c r="Z312" s="41"/>
      <c r="AA312" s="41"/>
      <c r="AB312" s="41"/>
      <c r="AC312" s="41"/>
      <c r="AD312" s="41"/>
      <c r="AE312" s="41"/>
      <c r="AT312" s="20" t="s">
        <v>164</v>
      </c>
      <c r="AU312" s="20" t="s">
        <v>86</v>
      </c>
    </row>
    <row r="313" s="15" customFormat="1">
      <c r="A313" s="15"/>
      <c r="B313" s="262"/>
      <c r="C313" s="263"/>
      <c r="D313" s="220" t="s">
        <v>153</v>
      </c>
      <c r="E313" s="264" t="s">
        <v>19</v>
      </c>
      <c r="F313" s="265" t="s">
        <v>2118</v>
      </c>
      <c r="G313" s="263"/>
      <c r="H313" s="264" t="s">
        <v>19</v>
      </c>
      <c r="I313" s="266"/>
      <c r="J313" s="263"/>
      <c r="K313" s="263"/>
      <c r="L313" s="267"/>
      <c r="M313" s="268"/>
      <c r="N313" s="269"/>
      <c r="O313" s="269"/>
      <c r="P313" s="269"/>
      <c r="Q313" s="269"/>
      <c r="R313" s="269"/>
      <c r="S313" s="269"/>
      <c r="T313" s="270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71" t="s">
        <v>153</v>
      </c>
      <c r="AU313" s="271" t="s">
        <v>86</v>
      </c>
      <c r="AV313" s="15" t="s">
        <v>84</v>
      </c>
      <c r="AW313" s="15" t="s">
        <v>35</v>
      </c>
      <c r="AX313" s="15" t="s">
        <v>76</v>
      </c>
      <c r="AY313" s="271" t="s">
        <v>139</v>
      </c>
    </row>
    <row r="314" s="13" customFormat="1">
      <c r="A314" s="13"/>
      <c r="B314" s="227"/>
      <c r="C314" s="228"/>
      <c r="D314" s="220" t="s">
        <v>153</v>
      </c>
      <c r="E314" s="229" t="s">
        <v>19</v>
      </c>
      <c r="F314" s="230" t="s">
        <v>2119</v>
      </c>
      <c r="G314" s="228"/>
      <c r="H314" s="231">
        <v>93.099999999999994</v>
      </c>
      <c r="I314" s="232"/>
      <c r="J314" s="228"/>
      <c r="K314" s="228"/>
      <c r="L314" s="233"/>
      <c r="M314" s="234"/>
      <c r="N314" s="235"/>
      <c r="O314" s="235"/>
      <c r="P314" s="235"/>
      <c r="Q314" s="235"/>
      <c r="R314" s="235"/>
      <c r="S314" s="235"/>
      <c r="T314" s="236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7" t="s">
        <v>153</v>
      </c>
      <c r="AU314" s="237" t="s">
        <v>86</v>
      </c>
      <c r="AV314" s="13" t="s">
        <v>86</v>
      </c>
      <c r="AW314" s="13" t="s">
        <v>35</v>
      </c>
      <c r="AX314" s="13" t="s">
        <v>76</v>
      </c>
      <c r="AY314" s="237" t="s">
        <v>139</v>
      </c>
    </row>
    <row r="315" s="13" customFormat="1">
      <c r="A315" s="13"/>
      <c r="B315" s="227"/>
      <c r="C315" s="228"/>
      <c r="D315" s="220" t="s">
        <v>153</v>
      </c>
      <c r="E315" s="229" t="s">
        <v>19</v>
      </c>
      <c r="F315" s="230" t="s">
        <v>2120</v>
      </c>
      <c r="G315" s="228"/>
      <c r="H315" s="231">
        <v>13.199999999999999</v>
      </c>
      <c r="I315" s="232"/>
      <c r="J315" s="228"/>
      <c r="K315" s="228"/>
      <c r="L315" s="233"/>
      <c r="M315" s="234"/>
      <c r="N315" s="235"/>
      <c r="O315" s="235"/>
      <c r="P315" s="235"/>
      <c r="Q315" s="235"/>
      <c r="R315" s="235"/>
      <c r="S315" s="235"/>
      <c r="T315" s="236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37" t="s">
        <v>153</v>
      </c>
      <c r="AU315" s="237" t="s">
        <v>86</v>
      </c>
      <c r="AV315" s="13" t="s">
        <v>86</v>
      </c>
      <c r="AW315" s="13" t="s">
        <v>35</v>
      </c>
      <c r="AX315" s="13" t="s">
        <v>76</v>
      </c>
      <c r="AY315" s="237" t="s">
        <v>139</v>
      </c>
    </row>
    <row r="316" s="14" customFormat="1">
      <c r="A316" s="14"/>
      <c r="B316" s="251"/>
      <c r="C316" s="252"/>
      <c r="D316" s="220" t="s">
        <v>153</v>
      </c>
      <c r="E316" s="253" t="s">
        <v>19</v>
      </c>
      <c r="F316" s="254" t="s">
        <v>213</v>
      </c>
      <c r="G316" s="252"/>
      <c r="H316" s="255">
        <v>106.3</v>
      </c>
      <c r="I316" s="256"/>
      <c r="J316" s="252"/>
      <c r="K316" s="252"/>
      <c r="L316" s="257"/>
      <c r="M316" s="258"/>
      <c r="N316" s="259"/>
      <c r="O316" s="259"/>
      <c r="P316" s="259"/>
      <c r="Q316" s="259"/>
      <c r="R316" s="259"/>
      <c r="S316" s="259"/>
      <c r="T316" s="260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1" t="s">
        <v>153</v>
      </c>
      <c r="AU316" s="261" t="s">
        <v>86</v>
      </c>
      <c r="AV316" s="14" t="s">
        <v>147</v>
      </c>
      <c r="AW316" s="14" t="s">
        <v>35</v>
      </c>
      <c r="AX316" s="14" t="s">
        <v>84</v>
      </c>
      <c r="AY316" s="261" t="s">
        <v>139</v>
      </c>
    </row>
    <row r="317" s="2" customFormat="1" ht="16.5" customHeight="1">
      <c r="A317" s="41"/>
      <c r="B317" s="42"/>
      <c r="C317" s="207" t="s">
        <v>2138</v>
      </c>
      <c r="D317" s="238" t="s">
        <v>142</v>
      </c>
      <c r="E317" s="208" t="s">
        <v>248</v>
      </c>
      <c r="F317" s="209" t="s">
        <v>249</v>
      </c>
      <c r="G317" s="210" t="s">
        <v>160</v>
      </c>
      <c r="H317" s="211">
        <v>393.82499999999999</v>
      </c>
      <c r="I317" s="212"/>
      <c r="J317" s="213">
        <f>ROUND(I317*H317,2)</f>
        <v>0</v>
      </c>
      <c r="K317" s="209" t="s">
        <v>146</v>
      </c>
      <c r="L317" s="47"/>
      <c r="M317" s="214" t="s">
        <v>19</v>
      </c>
      <c r="N317" s="215" t="s">
        <v>47</v>
      </c>
      <c r="O317" s="87"/>
      <c r="P317" s="216">
        <f>O317*H317</f>
        <v>0</v>
      </c>
      <c r="Q317" s="216">
        <v>0.00024149999999999999</v>
      </c>
      <c r="R317" s="216">
        <f>Q317*H317</f>
        <v>0.095108737499999998</v>
      </c>
      <c r="S317" s="216">
        <v>0.00024000000000000001</v>
      </c>
      <c r="T317" s="217">
        <f>S317*H317</f>
        <v>0.094518000000000005</v>
      </c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R317" s="218" t="s">
        <v>147</v>
      </c>
      <c r="AT317" s="218" t="s">
        <v>142</v>
      </c>
      <c r="AU317" s="218" t="s">
        <v>86</v>
      </c>
      <c r="AY317" s="20" t="s">
        <v>139</v>
      </c>
      <c r="BE317" s="219">
        <f>IF(N317="základní",J317,0)</f>
        <v>0</v>
      </c>
      <c r="BF317" s="219">
        <f>IF(N317="snížená",J317,0)</f>
        <v>0</v>
      </c>
      <c r="BG317" s="219">
        <f>IF(N317="zákl. přenesená",J317,0)</f>
        <v>0</v>
      </c>
      <c r="BH317" s="219">
        <f>IF(N317="sníž. přenesená",J317,0)</f>
        <v>0</v>
      </c>
      <c r="BI317" s="219">
        <f>IF(N317="nulová",J317,0)</f>
        <v>0</v>
      </c>
      <c r="BJ317" s="20" t="s">
        <v>84</v>
      </c>
      <c r="BK317" s="219">
        <f>ROUND(I317*H317,2)</f>
        <v>0</v>
      </c>
      <c r="BL317" s="20" t="s">
        <v>147</v>
      </c>
      <c r="BM317" s="218" t="s">
        <v>2139</v>
      </c>
    </row>
    <row r="318" s="2" customFormat="1">
      <c r="A318" s="41"/>
      <c r="B318" s="42"/>
      <c r="C318" s="43"/>
      <c r="D318" s="220" t="s">
        <v>149</v>
      </c>
      <c r="E318" s="43"/>
      <c r="F318" s="221" t="s">
        <v>251</v>
      </c>
      <c r="G318" s="43"/>
      <c r="H318" s="43"/>
      <c r="I318" s="222"/>
      <c r="J318" s="43"/>
      <c r="K318" s="43"/>
      <c r="L318" s="47"/>
      <c r="M318" s="223"/>
      <c r="N318" s="224"/>
      <c r="O318" s="87"/>
      <c r="P318" s="87"/>
      <c r="Q318" s="87"/>
      <c r="R318" s="87"/>
      <c r="S318" s="87"/>
      <c r="T318" s="88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T318" s="20" t="s">
        <v>149</v>
      </c>
      <c r="AU318" s="20" t="s">
        <v>86</v>
      </c>
    </row>
    <row r="319" s="2" customFormat="1">
      <c r="A319" s="41"/>
      <c r="B319" s="42"/>
      <c r="C319" s="43"/>
      <c r="D319" s="225" t="s">
        <v>151</v>
      </c>
      <c r="E319" s="43"/>
      <c r="F319" s="226" t="s">
        <v>252</v>
      </c>
      <c r="G319" s="43"/>
      <c r="H319" s="43"/>
      <c r="I319" s="222"/>
      <c r="J319" s="43"/>
      <c r="K319" s="43"/>
      <c r="L319" s="47"/>
      <c r="M319" s="223"/>
      <c r="N319" s="224"/>
      <c r="O319" s="87"/>
      <c r="P319" s="87"/>
      <c r="Q319" s="87"/>
      <c r="R319" s="87"/>
      <c r="S319" s="87"/>
      <c r="T319" s="88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T319" s="20" t="s">
        <v>151</v>
      </c>
      <c r="AU319" s="20" t="s">
        <v>86</v>
      </c>
    </row>
    <row r="320" s="2" customFormat="1">
      <c r="A320" s="41"/>
      <c r="B320" s="42"/>
      <c r="C320" s="43"/>
      <c r="D320" s="220" t="s">
        <v>164</v>
      </c>
      <c r="E320" s="43"/>
      <c r="F320" s="239" t="s">
        <v>2140</v>
      </c>
      <c r="G320" s="43"/>
      <c r="H320" s="43"/>
      <c r="I320" s="222"/>
      <c r="J320" s="43"/>
      <c r="K320" s="43"/>
      <c r="L320" s="47"/>
      <c r="M320" s="223"/>
      <c r="N320" s="224"/>
      <c r="O320" s="87"/>
      <c r="P320" s="87"/>
      <c r="Q320" s="87"/>
      <c r="R320" s="87"/>
      <c r="S320" s="87"/>
      <c r="T320" s="88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T320" s="20" t="s">
        <v>164</v>
      </c>
      <c r="AU320" s="20" t="s">
        <v>86</v>
      </c>
    </row>
    <row r="321" s="13" customFormat="1">
      <c r="A321" s="13"/>
      <c r="B321" s="227"/>
      <c r="C321" s="228"/>
      <c r="D321" s="220" t="s">
        <v>153</v>
      </c>
      <c r="E321" s="229" t="s">
        <v>19</v>
      </c>
      <c r="F321" s="230" t="s">
        <v>1404</v>
      </c>
      <c r="G321" s="228"/>
      <c r="H321" s="231">
        <v>393.82499999999999</v>
      </c>
      <c r="I321" s="232"/>
      <c r="J321" s="228"/>
      <c r="K321" s="228"/>
      <c r="L321" s="233"/>
      <c r="M321" s="234"/>
      <c r="N321" s="235"/>
      <c r="O321" s="235"/>
      <c r="P321" s="235"/>
      <c r="Q321" s="235"/>
      <c r="R321" s="235"/>
      <c r="S321" s="235"/>
      <c r="T321" s="236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7" t="s">
        <v>153</v>
      </c>
      <c r="AU321" s="237" t="s">
        <v>86</v>
      </c>
      <c r="AV321" s="13" t="s">
        <v>86</v>
      </c>
      <c r="AW321" s="13" t="s">
        <v>35</v>
      </c>
      <c r="AX321" s="13" t="s">
        <v>84</v>
      </c>
      <c r="AY321" s="237" t="s">
        <v>139</v>
      </c>
    </row>
    <row r="322" s="2" customFormat="1">
      <c r="A322" s="41"/>
      <c r="B322" s="42"/>
      <c r="C322" s="43"/>
      <c r="D322" s="220" t="s">
        <v>1392</v>
      </c>
      <c r="E322" s="43"/>
      <c r="F322" s="285" t="s">
        <v>1487</v>
      </c>
      <c r="G322" s="43"/>
      <c r="H322" s="43"/>
      <c r="I322" s="43"/>
      <c r="J322" s="43"/>
      <c r="K322" s="43"/>
      <c r="L322" s="47"/>
      <c r="M322" s="223"/>
      <c r="N322" s="224"/>
      <c r="O322" s="87"/>
      <c r="P322" s="87"/>
      <c r="Q322" s="87"/>
      <c r="R322" s="87"/>
      <c r="S322" s="87"/>
      <c r="T322" s="88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U322" s="20" t="s">
        <v>86</v>
      </c>
    </row>
    <row r="323" s="2" customFormat="1">
      <c r="A323" s="41"/>
      <c r="B323" s="42"/>
      <c r="C323" s="43"/>
      <c r="D323" s="220" t="s">
        <v>1392</v>
      </c>
      <c r="E323" s="43"/>
      <c r="F323" s="286" t="s">
        <v>1488</v>
      </c>
      <c r="G323" s="43"/>
      <c r="H323" s="287">
        <v>393.82499999999999</v>
      </c>
      <c r="I323" s="43"/>
      <c r="J323" s="43"/>
      <c r="K323" s="43"/>
      <c r="L323" s="47"/>
      <c r="M323" s="223"/>
      <c r="N323" s="224"/>
      <c r="O323" s="87"/>
      <c r="P323" s="87"/>
      <c r="Q323" s="87"/>
      <c r="R323" s="87"/>
      <c r="S323" s="87"/>
      <c r="T323" s="88"/>
      <c r="U323" s="41"/>
      <c r="V323" s="41"/>
      <c r="W323" s="41"/>
      <c r="X323" s="41"/>
      <c r="Y323" s="41"/>
      <c r="Z323" s="41"/>
      <c r="AA323" s="41"/>
      <c r="AB323" s="41"/>
      <c r="AC323" s="41"/>
      <c r="AD323" s="41"/>
      <c r="AE323" s="41"/>
      <c r="AU323" s="20" t="s">
        <v>86</v>
      </c>
    </row>
    <row r="324" s="2" customFormat="1" ht="16.5" customHeight="1">
      <c r="A324" s="41"/>
      <c r="B324" s="42"/>
      <c r="C324" s="207" t="s">
        <v>2141</v>
      </c>
      <c r="D324" s="238" t="s">
        <v>142</v>
      </c>
      <c r="E324" s="208" t="s">
        <v>2142</v>
      </c>
      <c r="F324" s="209" t="s">
        <v>2143</v>
      </c>
      <c r="G324" s="210" t="s">
        <v>197</v>
      </c>
      <c r="H324" s="211">
        <v>165.80000000000001</v>
      </c>
      <c r="I324" s="212"/>
      <c r="J324" s="213">
        <f>ROUND(I324*H324,2)</f>
        <v>0</v>
      </c>
      <c r="K324" s="209" t="s">
        <v>146</v>
      </c>
      <c r="L324" s="47"/>
      <c r="M324" s="214" t="s">
        <v>19</v>
      </c>
      <c r="N324" s="215" t="s">
        <v>47</v>
      </c>
      <c r="O324" s="87"/>
      <c r="P324" s="216">
        <f>O324*H324</f>
        <v>0</v>
      </c>
      <c r="Q324" s="216">
        <v>0</v>
      </c>
      <c r="R324" s="216">
        <f>Q324*H324</f>
        <v>0</v>
      </c>
      <c r="S324" s="216">
        <v>1.0000000000000001E-05</v>
      </c>
      <c r="T324" s="217">
        <f>S324*H324</f>
        <v>0.0016580000000000002</v>
      </c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R324" s="218" t="s">
        <v>147</v>
      </c>
      <c r="AT324" s="218" t="s">
        <v>142</v>
      </c>
      <c r="AU324" s="218" t="s">
        <v>86</v>
      </c>
      <c r="AY324" s="20" t="s">
        <v>139</v>
      </c>
      <c r="BE324" s="219">
        <f>IF(N324="základní",J324,0)</f>
        <v>0</v>
      </c>
      <c r="BF324" s="219">
        <f>IF(N324="snížená",J324,0)</f>
        <v>0</v>
      </c>
      <c r="BG324" s="219">
        <f>IF(N324="zákl. přenesená",J324,0)</f>
        <v>0</v>
      </c>
      <c r="BH324" s="219">
        <f>IF(N324="sníž. přenesená",J324,0)</f>
        <v>0</v>
      </c>
      <c r="BI324" s="219">
        <f>IF(N324="nulová",J324,0)</f>
        <v>0</v>
      </c>
      <c r="BJ324" s="20" t="s">
        <v>84</v>
      </c>
      <c r="BK324" s="219">
        <f>ROUND(I324*H324,2)</f>
        <v>0</v>
      </c>
      <c r="BL324" s="20" t="s">
        <v>147</v>
      </c>
      <c r="BM324" s="218" t="s">
        <v>2144</v>
      </c>
    </row>
    <row r="325" s="2" customFormat="1">
      <c r="A325" s="41"/>
      <c r="B325" s="42"/>
      <c r="C325" s="43"/>
      <c r="D325" s="220" t="s">
        <v>149</v>
      </c>
      <c r="E325" s="43"/>
      <c r="F325" s="221" t="s">
        <v>2145</v>
      </c>
      <c r="G325" s="43"/>
      <c r="H325" s="43"/>
      <c r="I325" s="222"/>
      <c r="J325" s="43"/>
      <c r="K325" s="43"/>
      <c r="L325" s="47"/>
      <c r="M325" s="223"/>
      <c r="N325" s="224"/>
      <c r="O325" s="87"/>
      <c r="P325" s="87"/>
      <c r="Q325" s="87"/>
      <c r="R325" s="87"/>
      <c r="S325" s="87"/>
      <c r="T325" s="88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T325" s="20" t="s">
        <v>149</v>
      </c>
      <c r="AU325" s="20" t="s">
        <v>86</v>
      </c>
    </row>
    <row r="326" s="2" customFormat="1">
      <c r="A326" s="41"/>
      <c r="B326" s="42"/>
      <c r="C326" s="43"/>
      <c r="D326" s="225" t="s">
        <v>151</v>
      </c>
      <c r="E326" s="43"/>
      <c r="F326" s="226" t="s">
        <v>2146</v>
      </c>
      <c r="G326" s="43"/>
      <c r="H326" s="43"/>
      <c r="I326" s="222"/>
      <c r="J326" s="43"/>
      <c r="K326" s="43"/>
      <c r="L326" s="47"/>
      <c r="M326" s="223"/>
      <c r="N326" s="224"/>
      <c r="O326" s="87"/>
      <c r="P326" s="87"/>
      <c r="Q326" s="87"/>
      <c r="R326" s="87"/>
      <c r="S326" s="87"/>
      <c r="T326" s="88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T326" s="20" t="s">
        <v>151</v>
      </c>
      <c r="AU326" s="20" t="s">
        <v>86</v>
      </c>
    </row>
    <row r="327" s="2" customFormat="1">
      <c r="A327" s="41"/>
      <c r="B327" s="42"/>
      <c r="C327" s="43"/>
      <c r="D327" s="220" t="s">
        <v>164</v>
      </c>
      <c r="E327" s="43"/>
      <c r="F327" s="239" t="s">
        <v>2117</v>
      </c>
      <c r="G327" s="43"/>
      <c r="H327" s="43"/>
      <c r="I327" s="222"/>
      <c r="J327" s="43"/>
      <c r="K327" s="43"/>
      <c r="L327" s="47"/>
      <c r="M327" s="223"/>
      <c r="N327" s="224"/>
      <c r="O327" s="87"/>
      <c r="P327" s="87"/>
      <c r="Q327" s="87"/>
      <c r="R327" s="87"/>
      <c r="S327" s="87"/>
      <c r="T327" s="88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T327" s="20" t="s">
        <v>164</v>
      </c>
      <c r="AU327" s="20" t="s">
        <v>86</v>
      </c>
    </row>
    <row r="328" s="13" customFormat="1">
      <c r="A328" s="13"/>
      <c r="B328" s="227"/>
      <c r="C328" s="228"/>
      <c r="D328" s="220" t="s">
        <v>153</v>
      </c>
      <c r="E328" s="229" t="s">
        <v>19</v>
      </c>
      <c r="F328" s="230" t="s">
        <v>2147</v>
      </c>
      <c r="G328" s="228"/>
      <c r="H328" s="231">
        <v>165.80000000000001</v>
      </c>
      <c r="I328" s="232"/>
      <c r="J328" s="228"/>
      <c r="K328" s="228"/>
      <c r="L328" s="233"/>
      <c r="M328" s="234"/>
      <c r="N328" s="235"/>
      <c r="O328" s="235"/>
      <c r="P328" s="235"/>
      <c r="Q328" s="235"/>
      <c r="R328" s="235"/>
      <c r="S328" s="235"/>
      <c r="T328" s="23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37" t="s">
        <v>153</v>
      </c>
      <c r="AU328" s="237" t="s">
        <v>86</v>
      </c>
      <c r="AV328" s="13" t="s">
        <v>86</v>
      </c>
      <c r="AW328" s="13" t="s">
        <v>35</v>
      </c>
      <c r="AX328" s="13" t="s">
        <v>84</v>
      </c>
      <c r="AY328" s="237" t="s">
        <v>139</v>
      </c>
    </row>
    <row r="329" s="2" customFormat="1" ht="16.5" customHeight="1">
      <c r="A329" s="41"/>
      <c r="B329" s="42"/>
      <c r="C329" s="207" t="s">
        <v>2148</v>
      </c>
      <c r="D329" s="238" t="s">
        <v>142</v>
      </c>
      <c r="E329" s="208" t="s">
        <v>2149</v>
      </c>
      <c r="F329" s="209" t="s">
        <v>2150</v>
      </c>
      <c r="G329" s="210" t="s">
        <v>160</v>
      </c>
      <c r="H329" s="211">
        <v>3.5</v>
      </c>
      <c r="I329" s="212"/>
      <c r="J329" s="213">
        <f>ROUND(I329*H329,2)</f>
        <v>0</v>
      </c>
      <c r="K329" s="209" t="s">
        <v>146</v>
      </c>
      <c r="L329" s="47"/>
      <c r="M329" s="214" t="s">
        <v>19</v>
      </c>
      <c r="N329" s="215" t="s">
        <v>47</v>
      </c>
      <c r="O329" s="87"/>
      <c r="P329" s="216">
        <f>O329*H329</f>
        <v>0</v>
      </c>
      <c r="Q329" s="216">
        <v>0.00018000000000000001</v>
      </c>
      <c r="R329" s="216">
        <f>Q329*H329</f>
        <v>0.00063000000000000003</v>
      </c>
      <c r="S329" s="216">
        <v>0</v>
      </c>
      <c r="T329" s="217">
        <f>S329*H329</f>
        <v>0</v>
      </c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R329" s="218" t="s">
        <v>147</v>
      </c>
      <c r="AT329" s="218" t="s">
        <v>142</v>
      </c>
      <c r="AU329" s="218" t="s">
        <v>86</v>
      </c>
      <c r="AY329" s="20" t="s">
        <v>139</v>
      </c>
      <c r="BE329" s="219">
        <f>IF(N329="základní",J329,0)</f>
        <v>0</v>
      </c>
      <c r="BF329" s="219">
        <f>IF(N329="snížená",J329,0)</f>
        <v>0</v>
      </c>
      <c r="BG329" s="219">
        <f>IF(N329="zákl. přenesená",J329,0)</f>
        <v>0</v>
      </c>
      <c r="BH329" s="219">
        <f>IF(N329="sníž. přenesená",J329,0)</f>
        <v>0</v>
      </c>
      <c r="BI329" s="219">
        <f>IF(N329="nulová",J329,0)</f>
        <v>0</v>
      </c>
      <c r="BJ329" s="20" t="s">
        <v>84</v>
      </c>
      <c r="BK329" s="219">
        <f>ROUND(I329*H329,2)</f>
        <v>0</v>
      </c>
      <c r="BL329" s="20" t="s">
        <v>147</v>
      </c>
      <c r="BM329" s="218" t="s">
        <v>2151</v>
      </c>
    </row>
    <row r="330" s="2" customFormat="1">
      <c r="A330" s="41"/>
      <c r="B330" s="42"/>
      <c r="C330" s="43"/>
      <c r="D330" s="220" t="s">
        <v>149</v>
      </c>
      <c r="E330" s="43"/>
      <c r="F330" s="221" t="s">
        <v>2152</v>
      </c>
      <c r="G330" s="43"/>
      <c r="H330" s="43"/>
      <c r="I330" s="222"/>
      <c r="J330" s="43"/>
      <c r="K330" s="43"/>
      <c r="L330" s="47"/>
      <c r="M330" s="223"/>
      <c r="N330" s="224"/>
      <c r="O330" s="87"/>
      <c r="P330" s="87"/>
      <c r="Q330" s="87"/>
      <c r="R330" s="87"/>
      <c r="S330" s="87"/>
      <c r="T330" s="88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T330" s="20" t="s">
        <v>149</v>
      </c>
      <c r="AU330" s="20" t="s">
        <v>86</v>
      </c>
    </row>
    <row r="331" s="2" customFormat="1">
      <c r="A331" s="41"/>
      <c r="B331" s="42"/>
      <c r="C331" s="43"/>
      <c r="D331" s="225" t="s">
        <v>151</v>
      </c>
      <c r="E331" s="43"/>
      <c r="F331" s="226" t="s">
        <v>2153</v>
      </c>
      <c r="G331" s="43"/>
      <c r="H331" s="43"/>
      <c r="I331" s="222"/>
      <c r="J331" s="43"/>
      <c r="K331" s="43"/>
      <c r="L331" s="47"/>
      <c r="M331" s="223"/>
      <c r="N331" s="224"/>
      <c r="O331" s="87"/>
      <c r="P331" s="87"/>
      <c r="Q331" s="87"/>
      <c r="R331" s="87"/>
      <c r="S331" s="87"/>
      <c r="T331" s="88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T331" s="20" t="s">
        <v>151</v>
      </c>
      <c r="AU331" s="20" t="s">
        <v>86</v>
      </c>
    </row>
    <row r="332" s="2" customFormat="1">
      <c r="A332" s="41"/>
      <c r="B332" s="42"/>
      <c r="C332" s="43"/>
      <c r="D332" s="220" t="s">
        <v>164</v>
      </c>
      <c r="E332" s="43"/>
      <c r="F332" s="239" t="s">
        <v>2154</v>
      </c>
      <c r="G332" s="43"/>
      <c r="H332" s="43"/>
      <c r="I332" s="222"/>
      <c r="J332" s="43"/>
      <c r="K332" s="43"/>
      <c r="L332" s="47"/>
      <c r="M332" s="223"/>
      <c r="N332" s="224"/>
      <c r="O332" s="87"/>
      <c r="P332" s="87"/>
      <c r="Q332" s="87"/>
      <c r="R332" s="87"/>
      <c r="S332" s="87"/>
      <c r="T332" s="88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T332" s="20" t="s">
        <v>164</v>
      </c>
      <c r="AU332" s="20" t="s">
        <v>86</v>
      </c>
    </row>
    <row r="333" s="13" customFormat="1">
      <c r="A333" s="13"/>
      <c r="B333" s="227"/>
      <c r="C333" s="228"/>
      <c r="D333" s="220" t="s">
        <v>153</v>
      </c>
      <c r="E333" s="229" t="s">
        <v>19</v>
      </c>
      <c r="F333" s="230" t="s">
        <v>2155</v>
      </c>
      <c r="G333" s="228"/>
      <c r="H333" s="231">
        <v>3.5</v>
      </c>
      <c r="I333" s="232"/>
      <c r="J333" s="228"/>
      <c r="K333" s="228"/>
      <c r="L333" s="233"/>
      <c r="M333" s="234"/>
      <c r="N333" s="235"/>
      <c r="O333" s="235"/>
      <c r="P333" s="235"/>
      <c r="Q333" s="235"/>
      <c r="R333" s="235"/>
      <c r="S333" s="235"/>
      <c r="T333" s="23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7" t="s">
        <v>153</v>
      </c>
      <c r="AU333" s="237" t="s">
        <v>86</v>
      </c>
      <c r="AV333" s="13" t="s">
        <v>86</v>
      </c>
      <c r="AW333" s="13" t="s">
        <v>35</v>
      </c>
      <c r="AX333" s="13" t="s">
        <v>84</v>
      </c>
      <c r="AY333" s="237" t="s">
        <v>139</v>
      </c>
    </row>
    <row r="334" s="2" customFormat="1" ht="16.5" customHeight="1">
      <c r="A334" s="41"/>
      <c r="B334" s="42"/>
      <c r="C334" s="207" t="s">
        <v>2156</v>
      </c>
      <c r="D334" s="238" t="s">
        <v>142</v>
      </c>
      <c r="E334" s="208" t="s">
        <v>2157</v>
      </c>
      <c r="F334" s="209" t="s">
        <v>2158</v>
      </c>
      <c r="G334" s="210" t="s">
        <v>197</v>
      </c>
      <c r="H334" s="211">
        <v>285</v>
      </c>
      <c r="I334" s="212"/>
      <c r="J334" s="213">
        <f>ROUND(I334*H334,2)</f>
        <v>0</v>
      </c>
      <c r="K334" s="209" t="s">
        <v>146</v>
      </c>
      <c r="L334" s="47"/>
      <c r="M334" s="214" t="s">
        <v>19</v>
      </c>
      <c r="N334" s="215" t="s">
        <v>47</v>
      </c>
      <c r="O334" s="87"/>
      <c r="P334" s="216">
        <f>O334*H334</f>
        <v>0</v>
      </c>
      <c r="Q334" s="216">
        <v>0.00038999999999999999</v>
      </c>
      <c r="R334" s="216">
        <f>Q334*H334</f>
        <v>0.11115</v>
      </c>
      <c r="S334" s="216">
        <v>0</v>
      </c>
      <c r="T334" s="217">
        <f>S334*H334</f>
        <v>0</v>
      </c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R334" s="218" t="s">
        <v>147</v>
      </c>
      <c r="AT334" s="218" t="s">
        <v>142</v>
      </c>
      <c r="AU334" s="218" t="s">
        <v>86</v>
      </c>
      <c r="AY334" s="20" t="s">
        <v>139</v>
      </c>
      <c r="BE334" s="219">
        <f>IF(N334="základní",J334,0)</f>
        <v>0</v>
      </c>
      <c r="BF334" s="219">
        <f>IF(N334="snížená",J334,0)</f>
        <v>0</v>
      </c>
      <c r="BG334" s="219">
        <f>IF(N334="zákl. přenesená",J334,0)</f>
        <v>0</v>
      </c>
      <c r="BH334" s="219">
        <f>IF(N334="sníž. přenesená",J334,0)</f>
        <v>0</v>
      </c>
      <c r="BI334" s="219">
        <f>IF(N334="nulová",J334,0)</f>
        <v>0</v>
      </c>
      <c r="BJ334" s="20" t="s">
        <v>84</v>
      </c>
      <c r="BK334" s="219">
        <f>ROUND(I334*H334,2)</f>
        <v>0</v>
      </c>
      <c r="BL334" s="20" t="s">
        <v>147</v>
      </c>
      <c r="BM334" s="218" t="s">
        <v>2159</v>
      </c>
    </row>
    <row r="335" s="2" customFormat="1">
      <c r="A335" s="41"/>
      <c r="B335" s="42"/>
      <c r="C335" s="43"/>
      <c r="D335" s="220" t="s">
        <v>149</v>
      </c>
      <c r="E335" s="43"/>
      <c r="F335" s="221" t="s">
        <v>2160</v>
      </c>
      <c r="G335" s="43"/>
      <c r="H335" s="43"/>
      <c r="I335" s="222"/>
      <c r="J335" s="43"/>
      <c r="K335" s="43"/>
      <c r="L335" s="47"/>
      <c r="M335" s="223"/>
      <c r="N335" s="224"/>
      <c r="O335" s="87"/>
      <c r="P335" s="87"/>
      <c r="Q335" s="87"/>
      <c r="R335" s="87"/>
      <c r="S335" s="87"/>
      <c r="T335" s="88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T335" s="20" t="s">
        <v>149</v>
      </c>
      <c r="AU335" s="20" t="s">
        <v>86</v>
      </c>
    </row>
    <row r="336" s="2" customFormat="1">
      <c r="A336" s="41"/>
      <c r="B336" s="42"/>
      <c r="C336" s="43"/>
      <c r="D336" s="225" t="s">
        <v>151</v>
      </c>
      <c r="E336" s="43"/>
      <c r="F336" s="226" t="s">
        <v>2161</v>
      </c>
      <c r="G336" s="43"/>
      <c r="H336" s="43"/>
      <c r="I336" s="222"/>
      <c r="J336" s="43"/>
      <c r="K336" s="43"/>
      <c r="L336" s="47"/>
      <c r="M336" s="223"/>
      <c r="N336" s="224"/>
      <c r="O336" s="87"/>
      <c r="P336" s="87"/>
      <c r="Q336" s="87"/>
      <c r="R336" s="87"/>
      <c r="S336" s="87"/>
      <c r="T336" s="88"/>
      <c r="U336" s="41"/>
      <c r="V336" s="41"/>
      <c r="W336" s="41"/>
      <c r="X336" s="41"/>
      <c r="Y336" s="41"/>
      <c r="Z336" s="41"/>
      <c r="AA336" s="41"/>
      <c r="AB336" s="41"/>
      <c r="AC336" s="41"/>
      <c r="AD336" s="41"/>
      <c r="AE336" s="41"/>
      <c r="AT336" s="20" t="s">
        <v>151</v>
      </c>
      <c r="AU336" s="20" t="s">
        <v>86</v>
      </c>
    </row>
    <row r="337" s="2" customFormat="1">
      <c r="A337" s="41"/>
      <c r="B337" s="42"/>
      <c r="C337" s="43"/>
      <c r="D337" s="220" t="s">
        <v>164</v>
      </c>
      <c r="E337" s="43"/>
      <c r="F337" s="239" t="s">
        <v>2162</v>
      </c>
      <c r="G337" s="43"/>
      <c r="H337" s="43"/>
      <c r="I337" s="222"/>
      <c r="J337" s="43"/>
      <c r="K337" s="43"/>
      <c r="L337" s="47"/>
      <c r="M337" s="223"/>
      <c r="N337" s="224"/>
      <c r="O337" s="87"/>
      <c r="P337" s="87"/>
      <c r="Q337" s="87"/>
      <c r="R337" s="87"/>
      <c r="S337" s="87"/>
      <c r="T337" s="88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T337" s="20" t="s">
        <v>164</v>
      </c>
      <c r="AU337" s="20" t="s">
        <v>86</v>
      </c>
    </row>
    <row r="338" s="13" customFormat="1">
      <c r="A338" s="13"/>
      <c r="B338" s="227"/>
      <c r="C338" s="228"/>
      <c r="D338" s="220" t="s">
        <v>153</v>
      </c>
      <c r="E338" s="229" t="s">
        <v>19</v>
      </c>
      <c r="F338" s="230" t="s">
        <v>2163</v>
      </c>
      <c r="G338" s="228"/>
      <c r="H338" s="231">
        <v>285</v>
      </c>
      <c r="I338" s="232"/>
      <c r="J338" s="228"/>
      <c r="K338" s="228"/>
      <c r="L338" s="233"/>
      <c r="M338" s="234"/>
      <c r="N338" s="235"/>
      <c r="O338" s="235"/>
      <c r="P338" s="235"/>
      <c r="Q338" s="235"/>
      <c r="R338" s="235"/>
      <c r="S338" s="235"/>
      <c r="T338" s="236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7" t="s">
        <v>153</v>
      </c>
      <c r="AU338" s="237" t="s">
        <v>86</v>
      </c>
      <c r="AV338" s="13" t="s">
        <v>86</v>
      </c>
      <c r="AW338" s="13" t="s">
        <v>35</v>
      </c>
      <c r="AX338" s="13" t="s">
        <v>84</v>
      </c>
      <c r="AY338" s="237" t="s">
        <v>139</v>
      </c>
    </row>
    <row r="339" s="2" customFormat="1" ht="16.5" customHeight="1">
      <c r="A339" s="41"/>
      <c r="B339" s="42"/>
      <c r="C339" s="207" t="s">
        <v>2164</v>
      </c>
      <c r="D339" s="238" t="s">
        <v>142</v>
      </c>
      <c r="E339" s="208" t="s">
        <v>2165</v>
      </c>
      <c r="F339" s="209" t="s">
        <v>2166</v>
      </c>
      <c r="G339" s="210" t="s">
        <v>160</v>
      </c>
      <c r="H339" s="211">
        <v>4</v>
      </c>
      <c r="I339" s="212"/>
      <c r="J339" s="213">
        <f>ROUND(I339*H339,2)</f>
        <v>0</v>
      </c>
      <c r="K339" s="209" t="s">
        <v>146</v>
      </c>
      <c r="L339" s="47"/>
      <c r="M339" s="214" t="s">
        <v>19</v>
      </c>
      <c r="N339" s="215" t="s">
        <v>47</v>
      </c>
      <c r="O339" s="87"/>
      <c r="P339" s="216">
        <f>O339*H339</f>
        <v>0</v>
      </c>
      <c r="Q339" s="216">
        <v>2.1999999999999999E-05</v>
      </c>
      <c r="R339" s="216">
        <f>Q339*H339</f>
        <v>8.7999999999999998E-05</v>
      </c>
      <c r="S339" s="216">
        <v>1.0000000000000001E-05</v>
      </c>
      <c r="T339" s="217">
        <f>S339*H339</f>
        <v>4.0000000000000003E-05</v>
      </c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R339" s="218" t="s">
        <v>147</v>
      </c>
      <c r="AT339" s="218" t="s">
        <v>142</v>
      </c>
      <c r="AU339" s="218" t="s">
        <v>86</v>
      </c>
      <c r="AY339" s="20" t="s">
        <v>139</v>
      </c>
      <c r="BE339" s="219">
        <f>IF(N339="základní",J339,0)</f>
        <v>0</v>
      </c>
      <c r="BF339" s="219">
        <f>IF(N339="snížená",J339,0)</f>
        <v>0</v>
      </c>
      <c r="BG339" s="219">
        <f>IF(N339="zákl. přenesená",J339,0)</f>
        <v>0</v>
      </c>
      <c r="BH339" s="219">
        <f>IF(N339="sníž. přenesená",J339,0)</f>
        <v>0</v>
      </c>
      <c r="BI339" s="219">
        <f>IF(N339="nulová",J339,0)</f>
        <v>0</v>
      </c>
      <c r="BJ339" s="20" t="s">
        <v>84</v>
      </c>
      <c r="BK339" s="219">
        <f>ROUND(I339*H339,2)</f>
        <v>0</v>
      </c>
      <c r="BL339" s="20" t="s">
        <v>147</v>
      </c>
      <c r="BM339" s="218" t="s">
        <v>2167</v>
      </c>
    </row>
    <row r="340" s="2" customFormat="1">
      <c r="A340" s="41"/>
      <c r="B340" s="42"/>
      <c r="C340" s="43"/>
      <c r="D340" s="220" t="s">
        <v>149</v>
      </c>
      <c r="E340" s="43"/>
      <c r="F340" s="221" t="s">
        <v>2168</v>
      </c>
      <c r="G340" s="43"/>
      <c r="H340" s="43"/>
      <c r="I340" s="222"/>
      <c r="J340" s="43"/>
      <c r="K340" s="43"/>
      <c r="L340" s="47"/>
      <c r="M340" s="223"/>
      <c r="N340" s="224"/>
      <c r="O340" s="87"/>
      <c r="P340" s="87"/>
      <c r="Q340" s="87"/>
      <c r="R340" s="87"/>
      <c r="S340" s="87"/>
      <c r="T340" s="88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T340" s="20" t="s">
        <v>149</v>
      </c>
      <c r="AU340" s="20" t="s">
        <v>86</v>
      </c>
    </row>
    <row r="341" s="2" customFormat="1">
      <c r="A341" s="41"/>
      <c r="B341" s="42"/>
      <c r="C341" s="43"/>
      <c r="D341" s="225" t="s">
        <v>151</v>
      </c>
      <c r="E341" s="43"/>
      <c r="F341" s="226" t="s">
        <v>2169</v>
      </c>
      <c r="G341" s="43"/>
      <c r="H341" s="43"/>
      <c r="I341" s="222"/>
      <c r="J341" s="43"/>
      <c r="K341" s="43"/>
      <c r="L341" s="47"/>
      <c r="M341" s="223"/>
      <c r="N341" s="224"/>
      <c r="O341" s="87"/>
      <c r="P341" s="87"/>
      <c r="Q341" s="87"/>
      <c r="R341" s="87"/>
      <c r="S341" s="87"/>
      <c r="T341" s="88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T341" s="20" t="s">
        <v>151</v>
      </c>
      <c r="AU341" s="20" t="s">
        <v>86</v>
      </c>
    </row>
    <row r="342" s="2" customFormat="1">
      <c r="A342" s="41"/>
      <c r="B342" s="42"/>
      <c r="C342" s="43"/>
      <c r="D342" s="220" t="s">
        <v>164</v>
      </c>
      <c r="E342" s="43"/>
      <c r="F342" s="239" t="s">
        <v>2154</v>
      </c>
      <c r="G342" s="43"/>
      <c r="H342" s="43"/>
      <c r="I342" s="222"/>
      <c r="J342" s="43"/>
      <c r="K342" s="43"/>
      <c r="L342" s="47"/>
      <c r="M342" s="223"/>
      <c r="N342" s="224"/>
      <c r="O342" s="87"/>
      <c r="P342" s="87"/>
      <c r="Q342" s="87"/>
      <c r="R342" s="87"/>
      <c r="S342" s="87"/>
      <c r="T342" s="88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T342" s="20" t="s">
        <v>164</v>
      </c>
      <c r="AU342" s="20" t="s">
        <v>86</v>
      </c>
    </row>
    <row r="343" s="13" customFormat="1">
      <c r="A343" s="13"/>
      <c r="B343" s="227"/>
      <c r="C343" s="228"/>
      <c r="D343" s="220" t="s">
        <v>153</v>
      </c>
      <c r="E343" s="229" t="s">
        <v>19</v>
      </c>
      <c r="F343" s="230" t="s">
        <v>2170</v>
      </c>
      <c r="G343" s="228"/>
      <c r="H343" s="231">
        <v>4</v>
      </c>
      <c r="I343" s="232"/>
      <c r="J343" s="228"/>
      <c r="K343" s="228"/>
      <c r="L343" s="233"/>
      <c r="M343" s="234"/>
      <c r="N343" s="235"/>
      <c r="O343" s="235"/>
      <c r="P343" s="235"/>
      <c r="Q343" s="235"/>
      <c r="R343" s="235"/>
      <c r="S343" s="235"/>
      <c r="T343" s="23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37" t="s">
        <v>153</v>
      </c>
      <c r="AU343" s="237" t="s">
        <v>86</v>
      </c>
      <c r="AV343" s="13" t="s">
        <v>86</v>
      </c>
      <c r="AW343" s="13" t="s">
        <v>35</v>
      </c>
      <c r="AX343" s="13" t="s">
        <v>84</v>
      </c>
      <c r="AY343" s="237" t="s">
        <v>139</v>
      </c>
    </row>
    <row r="344" s="2" customFormat="1" ht="24.15" customHeight="1">
      <c r="A344" s="41"/>
      <c r="B344" s="42"/>
      <c r="C344" s="207" t="s">
        <v>674</v>
      </c>
      <c r="D344" s="238" t="s">
        <v>142</v>
      </c>
      <c r="E344" s="208" t="s">
        <v>2171</v>
      </c>
      <c r="F344" s="209" t="s">
        <v>2172</v>
      </c>
      <c r="G344" s="210" t="s">
        <v>160</v>
      </c>
      <c r="H344" s="211">
        <v>25.800000000000001</v>
      </c>
      <c r="I344" s="212"/>
      <c r="J344" s="213">
        <f>ROUND(I344*H344,2)</f>
        <v>0</v>
      </c>
      <c r="K344" s="209" t="s">
        <v>146</v>
      </c>
      <c r="L344" s="47"/>
      <c r="M344" s="214" t="s">
        <v>19</v>
      </c>
      <c r="N344" s="215" t="s">
        <v>47</v>
      </c>
      <c r="O344" s="87"/>
      <c r="P344" s="216">
        <f>O344*H344</f>
        <v>0</v>
      </c>
      <c r="Q344" s="216">
        <v>0.0085961600000000003</v>
      </c>
      <c r="R344" s="216">
        <f>Q344*H344</f>
        <v>0.22178092800000002</v>
      </c>
      <c r="S344" s="216">
        <v>0</v>
      </c>
      <c r="T344" s="217">
        <f>S344*H344</f>
        <v>0</v>
      </c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R344" s="218" t="s">
        <v>147</v>
      </c>
      <c r="AT344" s="218" t="s">
        <v>142</v>
      </c>
      <c r="AU344" s="218" t="s">
        <v>86</v>
      </c>
      <c r="AY344" s="20" t="s">
        <v>139</v>
      </c>
      <c r="BE344" s="219">
        <f>IF(N344="základní",J344,0)</f>
        <v>0</v>
      </c>
      <c r="BF344" s="219">
        <f>IF(N344="snížená",J344,0)</f>
        <v>0</v>
      </c>
      <c r="BG344" s="219">
        <f>IF(N344="zákl. přenesená",J344,0)</f>
        <v>0</v>
      </c>
      <c r="BH344" s="219">
        <f>IF(N344="sníž. přenesená",J344,0)</f>
        <v>0</v>
      </c>
      <c r="BI344" s="219">
        <f>IF(N344="nulová",J344,0)</f>
        <v>0</v>
      </c>
      <c r="BJ344" s="20" t="s">
        <v>84</v>
      </c>
      <c r="BK344" s="219">
        <f>ROUND(I344*H344,2)</f>
        <v>0</v>
      </c>
      <c r="BL344" s="20" t="s">
        <v>147</v>
      </c>
      <c r="BM344" s="218" t="s">
        <v>850</v>
      </c>
    </row>
    <row r="345" s="2" customFormat="1">
      <c r="A345" s="41"/>
      <c r="B345" s="42"/>
      <c r="C345" s="43"/>
      <c r="D345" s="220" t="s">
        <v>149</v>
      </c>
      <c r="E345" s="43"/>
      <c r="F345" s="221" t="s">
        <v>2173</v>
      </c>
      <c r="G345" s="43"/>
      <c r="H345" s="43"/>
      <c r="I345" s="222"/>
      <c r="J345" s="43"/>
      <c r="K345" s="43"/>
      <c r="L345" s="47"/>
      <c r="M345" s="223"/>
      <c r="N345" s="224"/>
      <c r="O345" s="87"/>
      <c r="P345" s="87"/>
      <c r="Q345" s="87"/>
      <c r="R345" s="87"/>
      <c r="S345" s="87"/>
      <c r="T345" s="88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T345" s="20" t="s">
        <v>149</v>
      </c>
      <c r="AU345" s="20" t="s">
        <v>86</v>
      </c>
    </row>
    <row r="346" s="2" customFormat="1">
      <c r="A346" s="41"/>
      <c r="B346" s="42"/>
      <c r="C346" s="43"/>
      <c r="D346" s="225" t="s">
        <v>151</v>
      </c>
      <c r="E346" s="43"/>
      <c r="F346" s="226" t="s">
        <v>2174</v>
      </c>
      <c r="G346" s="43"/>
      <c r="H346" s="43"/>
      <c r="I346" s="222"/>
      <c r="J346" s="43"/>
      <c r="K346" s="43"/>
      <c r="L346" s="47"/>
      <c r="M346" s="223"/>
      <c r="N346" s="224"/>
      <c r="O346" s="87"/>
      <c r="P346" s="87"/>
      <c r="Q346" s="87"/>
      <c r="R346" s="87"/>
      <c r="S346" s="87"/>
      <c r="T346" s="88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T346" s="20" t="s">
        <v>151</v>
      </c>
      <c r="AU346" s="20" t="s">
        <v>86</v>
      </c>
    </row>
    <row r="347" s="2" customFormat="1">
      <c r="A347" s="41"/>
      <c r="B347" s="42"/>
      <c r="C347" s="43"/>
      <c r="D347" s="220" t="s">
        <v>164</v>
      </c>
      <c r="E347" s="43"/>
      <c r="F347" s="239" t="s">
        <v>2154</v>
      </c>
      <c r="G347" s="43"/>
      <c r="H347" s="43"/>
      <c r="I347" s="222"/>
      <c r="J347" s="43"/>
      <c r="K347" s="43"/>
      <c r="L347" s="47"/>
      <c r="M347" s="223"/>
      <c r="N347" s="224"/>
      <c r="O347" s="87"/>
      <c r="P347" s="87"/>
      <c r="Q347" s="87"/>
      <c r="R347" s="87"/>
      <c r="S347" s="87"/>
      <c r="T347" s="88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T347" s="20" t="s">
        <v>164</v>
      </c>
      <c r="AU347" s="20" t="s">
        <v>86</v>
      </c>
    </row>
    <row r="348" s="2" customFormat="1" ht="16.5" customHeight="1">
      <c r="A348" s="41"/>
      <c r="B348" s="42"/>
      <c r="C348" s="240" t="s">
        <v>680</v>
      </c>
      <c r="D348" s="241" t="s">
        <v>182</v>
      </c>
      <c r="E348" s="242" t="s">
        <v>2175</v>
      </c>
      <c r="F348" s="243" t="s">
        <v>2176</v>
      </c>
      <c r="G348" s="244" t="s">
        <v>160</v>
      </c>
      <c r="H348" s="245">
        <v>30.443999999999999</v>
      </c>
      <c r="I348" s="246"/>
      <c r="J348" s="247">
        <f>ROUND(I348*H348,2)</f>
        <v>0</v>
      </c>
      <c r="K348" s="243" t="s">
        <v>146</v>
      </c>
      <c r="L348" s="248"/>
      <c r="M348" s="249" t="s">
        <v>19</v>
      </c>
      <c r="N348" s="250" t="s">
        <v>47</v>
      </c>
      <c r="O348" s="87"/>
      <c r="P348" s="216">
        <f>O348*H348</f>
        <v>0</v>
      </c>
      <c r="Q348" s="216">
        <v>0.0020999999999999999</v>
      </c>
      <c r="R348" s="216">
        <f>Q348*H348</f>
        <v>0.0639324</v>
      </c>
      <c r="S348" s="216">
        <v>0</v>
      </c>
      <c r="T348" s="217">
        <f>S348*H348</f>
        <v>0</v>
      </c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R348" s="218" t="s">
        <v>185</v>
      </c>
      <c r="AT348" s="218" t="s">
        <v>182</v>
      </c>
      <c r="AU348" s="218" t="s">
        <v>86</v>
      </c>
      <c r="AY348" s="20" t="s">
        <v>139</v>
      </c>
      <c r="BE348" s="219">
        <f>IF(N348="základní",J348,0)</f>
        <v>0</v>
      </c>
      <c r="BF348" s="219">
        <f>IF(N348="snížená",J348,0)</f>
        <v>0</v>
      </c>
      <c r="BG348" s="219">
        <f>IF(N348="zákl. přenesená",J348,0)</f>
        <v>0</v>
      </c>
      <c r="BH348" s="219">
        <f>IF(N348="sníž. přenesená",J348,0)</f>
        <v>0</v>
      </c>
      <c r="BI348" s="219">
        <f>IF(N348="nulová",J348,0)</f>
        <v>0</v>
      </c>
      <c r="BJ348" s="20" t="s">
        <v>84</v>
      </c>
      <c r="BK348" s="219">
        <f>ROUND(I348*H348,2)</f>
        <v>0</v>
      </c>
      <c r="BL348" s="20" t="s">
        <v>147</v>
      </c>
      <c r="BM348" s="218" t="s">
        <v>2177</v>
      </c>
    </row>
    <row r="349" s="2" customFormat="1">
      <c r="A349" s="41"/>
      <c r="B349" s="42"/>
      <c r="C349" s="43"/>
      <c r="D349" s="220" t="s">
        <v>149</v>
      </c>
      <c r="E349" s="43"/>
      <c r="F349" s="221" t="s">
        <v>2176</v>
      </c>
      <c r="G349" s="43"/>
      <c r="H349" s="43"/>
      <c r="I349" s="222"/>
      <c r="J349" s="43"/>
      <c r="K349" s="43"/>
      <c r="L349" s="47"/>
      <c r="M349" s="223"/>
      <c r="N349" s="224"/>
      <c r="O349" s="87"/>
      <c r="P349" s="87"/>
      <c r="Q349" s="87"/>
      <c r="R349" s="87"/>
      <c r="S349" s="87"/>
      <c r="T349" s="88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T349" s="20" t="s">
        <v>149</v>
      </c>
      <c r="AU349" s="20" t="s">
        <v>86</v>
      </c>
    </row>
    <row r="350" s="2" customFormat="1">
      <c r="A350" s="41"/>
      <c r="B350" s="42"/>
      <c r="C350" s="43"/>
      <c r="D350" s="220" t="s">
        <v>164</v>
      </c>
      <c r="E350" s="43"/>
      <c r="F350" s="239" t="s">
        <v>2154</v>
      </c>
      <c r="G350" s="43"/>
      <c r="H350" s="43"/>
      <c r="I350" s="222"/>
      <c r="J350" s="43"/>
      <c r="K350" s="43"/>
      <c r="L350" s="47"/>
      <c r="M350" s="223"/>
      <c r="N350" s="224"/>
      <c r="O350" s="87"/>
      <c r="P350" s="87"/>
      <c r="Q350" s="87"/>
      <c r="R350" s="87"/>
      <c r="S350" s="87"/>
      <c r="T350" s="88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T350" s="20" t="s">
        <v>164</v>
      </c>
      <c r="AU350" s="20" t="s">
        <v>86</v>
      </c>
    </row>
    <row r="351" s="13" customFormat="1">
      <c r="A351" s="13"/>
      <c r="B351" s="227"/>
      <c r="C351" s="228"/>
      <c r="D351" s="220" t="s">
        <v>153</v>
      </c>
      <c r="E351" s="229" t="s">
        <v>19</v>
      </c>
      <c r="F351" s="230" t="s">
        <v>2178</v>
      </c>
      <c r="G351" s="228"/>
      <c r="H351" s="231">
        <v>24</v>
      </c>
      <c r="I351" s="232"/>
      <c r="J351" s="228"/>
      <c r="K351" s="228"/>
      <c r="L351" s="233"/>
      <c r="M351" s="234"/>
      <c r="N351" s="235"/>
      <c r="O351" s="235"/>
      <c r="P351" s="235"/>
      <c r="Q351" s="235"/>
      <c r="R351" s="235"/>
      <c r="S351" s="235"/>
      <c r="T351" s="236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37" t="s">
        <v>153</v>
      </c>
      <c r="AU351" s="237" t="s">
        <v>86</v>
      </c>
      <c r="AV351" s="13" t="s">
        <v>86</v>
      </c>
      <c r="AW351" s="13" t="s">
        <v>35</v>
      </c>
      <c r="AX351" s="13" t="s">
        <v>76</v>
      </c>
      <c r="AY351" s="237" t="s">
        <v>139</v>
      </c>
    </row>
    <row r="352" s="13" customFormat="1">
      <c r="A352" s="13"/>
      <c r="B352" s="227"/>
      <c r="C352" s="228"/>
      <c r="D352" s="220" t="s">
        <v>153</v>
      </c>
      <c r="E352" s="229" t="s">
        <v>19</v>
      </c>
      <c r="F352" s="230" t="s">
        <v>2179</v>
      </c>
      <c r="G352" s="228"/>
      <c r="H352" s="231">
        <v>1.8</v>
      </c>
      <c r="I352" s="232"/>
      <c r="J352" s="228"/>
      <c r="K352" s="228"/>
      <c r="L352" s="233"/>
      <c r="M352" s="234"/>
      <c r="N352" s="235"/>
      <c r="O352" s="235"/>
      <c r="P352" s="235"/>
      <c r="Q352" s="235"/>
      <c r="R352" s="235"/>
      <c r="S352" s="235"/>
      <c r="T352" s="23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37" t="s">
        <v>153</v>
      </c>
      <c r="AU352" s="237" t="s">
        <v>86</v>
      </c>
      <c r="AV352" s="13" t="s">
        <v>86</v>
      </c>
      <c r="AW352" s="13" t="s">
        <v>35</v>
      </c>
      <c r="AX352" s="13" t="s">
        <v>76</v>
      </c>
      <c r="AY352" s="237" t="s">
        <v>139</v>
      </c>
    </row>
    <row r="353" s="14" customFormat="1">
      <c r="A353" s="14"/>
      <c r="B353" s="251"/>
      <c r="C353" s="252"/>
      <c r="D353" s="220" t="s">
        <v>153</v>
      </c>
      <c r="E353" s="253" t="s">
        <v>19</v>
      </c>
      <c r="F353" s="254" t="s">
        <v>213</v>
      </c>
      <c r="G353" s="252"/>
      <c r="H353" s="255">
        <v>25.800000000000001</v>
      </c>
      <c r="I353" s="256"/>
      <c r="J353" s="252"/>
      <c r="K353" s="252"/>
      <c r="L353" s="257"/>
      <c r="M353" s="258"/>
      <c r="N353" s="259"/>
      <c r="O353" s="259"/>
      <c r="P353" s="259"/>
      <c r="Q353" s="259"/>
      <c r="R353" s="259"/>
      <c r="S353" s="259"/>
      <c r="T353" s="260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T353" s="261" t="s">
        <v>153</v>
      </c>
      <c r="AU353" s="261" t="s">
        <v>86</v>
      </c>
      <c r="AV353" s="14" t="s">
        <v>147</v>
      </c>
      <c r="AW353" s="14" t="s">
        <v>35</v>
      </c>
      <c r="AX353" s="14" t="s">
        <v>84</v>
      </c>
      <c r="AY353" s="261" t="s">
        <v>139</v>
      </c>
    </row>
    <row r="354" s="13" customFormat="1">
      <c r="A354" s="13"/>
      <c r="B354" s="227"/>
      <c r="C354" s="228"/>
      <c r="D354" s="220" t="s">
        <v>153</v>
      </c>
      <c r="E354" s="228"/>
      <c r="F354" s="230" t="s">
        <v>2180</v>
      </c>
      <c r="G354" s="228"/>
      <c r="H354" s="231">
        <v>30.443999999999999</v>
      </c>
      <c r="I354" s="232"/>
      <c r="J354" s="228"/>
      <c r="K354" s="228"/>
      <c r="L354" s="233"/>
      <c r="M354" s="234"/>
      <c r="N354" s="235"/>
      <c r="O354" s="235"/>
      <c r="P354" s="235"/>
      <c r="Q354" s="235"/>
      <c r="R354" s="235"/>
      <c r="S354" s="235"/>
      <c r="T354" s="23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7" t="s">
        <v>153</v>
      </c>
      <c r="AU354" s="237" t="s">
        <v>86</v>
      </c>
      <c r="AV354" s="13" t="s">
        <v>86</v>
      </c>
      <c r="AW354" s="13" t="s">
        <v>4</v>
      </c>
      <c r="AX354" s="13" t="s">
        <v>84</v>
      </c>
      <c r="AY354" s="237" t="s">
        <v>139</v>
      </c>
    </row>
    <row r="355" s="2" customFormat="1" ht="16.5" customHeight="1">
      <c r="A355" s="41"/>
      <c r="B355" s="42"/>
      <c r="C355" s="207" t="s">
        <v>684</v>
      </c>
      <c r="D355" s="238" t="s">
        <v>142</v>
      </c>
      <c r="E355" s="208" t="s">
        <v>2181</v>
      </c>
      <c r="F355" s="209" t="s">
        <v>2182</v>
      </c>
      <c r="G355" s="210" t="s">
        <v>160</v>
      </c>
      <c r="H355" s="211">
        <v>25.800000000000001</v>
      </c>
      <c r="I355" s="212"/>
      <c r="J355" s="213">
        <f>ROUND(I355*H355,2)</f>
        <v>0</v>
      </c>
      <c r="K355" s="209" t="s">
        <v>146</v>
      </c>
      <c r="L355" s="47"/>
      <c r="M355" s="214" t="s">
        <v>19</v>
      </c>
      <c r="N355" s="215" t="s">
        <v>47</v>
      </c>
      <c r="O355" s="87"/>
      <c r="P355" s="216">
        <f>O355*H355</f>
        <v>0</v>
      </c>
      <c r="Q355" s="216">
        <v>0.0043839999999999999</v>
      </c>
      <c r="R355" s="216">
        <f>Q355*H355</f>
        <v>0.11310720000000001</v>
      </c>
      <c r="S355" s="216">
        <v>0</v>
      </c>
      <c r="T355" s="217">
        <f>S355*H355</f>
        <v>0</v>
      </c>
      <c r="U355" s="41"/>
      <c r="V355" s="41"/>
      <c r="W355" s="41"/>
      <c r="X355" s="41"/>
      <c r="Y355" s="41"/>
      <c r="Z355" s="41"/>
      <c r="AA355" s="41"/>
      <c r="AB355" s="41"/>
      <c r="AC355" s="41"/>
      <c r="AD355" s="41"/>
      <c r="AE355" s="41"/>
      <c r="AR355" s="218" t="s">
        <v>147</v>
      </c>
      <c r="AT355" s="218" t="s">
        <v>142</v>
      </c>
      <c r="AU355" s="218" t="s">
        <v>86</v>
      </c>
      <c r="AY355" s="20" t="s">
        <v>139</v>
      </c>
      <c r="BE355" s="219">
        <f>IF(N355="základní",J355,0)</f>
        <v>0</v>
      </c>
      <c r="BF355" s="219">
        <f>IF(N355="snížená",J355,0)</f>
        <v>0</v>
      </c>
      <c r="BG355" s="219">
        <f>IF(N355="zákl. přenesená",J355,0)</f>
        <v>0</v>
      </c>
      <c r="BH355" s="219">
        <f>IF(N355="sníž. přenesená",J355,0)</f>
        <v>0</v>
      </c>
      <c r="BI355" s="219">
        <f>IF(N355="nulová",J355,0)</f>
        <v>0</v>
      </c>
      <c r="BJ355" s="20" t="s">
        <v>84</v>
      </c>
      <c r="BK355" s="219">
        <f>ROUND(I355*H355,2)</f>
        <v>0</v>
      </c>
      <c r="BL355" s="20" t="s">
        <v>147</v>
      </c>
      <c r="BM355" s="218" t="s">
        <v>2183</v>
      </c>
    </row>
    <row r="356" s="2" customFormat="1">
      <c r="A356" s="41"/>
      <c r="B356" s="42"/>
      <c r="C356" s="43"/>
      <c r="D356" s="220" t="s">
        <v>149</v>
      </c>
      <c r="E356" s="43"/>
      <c r="F356" s="221" t="s">
        <v>2184</v>
      </c>
      <c r="G356" s="43"/>
      <c r="H356" s="43"/>
      <c r="I356" s="222"/>
      <c r="J356" s="43"/>
      <c r="K356" s="43"/>
      <c r="L356" s="47"/>
      <c r="M356" s="223"/>
      <c r="N356" s="224"/>
      <c r="O356" s="87"/>
      <c r="P356" s="87"/>
      <c r="Q356" s="87"/>
      <c r="R356" s="87"/>
      <c r="S356" s="87"/>
      <c r="T356" s="88"/>
      <c r="U356" s="41"/>
      <c r="V356" s="41"/>
      <c r="W356" s="41"/>
      <c r="X356" s="41"/>
      <c r="Y356" s="41"/>
      <c r="Z356" s="41"/>
      <c r="AA356" s="41"/>
      <c r="AB356" s="41"/>
      <c r="AC356" s="41"/>
      <c r="AD356" s="41"/>
      <c r="AE356" s="41"/>
      <c r="AT356" s="20" t="s">
        <v>149</v>
      </c>
      <c r="AU356" s="20" t="s">
        <v>86</v>
      </c>
    </row>
    <row r="357" s="2" customFormat="1">
      <c r="A357" s="41"/>
      <c r="B357" s="42"/>
      <c r="C357" s="43"/>
      <c r="D357" s="225" t="s">
        <v>151</v>
      </c>
      <c r="E357" s="43"/>
      <c r="F357" s="226" t="s">
        <v>2185</v>
      </c>
      <c r="G357" s="43"/>
      <c r="H357" s="43"/>
      <c r="I357" s="222"/>
      <c r="J357" s="43"/>
      <c r="K357" s="43"/>
      <c r="L357" s="47"/>
      <c r="M357" s="223"/>
      <c r="N357" s="224"/>
      <c r="O357" s="87"/>
      <c r="P357" s="87"/>
      <c r="Q357" s="87"/>
      <c r="R357" s="87"/>
      <c r="S357" s="87"/>
      <c r="T357" s="88"/>
      <c r="U357" s="41"/>
      <c r="V357" s="41"/>
      <c r="W357" s="41"/>
      <c r="X357" s="41"/>
      <c r="Y357" s="41"/>
      <c r="Z357" s="41"/>
      <c r="AA357" s="41"/>
      <c r="AB357" s="41"/>
      <c r="AC357" s="41"/>
      <c r="AD357" s="41"/>
      <c r="AE357" s="41"/>
      <c r="AT357" s="20" t="s">
        <v>151</v>
      </c>
      <c r="AU357" s="20" t="s">
        <v>86</v>
      </c>
    </row>
    <row r="358" s="2" customFormat="1">
      <c r="A358" s="41"/>
      <c r="B358" s="42"/>
      <c r="C358" s="43"/>
      <c r="D358" s="220" t="s">
        <v>164</v>
      </c>
      <c r="E358" s="43"/>
      <c r="F358" s="239" t="s">
        <v>2154</v>
      </c>
      <c r="G358" s="43"/>
      <c r="H358" s="43"/>
      <c r="I358" s="222"/>
      <c r="J358" s="43"/>
      <c r="K358" s="43"/>
      <c r="L358" s="47"/>
      <c r="M358" s="223"/>
      <c r="N358" s="224"/>
      <c r="O358" s="87"/>
      <c r="P358" s="87"/>
      <c r="Q358" s="87"/>
      <c r="R358" s="87"/>
      <c r="S358" s="87"/>
      <c r="T358" s="88"/>
      <c r="U358" s="41"/>
      <c r="V358" s="41"/>
      <c r="W358" s="41"/>
      <c r="X358" s="41"/>
      <c r="Y358" s="41"/>
      <c r="Z358" s="41"/>
      <c r="AA358" s="41"/>
      <c r="AB358" s="41"/>
      <c r="AC358" s="41"/>
      <c r="AD358" s="41"/>
      <c r="AE358" s="41"/>
      <c r="AT358" s="20" t="s">
        <v>164</v>
      </c>
      <c r="AU358" s="20" t="s">
        <v>86</v>
      </c>
    </row>
    <row r="359" s="13" customFormat="1">
      <c r="A359" s="13"/>
      <c r="B359" s="227"/>
      <c r="C359" s="228"/>
      <c r="D359" s="220" t="s">
        <v>153</v>
      </c>
      <c r="E359" s="229" t="s">
        <v>19</v>
      </c>
      <c r="F359" s="230" t="s">
        <v>2178</v>
      </c>
      <c r="G359" s="228"/>
      <c r="H359" s="231">
        <v>24</v>
      </c>
      <c r="I359" s="232"/>
      <c r="J359" s="228"/>
      <c r="K359" s="228"/>
      <c r="L359" s="233"/>
      <c r="M359" s="234"/>
      <c r="N359" s="235"/>
      <c r="O359" s="235"/>
      <c r="P359" s="235"/>
      <c r="Q359" s="235"/>
      <c r="R359" s="235"/>
      <c r="S359" s="235"/>
      <c r="T359" s="236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37" t="s">
        <v>153</v>
      </c>
      <c r="AU359" s="237" t="s">
        <v>86</v>
      </c>
      <c r="AV359" s="13" t="s">
        <v>86</v>
      </c>
      <c r="AW359" s="13" t="s">
        <v>35</v>
      </c>
      <c r="AX359" s="13" t="s">
        <v>76</v>
      </c>
      <c r="AY359" s="237" t="s">
        <v>139</v>
      </c>
    </row>
    <row r="360" s="13" customFormat="1">
      <c r="A360" s="13"/>
      <c r="B360" s="227"/>
      <c r="C360" s="228"/>
      <c r="D360" s="220" t="s">
        <v>153</v>
      </c>
      <c r="E360" s="229" t="s">
        <v>19</v>
      </c>
      <c r="F360" s="230" t="s">
        <v>2179</v>
      </c>
      <c r="G360" s="228"/>
      <c r="H360" s="231">
        <v>1.8</v>
      </c>
      <c r="I360" s="232"/>
      <c r="J360" s="228"/>
      <c r="K360" s="228"/>
      <c r="L360" s="233"/>
      <c r="M360" s="234"/>
      <c r="N360" s="235"/>
      <c r="O360" s="235"/>
      <c r="P360" s="235"/>
      <c r="Q360" s="235"/>
      <c r="R360" s="235"/>
      <c r="S360" s="235"/>
      <c r="T360" s="236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37" t="s">
        <v>153</v>
      </c>
      <c r="AU360" s="237" t="s">
        <v>86</v>
      </c>
      <c r="AV360" s="13" t="s">
        <v>86</v>
      </c>
      <c r="AW360" s="13" t="s">
        <v>35</v>
      </c>
      <c r="AX360" s="13" t="s">
        <v>76</v>
      </c>
      <c r="AY360" s="237" t="s">
        <v>139</v>
      </c>
    </row>
    <row r="361" s="14" customFormat="1">
      <c r="A361" s="14"/>
      <c r="B361" s="251"/>
      <c r="C361" s="252"/>
      <c r="D361" s="220" t="s">
        <v>153</v>
      </c>
      <c r="E361" s="253" t="s">
        <v>19</v>
      </c>
      <c r="F361" s="254" t="s">
        <v>213</v>
      </c>
      <c r="G361" s="252"/>
      <c r="H361" s="255">
        <v>25.800000000000001</v>
      </c>
      <c r="I361" s="256"/>
      <c r="J361" s="252"/>
      <c r="K361" s="252"/>
      <c r="L361" s="257"/>
      <c r="M361" s="258"/>
      <c r="N361" s="259"/>
      <c r="O361" s="259"/>
      <c r="P361" s="259"/>
      <c r="Q361" s="259"/>
      <c r="R361" s="259"/>
      <c r="S361" s="259"/>
      <c r="T361" s="260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1" t="s">
        <v>153</v>
      </c>
      <c r="AU361" s="261" t="s">
        <v>86</v>
      </c>
      <c r="AV361" s="14" t="s">
        <v>147</v>
      </c>
      <c r="AW361" s="14" t="s">
        <v>35</v>
      </c>
      <c r="AX361" s="14" t="s">
        <v>84</v>
      </c>
      <c r="AY361" s="261" t="s">
        <v>139</v>
      </c>
    </row>
    <row r="362" s="2" customFormat="1" ht="16.5" customHeight="1">
      <c r="A362" s="41"/>
      <c r="B362" s="42"/>
      <c r="C362" s="207" t="s">
        <v>690</v>
      </c>
      <c r="D362" s="238" t="s">
        <v>142</v>
      </c>
      <c r="E362" s="208" t="s">
        <v>2186</v>
      </c>
      <c r="F362" s="209" t="s">
        <v>2187</v>
      </c>
      <c r="G362" s="210" t="s">
        <v>160</v>
      </c>
      <c r="H362" s="211">
        <v>25.800000000000001</v>
      </c>
      <c r="I362" s="212"/>
      <c r="J362" s="213">
        <f>ROUND(I362*H362,2)</f>
        <v>0</v>
      </c>
      <c r="K362" s="209" t="s">
        <v>146</v>
      </c>
      <c r="L362" s="47"/>
      <c r="M362" s="214" t="s">
        <v>19</v>
      </c>
      <c r="N362" s="215" t="s">
        <v>47</v>
      </c>
      <c r="O362" s="87"/>
      <c r="P362" s="216">
        <f>O362*H362</f>
        <v>0</v>
      </c>
      <c r="Q362" s="216">
        <v>0.00013999999999999999</v>
      </c>
      <c r="R362" s="216">
        <f>Q362*H362</f>
        <v>0.0036119999999999998</v>
      </c>
      <c r="S362" s="216">
        <v>0</v>
      </c>
      <c r="T362" s="217">
        <f>S362*H362</f>
        <v>0</v>
      </c>
      <c r="U362" s="41"/>
      <c r="V362" s="41"/>
      <c r="W362" s="41"/>
      <c r="X362" s="41"/>
      <c r="Y362" s="41"/>
      <c r="Z362" s="41"/>
      <c r="AA362" s="41"/>
      <c r="AB362" s="41"/>
      <c r="AC362" s="41"/>
      <c r="AD362" s="41"/>
      <c r="AE362" s="41"/>
      <c r="AR362" s="218" t="s">
        <v>147</v>
      </c>
      <c r="AT362" s="218" t="s">
        <v>142</v>
      </c>
      <c r="AU362" s="218" t="s">
        <v>86</v>
      </c>
      <c r="AY362" s="20" t="s">
        <v>139</v>
      </c>
      <c r="BE362" s="219">
        <f>IF(N362="základní",J362,0)</f>
        <v>0</v>
      </c>
      <c r="BF362" s="219">
        <f>IF(N362="snížená",J362,0)</f>
        <v>0</v>
      </c>
      <c r="BG362" s="219">
        <f>IF(N362="zákl. přenesená",J362,0)</f>
        <v>0</v>
      </c>
      <c r="BH362" s="219">
        <f>IF(N362="sníž. přenesená",J362,0)</f>
        <v>0</v>
      </c>
      <c r="BI362" s="219">
        <f>IF(N362="nulová",J362,0)</f>
        <v>0</v>
      </c>
      <c r="BJ362" s="20" t="s">
        <v>84</v>
      </c>
      <c r="BK362" s="219">
        <f>ROUND(I362*H362,2)</f>
        <v>0</v>
      </c>
      <c r="BL362" s="20" t="s">
        <v>147</v>
      </c>
      <c r="BM362" s="218" t="s">
        <v>905</v>
      </c>
    </row>
    <row r="363" s="2" customFormat="1">
      <c r="A363" s="41"/>
      <c r="B363" s="42"/>
      <c r="C363" s="43"/>
      <c r="D363" s="220" t="s">
        <v>149</v>
      </c>
      <c r="E363" s="43"/>
      <c r="F363" s="221" t="s">
        <v>2188</v>
      </c>
      <c r="G363" s="43"/>
      <c r="H363" s="43"/>
      <c r="I363" s="222"/>
      <c r="J363" s="43"/>
      <c r="K363" s="43"/>
      <c r="L363" s="47"/>
      <c r="M363" s="223"/>
      <c r="N363" s="224"/>
      <c r="O363" s="87"/>
      <c r="P363" s="87"/>
      <c r="Q363" s="87"/>
      <c r="R363" s="87"/>
      <c r="S363" s="87"/>
      <c r="T363" s="88"/>
      <c r="U363" s="41"/>
      <c r="V363" s="41"/>
      <c r="W363" s="41"/>
      <c r="X363" s="41"/>
      <c r="Y363" s="41"/>
      <c r="Z363" s="41"/>
      <c r="AA363" s="41"/>
      <c r="AB363" s="41"/>
      <c r="AC363" s="41"/>
      <c r="AD363" s="41"/>
      <c r="AE363" s="41"/>
      <c r="AT363" s="20" t="s">
        <v>149</v>
      </c>
      <c r="AU363" s="20" t="s">
        <v>86</v>
      </c>
    </row>
    <row r="364" s="2" customFormat="1">
      <c r="A364" s="41"/>
      <c r="B364" s="42"/>
      <c r="C364" s="43"/>
      <c r="D364" s="225" t="s">
        <v>151</v>
      </c>
      <c r="E364" s="43"/>
      <c r="F364" s="226" t="s">
        <v>2189</v>
      </c>
      <c r="G364" s="43"/>
      <c r="H364" s="43"/>
      <c r="I364" s="222"/>
      <c r="J364" s="43"/>
      <c r="K364" s="43"/>
      <c r="L364" s="47"/>
      <c r="M364" s="223"/>
      <c r="N364" s="224"/>
      <c r="O364" s="87"/>
      <c r="P364" s="87"/>
      <c r="Q364" s="87"/>
      <c r="R364" s="87"/>
      <c r="S364" s="87"/>
      <c r="T364" s="88"/>
      <c r="U364" s="41"/>
      <c r="V364" s="41"/>
      <c r="W364" s="41"/>
      <c r="X364" s="41"/>
      <c r="Y364" s="41"/>
      <c r="Z364" s="41"/>
      <c r="AA364" s="41"/>
      <c r="AB364" s="41"/>
      <c r="AC364" s="41"/>
      <c r="AD364" s="41"/>
      <c r="AE364" s="41"/>
      <c r="AT364" s="20" t="s">
        <v>151</v>
      </c>
      <c r="AU364" s="20" t="s">
        <v>86</v>
      </c>
    </row>
    <row r="365" s="2" customFormat="1">
      <c r="A365" s="41"/>
      <c r="B365" s="42"/>
      <c r="C365" s="43"/>
      <c r="D365" s="220" t="s">
        <v>164</v>
      </c>
      <c r="E365" s="43"/>
      <c r="F365" s="239" t="s">
        <v>2154</v>
      </c>
      <c r="G365" s="43"/>
      <c r="H365" s="43"/>
      <c r="I365" s="222"/>
      <c r="J365" s="43"/>
      <c r="K365" s="43"/>
      <c r="L365" s="47"/>
      <c r="M365" s="223"/>
      <c r="N365" s="224"/>
      <c r="O365" s="87"/>
      <c r="P365" s="87"/>
      <c r="Q365" s="87"/>
      <c r="R365" s="87"/>
      <c r="S365" s="87"/>
      <c r="T365" s="88"/>
      <c r="U365" s="41"/>
      <c r="V365" s="41"/>
      <c r="W365" s="41"/>
      <c r="X365" s="41"/>
      <c r="Y365" s="41"/>
      <c r="Z365" s="41"/>
      <c r="AA365" s="41"/>
      <c r="AB365" s="41"/>
      <c r="AC365" s="41"/>
      <c r="AD365" s="41"/>
      <c r="AE365" s="41"/>
      <c r="AT365" s="20" t="s">
        <v>164</v>
      </c>
      <c r="AU365" s="20" t="s">
        <v>86</v>
      </c>
    </row>
    <row r="366" s="13" customFormat="1">
      <c r="A366" s="13"/>
      <c r="B366" s="227"/>
      <c r="C366" s="228"/>
      <c r="D366" s="220" t="s">
        <v>153</v>
      </c>
      <c r="E366" s="229" t="s">
        <v>19</v>
      </c>
      <c r="F366" s="230" t="s">
        <v>2178</v>
      </c>
      <c r="G366" s="228"/>
      <c r="H366" s="231">
        <v>24</v>
      </c>
      <c r="I366" s="232"/>
      <c r="J366" s="228"/>
      <c r="K366" s="228"/>
      <c r="L366" s="233"/>
      <c r="M366" s="234"/>
      <c r="N366" s="235"/>
      <c r="O366" s="235"/>
      <c r="P366" s="235"/>
      <c r="Q366" s="235"/>
      <c r="R366" s="235"/>
      <c r="S366" s="235"/>
      <c r="T366" s="23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7" t="s">
        <v>153</v>
      </c>
      <c r="AU366" s="237" t="s">
        <v>86</v>
      </c>
      <c r="AV366" s="13" t="s">
        <v>86</v>
      </c>
      <c r="AW366" s="13" t="s">
        <v>35</v>
      </c>
      <c r="AX366" s="13" t="s">
        <v>76</v>
      </c>
      <c r="AY366" s="237" t="s">
        <v>139</v>
      </c>
    </row>
    <row r="367" s="13" customFormat="1">
      <c r="A367" s="13"/>
      <c r="B367" s="227"/>
      <c r="C367" s="228"/>
      <c r="D367" s="220" t="s">
        <v>153</v>
      </c>
      <c r="E367" s="229" t="s">
        <v>19</v>
      </c>
      <c r="F367" s="230" t="s">
        <v>2179</v>
      </c>
      <c r="G367" s="228"/>
      <c r="H367" s="231">
        <v>1.8</v>
      </c>
      <c r="I367" s="232"/>
      <c r="J367" s="228"/>
      <c r="K367" s="228"/>
      <c r="L367" s="233"/>
      <c r="M367" s="234"/>
      <c r="N367" s="235"/>
      <c r="O367" s="235"/>
      <c r="P367" s="235"/>
      <c r="Q367" s="235"/>
      <c r="R367" s="235"/>
      <c r="S367" s="235"/>
      <c r="T367" s="23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37" t="s">
        <v>153</v>
      </c>
      <c r="AU367" s="237" t="s">
        <v>86</v>
      </c>
      <c r="AV367" s="13" t="s">
        <v>86</v>
      </c>
      <c r="AW367" s="13" t="s">
        <v>35</v>
      </c>
      <c r="AX367" s="13" t="s">
        <v>76</v>
      </c>
      <c r="AY367" s="237" t="s">
        <v>139</v>
      </c>
    </row>
    <row r="368" s="14" customFormat="1">
      <c r="A368" s="14"/>
      <c r="B368" s="251"/>
      <c r="C368" s="252"/>
      <c r="D368" s="220" t="s">
        <v>153</v>
      </c>
      <c r="E368" s="253" t="s">
        <v>19</v>
      </c>
      <c r="F368" s="254" t="s">
        <v>213</v>
      </c>
      <c r="G368" s="252"/>
      <c r="H368" s="255">
        <v>25.800000000000001</v>
      </c>
      <c r="I368" s="256"/>
      <c r="J368" s="252"/>
      <c r="K368" s="252"/>
      <c r="L368" s="257"/>
      <c r="M368" s="258"/>
      <c r="N368" s="259"/>
      <c r="O368" s="259"/>
      <c r="P368" s="259"/>
      <c r="Q368" s="259"/>
      <c r="R368" s="259"/>
      <c r="S368" s="259"/>
      <c r="T368" s="260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61" t="s">
        <v>153</v>
      </c>
      <c r="AU368" s="261" t="s">
        <v>86</v>
      </c>
      <c r="AV368" s="14" t="s">
        <v>147</v>
      </c>
      <c r="AW368" s="14" t="s">
        <v>35</v>
      </c>
      <c r="AX368" s="14" t="s">
        <v>84</v>
      </c>
      <c r="AY368" s="261" t="s">
        <v>139</v>
      </c>
    </row>
    <row r="369" s="2" customFormat="1" ht="16.5" customHeight="1">
      <c r="A369" s="41"/>
      <c r="B369" s="42"/>
      <c r="C369" s="207" t="s">
        <v>695</v>
      </c>
      <c r="D369" s="238" t="s">
        <v>142</v>
      </c>
      <c r="E369" s="208" t="s">
        <v>2190</v>
      </c>
      <c r="F369" s="209" t="s">
        <v>2191</v>
      </c>
      <c r="G369" s="210" t="s">
        <v>160</v>
      </c>
      <c r="H369" s="211">
        <v>2.1000000000000001</v>
      </c>
      <c r="I369" s="212"/>
      <c r="J369" s="213">
        <f>ROUND(I369*H369,2)</f>
        <v>0</v>
      </c>
      <c r="K369" s="209" t="s">
        <v>146</v>
      </c>
      <c r="L369" s="47"/>
      <c r="M369" s="214" t="s">
        <v>19</v>
      </c>
      <c r="N369" s="215" t="s">
        <v>47</v>
      </c>
      <c r="O369" s="87"/>
      <c r="P369" s="216">
        <f>O369*H369</f>
        <v>0</v>
      </c>
      <c r="Q369" s="216">
        <v>0.0057000000000000002</v>
      </c>
      <c r="R369" s="216">
        <f>Q369*H369</f>
        <v>0.011970000000000002</v>
      </c>
      <c r="S369" s="216">
        <v>0</v>
      </c>
      <c r="T369" s="217">
        <f>S369*H369</f>
        <v>0</v>
      </c>
      <c r="U369" s="41"/>
      <c r="V369" s="41"/>
      <c r="W369" s="41"/>
      <c r="X369" s="41"/>
      <c r="Y369" s="41"/>
      <c r="Z369" s="41"/>
      <c r="AA369" s="41"/>
      <c r="AB369" s="41"/>
      <c r="AC369" s="41"/>
      <c r="AD369" s="41"/>
      <c r="AE369" s="41"/>
      <c r="AR369" s="218" t="s">
        <v>147</v>
      </c>
      <c r="AT369" s="218" t="s">
        <v>142</v>
      </c>
      <c r="AU369" s="218" t="s">
        <v>86</v>
      </c>
      <c r="AY369" s="20" t="s">
        <v>139</v>
      </c>
      <c r="BE369" s="219">
        <f>IF(N369="základní",J369,0)</f>
        <v>0</v>
      </c>
      <c r="BF369" s="219">
        <f>IF(N369="snížená",J369,0)</f>
        <v>0</v>
      </c>
      <c r="BG369" s="219">
        <f>IF(N369="zákl. přenesená",J369,0)</f>
        <v>0</v>
      </c>
      <c r="BH369" s="219">
        <f>IF(N369="sníž. přenesená",J369,0)</f>
        <v>0</v>
      </c>
      <c r="BI369" s="219">
        <f>IF(N369="nulová",J369,0)</f>
        <v>0</v>
      </c>
      <c r="BJ369" s="20" t="s">
        <v>84</v>
      </c>
      <c r="BK369" s="219">
        <f>ROUND(I369*H369,2)</f>
        <v>0</v>
      </c>
      <c r="BL369" s="20" t="s">
        <v>147</v>
      </c>
      <c r="BM369" s="218" t="s">
        <v>2192</v>
      </c>
    </row>
    <row r="370" s="2" customFormat="1">
      <c r="A370" s="41"/>
      <c r="B370" s="42"/>
      <c r="C370" s="43"/>
      <c r="D370" s="220" t="s">
        <v>149</v>
      </c>
      <c r="E370" s="43"/>
      <c r="F370" s="221" t="s">
        <v>2193</v>
      </c>
      <c r="G370" s="43"/>
      <c r="H370" s="43"/>
      <c r="I370" s="222"/>
      <c r="J370" s="43"/>
      <c r="K370" s="43"/>
      <c r="L370" s="47"/>
      <c r="M370" s="223"/>
      <c r="N370" s="224"/>
      <c r="O370" s="87"/>
      <c r="P370" s="87"/>
      <c r="Q370" s="87"/>
      <c r="R370" s="87"/>
      <c r="S370" s="87"/>
      <c r="T370" s="88"/>
      <c r="U370" s="41"/>
      <c r="V370" s="41"/>
      <c r="W370" s="41"/>
      <c r="X370" s="41"/>
      <c r="Y370" s="41"/>
      <c r="Z370" s="41"/>
      <c r="AA370" s="41"/>
      <c r="AB370" s="41"/>
      <c r="AC370" s="41"/>
      <c r="AD370" s="41"/>
      <c r="AE370" s="41"/>
      <c r="AT370" s="20" t="s">
        <v>149</v>
      </c>
      <c r="AU370" s="20" t="s">
        <v>86</v>
      </c>
    </row>
    <row r="371" s="2" customFormat="1">
      <c r="A371" s="41"/>
      <c r="B371" s="42"/>
      <c r="C371" s="43"/>
      <c r="D371" s="225" t="s">
        <v>151</v>
      </c>
      <c r="E371" s="43"/>
      <c r="F371" s="226" t="s">
        <v>2194</v>
      </c>
      <c r="G371" s="43"/>
      <c r="H371" s="43"/>
      <c r="I371" s="222"/>
      <c r="J371" s="43"/>
      <c r="K371" s="43"/>
      <c r="L371" s="47"/>
      <c r="M371" s="223"/>
      <c r="N371" s="224"/>
      <c r="O371" s="87"/>
      <c r="P371" s="87"/>
      <c r="Q371" s="87"/>
      <c r="R371" s="87"/>
      <c r="S371" s="87"/>
      <c r="T371" s="88"/>
      <c r="U371" s="41"/>
      <c r="V371" s="41"/>
      <c r="W371" s="41"/>
      <c r="X371" s="41"/>
      <c r="Y371" s="41"/>
      <c r="Z371" s="41"/>
      <c r="AA371" s="41"/>
      <c r="AB371" s="41"/>
      <c r="AC371" s="41"/>
      <c r="AD371" s="41"/>
      <c r="AE371" s="41"/>
      <c r="AT371" s="20" t="s">
        <v>151</v>
      </c>
      <c r="AU371" s="20" t="s">
        <v>86</v>
      </c>
    </row>
    <row r="372" s="2" customFormat="1">
      <c r="A372" s="41"/>
      <c r="B372" s="42"/>
      <c r="C372" s="43"/>
      <c r="D372" s="220" t="s">
        <v>164</v>
      </c>
      <c r="E372" s="43"/>
      <c r="F372" s="239" t="s">
        <v>2154</v>
      </c>
      <c r="G372" s="43"/>
      <c r="H372" s="43"/>
      <c r="I372" s="222"/>
      <c r="J372" s="43"/>
      <c r="K372" s="43"/>
      <c r="L372" s="47"/>
      <c r="M372" s="223"/>
      <c r="N372" s="224"/>
      <c r="O372" s="87"/>
      <c r="P372" s="87"/>
      <c r="Q372" s="87"/>
      <c r="R372" s="87"/>
      <c r="S372" s="87"/>
      <c r="T372" s="88"/>
      <c r="U372" s="41"/>
      <c r="V372" s="41"/>
      <c r="W372" s="41"/>
      <c r="X372" s="41"/>
      <c r="Y372" s="41"/>
      <c r="Z372" s="41"/>
      <c r="AA372" s="41"/>
      <c r="AB372" s="41"/>
      <c r="AC372" s="41"/>
      <c r="AD372" s="41"/>
      <c r="AE372" s="41"/>
      <c r="AT372" s="20" t="s">
        <v>164</v>
      </c>
      <c r="AU372" s="20" t="s">
        <v>86</v>
      </c>
    </row>
    <row r="373" s="13" customFormat="1">
      <c r="A373" s="13"/>
      <c r="B373" s="227"/>
      <c r="C373" s="228"/>
      <c r="D373" s="220" t="s">
        <v>153</v>
      </c>
      <c r="E373" s="229" t="s">
        <v>19</v>
      </c>
      <c r="F373" s="230" t="s">
        <v>2195</v>
      </c>
      <c r="G373" s="228"/>
      <c r="H373" s="231">
        <v>2.1000000000000001</v>
      </c>
      <c r="I373" s="232"/>
      <c r="J373" s="228"/>
      <c r="K373" s="228"/>
      <c r="L373" s="233"/>
      <c r="M373" s="234"/>
      <c r="N373" s="235"/>
      <c r="O373" s="235"/>
      <c r="P373" s="235"/>
      <c r="Q373" s="235"/>
      <c r="R373" s="235"/>
      <c r="S373" s="235"/>
      <c r="T373" s="236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37" t="s">
        <v>153</v>
      </c>
      <c r="AU373" s="237" t="s">
        <v>86</v>
      </c>
      <c r="AV373" s="13" t="s">
        <v>86</v>
      </c>
      <c r="AW373" s="13" t="s">
        <v>35</v>
      </c>
      <c r="AX373" s="13" t="s">
        <v>84</v>
      </c>
      <c r="AY373" s="237" t="s">
        <v>139</v>
      </c>
    </row>
    <row r="374" s="2" customFormat="1" ht="16.5" customHeight="1">
      <c r="A374" s="41"/>
      <c r="B374" s="42"/>
      <c r="C374" s="207" t="s">
        <v>701</v>
      </c>
      <c r="D374" s="238" t="s">
        <v>142</v>
      </c>
      <c r="E374" s="208" t="s">
        <v>2196</v>
      </c>
      <c r="F374" s="209" t="s">
        <v>2197</v>
      </c>
      <c r="G374" s="210" t="s">
        <v>160</v>
      </c>
      <c r="H374" s="211">
        <v>25.800000000000001</v>
      </c>
      <c r="I374" s="212"/>
      <c r="J374" s="213">
        <f>ROUND(I374*H374,2)</f>
        <v>0</v>
      </c>
      <c r="K374" s="209" t="s">
        <v>146</v>
      </c>
      <c r="L374" s="47"/>
      <c r="M374" s="214" t="s">
        <v>19</v>
      </c>
      <c r="N374" s="215" t="s">
        <v>47</v>
      </c>
      <c r="O374" s="87"/>
      <c r="P374" s="216">
        <f>O374*H374</f>
        <v>0</v>
      </c>
      <c r="Q374" s="216">
        <v>0.0033</v>
      </c>
      <c r="R374" s="216">
        <f>Q374*H374</f>
        <v>0.085140000000000007</v>
      </c>
      <c r="S374" s="216">
        <v>0</v>
      </c>
      <c r="T374" s="217">
        <f>S374*H374</f>
        <v>0</v>
      </c>
      <c r="U374" s="41"/>
      <c r="V374" s="41"/>
      <c r="W374" s="41"/>
      <c r="X374" s="41"/>
      <c r="Y374" s="41"/>
      <c r="Z374" s="41"/>
      <c r="AA374" s="41"/>
      <c r="AB374" s="41"/>
      <c r="AC374" s="41"/>
      <c r="AD374" s="41"/>
      <c r="AE374" s="41"/>
      <c r="AR374" s="218" t="s">
        <v>147</v>
      </c>
      <c r="AT374" s="218" t="s">
        <v>142</v>
      </c>
      <c r="AU374" s="218" t="s">
        <v>86</v>
      </c>
      <c r="AY374" s="20" t="s">
        <v>139</v>
      </c>
      <c r="BE374" s="219">
        <f>IF(N374="základní",J374,0)</f>
        <v>0</v>
      </c>
      <c r="BF374" s="219">
        <f>IF(N374="snížená",J374,0)</f>
        <v>0</v>
      </c>
      <c r="BG374" s="219">
        <f>IF(N374="zákl. přenesená",J374,0)</f>
        <v>0</v>
      </c>
      <c r="BH374" s="219">
        <f>IF(N374="sníž. přenesená",J374,0)</f>
        <v>0</v>
      </c>
      <c r="BI374" s="219">
        <f>IF(N374="nulová",J374,0)</f>
        <v>0</v>
      </c>
      <c r="BJ374" s="20" t="s">
        <v>84</v>
      </c>
      <c r="BK374" s="219">
        <f>ROUND(I374*H374,2)</f>
        <v>0</v>
      </c>
      <c r="BL374" s="20" t="s">
        <v>147</v>
      </c>
      <c r="BM374" s="218" t="s">
        <v>2198</v>
      </c>
    </row>
    <row r="375" s="2" customFormat="1">
      <c r="A375" s="41"/>
      <c r="B375" s="42"/>
      <c r="C375" s="43"/>
      <c r="D375" s="220" t="s">
        <v>149</v>
      </c>
      <c r="E375" s="43"/>
      <c r="F375" s="221" t="s">
        <v>2199</v>
      </c>
      <c r="G375" s="43"/>
      <c r="H375" s="43"/>
      <c r="I375" s="222"/>
      <c r="J375" s="43"/>
      <c r="K375" s="43"/>
      <c r="L375" s="47"/>
      <c r="M375" s="223"/>
      <c r="N375" s="224"/>
      <c r="O375" s="87"/>
      <c r="P375" s="87"/>
      <c r="Q375" s="87"/>
      <c r="R375" s="87"/>
      <c r="S375" s="87"/>
      <c r="T375" s="88"/>
      <c r="U375" s="41"/>
      <c r="V375" s="41"/>
      <c r="W375" s="41"/>
      <c r="X375" s="41"/>
      <c r="Y375" s="41"/>
      <c r="Z375" s="41"/>
      <c r="AA375" s="41"/>
      <c r="AB375" s="41"/>
      <c r="AC375" s="41"/>
      <c r="AD375" s="41"/>
      <c r="AE375" s="41"/>
      <c r="AT375" s="20" t="s">
        <v>149</v>
      </c>
      <c r="AU375" s="20" t="s">
        <v>86</v>
      </c>
    </row>
    <row r="376" s="2" customFormat="1">
      <c r="A376" s="41"/>
      <c r="B376" s="42"/>
      <c r="C376" s="43"/>
      <c r="D376" s="225" t="s">
        <v>151</v>
      </c>
      <c r="E376" s="43"/>
      <c r="F376" s="226" t="s">
        <v>2200</v>
      </c>
      <c r="G376" s="43"/>
      <c r="H376" s="43"/>
      <c r="I376" s="222"/>
      <c r="J376" s="43"/>
      <c r="K376" s="43"/>
      <c r="L376" s="47"/>
      <c r="M376" s="223"/>
      <c r="N376" s="224"/>
      <c r="O376" s="87"/>
      <c r="P376" s="87"/>
      <c r="Q376" s="87"/>
      <c r="R376" s="87"/>
      <c r="S376" s="87"/>
      <c r="T376" s="88"/>
      <c r="U376" s="41"/>
      <c r="V376" s="41"/>
      <c r="W376" s="41"/>
      <c r="X376" s="41"/>
      <c r="Y376" s="41"/>
      <c r="Z376" s="41"/>
      <c r="AA376" s="41"/>
      <c r="AB376" s="41"/>
      <c r="AC376" s="41"/>
      <c r="AD376" s="41"/>
      <c r="AE376" s="41"/>
      <c r="AT376" s="20" t="s">
        <v>151</v>
      </c>
      <c r="AU376" s="20" t="s">
        <v>86</v>
      </c>
    </row>
    <row r="377" s="2" customFormat="1">
      <c r="A377" s="41"/>
      <c r="B377" s="42"/>
      <c r="C377" s="43"/>
      <c r="D377" s="220" t="s">
        <v>164</v>
      </c>
      <c r="E377" s="43"/>
      <c r="F377" s="239" t="s">
        <v>2154</v>
      </c>
      <c r="G377" s="43"/>
      <c r="H377" s="43"/>
      <c r="I377" s="222"/>
      <c r="J377" s="43"/>
      <c r="K377" s="43"/>
      <c r="L377" s="47"/>
      <c r="M377" s="223"/>
      <c r="N377" s="224"/>
      <c r="O377" s="87"/>
      <c r="P377" s="87"/>
      <c r="Q377" s="87"/>
      <c r="R377" s="87"/>
      <c r="S377" s="87"/>
      <c r="T377" s="88"/>
      <c r="U377" s="41"/>
      <c r="V377" s="41"/>
      <c r="W377" s="41"/>
      <c r="X377" s="41"/>
      <c r="Y377" s="41"/>
      <c r="Z377" s="41"/>
      <c r="AA377" s="41"/>
      <c r="AB377" s="41"/>
      <c r="AC377" s="41"/>
      <c r="AD377" s="41"/>
      <c r="AE377" s="41"/>
      <c r="AT377" s="20" t="s">
        <v>164</v>
      </c>
      <c r="AU377" s="20" t="s">
        <v>86</v>
      </c>
    </row>
    <row r="378" s="13" customFormat="1">
      <c r="A378" s="13"/>
      <c r="B378" s="227"/>
      <c r="C378" s="228"/>
      <c r="D378" s="220" t="s">
        <v>153</v>
      </c>
      <c r="E378" s="229" t="s">
        <v>19</v>
      </c>
      <c r="F378" s="230" t="s">
        <v>2178</v>
      </c>
      <c r="G378" s="228"/>
      <c r="H378" s="231">
        <v>24</v>
      </c>
      <c r="I378" s="232"/>
      <c r="J378" s="228"/>
      <c r="K378" s="228"/>
      <c r="L378" s="233"/>
      <c r="M378" s="234"/>
      <c r="N378" s="235"/>
      <c r="O378" s="235"/>
      <c r="P378" s="235"/>
      <c r="Q378" s="235"/>
      <c r="R378" s="235"/>
      <c r="S378" s="235"/>
      <c r="T378" s="23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37" t="s">
        <v>153</v>
      </c>
      <c r="AU378" s="237" t="s">
        <v>86</v>
      </c>
      <c r="AV378" s="13" t="s">
        <v>86</v>
      </c>
      <c r="AW378" s="13" t="s">
        <v>35</v>
      </c>
      <c r="AX378" s="13" t="s">
        <v>76</v>
      </c>
      <c r="AY378" s="237" t="s">
        <v>139</v>
      </c>
    </row>
    <row r="379" s="13" customFormat="1">
      <c r="A379" s="13"/>
      <c r="B379" s="227"/>
      <c r="C379" s="228"/>
      <c r="D379" s="220" t="s">
        <v>153</v>
      </c>
      <c r="E379" s="229" t="s">
        <v>19</v>
      </c>
      <c r="F379" s="230" t="s">
        <v>2179</v>
      </c>
      <c r="G379" s="228"/>
      <c r="H379" s="231">
        <v>1.8</v>
      </c>
      <c r="I379" s="232"/>
      <c r="J379" s="228"/>
      <c r="K379" s="228"/>
      <c r="L379" s="233"/>
      <c r="M379" s="234"/>
      <c r="N379" s="235"/>
      <c r="O379" s="235"/>
      <c r="P379" s="235"/>
      <c r="Q379" s="235"/>
      <c r="R379" s="235"/>
      <c r="S379" s="235"/>
      <c r="T379" s="23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37" t="s">
        <v>153</v>
      </c>
      <c r="AU379" s="237" t="s">
        <v>86</v>
      </c>
      <c r="AV379" s="13" t="s">
        <v>86</v>
      </c>
      <c r="AW379" s="13" t="s">
        <v>35</v>
      </c>
      <c r="AX379" s="13" t="s">
        <v>76</v>
      </c>
      <c r="AY379" s="237" t="s">
        <v>139</v>
      </c>
    </row>
    <row r="380" s="14" customFormat="1">
      <c r="A380" s="14"/>
      <c r="B380" s="251"/>
      <c r="C380" s="252"/>
      <c r="D380" s="220" t="s">
        <v>153</v>
      </c>
      <c r="E380" s="253" t="s">
        <v>19</v>
      </c>
      <c r="F380" s="254" t="s">
        <v>213</v>
      </c>
      <c r="G380" s="252"/>
      <c r="H380" s="255">
        <v>25.800000000000001</v>
      </c>
      <c r="I380" s="256"/>
      <c r="J380" s="252"/>
      <c r="K380" s="252"/>
      <c r="L380" s="257"/>
      <c r="M380" s="258"/>
      <c r="N380" s="259"/>
      <c r="O380" s="259"/>
      <c r="P380" s="259"/>
      <c r="Q380" s="259"/>
      <c r="R380" s="259"/>
      <c r="S380" s="259"/>
      <c r="T380" s="26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1" t="s">
        <v>153</v>
      </c>
      <c r="AU380" s="261" t="s">
        <v>86</v>
      </c>
      <c r="AV380" s="14" t="s">
        <v>147</v>
      </c>
      <c r="AW380" s="14" t="s">
        <v>35</v>
      </c>
      <c r="AX380" s="14" t="s">
        <v>84</v>
      </c>
      <c r="AY380" s="261" t="s">
        <v>139</v>
      </c>
    </row>
    <row r="381" s="2" customFormat="1" ht="16.5" customHeight="1">
      <c r="A381" s="41"/>
      <c r="B381" s="42"/>
      <c r="C381" s="207" t="s">
        <v>705</v>
      </c>
      <c r="D381" s="238" t="s">
        <v>142</v>
      </c>
      <c r="E381" s="208" t="s">
        <v>2201</v>
      </c>
      <c r="F381" s="209" t="s">
        <v>2202</v>
      </c>
      <c r="G381" s="210" t="s">
        <v>160</v>
      </c>
      <c r="H381" s="211">
        <v>27.859999999999999</v>
      </c>
      <c r="I381" s="212"/>
      <c r="J381" s="213">
        <f>ROUND(I381*H381,2)</f>
        <v>0</v>
      </c>
      <c r="K381" s="209" t="s">
        <v>146</v>
      </c>
      <c r="L381" s="47"/>
      <c r="M381" s="214" t="s">
        <v>19</v>
      </c>
      <c r="N381" s="215" t="s">
        <v>47</v>
      </c>
      <c r="O381" s="87"/>
      <c r="P381" s="216">
        <f>O381*H381</f>
        <v>0</v>
      </c>
      <c r="Q381" s="216">
        <v>0.000263</v>
      </c>
      <c r="R381" s="216">
        <f>Q381*H381</f>
        <v>0.00732718</v>
      </c>
      <c r="S381" s="216">
        <v>0</v>
      </c>
      <c r="T381" s="217">
        <f>S381*H381</f>
        <v>0</v>
      </c>
      <c r="U381" s="41"/>
      <c r="V381" s="41"/>
      <c r="W381" s="41"/>
      <c r="X381" s="41"/>
      <c r="Y381" s="41"/>
      <c r="Z381" s="41"/>
      <c r="AA381" s="41"/>
      <c r="AB381" s="41"/>
      <c r="AC381" s="41"/>
      <c r="AD381" s="41"/>
      <c r="AE381" s="41"/>
      <c r="AR381" s="218" t="s">
        <v>147</v>
      </c>
      <c r="AT381" s="218" t="s">
        <v>142</v>
      </c>
      <c r="AU381" s="218" t="s">
        <v>86</v>
      </c>
      <c r="AY381" s="20" t="s">
        <v>139</v>
      </c>
      <c r="BE381" s="219">
        <f>IF(N381="základní",J381,0)</f>
        <v>0</v>
      </c>
      <c r="BF381" s="219">
        <f>IF(N381="snížená",J381,0)</f>
        <v>0</v>
      </c>
      <c r="BG381" s="219">
        <f>IF(N381="zákl. přenesená",J381,0)</f>
        <v>0</v>
      </c>
      <c r="BH381" s="219">
        <f>IF(N381="sníž. přenesená",J381,0)</f>
        <v>0</v>
      </c>
      <c r="BI381" s="219">
        <f>IF(N381="nulová",J381,0)</f>
        <v>0</v>
      </c>
      <c r="BJ381" s="20" t="s">
        <v>84</v>
      </c>
      <c r="BK381" s="219">
        <f>ROUND(I381*H381,2)</f>
        <v>0</v>
      </c>
      <c r="BL381" s="20" t="s">
        <v>147</v>
      </c>
      <c r="BM381" s="218" t="s">
        <v>1048</v>
      </c>
    </row>
    <row r="382" s="2" customFormat="1">
      <c r="A382" s="41"/>
      <c r="B382" s="42"/>
      <c r="C382" s="43"/>
      <c r="D382" s="220" t="s">
        <v>149</v>
      </c>
      <c r="E382" s="43"/>
      <c r="F382" s="221" t="s">
        <v>2203</v>
      </c>
      <c r="G382" s="43"/>
      <c r="H382" s="43"/>
      <c r="I382" s="222"/>
      <c r="J382" s="43"/>
      <c r="K382" s="43"/>
      <c r="L382" s="47"/>
      <c r="M382" s="223"/>
      <c r="N382" s="224"/>
      <c r="O382" s="87"/>
      <c r="P382" s="87"/>
      <c r="Q382" s="87"/>
      <c r="R382" s="87"/>
      <c r="S382" s="87"/>
      <c r="T382" s="88"/>
      <c r="U382" s="41"/>
      <c r="V382" s="41"/>
      <c r="W382" s="41"/>
      <c r="X382" s="41"/>
      <c r="Y382" s="41"/>
      <c r="Z382" s="41"/>
      <c r="AA382" s="41"/>
      <c r="AB382" s="41"/>
      <c r="AC382" s="41"/>
      <c r="AD382" s="41"/>
      <c r="AE382" s="41"/>
      <c r="AT382" s="20" t="s">
        <v>149</v>
      </c>
      <c r="AU382" s="20" t="s">
        <v>86</v>
      </c>
    </row>
    <row r="383" s="2" customFormat="1">
      <c r="A383" s="41"/>
      <c r="B383" s="42"/>
      <c r="C383" s="43"/>
      <c r="D383" s="225" t="s">
        <v>151</v>
      </c>
      <c r="E383" s="43"/>
      <c r="F383" s="226" t="s">
        <v>2204</v>
      </c>
      <c r="G383" s="43"/>
      <c r="H383" s="43"/>
      <c r="I383" s="222"/>
      <c r="J383" s="43"/>
      <c r="K383" s="43"/>
      <c r="L383" s="47"/>
      <c r="M383" s="223"/>
      <c r="N383" s="224"/>
      <c r="O383" s="87"/>
      <c r="P383" s="87"/>
      <c r="Q383" s="87"/>
      <c r="R383" s="87"/>
      <c r="S383" s="87"/>
      <c r="T383" s="88"/>
      <c r="U383" s="41"/>
      <c r="V383" s="41"/>
      <c r="W383" s="41"/>
      <c r="X383" s="41"/>
      <c r="Y383" s="41"/>
      <c r="Z383" s="41"/>
      <c r="AA383" s="41"/>
      <c r="AB383" s="41"/>
      <c r="AC383" s="41"/>
      <c r="AD383" s="41"/>
      <c r="AE383" s="41"/>
      <c r="AT383" s="20" t="s">
        <v>151</v>
      </c>
      <c r="AU383" s="20" t="s">
        <v>86</v>
      </c>
    </row>
    <row r="384" s="2" customFormat="1">
      <c r="A384" s="41"/>
      <c r="B384" s="42"/>
      <c r="C384" s="43"/>
      <c r="D384" s="220" t="s">
        <v>164</v>
      </c>
      <c r="E384" s="43"/>
      <c r="F384" s="239" t="s">
        <v>2117</v>
      </c>
      <c r="G384" s="43"/>
      <c r="H384" s="43"/>
      <c r="I384" s="222"/>
      <c r="J384" s="43"/>
      <c r="K384" s="43"/>
      <c r="L384" s="47"/>
      <c r="M384" s="223"/>
      <c r="N384" s="224"/>
      <c r="O384" s="87"/>
      <c r="P384" s="87"/>
      <c r="Q384" s="87"/>
      <c r="R384" s="87"/>
      <c r="S384" s="87"/>
      <c r="T384" s="88"/>
      <c r="U384" s="41"/>
      <c r="V384" s="41"/>
      <c r="W384" s="41"/>
      <c r="X384" s="41"/>
      <c r="Y384" s="41"/>
      <c r="Z384" s="41"/>
      <c r="AA384" s="41"/>
      <c r="AB384" s="41"/>
      <c r="AC384" s="41"/>
      <c r="AD384" s="41"/>
      <c r="AE384" s="41"/>
      <c r="AT384" s="20" t="s">
        <v>164</v>
      </c>
      <c r="AU384" s="20" t="s">
        <v>86</v>
      </c>
    </row>
    <row r="385" s="13" customFormat="1">
      <c r="A385" s="13"/>
      <c r="B385" s="227"/>
      <c r="C385" s="228"/>
      <c r="D385" s="220" t="s">
        <v>153</v>
      </c>
      <c r="E385" s="229" t="s">
        <v>19</v>
      </c>
      <c r="F385" s="230" t="s">
        <v>2205</v>
      </c>
      <c r="G385" s="228"/>
      <c r="H385" s="231">
        <v>12</v>
      </c>
      <c r="I385" s="232"/>
      <c r="J385" s="228"/>
      <c r="K385" s="228"/>
      <c r="L385" s="233"/>
      <c r="M385" s="234"/>
      <c r="N385" s="235"/>
      <c r="O385" s="235"/>
      <c r="P385" s="235"/>
      <c r="Q385" s="235"/>
      <c r="R385" s="235"/>
      <c r="S385" s="235"/>
      <c r="T385" s="236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7" t="s">
        <v>153</v>
      </c>
      <c r="AU385" s="237" t="s">
        <v>86</v>
      </c>
      <c r="AV385" s="13" t="s">
        <v>86</v>
      </c>
      <c r="AW385" s="13" t="s">
        <v>35</v>
      </c>
      <c r="AX385" s="13" t="s">
        <v>76</v>
      </c>
      <c r="AY385" s="237" t="s">
        <v>139</v>
      </c>
    </row>
    <row r="386" s="13" customFormat="1">
      <c r="A386" s="13"/>
      <c r="B386" s="227"/>
      <c r="C386" s="228"/>
      <c r="D386" s="220" t="s">
        <v>153</v>
      </c>
      <c r="E386" s="229" t="s">
        <v>19</v>
      </c>
      <c r="F386" s="230" t="s">
        <v>2206</v>
      </c>
      <c r="G386" s="228"/>
      <c r="H386" s="231">
        <v>15.859999999999999</v>
      </c>
      <c r="I386" s="232"/>
      <c r="J386" s="228"/>
      <c r="K386" s="228"/>
      <c r="L386" s="233"/>
      <c r="M386" s="234"/>
      <c r="N386" s="235"/>
      <c r="O386" s="235"/>
      <c r="P386" s="235"/>
      <c r="Q386" s="235"/>
      <c r="R386" s="235"/>
      <c r="S386" s="235"/>
      <c r="T386" s="23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37" t="s">
        <v>153</v>
      </c>
      <c r="AU386" s="237" t="s">
        <v>86</v>
      </c>
      <c r="AV386" s="13" t="s">
        <v>86</v>
      </c>
      <c r="AW386" s="13" t="s">
        <v>35</v>
      </c>
      <c r="AX386" s="13" t="s">
        <v>76</v>
      </c>
      <c r="AY386" s="237" t="s">
        <v>139</v>
      </c>
    </row>
    <row r="387" s="14" customFormat="1">
      <c r="A387" s="14"/>
      <c r="B387" s="251"/>
      <c r="C387" s="252"/>
      <c r="D387" s="220" t="s">
        <v>153</v>
      </c>
      <c r="E387" s="253" t="s">
        <v>19</v>
      </c>
      <c r="F387" s="254" t="s">
        <v>213</v>
      </c>
      <c r="G387" s="252"/>
      <c r="H387" s="255">
        <v>27.859999999999999</v>
      </c>
      <c r="I387" s="256"/>
      <c r="J387" s="252"/>
      <c r="K387" s="252"/>
      <c r="L387" s="257"/>
      <c r="M387" s="258"/>
      <c r="N387" s="259"/>
      <c r="O387" s="259"/>
      <c r="P387" s="259"/>
      <c r="Q387" s="259"/>
      <c r="R387" s="259"/>
      <c r="S387" s="259"/>
      <c r="T387" s="260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T387" s="261" t="s">
        <v>153</v>
      </c>
      <c r="AU387" s="261" t="s">
        <v>86</v>
      </c>
      <c r="AV387" s="14" t="s">
        <v>147</v>
      </c>
      <c r="AW387" s="14" t="s">
        <v>35</v>
      </c>
      <c r="AX387" s="14" t="s">
        <v>84</v>
      </c>
      <c r="AY387" s="261" t="s">
        <v>139</v>
      </c>
    </row>
    <row r="388" s="2" customFormat="1" ht="16.5" customHeight="1">
      <c r="A388" s="41"/>
      <c r="B388" s="42"/>
      <c r="C388" s="207" t="s">
        <v>711</v>
      </c>
      <c r="D388" s="238" t="s">
        <v>142</v>
      </c>
      <c r="E388" s="208" t="s">
        <v>221</v>
      </c>
      <c r="F388" s="209" t="s">
        <v>222</v>
      </c>
      <c r="G388" s="210" t="s">
        <v>160</v>
      </c>
      <c r="H388" s="211">
        <v>27.859999999999999</v>
      </c>
      <c r="I388" s="212"/>
      <c r="J388" s="213">
        <f>ROUND(I388*H388,2)</f>
        <v>0</v>
      </c>
      <c r="K388" s="209" t="s">
        <v>146</v>
      </c>
      <c r="L388" s="47"/>
      <c r="M388" s="214" t="s">
        <v>19</v>
      </c>
      <c r="N388" s="215" t="s">
        <v>47</v>
      </c>
      <c r="O388" s="87"/>
      <c r="P388" s="216">
        <f>O388*H388</f>
        <v>0</v>
      </c>
      <c r="Q388" s="216">
        <v>0.0073499999999999998</v>
      </c>
      <c r="R388" s="216">
        <f>Q388*H388</f>
        <v>0.20477099999999998</v>
      </c>
      <c r="S388" s="216">
        <v>0</v>
      </c>
      <c r="T388" s="217">
        <f>S388*H388</f>
        <v>0</v>
      </c>
      <c r="U388" s="41"/>
      <c r="V388" s="41"/>
      <c r="W388" s="41"/>
      <c r="X388" s="41"/>
      <c r="Y388" s="41"/>
      <c r="Z388" s="41"/>
      <c r="AA388" s="41"/>
      <c r="AB388" s="41"/>
      <c r="AC388" s="41"/>
      <c r="AD388" s="41"/>
      <c r="AE388" s="41"/>
      <c r="AR388" s="218" t="s">
        <v>147</v>
      </c>
      <c r="AT388" s="218" t="s">
        <v>142</v>
      </c>
      <c r="AU388" s="218" t="s">
        <v>86</v>
      </c>
      <c r="AY388" s="20" t="s">
        <v>139</v>
      </c>
      <c r="BE388" s="219">
        <f>IF(N388="základní",J388,0)</f>
        <v>0</v>
      </c>
      <c r="BF388" s="219">
        <f>IF(N388="snížená",J388,0)</f>
        <v>0</v>
      </c>
      <c r="BG388" s="219">
        <f>IF(N388="zákl. přenesená",J388,0)</f>
        <v>0</v>
      </c>
      <c r="BH388" s="219">
        <f>IF(N388="sníž. přenesená",J388,0)</f>
        <v>0</v>
      </c>
      <c r="BI388" s="219">
        <f>IF(N388="nulová",J388,0)</f>
        <v>0</v>
      </c>
      <c r="BJ388" s="20" t="s">
        <v>84</v>
      </c>
      <c r="BK388" s="219">
        <f>ROUND(I388*H388,2)</f>
        <v>0</v>
      </c>
      <c r="BL388" s="20" t="s">
        <v>147</v>
      </c>
      <c r="BM388" s="218" t="s">
        <v>2207</v>
      </c>
    </row>
    <row r="389" s="2" customFormat="1">
      <c r="A389" s="41"/>
      <c r="B389" s="42"/>
      <c r="C389" s="43"/>
      <c r="D389" s="220" t="s">
        <v>149</v>
      </c>
      <c r="E389" s="43"/>
      <c r="F389" s="221" t="s">
        <v>224</v>
      </c>
      <c r="G389" s="43"/>
      <c r="H389" s="43"/>
      <c r="I389" s="222"/>
      <c r="J389" s="43"/>
      <c r="K389" s="43"/>
      <c r="L389" s="47"/>
      <c r="M389" s="223"/>
      <c r="N389" s="224"/>
      <c r="O389" s="87"/>
      <c r="P389" s="87"/>
      <c r="Q389" s="87"/>
      <c r="R389" s="87"/>
      <c r="S389" s="87"/>
      <c r="T389" s="88"/>
      <c r="U389" s="41"/>
      <c r="V389" s="41"/>
      <c r="W389" s="41"/>
      <c r="X389" s="41"/>
      <c r="Y389" s="41"/>
      <c r="Z389" s="41"/>
      <c r="AA389" s="41"/>
      <c r="AB389" s="41"/>
      <c r="AC389" s="41"/>
      <c r="AD389" s="41"/>
      <c r="AE389" s="41"/>
      <c r="AT389" s="20" t="s">
        <v>149</v>
      </c>
      <c r="AU389" s="20" t="s">
        <v>86</v>
      </c>
    </row>
    <row r="390" s="2" customFormat="1">
      <c r="A390" s="41"/>
      <c r="B390" s="42"/>
      <c r="C390" s="43"/>
      <c r="D390" s="225" t="s">
        <v>151</v>
      </c>
      <c r="E390" s="43"/>
      <c r="F390" s="226" t="s">
        <v>225</v>
      </c>
      <c r="G390" s="43"/>
      <c r="H390" s="43"/>
      <c r="I390" s="222"/>
      <c r="J390" s="43"/>
      <c r="K390" s="43"/>
      <c r="L390" s="47"/>
      <c r="M390" s="223"/>
      <c r="N390" s="224"/>
      <c r="O390" s="87"/>
      <c r="P390" s="87"/>
      <c r="Q390" s="87"/>
      <c r="R390" s="87"/>
      <c r="S390" s="87"/>
      <c r="T390" s="88"/>
      <c r="U390" s="41"/>
      <c r="V390" s="41"/>
      <c r="W390" s="41"/>
      <c r="X390" s="41"/>
      <c r="Y390" s="41"/>
      <c r="Z390" s="41"/>
      <c r="AA390" s="41"/>
      <c r="AB390" s="41"/>
      <c r="AC390" s="41"/>
      <c r="AD390" s="41"/>
      <c r="AE390" s="41"/>
      <c r="AT390" s="20" t="s">
        <v>151</v>
      </c>
      <c r="AU390" s="20" t="s">
        <v>86</v>
      </c>
    </row>
    <row r="391" s="2" customFormat="1">
      <c r="A391" s="41"/>
      <c r="B391" s="42"/>
      <c r="C391" s="43"/>
      <c r="D391" s="220" t="s">
        <v>164</v>
      </c>
      <c r="E391" s="43"/>
      <c r="F391" s="239" t="s">
        <v>2117</v>
      </c>
      <c r="G391" s="43"/>
      <c r="H391" s="43"/>
      <c r="I391" s="222"/>
      <c r="J391" s="43"/>
      <c r="K391" s="43"/>
      <c r="L391" s="47"/>
      <c r="M391" s="223"/>
      <c r="N391" s="224"/>
      <c r="O391" s="87"/>
      <c r="P391" s="87"/>
      <c r="Q391" s="87"/>
      <c r="R391" s="87"/>
      <c r="S391" s="87"/>
      <c r="T391" s="88"/>
      <c r="U391" s="41"/>
      <c r="V391" s="41"/>
      <c r="W391" s="41"/>
      <c r="X391" s="41"/>
      <c r="Y391" s="41"/>
      <c r="Z391" s="41"/>
      <c r="AA391" s="41"/>
      <c r="AB391" s="41"/>
      <c r="AC391" s="41"/>
      <c r="AD391" s="41"/>
      <c r="AE391" s="41"/>
      <c r="AT391" s="20" t="s">
        <v>164</v>
      </c>
      <c r="AU391" s="20" t="s">
        <v>86</v>
      </c>
    </row>
    <row r="392" s="13" customFormat="1">
      <c r="A392" s="13"/>
      <c r="B392" s="227"/>
      <c r="C392" s="228"/>
      <c r="D392" s="220" t="s">
        <v>153</v>
      </c>
      <c r="E392" s="229" t="s">
        <v>19</v>
      </c>
      <c r="F392" s="230" t="s">
        <v>2205</v>
      </c>
      <c r="G392" s="228"/>
      <c r="H392" s="231">
        <v>12</v>
      </c>
      <c r="I392" s="232"/>
      <c r="J392" s="228"/>
      <c r="K392" s="228"/>
      <c r="L392" s="233"/>
      <c r="M392" s="234"/>
      <c r="N392" s="235"/>
      <c r="O392" s="235"/>
      <c r="P392" s="235"/>
      <c r="Q392" s="235"/>
      <c r="R392" s="235"/>
      <c r="S392" s="235"/>
      <c r="T392" s="236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237" t="s">
        <v>153</v>
      </c>
      <c r="AU392" s="237" t="s">
        <v>86</v>
      </c>
      <c r="AV392" s="13" t="s">
        <v>86</v>
      </c>
      <c r="AW392" s="13" t="s">
        <v>35</v>
      </c>
      <c r="AX392" s="13" t="s">
        <v>76</v>
      </c>
      <c r="AY392" s="237" t="s">
        <v>139</v>
      </c>
    </row>
    <row r="393" s="13" customFormat="1">
      <c r="A393" s="13"/>
      <c r="B393" s="227"/>
      <c r="C393" s="228"/>
      <c r="D393" s="220" t="s">
        <v>153</v>
      </c>
      <c r="E393" s="229" t="s">
        <v>19</v>
      </c>
      <c r="F393" s="230" t="s">
        <v>2206</v>
      </c>
      <c r="G393" s="228"/>
      <c r="H393" s="231">
        <v>15.859999999999999</v>
      </c>
      <c r="I393" s="232"/>
      <c r="J393" s="228"/>
      <c r="K393" s="228"/>
      <c r="L393" s="233"/>
      <c r="M393" s="234"/>
      <c r="N393" s="235"/>
      <c r="O393" s="235"/>
      <c r="P393" s="235"/>
      <c r="Q393" s="235"/>
      <c r="R393" s="235"/>
      <c r="S393" s="235"/>
      <c r="T393" s="236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7" t="s">
        <v>153</v>
      </c>
      <c r="AU393" s="237" t="s">
        <v>86</v>
      </c>
      <c r="AV393" s="13" t="s">
        <v>86</v>
      </c>
      <c r="AW393" s="13" t="s">
        <v>35</v>
      </c>
      <c r="AX393" s="13" t="s">
        <v>76</v>
      </c>
      <c r="AY393" s="237" t="s">
        <v>139</v>
      </c>
    </row>
    <row r="394" s="14" customFormat="1">
      <c r="A394" s="14"/>
      <c r="B394" s="251"/>
      <c r="C394" s="252"/>
      <c r="D394" s="220" t="s">
        <v>153</v>
      </c>
      <c r="E394" s="253" t="s">
        <v>19</v>
      </c>
      <c r="F394" s="254" t="s">
        <v>213</v>
      </c>
      <c r="G394" s="252"/>
      <c r="H394" s="255">
        <v>27.859999999999999</v>
      </c>
      <c r="I394" s="256"/>
      <c r="J394" s="252"/>
      <c r="K394" s="252"/>
      <c r="L394" s="257"/>
      <c r="M394" s="258"/>
      <c r="N394" s="259"/>
      <c r="O394" s="259"/>
      <c r="P394" s="259"/>
      <c r="Q394" s="259"/>
      <c r="R394" s="259"/>
      <c r="S394" s="259"/>
      <c r="T394" s="260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261" t="s">
        <v>153</v>
      </c>
      <c r="AU394" s="261" t="s">
        <v>86</v>
      </c>
      <c r="AV394" s="14" t="s">
        <v>147</v>
      </c>
      <c r="AW394" s="14" t="s">
        <v>35</v>
      </c>
      <c r="AX394" s="14" t="s">
        <v>84</v>
      </c>
      <c r="AY394" s="261" t="s">
        <v>139</v>
      </c>
    </row>
    <row r="395" s="2" customFormat="1" ht="16.5" customHeight="1">
      <c r="A395" s="41"/>
      <c r="B395" s="42"/>
      <c r="C395" s="207" t="s">
        <v>2208</v>
      </c>
      <c r="D395" s="238" t="s">
        <v>142</v>
      </c>
      <c r="E395" s="208" t="s">
        <v>2209</v>
      </c>
      <c r="F395" s="209" t="s">
        <v>2210</v>
      </c>
      <c r="G395" s="210" t="s">
        <v>160</v>
      </c>
      <c r="H395" s="211">
        <v>6</v>
      </c>
      <c r="I395" s="212"/>
      <c r="J395" s="213">
        <f>ROUND(I395*H395,2)</f>
        <v>0</v>
      </c>
      <c r="K395" s="209" t="s">
        <v>146</v>
      </c>
      <c r="L395" s="47"/>
      <c r="M395" s="214" t="s">
        <v>19</v>
      </c>
      <c r="N395" s="215" t="s">
        <v>47</v>
      </c>
      <c r="O395" s="87"/>
      <c r="P395" s="216">
        <f>O395*H395</f>
        <v>0</v>
      </c>
      <c r="Q395" s="216">
        <v>0.0043839999999999999</v>
      </c>
      <c r="R395" s="216">
        <f>Q395*H395</f>
        <v>0.026304000000000001</v>
      </c>
      <c r="S395" s="216">
        <v>0</v>
      </c>
      <c r="T395" s="217">
        <f>S395*H395</f>
        <v>0</v>
      </c>
      <c r="U395" s="41"/>
      <c r="V395" s="41"/>
      <c r="W395" s="41"/>
      <c r="X395" s="41"/>
      <c r="Y395" s="41"/>
      <c r="Z395" s="41"/>
      <c r="AA395" s="41"/>
      <c r="AB395" s="41"/>
      <c r="AC395" s="41"/>
      <c r="AD395" s="41"/>
      <c r="AE395" s="41"/>
      <c r="AR395" s="218" t="s">
        <v>147</v>
      </c>
      <c r="AT395" s="218" t="s">
        <v>142</v>
      </c>
      <c r="AU395" s="218" t="s">
        <v>86</v>
      </c>
      <c r="AY395" s="20" t="s">
        <v>139</v>
      </c>
      <c r="BE395" s="219">
        <f>IF(N395="základní",J395,0)</f>
        <v>0</v>
      </c>
      <c r="BF395" s="219">
        <f>IF(N395="snížená",J395,0)</f>
        <v>0</v>
      </c>
      <c r="BG395" s="219">
        <f>IF(N395="zákl. přenesená",J395,0)</f>
        <v>0</v>
      </c>
      <c r="BH395" s="219">
        <f>IF(N395="sníž. přenesená",J395,0)</f>
        <v>0</v>
      </c>
      <c r="BI395" s="219">
        <f>IF(N395="nulová",J395,0)</f>
        <v>0</v>
      </c>
      <c r="BJ395" s="20" t="s">
        <v>84</v>
      </c>
      <c r="BK395" s="219">
        <f>ROUND(I395*H395,2)</f>
        <v>0</v>
      </c>
      <c r="BL395" s="20" t="s">
        <v>147</v>
      </c>
      <c r="BM395" s="218" t="s">
        <v>2211</v>
      </c>
    </row>
    <row r="396" s="2" customFormat="1">
      <c r="A396" s="41"/>
      <c r="B396" s="42"/>
      <c r="C396" s="43"/>
      <c r="D396" s="220" t="s">
        <v>149</v>
      </c>
      <c r="E396" s="43"/>
      <c r="F396" s="221" t="s">
        <v>2212</v>
      </c>
      <c r="G396" s="43"/>
      <c r="H396" s="43"/>
      <c r="I396" s="222"/>
      <c r="J396" s="43"/>
      <c r="K396" s="43"/>
      <c r="L396" s="47"/>
      <c r="M396" s="223"/>
      <c r="N396" s="224"/>
      <c r="O396" s="87"/>
      <c r="P396" s="87"/>
      <c r="Q396" s="87"/>
      <c r="R396" s="87"/>
      <c r="S396" s="87"/>
      <c r="T396" s="88"/>
      <c r="U396" s="41"/>
      <c r="V396" s="41"/>
      <c r="W396" s="41"/>
      <c r="X396" s="41"/>
      <c r="Y396" s="41"/>
      <c r="Z396" s="41"/>
      <c r="AA396" s="41"/>
      <c r="AB396" s="41"/>
      <c r="AC396" s="41"/>
      <c r="AD396" s="41"/>
      <c r="AE396" s="41"/>
      <c r="AT396" s="20" t="s">
        <v>149</v>
      </c>
      <c r="AU396" s="20" t="s">
        <v>86</v>
      </c>
    </row>
    <row r="397" s="2" customFormat="1">
      <c r="A397" s="41"/>
      <c r="B397" s="42"/>
      <c r="C397" s="43"/>
      <c r="D397" s="225" t="s">
        <v>151</v>
      </c>
      <c r="E397" s="43"/>
      <c r="F397" s="226" t="s">
        <v>2213</v>
      </c>
      <c r="G397" s="43"/>
      <c r="H397" s="43"/>
      <c r="I397" s="222"/>
      <c r="J397" s="43"/>
      <c r="K397" s="43"/>
      <c r="L397" s="47"/>
      <c r="M397" s="223"/>
      <c r="N397" s="224"/>
      <c r="O397" s="87"/>
      <c r="P397" s="87"/>
      <c r="Q397" s="87"/>
      <c r="R397" s="87"/>
      <c r="S397" s="87"/>
      <c r="T397" s="88"/>
      <c r="U397" s="41"/>
      <c r="V397" s="41"/>
      <c r="W397" s="41"/>
      <c r="X397" s="41"/>
      <c r="Y397" s="41"/>
      <c r="Z397" s="41"/>
      <c r="AA397" s="41"/>
      <c r="AB397" s="41"/>
      <c r="AC397" s="41"/>
      <c r="AD397" s="41"/>
      <c r="AE397" s="41"/>
      <c r="AT397" s="20" t="s">
        <v>151</v>
      </c>
      <c r="AU397" s="20" t="s">
        <v>86</v>
      </c>
    </row>
    <row r="398" s="2" customFormat="1">
      <c r="A398" s="41"/>
      <c r="B398" s="42"/>
      <c r="C398" s="43"/>
      <c r="D398" s="220" t="s">
        <v>164</v>
      </c>
      <c r="E398" s="43"/>
      <c r="F398" s="239" t="s">
        <v>2117</v>
      </c>
      <c r="G398" s="43"/>
      <c r="H398" s="43"/>
      <c r="I398" s="222"/>
      <c r="J398" s="43"/>
      <c r="K398" s="43"/>
      <c r="L398" s="47"/>
      <c r="M398" s="223"/>
      <c r="N398" s="224"/>
      <c r="O398" s="87"/>
      <c r="P398" s="87"/>
      <c r="Q398" s="87"/>
      <c r="R398" s="87"/>
      <c r="S398" s="87"/>
      <c r="T398" s="88"/>
      <c r="U398" s="41"/>
      <c r="V398" s="41"/>
      <c r="W398" s="41"/>
      <c r="X398" s="41"/>
      <c r="Y398" s="41"/>
      <c r="Z398" s="41"/>
      <c r="AA398" s="41"/>
      <c r="AB398" s="41"/>
      <c r="AC398" s="41"/>
      <c r="AD398" s="41"/>
      <c r="AE398" s="41"/>
      <c r="AT398" s="20" t="s">
        <v>164</v>
      </c>
      <c r="AU398" s="20" t="s">
        <v>86</v>
      </c>
    </row>
    <row r="399" s="13" customFormat="1">
      <c r="A399" s="13"/>
      <c r="B399" s="227"/>
      <c r="C399" s="228"/>
      <c r="D399" s="220" t="s">
        <v>153</v>
      </c>
      <c r="E399" s="229" t="s">
        <v>19</v>
      </c>
      <c r="F399" s="230" t="s">
        <v>2214</v>
      </c>
      <c r="G399" s="228"/>
      <c r="H399" s="231">
        <v>6</v>
      </c>
      <c r="I399" s="232"/>
      <c r="J399" s="228"/>
      <c r="K399" s="228"/>
      <c r="L399" s="233"/>
      <c r="M399" s="234"/>
      <c r="N399" s="235"/>
      <c r="O399" s="235"/>
      <c r="P399" s="235"/>
      <c r="Q399" s="235"/>
      <c r="R399" s="235"/>
      <c r="S399" s="235"/>
      <c r="T399" s="236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37" t="s">
        <v>153</v>
      </c>
      <c r="AU399" s="237" t="s">
        <v>86</v>
      </c>
      <c r="AV399" s="13" t="s">
        <v>86</v>
      </c>
      <c r="AW399" s="13" t="s">
        <v>35</v>
      </c>
      <c r="AX399" s="13" t="s">
        <v>84</v>
      </c>
      <c r="AY399" s="237" t="s">
        <v>139</v>
      </c>
    </row>
    <row r="400" s="2" customFormat="1" ht="16.5" customHeight="1">
      <c r="A400" s="41"/>
      <c r="B400" s="42"/>
      <c r="C400" s="207" t="s">
        <v>2215</v>
      </c>
      <c r="D400" s="238" t="s">
        <v>142</v>
      </c>
      <c r="E400" s="208" t="s">
        <v>236</v>
      </c>
      <c r="F400" s="209" t="s">
        <v>237</v>
      </c>
      <c r="G400" s="210" t="s">
        <v>160</v>
      </c>
      <c r="H400" s="211">
        <v>21.859999999999999</v>
      </c>
      <c r="I400" s="212"/>
      <c r="J400" s="213">
        <f>ROUND(I400*H400,2)</f>
        <v>0</v>
      </c>
      <c r="K400" s="209" t="s">
        <v>146</v>
      </c>
      <c r="L400" s="47"/>
      <c r="M400" s="214" t="s">
        <v>19</v>
      </c>
      <c r="N400" s="215" t="s">
        <v>47</v>
      </c>
      <c r="O400" s="87"/>
      <c r="P400" s="216">
        <f>O400*H400</f>
        <v>0</v>
      </c>
      <c r="Q400" s="216">
        <v>0.018380000000000001</v>
      </c>
      <c r="R400" s="216">
        <f>Q400*H400</f>
        <v>0.4017868</v>
      </c>
      <c r="S400" s="216">
        <v>0</v>
      </c>
      <c r="T400" s="217">
        <f>S400*H400</f>
        <v>0</v>
      </c>
      <c r="U400" s="41"/>
      <c r="V400" s="41"/>
      <c r="W400" s="41"/>
      <c r="X400" s="41"/>
      <c r="Y400" s="41"/>
      <c r="Z400" s="41"/>
      <c r="AA400" s="41"/>
      <c r="AB400" s="41"/>
      <c r="AC400" s="41"/>
      <c r="AD400" s="41"/>
      <c r="AE400" s="41"/>
      <c r="AR400" s="218" t="s">
        <v>147</v>
      </c>
      <c r="AT400" s="218" t="s">
        <v>142</v>
      </c>
      <c r="AU400" s="218" t="s">
        <v>86</v>
      </c>
      <c r="AY400" s="20" t="s">
        <v>139</v>
      </c>
      <c r="BE400" s="219">
        <f>IF(N400="základní",J400,0)</f>
        <v>0</v>
      </c>
      <c r="BF400" s="219">
        <f>IF(N400="snížená",J400,0)</f>
        <v>0</v>
      </c>
      <c r="BG400" s="219">
        <f>IF(N400="zákl. přenesená",J400,0)</f>
        <v>0</v>
      </c>
      <c r="BH400" s="219">
        <f>IF(N400="sníž. přenesená",J400,0)</f>
        <v>0</v>
      </c>
      <c r="BI400" s="219">
        <f>IF(N400="nulová",J400,0)</f>
        <v>0</v>
      </c>
      <c r="BJ400" s="20" t="s">
        <v>84</v>
      </c>
      <c r="BK400" s="219">
        <f>ROUND(I400*H400,2)</f>
        <v>0</v>
      </c>
      <c r="BL400" s="20" t="s">
        <v>147</v>
      </c>
      <c r="BM400" s="218" t="s">
        <v>986</v>
      </c>
    </row>
    <row r="401" s="2" customFormat="1">
      <c r="A401" s="41"/>
      <c r="B401" s="42"/>
      <c r="C401" s="43"/>
      <c r="D401" s="220" t="s">
        <v>149</v>
      </c>
      <c r="E401" s="43"/>
      <c r="F401" s="221" t="s">
        <v>239</v>
      </c>
      <c r="G401" s="43"/>
      <c r="H401" s="43"/>
      <c r="I401" s="222"/>
      <c r="J401" s="43"/>
      <c r="K401" s="43"/>
      <c r="L401" s="47"/>
      <c r="M401" s="223"/>
      <c r="N401" s="224"/>
      <c r="O401" s="87"/>
      <c r="P401" s="87"/>
      <c r="Q401" s="87"/>
      <c r="R401" s="87"/>
      <c r="S401" s="87"/>
      <c r="T401" s="88"/>
      <c r="U401" s="41"/>
      <c r="V401" s="41"/>
      <c r="W401" s="41"/>
      <c r="X401" s="41"/>
      <c r="Y401" s="41"/>
      <c r="Z401" s="41"/>
      <c r="AA401" s="41"/>
      <c r="AB401" s="41"/>
      <c r="AC401" s="41"/>
      <c r="AD401" s="41"/>
      <c r="AE401" s="41"/>
      <c r="AT401" s="20" t="s">
        <v>149</v>
      </c>
      <c r="AU401" s="20" t="s">
        <v>86</v>
      </c>
    </row>
    <row r="402" s="2" customFormat="1">
      <c r="A402" s="41"/>
      <c r="B402" s="42"/>
      <c r="C402" s="43"/>
      <c r="D402" s="225" t="s">
        <v>151</v>
      </c>
      <c r="E402" s="43"/>
      <c r="F402" s="226" t="s">
        <v>240</v>
      </c>
      <c r="G402" s="43"/>
      <c r="H402" s="43"/>
      <c r="I402" s="222"/>
      <c r="J402" s="43"/>
      <c r="K402" s="43"/>
      <c r="L402" s="47"/>
      <c r="M402" s="223"/>
      <c r="N402" s="224"/>
      <c r="O402" s="87"/>
      <c r="P402" s="87"/>
      <c r="Q402" s="87"/>
      <c r="R402" s="87"/>
      <c r="S402" s="87"/>
      <c r="T402" s="88"/>
      <c r="U402" s="41"/>
      <c r="V402" s="41"/>
      <c r="W402" s="41"/>
      <c r="X402" s="41"/>
      <c r="Y402" s="41"/>
      <c r="Z402" s="41"/>
      <c r="AA402" s="41"/>
      <c r="AB402" s="41"/>
      <c r="AC402" s="41"/>
      <c r="AD402" s="41"/>
      <c r="AE402" s="41"/>
      <c r="AT402" s="20" t="s">
        <v>151</v>
      </c>
      <c r="AU402" s="20" t="s">
        <v>86</v>
      </c>
    </row>
    <row r="403" s="2" customFormat="1">
      <c r="A403" s="41"/>
      <c r="B403" s="42"/>
      <c r="C403" s="43"/>
      <c r="D403" s="220" t="s">
        <v>164</v>
      </c>
      <c r="E403" s="43"/>
      <c r="F403" s="239" t="s">
        <v>2117</v>
      </c>
      <c r="G403" s="43"/>
      <c r="H403" s="43"/>
      <c r="I403" s="222"/>
      <c r="J403" s="43"/>
      <c r="K403" s="43"/>
      <c r="L403" s="47"/>
      <c r="M403" s="223"/>
      <c r="N403" s="224"/>
      <c r="O403" s="87"/>
      <c r="P403" s="87"/>
      <c r="Q403" s="87"/>
      <c r="R403" s="87"/>
      <c r="S403" s="87"/>
      <c r="T403" s="88"/>
      <c r="U403" s="41"/>
      <c r="V403" s="41"/>
      <c r="W403" s="41"/>
      <c r="X403" s="41"/>
      <c r="Y403" s="41"/>
      <c r="Z403" s="41"/>
      <c r="AA403" s="41"/>
      <c r="AB403" s="41"/>
      <c r="AC403" s="41"/>
      <c r="AD403" s="41"/>
      <c r="AE403" s="41"/>
      <c r="AT403" s="20" t="s">
        <v>164</v>
      </c>
      <c r="AU403" s="20" t="s">
        <v>86</v>
      </c>
    </row>
    <row r="404" s="13" customFormat="1">
      <c r="A404" s="13"/>
      <c r="B404" s="227"/>
      <c r="C404" s="228"/>
      <c r="D404" s="220" t="s">
        <v>153</v>
      </c>
      <c r="E404" s="229" t="s">
        <v>19</v>
      </c>
      <c r="F404" s="230" t="s">
        <v>2214</v>
      </c>
      <c r="G404" s="228"/>
      <c r="H404" s="231">
        <v>6</v>
      </c>
      <c r="I404" s="232"/>
      <c r="J404" s="228"/>
      <c r="K404" s="228"/>
      <c r="L404" s="233"/>
      <c r="M404" s="234"/>
      <c r="N404" s="235"/>
      <c r="O404" s="235"/>
      <c r="P404" s="235"/>
      <c r="Q404" s="235"/>
      <c r="R404" s="235"/>
      <c r="S404" s="235"/>
      <c r="T404" s="236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T404" s="237" t="s">
        <v>153</v>
      </c>
      <c r="AU404" s="237" t="s">
        <v>86</v>
      </c>
      <c r="AV404" s="13" t="s">
        <v>86</v>
      </c>
      <c r="AW404" s="13" t="s">
        <v>35</v>
      </c>
      <c r="AX404" s="13" t="s">
        <v>76</v>
      </c>
      <c r="AY404" s="237" t="s">
        <v>139</v>
      </c>
    </row>
    <row r="405" s="13" customFormat="1">
      <c r="A405" s="13"/>
      <c r="B405" s="227"/>
      <c r="C405" s="228"/>
      <c r="D405" s="220" t="s">
        <v>153</v>
      </c>
      <c r="E405" s="229" t="s">
        <v>19</v>
      </c>
      <c r="F405" s="230" t="s">
        <v>2206</v>
      </c>
      <c r="G405" s="228"/>
      <c r="H405" s="231">
        <v>15.859999999999999</v>
      </c>
      <c r="I405" s="232"/>
      <c r="J405" s="228"/>
      <c r="K405" s="228"/>
      <c r="L405" s="233"/>
      <c r="M405" s="234"/>
      <c r="N405" s="235"/>
      <c r="O405" s="235"/>
      <c r="P405" s="235"/>
      <c r="Q405" s="235"/>
      <c r="R405" s="235"/>
      <c r="S405" s="235"/>
      <c r="T405" s="236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T405" s="237" t="s">
        <v>153</v>
      </c>
      <c r="AU405" s="237" t="s">
        <v>86</v>
      </c>
      <c r="AV405" s="13" t="s">
        <v>86</v>
      </c>
      <c r="AW405" s="13" t="s">
        <v>35</v>
      </c>
      <c r="AX405" s="13" t="s">
        <v>76</v>
      </c>
      <c r="AY405" s="237" t="s">
        <v>139</v>
      </c>
    </row>
    <row r="406" s="14" customFormat="1">
      <c r="A406" s="14"/>
      <c r="B406" s="251"/>
      <c r="C406" s="252"/>
      <c r="D406" s="220" t="s">
        <v>153</v>
      </c>
      <c r="E406" s="253" t="s">
        <v>19</v>
      </c>
      <c r="F406" s="254" t="s">
        <v>213</v>
      </c>
      <c r="G406" s="252"/>
      <c r="H406" s="255">
        <v>21.859999999999999</v>
      </c>
      <c r="I406" s="256"/>
      <c r="J406" s="252"/>
      <c r="K406" s="252"/>
      <c r="L406" s="257"/>
      <c r="M406" s="258"/>
      <c r="N406" s="259"/>
      <c r="O406" s="259"/>
      <c r="P406" s="259"/>
      <c r="Q406" s="259"/>
      <c r="R406" s="259"/>
      <c r="S406" s="259"/>
      <c r="T406" s="260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T406" s="261" t="s">
        <v>153</v>
      </c>
      <c r="AU406" s="261" t="s">
        <v>86</v>
      </c>
      <c r="AV406" s="14" t="s">
        <v>147</v>
      </c>
      <c r="AW406" s="14" t="s">
        <v>35</v>
      </c>
      <c r="AX406" s="14" t="s">
        <v>84</v>
      </c>
      <c r="AY406" s="261" t="s">
        <v>139</v>
      </c>
    </row>
    <row r="407" s="2" customFormat="1" ht="16.5" customHeight="1">
      <c r="A407" s="41"/>
      <c r="B407" s="42"/>
      <c r="C407" s="207" t="s">
        <v>2216</v>
      </c>
      <c r="D407" s="238" t="s">
        <v>142</v>
      </c>
      <c r="E407" s="208" t="s">
        <v>243</v>
      </c>
      <c r="F407" s="209" t="s">
        <v>244</v>
      </c>
      <c r="G407" s="210" t="s">
        <v>160</v>
      </c>
      <c r="H407" s="211">
        <v>21.859999999999999</v>
      </c>
      <c r="I407" s="212"/>
      <c r="J407" s="213">
        <f>ROUND(I407*H407,2)</f>
        <v>0</v>
      </c>
      <c r="K407" s="209" t="s">
        <v>146</v>
      </c>
      <c r="L407" s="47"/>
      <c r="M407" s="214" t="s">
        <v>19</v>
      </c>
      <c r="N407" s="215" t="s">
        <v>47</v>
      </c>
      <c r="O407" s="87"/>
      <c r="P407" s="216">
        <f>O407*H407</f>
        <v>0</v>
      </c>
      <c r="Q407" s="216">
        <v>0.0079000000000000008</v>
      </c>
      <c r="R407" s="216">
        <f>Q407*H407</f>
        <v>0.17269400000000001</v>
      </c>
      <c r="S407" s="216">
        <v>0</v>
      </c>
      <c r="T407" s="217">
        <f>S407*H407</f>
        <v>0</v>
      </c>
      <c r="U407" s="41"/>
      <c r="V407" s="41"/>
      <c r="W407" s="41"/>
      <c r="X407" s="41"/>
      <c r="Y407" s="41"/>
      <c r="Z407" s="41"/>
      <c r="AA407" s="41"/>
      <c r="AB407" s="41"/>
      <c r="AC407" s="41"/>
      <c r="AD407" s="41"/>
      <c r="AE407" s="41"/>
      <c r="AR407" s="218" t="s">
        <v>147</v>
      </c>
      <c r="AT407" s="218" t="s">
        <v>142</v>
      </c>
      <c r="AU407" s="218" t="s">
        <v>86</v>
      </c>
      <c r="AY407" s="20" t="s">
        <v>139</v>
      </c>
      <c r="BE407" s="219">
        <f>IF(N407="základní",J407,0)</f>
        <v>0</v>
      </c>
      <c r="BF407" s="219">
        <f>IF(N407="snížená",J407,0)</f>
        <v>0</v>
      </c>
      <c r="BG407" s="219">
        <f>IF(N407="zákl. přenesená",J407,0)</f>
        <v>0</v>
      </c>
      <c r="BH407" s="219">
        <f>IF(N407="sníž. přenesená",J407,0)</f>
        <v>0</v>
      </c>
      <c r="BI407" s="219">
        <f>IF(N407="nulová",J407,0)</f>
        <v>0</v>
      </c>
      <c r="BJ407" s="20" t="s">
        <v>84</v>
      </c>
      <c r="BK407" s="219">
        <f>ROUND(I407*H407,2)</f>
        <v>0</v>
      </c>
      <c r="BL407" s="20" t="s">
        <v>147</v>
      </c>
      <c r="BM407" s="218" t="s">
        <v>1001</v>
      </c>
    </row>
    <row r="408" s="2" customFormat="1">
      <c r="A408" s="41"/>
      <c r="B408" s="42"/>
      <c r="C408" s="43"/>
      <c r="D408" s="220" t="s">
        <v>149</v>
      </c>
      <c r="E408" s="43"/>
      <c r="F408" s="221" t="s">
        <v>246</v>
      </c>
      <c r="G408" s="43"/>
      <c r="H408" s="43"/>
      <c r="I408" s="222"/>
      <c r="J408" s="43"/>
      <c r="K408" s="43"/>
      <c r="L408" s="47"/>
      <c r="M408" s="223"/>
      <c r="N408" s="224"/>
      <c r="O408" s="87"/>
      <c r="P408" s="87"/>
      <c r="Q408" s="87"/>
      <c r="R408" s="87"/>
      <c r="S408" s="87"/>
      <c r="T408" s="88"/>
      <c r="U408" s="41"/>
      <c r="V408" s="41"/>
      <c r="W408" s="41"/>
      <c r="X408" s="41"/>
      <c r="Y408" s="41"/>
      <c r="Z408" s="41"/>
      <c r="AA408" s="41"/>
      <c r="AB408" s="41"/>
      <c r="AC408" s="41"/>
      <c r="AD408" s="41"/>
      <c r="AE408" s="41"/>
      <c r="AT408" s="20" t="s">
        <v>149</v>
      </c>
      <c r="AU408" s="20" t="s">
        <v>86</v>
      </c>
    </row>
    <row r="409" s="2" customFormat="1">
      <c r="A409" s="41"/>
      <c r="B409" s="42"/>
      <c r="C409" s="43"/>
      <c r="D409" s="225" t="s">
        <v>151</v>
      </c>
      <c r="E409" s="43"/>
      <c r="F409" s="226" t="s">
        <v>247</v>
      </c>
      <c r="G409" s="43"/>
      <c r="H409" s="43"/>
      <c r="I409" s="222"/>
      <c r="J409" s="43"/>
      <c r="K409" s="43"/>
      <c r="L409" s="47"/>
      <c r="M409" s="223"/>
      <c r="N409" s="224"/>
      <c r="O409" s="87"/>
      <c r="P409" s="87"/>
      <c r="Q409" s="87"/>
      <c r="R409" s="87"/>
      <c r="S409" s="87"/>
      <c r="T409" s="88"/>
      <c r="U409" s="41"/>
      <c r="V409" s="41"/>
      <c r="W409" s="41"/>
      <c r="X409" s="41"/>
      <c r="Y409" s="41"/>
      <c r="Z409" s="41"/>
      <c r="AA409" s="41"/>
      <c r="AB409" s="41"/>
      <c r="AC409" s="41"/>
      <c r="AD409" s="41"/>
      <c r="AE409" s="41"/>
      <c r="AT409" s="20" t="s">
        <v>151</v>
      </c>
      <c r="AU409" s="20" t="s">
        <v>86</v>
      </c>
    </row>
    <row r="410" s="2" customFormat="1">
      <c r="A410" s="41"/>
      <c r="B410" s="42"/>
      <c r="C410" s="43"/>
      <c r="D410" s="220" t="s">
        <v>164</v>
      </c>
      <c r="E410" s="43"/>
      <c r="F410" s="239" t="s">
        <v>2117</v>
      </c>
      <c r="G410" s="43"/>
      <c r="H410" s="43"/>
      <c r="I410" s="222"/>
      <c r="J410" s="43"/>
      <c r="K410" s="43"/>
      <c r="L410" s="47"/>
      <c r="M410" s="223"/>
      <c r="N410" s="224"/>
      <c r="O410" s="87"/>
      <c r="P410" s="87"/>
      <c r="Q410" s="87"/>
      <c r="R410" s="87"/>
      <c r="S410" s="87"/>
      <c r="T410" s="88"/>
      <c r="U410" s="41"/>
      <c r="V410" s="41"/>
      <c r="W410" s="41"/>
      <c r="X410" s="41"/>
      <c r="Y410" s="41"/>
      <c r="Z410" s="41"/>
      <c r="AA410" s="41"/>
      <c r="AB410" s="41"/>
      <c r="AC410" s="41"/>
      <c r="AD410" s="41"/>
      <c r="AE410" s="41"/>
      <c r="AT410" s="20" t="s">
        <v>164</v>
      </c>
      <c r="AU410" s="20" t="s">
        <v>86</v>
      </c>
    </row>
    <row r="411" s="13" customFormat="1">
      <c r="A411" s="13"/>
      <c r="B411" s="227"/>
      <c r="C411" s="228"/>
      <c r="D411" s="220" t="s">
        <v>153</v>
      </c>
      <c r="E411" s="229" t="s">
        <v>19</v>
      </c>
      <c r="F411" s="230" t="s">
        <v>2214</v>
      </c>
      <c r="G411" s="228"/>
      <c r="H411" s="231">
        <v>6</v>
      </c>
      <c r="I411" s="232"/>
      <c r="J411" s="228"/>
      <c r="K411" s="228"/>
      <c r="L411" s="233"/>
      <c r="M411" s="234"/>
      <c r="N411" s="235"/>
      <c r="O411" s="235"/>
      <c r="P411" s="235"/>
      <c r="Q411" s="235"/>
      <c r="R411" s="235"/>
      <c r="S411" s="235"/>
      <c r="T411" s="23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37" t="s">
        <v>153</v>
      </c>
      <c r="AU411" s="237" t="s">
        <v>86</v>
      </c>
      <c r="AV411" s="13" t="s">
        <v>86</v>
      </c>
      <c r="AW411" s="13" t="s">
        <v>35</v>
      </c>
      <c r="AX411" s="13" t="s">
        <v>76</v>
      </c>
      <c r="AY411" s="237" t="s">
        <v>139</v>
      </c>
    </row>
    <row r="412" s="13" customFormat="1">
      <c r="A412" s="13"/>
      <c r="B412" s="227"/>
      <c r="C412" s="228"/>
      <c r="D412" s="220" t="s">
        <v>153</v>
      </c>
      <c r="E412" s="229" t="s">
        <v>19</v>
      </c>
      <c r="F412" s="230" t="s">
        <v>2206</v>
      </c>
      <c r="G412" s="228"/>
      <c r="H412" s="231">
        <v>15.859999999999999</v>
      </c>
      <c r="I412" s="232"/>
      <c r="J412" s="228"/>
      <c r="K412" s="228"/>
      <c r="L412" s="233"/>
      <c r="M412" s="234"/>
      <c r="N412" s="235"/>
      <c r="O412" s="235"/>
      <c r="P412" s="235"/>
      <c r="Q412" s="235"/>
      <c r="R412" s="235"/>
      <c r="S412" s="235"/>
      <c r="T412" s="23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37" t="s">
        <v>153</v>
      </c>
      <c r="AU412" s="237" t="s">
        <v>86</v>
      </c>
      <c r="AV412" s="13" t="s">
        <v>86</v>
      </c>
      <c r="AW412" s="13" t="s">
        <v>35</v>
      </c>
      <c r="AX412" s="13" t="s">
        <v>76</v>
      </c>
      <c r="AY412" s="237" t="s">
        <v>139</v>
      </c>
    </row>
    <row r="413" s="14" customFormat="1">
      <c r="A413" s="14"/>
      <c r="B413" s="251"/>
      <c r="C413" s="252"/>
      <c r="D413" s="220" t="s">
        <v>153</v>
      </c>
      <c r="E413" s="253" t="s">
        <v>19</v>
      </c>
      <c r="F413" s="254" t="s">
        <v>213</v>
      </c>
      <c r="G413" s="252"/>
      <c r="H413" s="255">
        <v>21.859999999999999</v>
      </c>
      <c r="I413" s="256"/>
      <c r="J413" s="252"/>
      <c r="K413" s="252"/>
      <c r="L413" s="257"/>
      <c r="M413" s="258"/>
      <c r="N413" s="259"/>
      <c r="O413" s="259"/>
      <c r="P413" s="259"/>
      <c r="Q413" s="259"/>
      <c r="R413" s="259"/>
      <c r="S413" s="259"/>
      <c r="T413" s="260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61" t="s">
        <v>153</v>
      </c>
      <c r="AU413" s="261" t="s">
        <v>86</v>
      </c>
      <c r="AV413" s="14" t="s">
        <v>147</v>
      </c>
      <c r="AW413" s="14" t="s">
        <v>35</v>
      </c>
      <c r="AX413" s="14" t="s">
        <v>84</v>
      </c>
      <c r="AY413" s="261" t="s">
        <v>139</v>
      </c>
    </row>
    <row r="414" s="2" customFormat="1" ht="21.75" customHeight="1">
      <c r="A414" s="41"/>
      <c r="B414" s="42"/>
      <c r="C414" s="207" t="s">
        <v>2217</v>
      </c>
      <c r="D414" s="238" t="s">
        <v>142</v>
      </c>
      <c r="E414" s="208" t="s">
        <v>2218</v>
      </c>
      <c r="F414" s="209" t="s">
        <v>2219</v>
      </c>
      <c r="G414" s="210" t="s">
        <v>145</v>
      </c>
      <c r="H414" s="211">
        <v>1.05</v>
      </c>
      <c r="I414" s="212"/>
      <c r="J414" s="213">
        <f>ROUND(I414*H414,2)</f>
        <v>0</v>
      </c>
      <c r="K414" s="209" t="s">
        <v>146</v>
      </c>
      <c r="L414" s="47"/>
      <c r="M414" s="214" t="s">
        <v>19</v>
      </c>
      <c r="N414" s="215" t="s">
        <v>47</v>
      </c>
      <c r="O414" s="87"/>
      <c r="P414" s="216">
        <f>O414*H414</f>
        <v>0</v>
      </c>
      <c r="Q414" s="216">
        <v>2.5018699999999998</v>
      </c>
      <c r="R414" s="216">
        <f>Q414*H414</f>
        <v>2.6269635</v>
      </c>
      <c r="S414" s="216">
        <v>0</v>
      </c>
      <c r="T414" s="217">
        <f>S414*H414</f>
        <v>0</v>
      </c>
      <c r="U414" s="41"/>
      <c r="V414" s="41"/>
      <c r="W414" s="41"/>
      <c r="X414" s="41"/>
      <c r="Y414" s="41"/>
      <c r="Z414" s="41"/>
      <c r="AA414" s="41"/>
      <c r="AB414" s="41"/>
      <c r="AC414" s="41"/>
      <c r="AD414" s="41"/>
      <c r="AE414" s="41"/>
      <c r="AR414" s="218" t="s">
        <v>147</v>
      </c>
      <c r="AT414" s="218" t="s">
        <v>142</v>
      </c>
      <c r="AU414" s="218" t="s">
        <v>86</v>
      </c>
      <c r="AY414" s="20" t="s">
        <v>139</v>
      </c>
      <c r="BE414" s="219">
        <f>IF(N414="základní",J414,0)</f>
        <v>0</v>
      </c>
      <c r="BF414" s="219">
        <f>IF(N414="snížená",J414,0)</f>
        <v>0</v>
      </c>
      <c r="BG414" s="219">
        <f>IF(N414="zákl. přenesená",J414,0)</f>
        <v>0</v>
      </c>
      <c r="BH414" s="219">
        <f>IF(N414="sníž. přenesená",J414,0)</f>
        <v>0</v>
      </c>
      <c r="BI414" s="219">
        <f>IF(N414="nulová",J414,0)</f>
        <v>0</v>
      </c>
      <c r="BJ414" s="20" t="s">
        <v>84</v>
      </c>
      <c r="BK414" s="219">
        <f>ROUND(I414*H414,2)</f>
        <v>0</v>
      </c>
      <c r="BL414" s="20" t="s">
        <v>147</v>
      </c>
      <c r="BM414" s="218" t="s">
        <v>2220</v>
      </c>
    </row>
    <row r="415" s="2" customFormat="1">
      <c r="A415" s="41"/>
      <c r="B415" s="42"/>
      <c r="C415" s="43"/>
      <c r="D415" s="220" t="s">
        <v>149</v>
      </c>
      <c r="E415" s="43"/>
      <c r="F415" s="221" t="s">
        <v>2221</v>
      </c>
      <c r="G415" s="43"/>
      <c r="H415" s="43"/>
      <c r="I415" s="222"/>
      <c r="J415" s="43"/>
      <c r="K415" s="43"/>
      <c r="L415" s="47"/>
      <c r="M415" s="223"/>
      <c r="N415" s="224"/>
      <c r="O415" s="87"/>
      <c r="P415" s="87"/>
      <c r="Q415" s="87"/>
      <c r="R415" s="87"/>
      <c r="S415" s="87"/>
      <c r="T415" s="88"/>
      <c r="U415" s="41"/>
      <c r="V415" s="41"/>
      <c r="W415" s="41"/>
      <c r="X415" s="41"/>
      <c r="Y415" s="41"/>
      <c r="Z415" s="41"/>
      <c r="AA415" s="41"/>
      <c r="AB415" s="41"/>
      <c r="AC415" s="41"/>
      <c r="AD415" s="41"/>
      <c r="AE415" s="41"/>
      <c r="AT415" s="20" t="s">
        <v>149</v>
      </c>
      <c r="AU415" s="20" t="s">
        <v>86</v>
      </c>
    </row>
    <row r="416" s="2" customFormat="1">
      <c r="A416" s="41"/>
      <c r="B416" s="42"/>
      <c r="C416" s="43"/>
      <c r="D416" s="225" t="s">
        <v>151</v>
      </c>
      <c r="E416" s="43"/>
      <c r="F416" s="226" t="s">
        <v>2222</v>
      </c>
      <c r="G416" s="43"/>
      <c r="H416" s="43"/>
      <c r="I416" s="222"/>
      <c r="J416" s="43"/>
      <c r="K416" s="43"/>
      <c r="L416" s="47"/>
      <c r="M416" s="223"/>
      <c r="N416" s="224"/>
      <c r="O416" s="87"/>
      <c r="P416" s="87"/>
      <c r="Q416" s="87"/>
      <c r="R416" s="87"/>
      <c r="S416" s="87"/>
      <c r="T416" s="88"/>
      <c r="U416" s="41"/>
      <c r="V416" s="41"/>
      <c r="W416" s="41"/>
      <c r="X416" s="41"/>
      <c r="Y416" s="41"/>
      <c r="Z416" s="41"/>
      <c r="AA416" s="41"/>
      <c r="AB416" s="41"/>
      <c r="AC416" s="41"/>
      <c r="AD416" s="41"/>
      <c r="AE416" s="41"/>
      <c r="AT416" s="20" t="s">
        <v>151</v>
      </c>
      <c r="AU416" s="20" t="s">
        <v>86</v>
      </c>
    </row>
    <row r="417" s="2" customFormat="1">
      <c r="A417" s="41"/>
      <c r="B417" s="42"/>
      <c r="C417" s="43"/>
      <c r="D417" s="220" t="s">
        <v>164</v>
      </c>
      <c r="E417" s="43"/>
      <c r="F417" s="239" t="s">
        <v>2043</v>
      </c>
      <c r="G417" s="43"/>
      <c r="H417" s="43"/>
      <c r="I417" s="222"/>
      <c r="J417" s="43"/>
      <c r="K417" s="43"/>
      <c r="L417" s="47"/>
      <c r="M417" s="223"/>
      <c r="N417" s="224"/>
      <c r="O417" s="87"/>
      <c r="P417" s="87"/>
      <c r="Q417" s="87"/>
      <c r="R417" s="87"/>
      <c r="S417" s="87"/>
      <c r="T417" s="88"/>
      <c r="U417" s="41"/>
      <c r="V417" s="41"/>
      <c r="W417" s="41"/>
      <c r="X417" s="41"/>
      <c r="Y417" s="41"/>
      <c r="Z417" s="41"/>
      <c r="AA417" s="41"/>
      <c r="AB417" s="41"/>
      <c r="AC417" s="41"/>
      <c r="AD417" s="41"/>
      <c r="AE417" s="41"/>
      <c r="AT417" s="20" t="s">
        <v>164</v>
      </c>
      <c r="AU417" s="20" t="s">
        <v>86</v>
      </c>
    </row>
    <row r="418" s="13" customFormat="1">
      <c r="A418" s="13"/>
      <c r="B418" s="227"/>
      <c r="C418" s="228"/>
      <c r="D418" s="220" t="s">
        <v>153</v>
      </c>
      <c r="E418" s="229" t="s">
        <v>19</v>
      </c>
      <c r="F418" s="230" t="s">
        <v>2223</v>
      </c>
      <c r="G418" s="228"/>
      <c r="H418" s="231">
        <v>1.05</v>
      </c>
      <c r="I418" s="232"/>
      <c r="J418" s="228"/>
      <c r="K418" s="228"/>
      <c r="L418" s="233"/>
      <c r="M418" s="234"/>
      <c r="N418" s="235"/>
      <c r="O418" s="235"/>
      <c r="P418" s="235"/>
      <c r="Q418" s="235"/>
      <c r="R418" s="235"/>
      <c r="S418" s="235"/>
      <c r="T418" s="236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37" t="s">
        <v>153</v>
      </c>
      <c r="AU418" s="237" t="s">
        <v>86</v>
      </c>
      <c r="AV418" s="13" t="s">
        <v>86</v>
      </c>
      <c r="AW418" s="13" t="s">
        <v>35</v>
      </c>
      <c r="AX418" s="13" t="s">
        <v>84</v>
      </c>
      <c r="AY418" s="237" t="s">
        <v>139</v>
      </c>
    </row>
    <row r="419" s="2" customFormat="1" ht="16.5" customHeight="1">
      <c r="A419" s="41"/>
      <c r="B419" s="42"/>
      <c r="C419" s="207" t="s">
        <v>2224</v>
      </c>
      <c r="D419" s="238" t="s">
        <v>142</v>
      </c>
      <c r="E419" s="208" t="s">
        <v>2225</v>
      </c>
      <c r="F419" s="209" t="s">
        <v>2226</v>
      </c>
      <c r="G419" s="210" t="s">
        <v>145</v>
      </c>
      <c r="H419" s="211">
        <v>1.05</v>
      </c>
      <c r="I419" s="212"/>
      <c r="J419" s="213">
        <f>ROUND(I419*H419,2)</f>
        <v>0</v>
      </c>
      <c r="K419" s="209" t="s">
        <v>146</v>
      </c>
      <c r="L419" s="47"/>
      <c r="M419" s="214" t="s">
        <v>19</v>
      </c>
      <c r="N419" s="215" t="s">
        <v>47</v>
      </c>
      <c r="O419" s="87"/>
      <c r="P419" s="216">
        <f>O419*H419</f>
        <v>0</v>
      </c>
      <c r="Q419" s="216">
        <v>0</v>
      </c>
      <c r="R419" s="216">
        <f>Q419*H419</f>
        <v>0</v>
      </c>
      <c r="S419" s="216">
        <v>0</v>
      </c>
      <c r="T419" s="217">
        <f>S419*H419</f>
        <v>0</v>
      </c>
      <c r="U419" s="41"/>
      <c r="V419" s="41"/>
      <c r="W419" s="41"/>
      <c r="X419" s="41"/>
      <c r="Y419" s="41"/>
      <c r="Z419" s="41"/>
      <c r="AA419" s="41"/>
      <c r="AB419" s="41"/>
      <c r="AC419" s="41"/>
      <c r="AD419" s="41"/>
      <c r="AE419" s="41"/>
      <c r="AR419" s="218" t="s">
        <v>147</v>
      </c>
      <c r="AT419" s="218" t="s">
        <v>142</v>
      </c>
      <c r="AU419" s="218" t="s">
        <v>86</v>
      </c>
      <c r="AY419" s="20" t="s">
        <v>139</v>
      </c>
      <c r="BE419" s="219">
        <f>IF(N419="základní",J419,0)</f>
        <v>0</v>
      </c>
      <c r="BF419" s="219">
        <f>IF(N419="snížená",J419,0)</f>
        <v>0</v>
      </c>
      <c r="BG419" s="219">
        <f>IF(N419="zákl. přenesená",J419,0)</f>
        <v>0</v>
      </c>
      <c r="BH419" s="219">
        <f>IF(N419="sníž. přenesená",J419,0)</f>
        <v>0</v>
      </c>
      <c r="BI419" s="219">
        <f>IF(N419="nulová",J419,0)</f>
        <v>0</v>
      </c>
      <c r="BJ419" s="20" t="s">
        <v>84</v>
      </c>
      <c r="BK419" s="219">
        <f>ROUND(I419*H419,2)</f>
        <v>0</v>
      </c>
      <c r="BL419" s="20" t="s">
        <v>147</v>
      </c>
      <c r="BM419" s="218" t="s">
        <v>2227</v>
      </c>
    </row>
    <row r="420" s="2" customFormat="1">
      <c r="A420" s="41"/>
      <c r="B420" s="42"/>
      <c r="C420" s="43"/>
      <c r="D420" s="220" t="s">
        <v>149</v>
      </c>
      <c r="E420" s="43"/>
      <c r="F420" s="221" t="s">
        <v>2228</v>
      </c>
      <c r="G420" s="43"/>
      <c r="H420" s="43"/>
      <c r="I420" s="222"/>
      <c r="J420" s="43"/>
      <c r="K420" s="43"/>
      <c r="L420" s="47"/>
      <c r="M420" s="223"/>
      <c r="N420" s="224"/>
      <c r="O420" s="87"/>
      <c r="P420" s="87"/>
      <c r="Q420" s="87"/>
      <c r="R420" s="87"/>
      <c r="S420" s="87"/>
      <c r="T420" s="88"/>
      <c r="U420" s="41"/>
      <c r="V420" s="41"/>
      <c r="W420" s="41"/>
      <c r="X420" s="41"/>
      <c r="Y420" s="41"/>
      <c r="Z420" s="41"/>
      <c r="AA420" s="41"/>
      <c r="AB420" s="41"/>
      <c r="AC420" s="41"/>
      <c r="AD420" s="41"/>
      <c r="AE420" s="41"/>
      <c r="AT420" s="20" t="s">
        <v>149</v>
      </c>
      <c r="AU420" s="20" t="s">
        <v>86</v>
      </c>
    </row>
    <row r="421" s="2" customFormat="1">
      <c r="A421" s="41"/>
      <c r="B421" s="42"/>
      <c r="C421" s="43"/>
      <c r="D421" s="225" t="s">
        <v>151</v>
      </c>
      <c r="E421" s="43"/>
      <c r="F421" s="226" t="s">
        <v>2229</v>
      </c>
      <c r="G421" s="43"/>
      <c r="H421" s="43"/>
      <c r="I421" s="222"/>
      <c r="J421" s="43"/>
      <c r="K421" s="43"/>
      <c r="L421" s="47"/>
      <c r="M421" s="223"/>
      <c r="N421" s="224"/>
      <c r="O421" s="87"/>
      <c r="P421" s="87"/>
      <c r="Q421" s="87"/>
      <c r="R421" s="87"/>
      <c r="S421" s="87"/>
      <c r="T421" s="88"/>
      <c r="U421" s="41"/>
      <c r="V421" s="41"/>
      <c r="W421" s="41"/>
      <c r="X421" s="41"/>
      <c r="Y421" s="41"/>
      <c r="Z421" s="41"/>
      <c r="AA421" s="41"/>
      <c r="AB421" s="41"/>
      <c r="AC421" s="41"/>
      <c r="AD421" s="41"/>
      <c r="AE421" s="41"/>
      <c r="AT421" s="20" t="s">
        <v>151</v>
      </c>
      <c r="AU421" s="20" t="s">
        <v>86</v>
      </c>
    </row>
    <row r="422" s="2" customFormat="1">
      <c r="A422" s="41"/>
      <c r="B422" s="42"/>
      <c r="C422" s="43"/>
      <c r="D422" s="220" t="s">
        <v>164</v>
      </c>
      <c r="E422" s="43"/>
      <c r="F422" s="239" t="s">
        <v>2043</v>
      </c>
      <c r="G422" s="43"/>
      <c r="H422" s="43"/>
      <c r="I422" s="222"/>
      <c r="J422" s="43"/>
      <c r="K422" s="43"/>
      <c r="L422" s="47"/>
      <c r="M422" s="223"/>
      <c r="N422" s="224"/>
      <c r="O422" s="87"/>
      <c r="P422" s="87"/>
      <c r="Q422" s="87"/>
      <c r="R422" s="87"/>
      <c r="S422" s="87"/>
      <c r="T422" s="88"/>
      <c r="U422" s="41"/>
      <c r="V422" s="41"/>
      <c r="W422" s="41"/>
      <c r="X422" s="41"/>
      <c r="Y422" s="41"/>
      <c r="Z422" s="41"/>
      <c r="AA422" s="41"/>
      <c r="AB422" s="41"/>
      <c r="AC422" s="41"/>
      <c r="AD422" s="41"/>
      <c r="AE422" s="41"/>
      <c r="AT422" s="20" t="s">
        <v>164</v>
      </c>
      <c r="AU422" s="20" t="s">
        <v>86</v>
      </c>
    </row>
    <row r="423" s="13" customFormat="1">
      <c r="A423" s="13"/>
      <c r="B423" s="227"/>
      <c r="C423" s="228"/>
      <c r="D423" s="220" t="s">
        <v>153</v>
      </c>
      <c r="E423" s="229" t="s">
        <v>19</v>
      </c>
      <c r="F423" s="230" t="s">
        <v>2230</v>
      </c>
      <c r="G423" s="228"/>
      <c r="H423" s="231">
        <v>1.05</v>
      </c>
      <c r="I423" s="232"/>
      <c r="J423" s="228"/>
      <c r="K423" s="228"/>
      <c r="L423" s="233"/>
      <c r="M423" s="234"/>
      <c r="N423" s="235"/>
      <c r="O423" s="235"/>
      <c r="P423" s="235"/>
      <c r="Q423" s="235"/>
      <c r="R423" s="235"/>
      <c r="S423" s="235"/>
      <c r="T423" s="236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37" t="s">
        <v>153</v>
      </c>
      <c r="AU423" s="237" t="s">
        <v>86</v>
      </c>
      <c r="AV423" s="13" t="s">
        <v>86</v>
      </c>
      <c r="AW423" s="13" t="s">
        <v>35</v>
      </c>
      <c r="AX423" s="13" t="s">
        <v>84</v>
      </c>
      <c r="AY423" s="237" t="s">
        <v>139</v>
      </c>
    </row>
    <row r="424" s="2" customFormat="1" ht="16.5" customHeight="1">
      <c r="A424" s="41"/>
      <c r="B424" s="42"/>
      <c r="C424" s="207" t="s">
        <v>2231</v>
      </c>
      <c r="D424" s="238" t="s">
        <v>142</v>
      </c>
      <c r="E424" s="208" t="s">
        <v>2232</v>
      </c>
      <c r="F424" s="209" t="s">
        <v>2233</v>
      </c>
      <c r="G424" s="210" t="s">
        <v>176</v>
      </c>
      <c r="H424" s="211">
        <v>0.032000000000000001</v>
      </c>
      <c r="I424" s="212"/>
      <c r="J424" s="213">
        <f>ROUND(I424*H424,2)</f>
        <v>0</v>
      </c>
      <c r="K424" s="209" t="s">
        <v>146</v>
      </c>
      <c r="L424" s="47"/>
      <c r="M424" s="214" t="s">
        <v>19</v>
      </c>
      <c r="N424" s="215" t="s">
        <v>47</v>
      </c>
      <c r="O424" s="87"/>
      <c r="P424" s="216">
        <f>O424*H424</f>
        <v>0</v>
      </c>
      <c r="Q424" s="216">
        <v>1.0416099999999999</v>
      </c>
      <c r="R424" s="216">
        <f>Q424*H424</f>
        <v>0.033331519999999996</v>
      </c>
      <c r="S424" s="216">
        <v>0</v>
      </c>
      <c r="T424" s="217">
        <f>S424*H424</f>
        <v>0</v>
      </c>
      <c r="U424" s="41"/>
      <c r="V424" s="41"/>
      <c r="W424" s="41"/>
      <c r="X424" s="41"/>
      <c r="Y424" s="41"/>
      <c r="Z424" s="41"/>
      <c r="AA424" s="41"/>
      <c r="AB424" s="41"/>
      <c r="AC424" s="41"/>
      <c r="AD424" s="41"/>
      <c r="AE424" s="41"/>
      <c r="AR424" s="218" t="s">
        <v>147</v>
      </c>
      <c r="AT424" s="218" t="s">
        <v>142</v>
      </c>
      <c r="AU424" s="218" t="s">
        <v>86</v>
      </c>
      <c r="AY424" s="20" t="s">
        <v>139</v>
      </c>
      <c r="BE424" s="219">
        <f>IF(N424="základní",J424,0)</f>
        <v>0</v>
      </c>
      <c r="BF424" s="219">
        <f>IF(N424="snížená",J424,0)</f>
        <v>0</v>
      </c>
      <c r="BG424" s="219">
        <f>IF(N424="zákl. přenesená",J424,0)</f>
        <v>0</v>
      </c>
      <c r="BH424" s="219">
        <f>IF(N424="sníž. přenesená",J424,0)</f>
        <v>0</v>
      </c>
      <c r="BI424" s="219">
        <f>IF(N424="nulová",J424,0)</f>
        <v>0</v>
      </c>
      <c r="BJ424" s="20" t="s">
        <v>84</v>
      </c>
      <c r="BK424" s="219">
        <f>ROUND(I424*H424,2)</f>
        <v>0</v>
      </c>
      <c r="BL424" s="20" t="s">
        <v>147</v>
      </c>
      <c r="BM424" s="218" t="s">
        <v>2234</v>
      </c>
    </row>
    <row r="425" s="2" customFormat="1">
      <c r="A425" s="41"/>
      <c r="B425" s="42"/>
      <c r="C425" s="43"/>
      <c r="D425" s="220" t="s">
        <v>149</v>
      </c>
      <c r="E425" s="43"/>
      <c r="F425" s="221" t="s">
        <v>2235</v>
      </c>
      <c r="G425" s="43"/>
      <c r="H425" s="43"/>
      <c r="I425" s="222"/>
      <c r="J425" s="43"/>
      <c r="K425" s="43"/>
      <c r="L425" s="47"/>
      <c r="M425" s="223"/>
      <c r="N425" s="224"/>
      <c r="O425" s="87"/>
      <c r="P425" s="87"/>
      <c r="Q425" s="87"/>
      <c r="R425" s="87"/>
      <c r="S425" s="87"/>
      <c r="T425" s="88"/>
      <c r="U425" s="41"/>
      <c r="V425" s="41"/>
      <c r="W425" s="41"/>
      <c r="X425" s="41"/>
      <c r="Y425" s="41"/>
      <c r="Z425" s="41"/>
      <c r="AA425" s="41"/>
      <c r="AB425" s="41"/>
      <c r="AC425" s="41"/>
      <c r="AD425" s="41"/>
      <c r="AE425" s="41"/>
      <c r="AT425" s="20" t="s">
        <v>149</v>
      </c>
      <c r="AU425" s="20" t="s">
        <v>86</v>
      </c>
    </row>
    <row r="426" s="2" customFormat="1">
      <c r="A426" s="41"/>
      <c r="B426" s="42"/>
      <c r="C426" s="43"/>
      <c r="D426" s="225" t="s">
        <v>151</v>
      </c>
      <c r="E426" s="43"/>
      <c r="F426" s="226" t="s">
        <v>2236</v>
      </c>
      <c r="G426" s="43"/>
      <c r="H426" s="43"/>
      <c r="I426" s="222"/>
      <c r="J426" s="43"/>
      <c r="K426" s="43"/>
      <c r="L426" s="47"/>
      <c r="M426" s="223"/>
      <c r="N426" s="224"/>
      <c r="O426" s="87"/>
      <c r="P426" s="87"/>
      <c r="Q426" s="87"/>
      <c r="R426" s="87"/>
      <c r="S426" s="87"/>
      <c r="T426" s="88"/>
      <c r="U426" s="41"/>
      <c r="V426" s="41"/>
      <c r="W426" s="41"/>
      <c r="X426" s="41"/>
      <c r="Y426" s="41"/>
      <c r="Z426" s="41"/>
      <c r="AA426" s="41"/>
      <c r="AB426" s="41"/>
      <c r="AC426" s="41"/>
      <c r="AD426" s="41"/>
      <c r="AE426" s="41"/>
      <c r="AT426" s="20" t="s">
        <v>151</v>
      </c>
      <c r="AU426" s="20" t="s">
        <v>86</v>
      </c>
    </row>
    <row r="427" s="2" customFormat="1">
      <c r="A427" s="41"/>
      <c r="B427" s="42"/>
      <c r="C427" s="43"/>
      <c r="D427" s="220" t="s">
        <v>164</v>
      </c>
      <c r="E427" s="43"/>
      <c r="F427" s="239" t="s">
        <v>2043</v>
      </c>
      <c r="G427" s="43"/>
      <c r="H427" s="43"/>
      <c r="I427" s="222"/>
      <c r="J427" s="43"/>
      <c r="K427" s="43"/>
      <c r="L427" s="47"/>
      <c r="M427" s="223"/>
      <c r="N427" s="224"/>
      <c r="O427" s="87"/>
      <c r="P427" s="87"/>
      <c r="Q427" s="87"/>
      <c r="R427" s="87"/>
      <c r="S427" s="87"/>
      <c r="T427" s="88"/>
      <c r="U427" s="41"/>
      <c r="V427" s="41"/>
      <c r="W427" s="41"/>
      <c r="X427" s="41"/>
      <c r="Y427" s="41"/>
      <c r="Z427" s="41"/>
      <c r="AA427" s="41"/>
      <c r="AB427" s="41"/>
      <c r="AC427" s="41"/>
      <c r="AD427" s="41"/>
      <c r="AE427" s="41"/>
      <c r="AT427" s="20" t="s">
        <v>164</v>
      </c>
      <c r="AU427" s="20" t="s">
        <v>86</v>
      </c>
    </row>
    <row r="428" s="13" customFormat="1">
      <c r="A428" s="13"/>
      <c r="B428" s="227"/>
      <c r="C428" s="228"/>
      <c r="D428" s="220" t="s">
        <v>153</v>
      </c>
      <c r="E428" s="229" t="s">
        <v>19</v>
      </c>
      <c r="F428" s="230" t="s">
        <v>2237</v>
      </c>
      <c r="G428" s="228"/>
      <c r="H428" s="231">
        <v>0.032000000000000001</v>
      </c>
      <c r="I428" s="232"/>
      <c r="J428" s="228"/>
      <c r="K428" s="228"/>
      <c r="L428" s="233"/>
      <c r="M428" s="234"/>
      <c r="N428" s="235"/>
      <c r="O428" s="235"/>
      <c r="P428" s="235"/>
      <c r="Q428" s="235"/>
      <c r="R428" s="235"/>
      <c r="S428" s="235"/>
      <c r="T428" s="236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T428" s="237" t="s">
        <v>153</v>
      </c>
      <c r="AU428" s="237" t="s">
        <v>86</v>
      </c>
      <c r="AV428" s="13" t="s">
        <v>86</v>
      </c>
      <c r="AW428" s="13" t="s">
        <v>35</v>
      </c>
      <c r="AX428" s="13" t="s">
        <v>84</v>
      </c>
      <c r="AY428" s="237" t="s">
        <v>139</v>
      </c>
    </row>
    <row r="429" s="2" customFormat="1" ht="16.5" customHeight="1">
      <c r="A429" s="41"/>
      <c r="B429" s="42"/>
      <c r="C429" s="240" t="s">
        <v>2238</v>
      </c>
      <c r="D429" s="241" t="s">
        <v>182</v>
      </c>
      <c r="E429" s="242" t="s">
        <v>2239</v>
      </c>
      <c r="F429" s="243" t="s">
        <v>2240</v>
      </c>
      <c r="G429" s="244" t="s">
        <v>197</v>
      </c>
      <c r="H429" s="245">
        <v>5.25</v>
      </c>
      <c r="I429" s="246"/>
      <c r="J429" s="247">
        <f>ROUND(I429*H429,2)</f>
        <v>0</v>
      </c>
      <c r="K429" s="243" t="s">
        <v>146</v>
      </c>
      <c r="L429" s="248"/>
      <c r="M429" s="249" t="s">
        <v>19</v>
      </c>
      <c r="N429" s="250" t="s">
        <v>47</v>
      </c>
      <c r="O429" s="87"/>
      <c r="P429" s="216">
        <f>O429*H429</f>
        <v>0</v>
      </c>
      <c r="Q429" s="216">
        <v>0.00072000000000000005</v>
      </c>
      <c r="R429" s="216">
        <f>Q429*H429</f>
        <v>0.0037800000000000004</v>
      </c>
      <c r="S429" s="216">
        <v>0</v>
      </c>
      <c r="T429" s="217">
        <f>S429*H429</f>
        <v>0</v>
      </c>
      <c r="U429" s="41"/>
      <c r="V429" s="41"/>
      <c r="W429" s="41"/>
      <c r="X429" s="41"/>
      <c r="Y429" s="41"/>
      <c r="Z429" s="41"/>
      <c r="AA429" s="41"/>
      <c r="AB429" s="41"/>
      <c r="AC429" s="41"/>
      <c r="AD429" s="41"/>
      <c r="AE429" s="41"/>
      <c r="AR429" s="218" t="s">
        <v>185</v>
      </c>
      <c r="AT429" s="218" t="s">
        <v>182</v>
      </c>
      <c r="AU429" s="218" t="s">
        <v>86</v>
      </c>
      <c r="AY429" s="20" t="s">
        <v>139</v>
      </c>
      <c r="BE429" s="219">
        <f>IF(N429="základní",J429,0)</f>
        <v>0</v>
      </c>
      <c r="BF429" s="219">
        <f>IF(N429="snížená",J429,0)</f>
        <v>0</v>
      </c>
      <c r="BG429" s="219">
        <f>IF(N429="zákl. přenesená",J429,0)</f>
        <v>0</v>
      </c>
      <c r="BH429" s="219">
        <f>IF(N429="sníž. přenesená",J429,0)</f>
        <v>0</v>
      </c>
      <c r="BI429" s="219">
        <f>IF(N429="nulová",J429,0)</f>
        <v>0</v>
      </c>
      <c r="BJ429" s="20" t="s">
        <v>84</v>
      </c>
      <c r="BK429" s="219">
        <f>ROUND(I429*H429,2)</f>
        <v>0</v>
      </c>
      <c r="BL429" s="20" t="s">
        <v>147</v>
      </c>
      <c r="BM429" s="218" t="s">
        <v>2241</v>
      </c>
    </row>
    <row r="430" s="2" customFormat="1">
      <c r="A430" s="41"/>
      <c r="B430" s="42"/>
      <c r="C430" s="43"/>
      <c r="D430" s="220" t="s">
        <v>149</v>
      </c>
      <c r="E430" s="43"/>
      <c r="F430" s="221" t="s">
        <v>2240</v>
      </c>
      <c r="G430" s="43"/>
      <c r="H430" s="43"/>
      <c r="I430" s="222"/>
      <c r="J430" s="43"/>
      <c r="K430" s="43"/>
      <c r="L430" s="47"/>
      <c r="M430" s="223"/>
      <c r="N430" s="224"/>
      <c r="O430" s="87"/>
      <c r="P430" s="87"/>
      <c r="Q430" s="87"/>
      <c r="R430" s="87"/>
      <c r="S430" s="87"/>
      <c r="T430" s="88"/>
      <c r="U430" s="41"/>
      <c r="V430" s="41"/>
      <c r="W430" s="41"/>
      <c r="X430" s="41"/>
      <c r="Y430" s="41"/>
      <c r="Z430" s="41"/>
      <c r="AA430" s="41"/>
      <c r="AB430" s="41"/>
      <c r="AC430" s="41"/>
      <c r="AD430" s="41"/>
      <c r="AE430" s="41"/>
      <c r="AT430" s="20" t="s">
        <v>149</v>
      </c>
      <c r="AU430" s="20" t="s">
        <v>86</v>
      </c>
    </row>
    <row r="431" s="2" customFormat="1">
      <c r="A431" s="41"/>
      <c r="B431" s="42"/>
      <c r="C431" s="43"/>
      <c r="D431" s="220" t="s">
        <v>164</v>
      </c>
      <c r="E431" s="43"/>
      <c r="F431" s="239" t="s">
        <v>2154</v>
      </c>
      <c r="G431" s="43"/>
      <c r="H431" s="43"/>
      <c r="I431" s="222"/>
      <c r="J431" s="43"/>
      <c r="K431" s="43"/>
      <c r="L431" s="47"/>
      <c r="M431" s="223"/>
      <c r="N431" s="224"/>
      <c r="O431" s="87"/>
      <c r="P431" s="87"/>
      <c r="Q431" s="87"/>
      <c r="R431" s="87"/>
      <c r="S431" s="87"/>
      <c r="T431" s="88"/>
      <c r="U431" s="41"/>
      <c r="V431" s="41"/>
      <c r="W431" s="41"/>
      <c r="X431" s="41"/>
      <c r="Y431" s="41"/>
      <c r="Z431" s="41"/>
      <c r="AA431" s="41"/>
      <c r="AB431" s="41"/>
      <c r="AC431" s="41"/>
      <c r="AD431" s="41"/>
      <c r="AE431" s="41"/>
      <c r="AT431" s="20" t="s">
        <v>164</v>
      </c>
      <c r="AU431" s="20" t="s">
        <v>86</v>
      </c>
    </row>
    <row r="432" s="13" customFormat="1">
      <c r="A432" s="13"/>
      <c r="B432" s="227"/>
      <c r="C432" s="228"/>
      <c r="D432" s="220" t="s">
        <v>153</v>
      </c>
      <c r="E432" s="229" t="s">
        <v>19</v>
      </c>
      <c r="F432" s="230" t="s">
        <v>2242</v>
      </c>
      <c r="G432" s="228"/>
      <c r="H432" s="231">
        <v>5</v>
      </c>
      <c r="I432" s="232"/>
      <c r="J432" s="228"/>
      <c r="K432" s="228"/>
      <c r="L432" s="233"/>
      <c r="M432" s="234"/>
      <c r="N432" s="235"/>
      <c r="O432" s="235"/>
      <c r="P432" s="235"/>
      <c r="Q432" s="235"/>
      <c r="R432" s="235"/>
      <c r="S432" s="235"/>
      <c r="T432" s="236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T432" s="237" t="s">
        <v>153</v>
      </c>
      <c r="AU432" s="237" t="s">
        <v>86</v>
      </c>
      <c r="AV432" s="13" t="s">
        <v>86</v>
      </c>
      <c r="AW432" s="13" t="s">
        <v>35</v>
      </c>
      <c r="AX432" s="13" t="s">
        <v>84</v>
      </c>
      <c r="AY432" s="237" t="s">
        <v>139</v>
      </c>
    </row>
    <row r="433" s="13" customFormat="1">
      <c r="A433" s="13"/>
      <c r="B433" s="227"/>
      <c r="C433" s="228"/>
      <c r="D433" s="220" t="s">
        <v>153</v>
      </c>
      <c r="E433" s="228"/>
      <c r="F433" s="230" t="s">
        <v>2243</v>
      </c>
      <c r="G433" s="228"/>
      <c r="H433" s="231">
        <v>5.25</v>
      </c>
      <c r="I433" s="232"/>
      <c r="J433" s="228"/>
      <c r="K433" s="228"/>
      <c r="L433" s="233"/>
      <c r="M433" s="234"/>
      <c r="N433" s="235"/>
      <c r="O433" s="235"/>
      <c r="P433" s="235"/>
      <c r="Q433" s="235"/>
      <c r="R433" s="235"/>
      <c r="S433" s="235"/>
      <c r="T433" s="236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37" t="s">
        <v>153</v>
      </c>
      <c r="AU433" s="237" t="s">
        <v>86</v>
      </c>
      <c r="AV433" s="13" t="s">
        <v>86</v>
      </c>
      <c r="AW433" s="13" t="s">
        <v>4</v>
      </c>
      <c r="AX433" s="13" t="s">
        <v>84</v>
      </c>
      <c r="AY433" s="237" t="s">
        <v>139</v>
      </c>
    </row>
    <row r="434" s="2" customFormat="1" ht="16.5" customHeight="1">
      <c r="A434" s="41"/>
      <c r="B434" s="42"/>
      <c r="C434" s="240" t="s">
        <v>2244</v>
      </c>
      <c r="D434" s="241" t="s">
        <v>182</v>
      </c>
      <c r="E434" s="242" t="s">
        <v>2245</v>
      </c>
      <c r="F434" s="243" t="s">
        <v>2246</v>
      </c>
      <c r="G434" s="244" t="s">
        <v>197</v>
      </c>
      <c r="H434" s="245">
        <v>1.05</v>
      </c>
      <c r="I434" s="246"/>
      <c r="J434" s="247">
        <f>ROUND(I434*H434,2)</f>
        <v>0</v>
      </c>
      <c r="K434" s="243" t="s">
        <v>146</v>
      </c>
      <c r="L434" s="248"/>
      <c r="M434" s="249" t="s">
        <v>19</v>
      </c>
      <c r="N434" s="250" t="s">
        <v>47</v>
      </c>
      <c r="O434" s="87"/>
      <c r="P434" s="216">
        <f>O434*H434</f>
        <v>0</v>
      </c>
      <c r="Q434" s="216">
        <v>0.00010000000000000001</v>
      </c>
      <c r="R434" s="216">
        <f>Q434*H434</f>
        <v>0.000105</v>
      </c>
      <c r="S434" s="216">
        <v>0</v>
      </c>
      <c r="T434" s="217">
        <f>S434*H434</f>
        <v>0</v>
      </c>
      <c r="U434" s="41"/>
      <c r="V434" s="41"/>
      <c r="W434" s="41"/>
      <c r="X434" s="41"/>
      <c r="Y434" s="41"/>
      <c r="Z434" s="41"/>
      <c r="AA434" s="41"/>
      <c r="AB434" s="41"/>
      <c r="AC434" s="41"/>
      <c r="AD434" s="41"/>
      <c r="AE434" s="41"/>
      <c r="AR434" s="218" t="s">
        <v>185</v>
      </c>
      <c r="AT434" s="218" t="s">
        <v>182</v>
      </c>
      <c r="AU434" s="218" t="s">
        <v>86</v>
      </c>
      <c r="AY434" s="20" t="s">
        <v>139</v>
      </c>
      <c r="BE434" s="219">
        <f>IF(N434="základní",J434,0)</f>
        <v>0</v>
      </c>
      <c r="BF434" s="219">
        <f>IF(N434="snížená",J434,0)</f>
        <v>0</v>
      </c>
      <c r="BG434" s="219">
        <f>IF(N434="zákl. přenesená",J434,0)</f>
        <v>0</v>
      </c>
      <c r="BH434" s="219">
        <f>IF(N434="sníž. přenesená",J434,0)</f>
        <v>0</v>
      </c>
      <c r="BI434" s="219">
        <f>IF(N434="nulová",J434,0)</f>
        <v>0</v>
      </c>
      <c r="BJ434" s="20" t="s">
        <v>84</v>
      </c>
      <c r="BK434" s="219">
        <f>ROUND(I434*H434,2)</f>
        <v>0</v>
      </c>
      <c r="BL434" s="20" t="s">
        <v>147</v>
      </c>
      <c r="BM434" s="218" t="s">
        <v>2247</v>
      </c>
    </row>
    <row r="435" s="2" customFormat="1">
      <c r="A435" s="41"/>
      <c r="B435" s="42"/>
      <c r="C435" s="43"/>
      <c r="D435" s="220" t="s">
        <v>149</v>
      </c>
      <c r="E435" s="43"/>
      <c r="F435" s="221" t="s">
        <v>2246</v>
      </c>
      <c r="G435" s="43"/>
      <c r="H435" s="43"/>
      <c r="I435" s="222"/>
      <c r="J435" s="43"/>
      <c r="K435" s="43"/>
      <c r="L435" s="47"/>
      <c r="M435" s="223"/>
      <c r="N435" s="224"/>
      <c r="O435" s="87"/>
      <c r="P435" s="87"/>
      <c r="Q435" s="87"/>
      <c r="R435" s="87"/>
      <c r="S435" s="87"/>
      <c r="T435" s="88"/>
      <c r="U435" s="41"/>
      <c r="V435" s="41"/>
      <c r="W435" s="41"/>
      <c r="X435" s="41"/>
      <c r="Y435" s="41"/>
      <c r="Z435" s="41"/>
      <c r="AA435" s="41"/>
      <c r="AB435" s="41"/>
      <c r="AC435" s="41"/>
      <c r="AD435" s="41"/>
      <c r="AE435" s="41"/>
      <c r="AT435" s="20" t="s">
        <v>149</v>
      </c>
      <c r="AU435" s="20" t="s">
        <v>86</v>
      </c>
    </row>
    <row r="436" s="2" customFormat="1">
      <c r="A436" s="41"/>
      <c r="B436" s="42"/>
      <c r="C436" s="43"/>
      <c r="D436" s="220" t="s">
        <v>164</v>
      </c>
      <c r="E436" s="43"/>
      <c r="F436" s="239" t="s">
        <v>2154</v>
      </c>
      <c r="G436" s="43"/>
      <c r="H436" s="43"/>
      <c r="I436" s="222"/>
      <c r="J436" s="43"/>
      <c r="K436" s="43"/>
      <c r="L436" s="47"/>
      <c r="M436" s="223"/>
      <c r="N436" s="224"/>
      <c r="O436" s="87"/>
      <c r="P436" s="87"/>
      <c r="Q436" s="87"/>
      <c r="R436" s="87"/>
      <c r="S436" s="87"/>
      <c r="T436" s="88"/>
      <c r="U436" s="41"/>
      <c r="V436" s="41"/>
      <c r="W436" s="41"/>
      <c r="X436" s="41"/>
      <c r="Y436" s="41"/>
      <c r="Z436" s="41"/>
      <c r="AA436" s="41"/>
      <c r="AB436" s="41"/>
      <c r="AC436" s="41"/>
      <c r="AD436" s="41"/>
      <c r="AE436" s="41"/>
      <c r="AT436" s="20" t="s">
        <v>164</v>
      </c>
      <c r="AU436" s="20" t="s">
        <v>86</v>
      </c>
    </row>
    <row r="437" s="13" customFormat="1">
      <c r="A437" s="13"/>
      <c r="B437" s="227"/>
      <c r="C437" s="228"/>
      <c r="D437" s="220" t="s">
        <v>153</v>
      </c>
      <c r="E437" s="229" t="s">
        <v>19</v>
      </c>
      <c r="F437" s="230" t="s">
        <v>2248</v>
      </c>
      <c r="G437" s="228"/>
      <c r="H437" s="231">
        <v>1</v>
      </c>
      <c r="I437" s="232"/>
      <c r="J437" s="228"/>
      <c r="K437" s="228"/>
      <c r="L437" s="233"/>
      <c r="M437" s="234"/>
      <c r="N437" s="235"/>
      <c r="O437" s="235"/>
      <c r="P437" s="235"/>
      <c r="Q437" s="235"/>
      <c r="R437" s="235"/>
      <c r="S437" s="235"/>
      <c r="T437" s="23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37" t="s">
        <v>153</v>
      </c>
      <c r="AU437" s="237" t="s">
        <v>86</v>
      </c>
      <c r="AV437" s="13" t="s">
        <v>86</v>
      </c>
      <c r="AW437" s="13" t="s">
        <v>35</v>
      </c>
      <c r="AX437" s="13" t="s">
        <v>84</v>
      </c>
      <c r="AY437" s="237" t="s">
        <v>139</v>
      </c>
    </row>
    <row r="438" s="13" customFormat="1">
      <c r="A438" s="13"/>
      <c r="B438" s="227"/>
      <c r="C438" s="228"/>
      <c r="D438" s="220" t="s">
        <v>153</v>
      </c>
      <c r="E438" s="228"/>
      <c r="F438" s="230" t="s">
        <v>2249</v>
      </c>
      <c r="G438" s="228"/>
      <c r="H438" s="231">
        <v>1.05</v>
      </c>
      <c r="I438" s="232"/>
      <c r="J438" s="228"/>
      <c r="K438" s="228"/>
      <c r="L438" s="233"/>
      <c r="M438" s="234"/>
      <c r="N438" s="235"/>
      <c r="O438" s="235"/>
      <c r="P438" s="235"/>
      <c r="Q438" s="235"/>
      <c r="R438" s="235"/>
      <c r="S438" s="235"/>
      <c r="T438" s="236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37" t="s">
        <v>153</v>
      </c>
      <c r="AU438" s="237" t="s">
        <v>86</v>
      </c>
      <c r="AV438" s="13" t="s">
        <v>86</v>
      </c>
      <c r="AW438" s="13" t="s">
        <v>4</v>
      </c>
      <c r="AX438" s="13" t="s">
        <v>84</v>
      </c>
      <c r="AY438" s="237" t="s">
        <v>139</v>
      </c>
    </row>
    <row r="439" s="2" customFormat="1" ht="16.5" customHeight="1">
      <c r="A439" s="41"/>
      <c r="B439" s="42"/>
      <c r="C439" s="207" t="s">
        <v>2250</v>
      </c>
      <c r="D439" s="238" t="s">
        <v>142</v>
      </c>
      <c r="E439" s="208" t="s">
        <v>2251</v>
      </c>
      <c r="F439" s="209" t="s">
        <v>2252</v>
      </c>
      <c r="G439" s="210" t="s">
        <v>197</v>
      </c>
      <c r="H439" s="211">
        <v>12</v>
      </c>
      <c r="I439" s="212"/>
      <c r="J439" s="213">
        <f>ROUND(I439*H439,2)</f>
        <v>0</v>
      </c>
      <c r="K439" s="209" t="s">
        <v>146</v>
      </c>
      <c r="L439" s="47"/>
      <c r="M439" s="214" t="s">
        <v>19</v>
      </c>
      <c r="N439" s="215" t="s">
        <v>47</v>
      </c>
      <c r="O439" s="87"/>
      <c r="P439" s="216">
        <f>O439*H439</f>
        <v>0</v>
      </c>
      <c r="Q439" s="216">
        <v>0</v>
      </c>
      <c r="R439" s="216">
        <f>Q439*H439</f>
        <v>0</v>
      </c>
      <c r="S439" s="216">
        <v>0</v>
      </c>
      <c r="T439" s="217">
        <f>S439*H439</f>
        <v>0</v>
      </c>
      <c r="U439" s="41"/>
      <c r="V439" s="41"/>
      <c r="W439" s="41"/>
      <c r="X439" s="41"/>
      <c r="Y439" s="41"/>
      <c r="Z439" s="41"/>
      <c r="AA439" s="41"/>
      <c r="AB439" s="41"/>
      <c r="AC439" s="41"/>
      <c r="AD439" s="41"/>
      <c r="AE439" s="41"/>
      <c r="AR439" s="218" t="s">
        <v>147</v>
      </c>
      <c r="AT439" s="218" t="s">
        <v>142</v>
      </c>
      <c r="AU439" s="218" t="s">
        <v>86</v>
      </c>
      <c r="AY439" s="20" t="s">
        <v>139</v>
      </c>
      <c r="BE439" s="219">
        <f>IF(N439="základní",J439,0)</f>
        <v>0</v>
      </c>
      <c r="BF439" s="219">
        <f>IF(N439="snížená",J439,0)</f>
        <v>0</v>
      </c>
      <c r="BG439" s="219">
        <f>IF(N439="zákl. přenesená",J439,0)</f>
        <v>0</v>
      </c>
      <c r="BH439" s="219">
        <f>IF(N439="sníž. přenesená",J439,0)</f>
        <v>0</v>
      </c>
      <c r="BI439" s="219">
        <f>IF(N439="nulová",J439,0)</f>
        <v>0</v>
      </c>
      <c r="BJ439" s="20" t="s">
        <v>84</v>
      </c>
      <c r="BK439" s="219">
        <f>ROUND(I439*H439,2)</f>
        <v>0</v>
      </c>
      <c r="BL439" s="20" t="s">
        <v>147</v>
      </c>
      <c r="BM439" s="218" t="s">
        <v>2253</v>
      </c>
    </row>
    <row r="440" s="2" customFormat="1">
      <c r="A440" s="41"/>
      <c r="B440" s="42"/>
      <c r="C440" s="43"/>
      <c r="D440" s="220" t="s">
        <v>149</v>
      </c>
      <c r="E440" s="43"/>
      <c r="F440" s="221" t="s">
        <v>2254</v>
      </c>
      <c r="G440" s="43"/>
      <c r="H440" s="43"/>
      <c r="I440" s="222"/>
      <c r="J440" s="43"/>
      <c r="K440" s="43"/>
      <c r="L440" s="47"/>
      <c r="M440" s="223"/>
      <c r="N440" s="224"/>
      <c r="O440" s="87"/>
      <c r="P440" s="87"/>
      <c r="Q440" s="87"/>
      <c r="R440" s="87"/>
      <c r="S440" s="87"/>
      <c r="T440" s="88"/>
      <c r="U440" s="41"/>
      <c r="V440" s="41"/>
      <c r="W440" s="41"/>
      <c r="X440" s="41"/>
      <c r="Y440" s="41"/>
      <c r="Z440" s="41"/>
      <c r="AA440" s="41"/>
      <c r="AB440" s="41"/>
      <c r="AC440" s="41"/>
      <c r="AD440" s="41"/>
      <c r="AE440" s="41"/>
      <c r="AT440" s="20" t="s">
        <v>149</v>
      </c>
      <c r="AU440" s="20" t="s">
        <v>86</v>
      </c>
    </row>
    <row r="441" s="2" customFormat="1">
      <c r="A441" s="41"/>
      <c r="B441" s="42"/>
      <c r="C441" s="43"/>
      <c r="D441" s="225" t="s">
        <v>151</v>
      </c>
      <c r="E441" s="43"/>
      <c r="F441" s="226" t="s">
        <v>2255</v>
      </c>
      <c r="G441" s="43"/>
      <c r="H441" s="43"/>
      <c r="I441" s="222"/>
      <c r="J441" s="43"/>
      <c r="K441" s="43"/>
      <c r="L441" s="47"/>
      <c r="M441" s="223"/>
      <c r="N441" s="224"/>
      <c r="O441" s="87"/>
      <c r="P441" s="87"/>
      <c r="Q441" s="87"/>
      <c r="R441" s="87"/>
      <c r="S441" s="87"/>
      <c r="T441" s="88"/>
      <c r="U441" s="41"/>
      <c r="V441" s="41"/>
      <c r="W441" s="41"/>
      <c r="X441" s="41"/>
      <c r="Y441" s="41"/>
      <c r="Z441" s="41"/>
      <c r="AA441" s="41"/>
      <c r="AB441" s="41"/>
      <c r="AC441" s="41"/>
      <c r="AD441" s="41"/>
      <c r="AE441" s="41"/>
      <c r="AT441" s="20" t="s">
        <v>151</v>
      </c>
      <c r="AU441" s="20" t="s">
        <v>86</v>
      </c>
    </row>
    <row r="442" s="2" customFormat="1">
      <c r="A442" s="41"/>
      <c r="B442" s="42"/>
      <c r="C442" s="43"/>
      <c r="D442" s="220" t="s">
        <v>164</v>
      </c>
      <c r="E442" s="43"/>
      <c r="F442" s="239" t="s">
        <v>2162</v>
      </c>
      <c r="G442" s="43"/>
      <c r="H442" s="43"/>
      <c r="I442" s="222"/>
      <c r="J442" s="43"/>
      <c r="K442" s="43"/>
      <c r="L442" s="47"/>
      <c r="M442" s="223"/>
      <c r="N442" s="224"/>
      <c r="O442" s="87"/>
      <c r="P442" s="87"/>
      <c r="Q442" s="87"/>
      <c r="R442" s="87"/>
      <c r="S442" s="87"/>
      <c r="T442" s="88"/>
      <c r="U442" s="41"/>
      <c r="V442" s="41"/>
      <c r="W442" s="41"/>
      <c r="X442" s="41"/>
      <c r="Y442" s="41"/>
      <c r="Z442" s="41"/>
      <c r="AA442" s="41"/>
      <c r="AB442" s="41"/>
      <c r="AC442" s="41"/>
      <c r="AD442" s="41"/>
      <c r="AE442" s="41"/>
      <c r="AT442" s="20" t="s">
        <v>164</v>
      </c>
      <c r="AU442" s="20" t="s">
        <v>86</v>
      </c>
    </row>
    <row r="443" s="2" customFormat="1" ht="16.5" customHeight="1">
      <c r="A443" s="41"/>
      <c r="B443" s="42"/>
      <c r="C443" s="240" t="s">
        <v>751</v>
      </c>
      <c r="D443" s="241" t="s">
        <v>182</v>
      </c>
      <c r="E443" s="242" t="s">
        <v>2256</v>
      </c>
      <c r="F443" s="243" t="s">
        <v>2257</v>
      </c>
      <c r="G443" s="244" t="s">
        <v>197</v>
      </c>
      <c r="H443" s="245">
        <v>13.199999999999999</v>
      </c>
      <c r="I443" s="246"/>
      <c r="J443" s="247">
        <f>ROUND(I443*H443,2)</f>
        <v>0</v>
      </c>
      <c r="K443" s="243" t="s">
        <v>146</v>
      </c>
      <c r="L443" s="248"/>
      <c r="M443" s="249" t="s">
        <v>19</v>
      </c>
      <c r="N443" s="250" t="s">
        <v>47</v>
      </c>
      <c r="O443" s="87"/>
      <c r="P443" s="216">
        <f>O443*H443</f>
        <v>0</v>
      </c>
      <c r="Q443" s="216">
        <v>4.0000000000000003E-05</v>
      </c>
      <c r="R443" s="216">
        <f>Q443*H443</f>
        <v>0.00052800000000000004</v>
      </c>
      <c r="S443" s="216">
        <v>0</v>
      </c>
      <c r="T443" s="217">
        <f>S443*H443</f>
        <v>0</v>
      </c>
      <c r="U443" s="41"/>
      <c r="V443" s="41"/>
      <c r="W443" s="41"/>
      <c r="X443" s="41"/>
      <c r="Y443" s="41"/>
      <c r="Z443" s="41"/>
      <c r="AA443" s="41"/>
      <c r="AB443" s="41"/>
      <c r="AC443" s="41"/>
      <c r="AD443" s="41"/>
      <c r="AE443" s="41"/>
      <c r="AR443" s="218" t="s">
        <v>185</v>
      </c>
      <c r="AT443" s="218" t="s">
        <v>182</v>
      </c>
      <c r="AU443" s="218" t="s">
        <v>86</v>
      </c>
      <c r="AY443" s="20" t="s">
        <v>139</v>
      </c>
      <c r="BE443" s="219">
        <f>IF(N443="základní",J443,0)</f>
        <v>0</v>
      </c>
      <c r="BF443" s="219">
        <f>IF(N443="snížená",J443,0)</f>
        <v>0</v>
      </c>
      <c r="BG443" s="219">
        <f>IF(N443="zákl. přenesená",J443,0)</f>
        <v>0</v>
      </c>
      <c r="BH443" s="219">
        <f>IF(N443="sníž. přenesená",J443,0)</f>
        <v>0</v>
      </c>
      <c r="BI443" s="219">
        <f>IF(N443="nulová",J443,0)</f>
        <v>0</v>
      </c>
      <c r="BJ443" s="20" t="s">
        <v>84</v>
      </c>
      <c r="BK443" s="219">
        <f>ROUND(I443*H443,2)</f>
        <v>0</v>
      </c>
      <c r="BL443" s="20" t="s">
        <v>147</v>
      </c>
      <c r="BM443" s="218" t="s">
        <v>2258</v>
      </c>
    </row>
    <row r="444" s="2" customFormat="1">
      <c r="A444" s="41"/>
      <c r="B444" s="42"/>
      <c r="C444" s="43"/>
      <c r="D444" s="220" t="s">
        <v>149</v>
      </c>
      <c r="E444" s="43"/>
      <c r="F444" s="221" t="s">
        <v>2257</v>
      </c>
      <c r="G444" s="43"/>
      <c r="H444" s="43"/>
      <c r="I444" s="222"/>
      <c r="J444" s="43"/>
      <c r="K444" s="43"/>
      <c r="L444" s="47"/>
      <c r="M444" s="223"/>
      <c r="N444" s="224"/>
      <c r="O444" s="87"/>
      <c r="P444" s="87"/>
      <c r="Q444" s="87"/>
      <c r="R444" s="87"/>
      <c r="S444" s="87"/>
      <c r="T444" s="88"/>
      <c r="U444" s="41"/>
      <c r="V444" s="41"/>
      <c r="W444" s="41"/>
      <c r="X444" s="41"/>
      <c r="Y444" s="41"/>
      <c r="Z444" s="41"/>
      <c r="AA444" s="41"/>
      <c r="AB444" s="41"/>
      <c r="AC444" s="41"/>
      <c r="AD444" s="41"/>
      <c r="AE444" s="41"/>
      <c r="AT444" s="20" t="s">
        <v>149</v>
      </c>
      <c r="AU444" s="20" t="s">
        <v>86</v>
      </c>
    </row>
    <row r="445" s="2" customFormat="1">
      <c r="A445" s="41"/>
      <c r="B445" s="42"/>
      <c r="C445" s="43"/>
      <c r="D445" s="220" t="s">
        <v>164</v>
      </c>
      <c r="E445" s="43"/>
      <c r="F445" s="239" t="s">
        <v>2162</v>
      </c>
      <c r="G445" s="43"/>
      <c r="H445" s="43"/>
      <c r="I445" s="222"/>
      <c r="J445" s="43"/>
      <c r="K445" s="43"/>
      <c r="L445" s="47"/>
      <c r="M445" s="223"/>
      <c r="N445" s="224"/>
      <c r="O445" s="87"/>
      <c r="P445" s="87"/>
      <c r="Q445" s="87"/>
      <c r="R445" s="87"/>
      <c r="S445" s="87"/>
      <c r="T445" s="88"/>
      <c r="U445" s="41"/>
      <c r="V445" s="41"/>
      <c r="W445" s="41"/>
      <c r="X445" s="41"/>
      <c r="Y445" s="41"/>
      <c r="Z445" s="41"/>
      <c r="AA445" s="41"/>
      <c r="AB445" s="41"/>
      <c r="AC445" s="41"/>
      <c r="AD445" s="41"/>
      <c r="AE445" s="41"/>
      <c r="AT445" s="20" t="s">
        <v>164</v>
      </c>
      <c r="AU445" s="20" t="s">
        <v>86</v>
      </c>
    </row>
    <row r="446" s="13" customFormat="1">
      <c r="A446" s="13"/>
      <c r="B446" s="227"/>
      <c r="C446" s="228"/>
      <c r="D446" s="220" t="s">
        <v>153</v>
      </c>
      <c r="E446" s="229" t="s">
        <v>19</v>
      </c>
      <c r="F446" s="230" t="s">
        <v>2259</v>
      </c>
      <c r="G446" s="228"/>
      <c r="H446" s="231">
        <v>12</v>
      </c>
      <c r="I446" s="232"/>
      <c r="J446" s="228"/>
      <c r="K446" s="228"/>
      <c r="L446" s="233"/>
      <c r="M446" s="234"/>
      <c r="N446" s="235"/>
      <c r="O446" s="235"/>
      <c r="P446" s="235"/>
      <c r="Q446" s="235"/>
      <c r="R446" s="235"/>
      <c r="S446" s="235"/>
      <c r="T446" s="236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37" t="s">
        <v>153</v>
      </c>
      <c r="AU446" s="237" t="s">
        <v>86</v>
      </c>
      <c r="AV446" s="13" t="s">
        <v>86</v>
      </c>
      <c r="AW446" s="13" t="s">
        <v>35</v>
      </c>
      <c r="AX446" s="13" t="s">
        <v>84</v>
      </c>
      <c r="AY446" s="237" t="s">
        <v>139</v>
      </c>
    </row>
    <row r="447" s="13" customFormat="1">
      <c r="A447" s="13"/>
      <c r="B447" s="227"/>
      <c r="C447" s="228"/>
      <c r="D447" s="220" t="s">
        <v>153</v>
      </c>
      <c r="E447" s="228"/>
      <c r="F447" s="230" t="s">
        <v>2260</v>
      </c>
      <c r="G447" s="228"/>
      <c r="H447" s="231">
        <v>13.199999999999999</v>
      </c>
      <c r="I447" s="232"/>
      <c r="J447" s="228"/>
      <c r="K447" s="228"/>
      <c r="L447" s="233"/>
      <c r="M447" s="234"/>
      <c r="N447" s="235"/>
      <c r="O447" s="235"/>
      <c r="P447" s="235"/>
      <c r="Q447" s="235"/>
      <c r="R447" s="235"/>
      <c r="S447" s="235"/>
      <c r="T447" s="236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37" t="s">
        <v>153</v>
      </c>
      <c r="AU447" s="237" t="s">
        <v>86</v>
      </c>
      <c r="AV447" s="13" t="s">
        <v>86</v>
      </c>
      <c r="AW447" s="13" t="s">
        <v>4</v>
      </c>
      <c r="AX447" s="13" t="s">
        <v>84</v>
      </c>
      <c r="AY447" s="237" t="s">
        <v>139</v>
      </c>
    </row>
    <row r="448" s="2" customFormat="1" ht="16.5" customHeight="1">
      <c r="A448" s="41"/>
      <c r="B448" s="42"/>
      <c r="C448" s="207" t="s">
        <v>757</v>
      </c>
      <c r="D448" s="238" t="s">
        <v>142</v>
      </c>
      <c r="E448" s="208" t="s">
        <v>2261</v>
      </c>
      <c r="F448" s="209" t="s">
        <v>2262</v>
      </c>
      <c r="G448" s="210" t="s">
        <v>197</v>
      </c>
      <c r="H448" s="211">
        <v>6</v>
      </c>
      <c r="I448" s="212"/>
      <c r="J448" s="213">
        <f>ROUND(I448*H448,2)</f>
        <v>0</v>
      </c>
      <c r="K448" s="209" t="s">
        <v>146</v>
      </c>
      <c r="L448" s="47"/>
      <c r="M448" s="214" t="s">
        <v>19</v>
      </c>
      <c r="N448" s="215" t="s">
        <v>47</v>
      </c>
      <c r="O448" s="87"/>
      <c r="P448" s="216">
        <f>O448*H448</f>
        <v>0</v>
      </c>
      <c r="Q448" s="216">
        <v>0</v>
      </c>
      <c r="R448" s="216">
        <f>Q448*H448</f>
        <v>0</v>
      </c>
      <c r="S448" s="216">
        <v>0</v>
      </c>
      <c r="T448" s="217">
        <f>S448*H448</f>
        <v>0</v>
      </c>
      <c r="U448" s="41"/>
      <c r="V448" s="41"/>
      <c r="W448" s="41"/>
      <c r="X448" s="41"/>
      <c r="Y448" s="41"/>
      <c r="Z448" s="41"/>
      <c r="AA448" s="41"/>
      <c r="AB448" s="41"/>
      <c r="AC448" s="41"/>
      <c r="AD448" s="41"/>
      <c r="AE448" s="41"/>
      <c r="AR448" s="218" t="s">
        <v>147</v>
      </c>
      <c r="AT448" s="218" t="s">
        <v>142</v>
      </c>
      <c r="AU448" s="218" t="s">
        <v>86</v>
      </c>
      <c r="AY448" s="20" t="s">
        <v>139</v>
      </c>
      <c r="BE448" s="219">
        <f>IF(N448="základní",J448,0)</f>
        <v>0</v>
      </c>
      <c r="BF448" s="219">
        <f>IF(N448="snížená",J448,0)</f>
        <v>0</v>
      </c>
      <c r="BG448" s="219">
        <f>IF(N448="zákl. přenesená",J448,0)</f>
        <v>0</v>
      </c>
      <c r="BH448" s="219">
        <f>IF(N448="sníž. přenesená",J448,0)</f>
        <v>0</v>
      </c>
      <c r="BI448" s="219">
        <f>IF(N448="nulová",J448,0)</f>
        <v>0</v>
      </c>
      <c r="BJ448" s="20" t="s">
        <v>84</v>
      </c>
      <c r="BK448" s="219">
        <f>ROUND(I448*H448,2)</f>
        <v>0</v>
      </c>
      <c r="BL448" s="20" t="s">
        <v>147</v>
      </c>
      <c r="BM448" s="218" t="s">
        <v>2263</v>
      </c>
    </row>
    <row r="449" s="2" customFormat="1">
      <c r="A449" s="41"/>
      <c r="B449" s="42"/>
      <c r="C449" s="43"/>
      <c r="D449" s="220" t="s">
        <v>149</v>
      </c>
      <c r="E449" s="43"/>
      <c r="F449" s="221" t="s">
        <v>2264</v>
      </c>
      <c r="G449" s="43"/>
      <c r="H449" s="43"/>
      <c r="I449" s="222"/>
      <c r="J449" s="43"/>
      <c r="K449" s="43"/>
      <c r="L449" s="47"/>
      <c r="M449" s="223"/>
      <c r="N449" s="224"/>
      <c r="O449" s="87"/>
      <c r="P449" s="87"/>
      <c r="Q449" s="87"/>
      <c r="R449" s="87"/>
      <c r="S449" s="87"/>
      <c r="T449" s="88"/>
      <c r="U449" s="41"/>
      <c r="V449" s="41"/>
      <c r="W449" s="41"/>
      <c r="X449" s="41"/>
      <c r="Y449" s="41"/>
      <c r="Z449" s="41"/>
      <c r="AA449" s="41"/>
      <c r="AB449" s="41"/>
      <c r="AC449" s="41"/>
      <c r="AD449" s="41"/>
      <c r="AE449" s="41"/>
      <c r="AT449" s="20" t="s">
        <v>149</v>
      </c>
      <c r="AU449" s="20" t="s">
        <v>86</v>
      </c>
    </row>
    <row r="450" s="2" customFormat="1">
      <c r="A450" s="41"/>
      <c r="B450" s="42"/>
      <c r="C450" s="43"/>
      <c r="D450" s="225" t="s">
        <v>151</v>
      </c>
      <c r="E450" s="43"/>
      <c r="F450" s="226" t="s">
        <v>2265</v>
      </c>
      <c r="G450" s="43"/>
      <c r="H450" s="43"/>
      <c r="I450" s="222"/>
      <c r="J450" s="43"/>
      <c r="K450" s="43"/>
      <c r="L450" s="47"/>
      <c r="M450" s="223"/>
      <c r="N450" s="224"/>
      <c r="O450" s="87"/>
      <c r="P450" s="87"/>
      <c r="Q450" s="87"/>
      <c r="R450" s="87"/>
      <c r="S450" s="87"/>
      <c r="T450" s="88"/>
      <c r="U450" s="41"/>
      <c r="V450" s="41"/>
      <c r="W450" s="41"/>
      <c r="X450" s="41"/>
      <c r="Y450" s="41"/>
      <c r="Z450" s="41"/>
      <c r="AA450" s="41"/>
      <c r="AB450" s="41"/>
      <c r="AC450" s="41"/>
      <c r="AD450" s="41"/>
      <c r="AE450" s="41"/>
      <c r="AT450" s="20" t="s">
        <v>151</v>
      </c>
      <c r="AU450" s="20" t="s">
        <v>86</v>
      </c>
    </row>
    <row r="451" s="2" customFormat="1">
      <c r="A451" s="41"/>
      <c r="B451" s="42"/>
      <c r="C451" s="43"/>
      <c r="D451" s="220" t="s">
        <v>164</v>
      </c>
      <c r="E451" s="43"/>
      <c r="F451" s="239" t="s">
        <v>2154</v>
      </c>
      <c r="G451" s="43"/>
      <c r="H451" s="43"/>
      <c r="I451" s="222"/>
      <c r="J451" s="43"/>
      <c r="K451" s="43"/>
      <c r="L451" s="47"/>
      <c r="M451" s="223"/>
      <c r="N451" s="224"/>
      <c r="O451" s="87"/>
      <c r="P451" s="87"/>
      <c r="Q451" s="87"/>
      <c r="R451" s="87"/>
      <c r="S451" s="87"/>
      <c r="T451" s="88"/>
      <c r="U451" s="41"/>
      <c r="V451" s="41"/>
      <c r="W451" s="41"/>
      <c r="X451" s="41"/>
      <c r="Y451" s="41"/>
      <c r="Z451" s="41"/>
      <c r="AA451" s="41"/>
      <c r="AB451" s="41"/>
      <c r="AC451" s="41"/>
      <c r="AD451" s="41"/>
      <c r="AE451" s="41"/>
      <c r="AT451" s="20" t="s">
        <v>164</v>
      </c>
      <c r="AU451" s="20" t="s">
        <v>86</v>
      </c>
    </row>
    <row r="452" s="2" customFormat="1" ht="16.5" customHeight="1">
      <c r="A452" s="41"/>
      <c r="B452" s="42"/>
      <c r="C452" s="240" t="s">
        <v>2266</v>
      </c>
      <c r="D452" s="241" t="s">
        <v>182</v>
      </c>
      <c r="E452" s="242" t="s">
        <v>2267</v>
      </c>
      <c r="F452" s="243" t="s">
        <v>2268</v>
      </c>
      <c r="G452" s="244" t="s">
        <v>197</v>
      </c>
      <c r="H452" s="245">
        <v>2.2000000000000002</v>
      </c>
      <c r="I452" s="246"/>
      <c r="J452" s="247">
        <f>ROUND(I452*H452,2)</f>
        <v>0</v>
      </c>
      <c r="K452" s="243" t="s">
        <v>146</v>
      </c>
      <c r="L452" s="248"/>
      <c r="M452" s="249" t="s">
        <v>19</v>
      </c>
      <c r="N452" s="250" t="s">
        <v>47</v>
      </c>
      <c r="O452" s="87"/>
      <c r="P452" s="216">
        <f>O452*H452</f>
        <v>0</v>
      </c>
      <c r="Q452" s="216">
        <v>0.00050000000000000001</v>
      </c>
      <c r="R452" s="216">
        <f>Q452*H452</f>
        <v>0.0011000000000000001</v>
      </c>
      <c r="S452" s="216">
        <v>0</v>
      </c>
      <c r="T452" s="217">
        <f>S452*H452</f>
        <v>0</v>
      </c>
      <c r="U452" s="41"/>
      <c r="V452" s="41"/>
      <c r="W452" s="41"/>
      <c r="X452" s="41"/>
      <c r="Y452" s="41"/>
      <c r="Z452" s="41"/>
      <c r="AA452" s="41"/>
      <c r="AB452" s="41"/>
      <c r="AC452" s="41"/>
      <c r="AD452" s="41"/>
      <c r="AE452" s="41"/>
      <c r="AR452" s="218" t="s">
        <v>185</v>
      </c>
      <c r="AT452" s="218" t="s">
        <v>182</v>
      </c>
      <c r="AU452" s="218" t="s">
        <v>86</v>
      </c>
      <c r="AY452" s="20" t="s">
        <v>139</v>
      </c>
      <c r="BE452" s="219">
        <f>IF(N452="základní",J452,0)</f>
        <v>0</v>
      </c>
      <c r="BF452" s="219">
        <f>IF(N452="snížená",J452,0)</f>
        <v>0</v>
      </c>
      <c r="BG452" s="219">
        <f>IF(N452="zákl. přenesená",J452,0)</f>
        <v>0</v>
      </c>
      <c r="BH452" s="219">
        <f>IF(N452="sníž. přenesená",J452,0)</f>
        <v>0</v>
      </c>
      <c r="BI452" s="219">
        <f>IF(N452="nulová",J452,0)</f>
        <v>0</v>
      </c>
      <c r="BJ452" s="20" t="s">
        <v>84</v>
      </c>
      <c r="BK452" s="219">
        <f>ROUND(I452*H452,2)</f>
        <v>0</v>
      </c>
      <c r="BL452" s="20" t="s">
        <v>147</v>
      </c>
      <c r="BM452" s="218" t="s">
        <v>2269</v>
      </c>
    </row>
    <row r="453" s="2" customFormat="1">
      <c r="A453" s="41"/>
      <c r="B453" s="42"/>
      <c r="C453" s="43"/>
      <c r="D453" s="220" t="s">
        <v>149</v>
      </c>
      <c r="E453" s="43"/>
      <c r="F453" s="221" t="s">
        <v>2268</v>
      </c>
      <c r="G453" s="43"/>
      <c r="H453" s="43"/>
      <c r="I453" s="222"/>
      <c r="J453" s="43"/>
      <c r="K453" s="43"/>
      <c r="L453" s="47"/>
      <c r="M453" s="223"/>
      <c r="N453" s="224"/>
      <c r="O453" s="87"/>
      <c r="P453" s="87"/>
      <c r="Q453" s="87"/>
      <c r="R453" s="87"/>
      <c r="S453" s="87"/>
      <c r="T453" s="88"/>
      <c r="U453" s="41"/>
      <c r="V453" s="41"/>
      <c r="W453" s="41"/>
      <c r="X453" s="41"/>
      <c r="Y453" s="41"/>
      <c r="Z453" s="41"/>
      <c r="AA453" s="41"/>
      <c r="AB453" s="41"/>
      <c r="AC453" s="41"/>
      <c r="AD453" s="41"/>
      <c r="AE453" s="41"/>
      <c r="AT453" s="20" t="s">
        <v>149</v>
      </c>
      <c r="AU453" s="20" t="s">
        <v>86</v>
      </c>
    </row>
    <row r="454" s="2" customFormat="1">
      <c r="A454" s="41"/>
      <c r="B454" s="42"/>
      <c r="C454" s="43"/>
      <c r="D454" s="220" t="s">
        <v>164</v>
      </c>
      <c r="E454" s="43"/>
      <c r="F454" s="239" t="s">
        <v>2154</v>
      </c>
      <c r="G454" s="43"/>
      <c r="H454" s="43"/>
      <c r="I454" s="222"/>
      <c r="J454" s="43"/>
      <c r="K454" s="43"/>
      <c r="L454" s="47"/>
      <c r="M454" s="223"/>
      <c r="N454" s="224"/>
      <c r="O454" s="87"/>
      <c r="P454" s="87"/>
      <c r="Q454" s="87"/>
      <c r="R454" s="87"/>
      <c r="S454" s="87"/>
      <c r="T454" s="88"/>
      <c r="U454" s="41"/>
      <c r="V454" s="41"/>
      <c r="W454" s="41"/>
      <c r="X454" s="41"/>
      <c r="Y454" s="41"/>
      <c r="Z454" s="41"/>
      <c r="AA454" s="41"/>
      <c r="AB454" s="41"/>
      <c r="AC454" s="41"/>
      <c r="AD454" s="41"/>
      <c r="AE454" s="41"/>
      <c r="AT454" s="20" t="s">
        <v>164</v>
      </c>
      <c r="AU454" s="20" t="s">
        <v>86</v>
      </c>
    </row>
    <row r="455" s="13" customFormat="1">
      <c r="A455" s="13"/>
      <c r="B455" s="227"/>
      <c r="C455" s="228"/>
      <c r="D455" s="220" t="s">
        <v>153</v>
      </c>
      <c r="E455" s="229" t="s">
        <v>19</v>
      </c>
      <c r="F455" s="230" t="s">
        <v>2270</v>
      </c>
      <c r="G455" s="228"/>
      <c r="H455" s="231">
        <v>2</v>
      </c>
      <c r="I455" s="232"/>
      <c r="J455" s="228"/>
      <c r="K455" s="228"/>
      <c r="L455" s="233"/>
      <c r="M455" s="234"/>
      <c r="N455" s="235"/>
      <c r="O455" s="235"/>
      <c r="P455" s="235"/>
      <c r="Q455" s="235"/>
      <c r="R455" s="235"/>
      <c r="S455" s="235"/>
      <c r="T455" s="236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37" t="s">
        <v>153</v>
      </c>
      <c r="AU455" s="237" t="s">
        <v>86</v>
      </c>
      <c r="AV455" s="13" t="s">
        <v>86</v>
      </c>
      <c r="AW455" s="13" t="s">
        <v>35</v>
      </c>
      <c r="AX455" s="13" t="s">
        <v>84</v>
      </c>
      <c r="AY455" s="237" t="s">
        <v>139</v>
      </c>
    </row>
    <row r="456" s="13" customFormat="1">
      <c r="A456" s="13"/>
      <c r="B456" s="227"/>
      <c r="C456" s="228"/>
      <c r="D456" s="220" t="s">
        <v>153</v>
      </c>
      <c r="E456" s="228"/>
      <c r="F456" s="230" t="s">
        <v>2271</v>
      </c>
      <c r="G456" s="228"/>
      <c r="H456" s="231">
        <v>2.2000000000000002</v>
      </c>
      <c r="I456" s="232"/>
      <c r="J456" s="228"/>
      <c r="K456" s="228"/>
      <c r="L456" s="233"/>
      <c r="M456" s="234"/>
      <c r="N456" s="235"/>
      <c r="O456" s="235"/>
      <c r="P456" s="235"/>
      <c r="Q456" s="235"/>
      <c r="R456" s="235"/>
      <c r="S456" s="235"/>
      <c r="T456" s="236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37" t="s">
        <v>153</v>
      </c>
      <c r="AU456" s="237" t="s">
        <v>86</v>
      </c>
      <c r="AV456" s="13" t="s">
        <v>86</v>
      </c>
      <c r="AW456" s="13" t="s">
        <v>4</v>
      </c>
      <c r="AX456" s="13" t="s">
        <v>84</v>
      </c>
      <c r="AY456" s="237" t="s">
        <v>139</v>
      </c>
    </row>
    <row r="457" s="2" customFormat="1" ht="16.5" customHeight="1">
      <c r="A457" s="41"/>
      <c r="B457" s="42"/>
      <c r="C457" s="240" t="s">
        <v>2272</v>
      </c>
      <c r="D457" s="241" t="s">
        <v>182</v>
      </c>
      <c r="E457" s="242" t="s">
        <v>2273</v>
      </c>
      <c r="F457" s="243" t="s">
        <v>2274</v>
      </c>
      <c r="G457" s="244" t="s">
        <v>197</v>
      </c>
      <c r="H457" s="245">
        <v>4.4000000000000004</v>
      </c>
      <c r="I457" s="246"/>
      <c r="J457" s="247">
        <f>ROUND(I457*H457,2)</f>
        <v>0</v>
      </c>
      <c r="K457" s="243" t="s">
        <v>146</v>
      </c>
      <c r="L457" s="248"/>
      <c r="M457" s="249" t="s">
        <v>19</v>
      </c>
      <c r="N457" s="250" t="s">
        <v>47</v>
      </c>
      <c r="O457" s="87"/>
      <c r="P457" s="216">
        <f>O457*H457</f>
        <v>0</v>
      </c>
      <c r="Q457" s="216">
        <v>0.00012</v>
      </c>
      <c r="R457" s="216">
        <f>Q457*H457</f>
        <v>0.00052800000000000004</v>
      </c>
      <c r="S457" s="216">
        <v>0</v>
      </c>
      <c r="T457" s="217">
        <f>S457*H457</f>
        <v>0</v>
      </c>
      <c r="U457" s="41"/>
      <c r="V457" s="41"/>
      <c r="W457" s="41"/>
      <c r="X457" s="41"/>
      <c r="Y457" s="41"/>
      <c r="Z457" s="41"/>
      <c r="AA457" s="41"/>
      <c r="AB457" s="41"/>
      <c r="AC457" s="41"/>
      <c r="AD457" s="41"/>
      <c r="AE457" s="41"/>
      <c r="AR457" s="218" t="s">
        <v>185</v>
      </c>
      <c r="AT457" s="218" t="s">
        <v>182</v>
      </c>
      <c r="AU457" s="218" t="s">
        <v>86</v>
      </c>
      <c r="AY457" s="20" t="s">
        <v>139</v>
      </c>
      <c r="BE457" s="219">
        <f>IF(N457="základní",J457,0)</f>
        <v>0</v>
      </c>
      <c r="BF457" s="219">
        <f>IF(N457="snížená",J457,0)</f>
        <v>0</v>
      </c>
      <c r="BG457" s="219">
        <f>IF(N457="zákl. přenesená",J457,0)</f>
        <v>0</v>
      </c>
      <c r="BH457" s="219">
        <f>IF(N457="sníž. přenesená",J457,0)</f>
        <v>0</v>
      </c>
      <c r="BI457" s="219">
        <f>IF(N457="nulová",J457,0)</f>
        <v>0</v>
      </c>
      <c r="BJ457" s="20" t="s">
        <v>84</v>
      </c>
      <c r="BK457" s="219">
        <f>ROUND(I457*H457,2)</f>
        <v>0</v>
      </c>
      <c r="BL457" s="20" t="s">
        <v>147</v>
      </c>
      <c r="BM457" s="218" t="s">
        <v>2275</v>
      </c>
    </row>
    <row r="458" s="2" customFormat="1">
      <c r="A458" s="41"/>
      <c r="B458" s="42"/>
      <c r="C458" s="43"/>
      <c r="D458" s="220" t="s">
        <v>149</v>
      </c>
      <c r="E458" s="43"/>
      <c r="F458" s="221" t="s">
        <v>2274</v>
      </c>
      <c r="G458" s="43"/>
      <c r="H458" s="43"/>
      <c r="I458" s="222"/>
      <c r="J458" s="43"/>
      <c r="K458" s="43"/>
      <c r="L458" s="47"/>
      <c r="M458" s="223"/>
      <c r="N458" s="224"/>
      <c r="O458" s="87"/>
      <c r="P458" s="87"/>
      <c r="Q458" s="87"/>
      <c r="R458" s="87"/>
      <c r="S458" s="87"/>
      <c r="T458" s="88"/>
      <c r="U458" s="41"/>
      <c r="V458" s="41"/>
      <c r="W458" s="41"/>
      <c r="X458" s="41"/>
      <c r="Y458" s="41"/>
      <c r="Z458" s="41"/>
      <c r="AA458" s="41"/>
      <c r="AB458" s="41"/>
      <c r="AC458" s="41"/>
      <c r="AD458" s="41"/>
      <c r="AE458" s="41"/>
      <c r="AT458" s="20" t="s">
        <v>149</v>
      </c>
      <c r="AU458" s="20" t="s">
        <v>86</v>
      </c>
    </row>
    <row r="459" s="2" customFormat="1">
      <c r="A459" s="41"/>
      <c r="B459" s="42"/>
      <c r="C459" s="43"/>
      <c r="D459" s="220" t="s">
        <v>164</v>
      </c>
      <c r="E459" s="43"/>
      <c r="F459" s="239" t="s">
        <v>2154</v>
      </c>
      <c r="G459" s="43"/>
      <c r="H459" s="43"/>
      <c r="I459" s="222"/>
      <c r="J459" s="43"/>
      <c r="K459" s="43"/>
      <c r="L459" s="47"/>
      <c r="M459" s="223"/>
      <c r="N459" s="224"/>
      <c r="O459" s="87"/>
      <c r="P459" s="87"/>
      <c r="Q459" s="87"/>
      <c r="R459" s="87"/>
      <c r="S459" s="87"/>
      <c r="T459" s="88"/>
      <c r="U459" s="41"/>
      <c r="V459" s="41"/>
      <c r="W459" s="41"/>
      <c r="X459" s="41"/>
      <c r="Y459" s="41"/>
      <c r="Z459" s="41"/>
      <c r="AA459" s="41"/>
      <c r="AB459" s="41"/>
      <c r="AC459" s="41"/>
      <c r="AD459" s="41"/>
      <c r="AE459" s="41"/>
      <c r="AT459" s="20" t="s">
        <v>164</v>
      </c>
      <c r="AU459" s="20" t="s">
        <v>86</v>
      </c>
    </row>
    <row r="460" s="13" customFormat="1">
      <c r="A460" s="13"/>
      <c r="B460" s="227"/>
      <c r="C460" s="228"/>
      <c r="D460" s="220" t="s">
        <v>153</v>
      </c>
      <c r="E460" s="229" t="s">
        <v>19</v>
      </c>
      <c r="F460" s="230" t="s">
        <v>2276</v>
      </c>
      <c r="G460" s="228"/>
      <c r="H460" s="231">
        <v>4</v>
      </c>
      <c r="I460" s="232"/>
      <c r="J460" s="228"/>
      <c r="K460" s="228"/>
      <c r="L460" s="233"/>
      <c r="M460" s="234"/>
      <c r="N460" s="235"/>
      <c r="O460" s="235"/>
      <c r="P460" s="235"/>
      <c r="Q460" s="235"/>
      <c r="R460" s="235"/>
      <c r="S460" s="235"/>
      <c r="T460" s="236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37" t="s">
        <v>153</v>
      </c>
      <c r="AU460" s="237" t="s">
        <v>86</v>
      </c>
      <c r="AV460" s="13" t="s">
        <v>86</v>
      </c>
      <c r="AW460" s="13" t="s">
        <v>35</v>
      </c>
      <c r="AX460" s="13" t="s">
        <v>76</v>
      </c>
      <c r="AY460" s="237" t="s">
        <v>139</v>
      </c>
    </row>
    <row r="461" s="14" customFormat="1">
      <c r="A461" s="14"/>
      <c r="B461" s="251"/>
      <c r="C461" s="252"/>
      <c r="D461" s="220" t="s">
        <v>153</v>
      </c>
      <c r="E461" s="253" t="s">
        <v>19</v>
      </c>
      <c r="F461" s="254" t="s">
        <v>213</v>
      </c>
      <c r="G461" s="252"/>
      <c r="H461" s="255">
        <v>4</v>
      </c>
      <c r="I461" s="256"/>
      <c r="J461" s="252"/>
      <c r="K461" s="252"/>
      <c r="L461" s="257"/>
      <c r="M461" s="258"/>
      <c r="N461" s="259"/>
      <c r="O461" s="259"/>
      <c r="P461" s="259"/>
      <c r="Q461" s="259"/>
      <c r="R461" s="259"/>
      <c r="S461" s="259"/>
      <c r="T461" s="260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1" t="s">
        <v>153</v>
      </c>
      <c r="AU461" s="261" t="s">
        <v>86</v>
      </c>
      <c r="AV461" s="14" t="s">
        <v>147</v>
      </c>
      <c r="AW461" s="14" t="s">
        <v>35</v>
      </c>
      <c r="AX461" s="14" t="s">
        <v>84</v>
      </c>
      <c r="AY461" s="261" t="s">
        <v>139</v>
      </c>
    </row>
    <row r="462" s="13" customFormat="1">
      <c r="A462" s="13"/>
      <c r="B462" s="227"/>
      <c r="C462" s="228"/>
      <c r="D462" s="220" t="s">
        <v>153</v>
      </c>
      <c r="E462" s="228"/>
      <c r="F462" s="230" t="s">
        <v>2277</v>
      </c>
      <c r="G462" s="228"/>
      <c r="H462" s="231">
        <v>4.4000000000000004</v>
      </c>
      <c r="I462" s="232"/>
      <c r="J462" s="228"/>
      <c r="K462" s="228"/>
      <c r="L462" s="233"/>
      <c r="M462" s="234"/>
      <c r="N462" s="235"/>
      <c r="O462" s="235"/>
      <c r="P462" s="235"/>
      <c r="Q462" s="235"/>
      <c r="R462" s="235"/>
      <c r="S462" s="235"/>
      <c r="T462" s="23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37" t="s">
        <v>153</v>
      </c>
      <c r="AU462" s="237" t="s">
        <v>86</v>
      </c>
      <c r="AV462" s="13" t="s">
        <v>86</v>
      </c>
      <c r="AW462" s="13" t="s">
        <v>4</v>
      </c>
      <c r="AX462" s="13" t="s">
        <v>84</v>
      </c>
      <c r="AY462" s="237" t="s">
        <v>139</v>
      </c>
    </row>
    <row r="463" s="2" customFormat="1" ht="16.5" customHeight="1">
      <c r="A463" s="41"/>
      <c r="B463" s="42"/>
      <c r="C463" s="207" t="s">
        <v>2278</v>
      </c>
      <c r="D463" s="238" t="s">
        <v>142</v>
      </c>
      <c r="E463" s="208" t="s">
        <v>2279</v>
      </c>
      <c r="F463" s="209" t="s">
        <v>2280</v>
      </c>
      <c r="G463" s="210" t="s">
        <v>197</v>
      </c>
      <c r="H463" s="211">
        <v>2</v>
      </c>
      <c r="I463" s="212"/>
      <c r="J463" s="213">
        <f>ROUND(I463*H463,2)</f>
        <v>0</v>
      </c>
      <c r="K463" s="209" t="s">
        <v>146</v>
      </c>
      <c r="L463" s="47"/>
      <c r="M463" s="214" t="s">
        <v>19</v>
      </c>
      <c r="N463" s="215" t="s">
        <v>47</v>
      </c>
      <c r="O463" s="87"/>
      <c r="P463" s="216">
        <f>O463*H463</f>
        <v>0</v>
      </c>
      <c r="Q463" s="216">
        <v>0.00048299999999999998</v>
      </c>
      <c r="R463" s="216">
        <f>Q463*H463</f>
        <v>0.00096599999999999995</v>
      </c>
      <c r="S463" s="216">
        <v>0</v>
      </c>
      <c r="T463" s="217">
        <f>S463*H463</f>
        <v>0</v>
      </c>
      <c r="U463" s="41"/>
      <c r="V463" s="41"/>
      <c r="W463" s="41"/>
      <c r="X463" s="41"/>
      <c r="Y463" s="41"/>
      <c r="Z463" s="41"/>
      <c r="AA463" s="41"/>
      <c r="AB463" s="41"/>
      <c r="AC463" s="41"/>
      <c r="AD463" s="41"/>
      <c r="AE463" s="41"/>
      <c r="AR463" s="218" t="s">
        <v>147</v>
      </c>
      <c r="AT463" s="218" t="s">
        <v>142</v>
      </c>
      <c r="AU463" s="218" t="s">
        <v>86</v>
      </c>
      <c r="AY463" s="20" t="s">
        <v>139</v>
      </c>
      <c r="BE463" s="219">
        <f>IF(N463="základní",J463,0)</f>
        <v>0</v>
      </c>
      <c r="BF463" s="219">
        <f>IF(N463="snížená",J463,0)</f>
        <v>0</v>
      </c>
      <c r="BG463" s="219">
        <f>IF(N463="zákl. přenesená",J463,0)</f>
        <v>0</v>
      </c>
      <c r="BH463" s="219">
        <f>IF(N463="sníž. přenesená",J463,0)</f>
        <v>0</v>
      </c>
      <c r="BI463" s="219">
        <f>IF(N463="nulová",J463,0)</f>
        <v>0</v>
      </c>
      <c r="BJ463" s="20" t="s">
        <v>84</v>
      </c>
      <c r="BK463" s="219">
        <f>ROUND(I463*H463,2)</f>
        <v>0</v>
      </c>
      <c r="BL463" s="20" t="s">
        <v>147</v>
      </c>
      <c r="BM463" s="218" t="s">
        <v>2281</v>
      </c>
    </row>
    <row r="464" s="2" customFormat="1">
      <c r="A464" s="41"/>
      <c r="B464" s="42"/>
      <c r="C464" s="43"/>
      <c r="D464" s="220" t="s">
        <v>149</v>
      </c>
      <c r="E464" s="43"/>
      <c r="F464" s="221" t="s">
        <v>2282</v>
      </c>
      <c r="G464" s="43"/>
      <c r="H464" s="43"/>
      <c r="I464" s="222"/>
      <c r="J464" s="43"/>
      <c r="K464" s="43"/>
      <c r="L464" s="47"/>
      <c r="M464" s="223"/>
      <c r="N464" s="224"/>
      <c r="O464" s="87"/>
      <c r="P464" s="87"/>
      <c r="Q464" s="87"/>
      <c r="R464" s="87"/>
      <c r="S464" s="87"/>
      <c r="T464" s="88"/>
      <c r="U464" s="41"/>
      <c r="V464" s="41"/>
      <c r="W464" s="41"/>
      <c r="X464" s="41"/>
      <c r="Y464" s="41"/>
      <c r="Z464" s="41"/>
      <c r="AA464" s="41"/>
      <c r="AB464" s="41"/>
      <c r="AC464" s="41"/>
      <c r="AD464" s="41"/>
      <c r="AE464" s="41"/>
      <c r="AT464" s="20" t="s">
        <v>149</v>
      </c>
      <c r="AU464" s="20" t="s">
        <v>86</v>
      </c>
    </row>
    <row r="465" s="2" customFormat="1">
      <c r="A465" s="41"/>
      <c r="B465" s="42"/>
      <c r="C465" s="43"/>
      <c r="D465" s="225" t="s">
        <v>151</v>
      </c>
      <c r="E465" s="43"/>
      <c r="F465" s="226" t="s">
        <v>2283</v>
      </c>
      <c r="G465" s="43"/>
      <c r="H465" s="43"/>
      <c r="I465" s="222"/>
      <c r="J465" s="43"/>
      <c r="K465" s="43"/>
      <c r="L465" s="47"/>
      <c r="M465" s="223"/>
      <c r="N465" s="224"/>
      <c r="O465" s="87"/>
      <c r="P465" s="87"/>
      <c r="Q465" s="87"/>
      <c r="R465" s="87"/>
      <c r="S465" s="87"/>
      <c r="T465" s="88"/>
      <c r="U465" s="41"/>
      <c r="V465" s="41"/>
      <c r="W465" s="41"/>
      <c r="X465" s="41"/>
      <c r="Y465" s="41"/>
      <c r="Z465" s="41"/>
      <c r="AA465" s="41"/>
      <c r="AB465" s="41"/>
      <c r="AC465" s="41"/>
      <c r="AD465" s="41"/>
      <c r="AE465" s="41"/>
      <c r="AT465" s="20" t="s">
        <v>151</v>
      </c>
      <c r="AU465" s="20" t="s">
        <v>86</v>
      </c>
    </row>
    <row r="466" s="2" customFormat="1">
      <c r="A466" s="41"/>
      <c r="B466" s="42"/>
      <c r="C466" s="43"/>
      <c r="D466" s="220" t="s">
        <v>164</v>
      </c>
      <c r="E466" s="43"/>
      <c r="F466" s="239" t="s">
        <v>2154</v>
      </c>
      <c r="G466" s="43"/>
      <c r="H466" s="43"/>
      <c r="I466" s="222"/>
      <c r="J466" s="43"/>
      <c r="K466" s="43"/>
      <c r="L466" s="47"/>
      <c r="M466" s="223"/>
      <c r="N466" s="224"/>
      <c r="O466" s="87"/>
      <c r="P466" s="87"/>
      <c r="Q466" s="87"/>
      <c r="R466" s="87"/>
      <c r="S466" s="87"/>
      <c r="T466" s="88"/>
      <c r="U466" s="41"/>
      <c r="V466" s="41"/>
      <c r="W466" s="41"/>
      <c r="X466" s="41"/>
      <c r="Y466" s="41"/>
      <c r="Z466" s="41"/>
      <c r="AA466" s="41"/>
      <c r="AB466" s="41"/>
      <c r="AC466" s="41"/>
      <c r="AD466" s="41"/>
      <c r="AE466" s="41"/>
      <c r="AT466" s="20" t="s">
        <v>164</v>
      </c>
      <c r="AU466" s="20" t="s">
        <v>86</v>
      </c>
    </row>
    <row r="467" s="13" customFormat="1">
      <c r="A467" s="13"/>
      <c r="B467" s="227"/>
      <c r="C467" s="228"/>
      <c r="D467" s="220" t="s">
        <v>153</v>
      </c>
      <c r="E467" s="229" t="s">
        <v>19</v>
      </c>
      <c r="F467" s="230" t="s">
        <v>2284</v>
      </c>
      <c r="G467" s="228"/>
      <c r="H467" s="231">
        <v>2</v>
      </c>
      <c r="I467" s="232"/>
      <c r="J467" s="228"/>
      <c r="K467" s="228"/>
      <c r="L467" s="233"/>
      <c r="M467" s="234"/>
      <c r="N467" s="235"/>
      <c r="O467" s="235"/>
      <c r="P467" s="235"/>
      <c r="Q467" s="235"/>
      <c r="R467" s="235"/>
      <c r="S467" s="235"/>
      <c r="T467" s="236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37" t="s">
        <v>153</v>
      </c>
      <c r="AU467" s="237" t="s">
        <v>86</v>
      </c>
      <c r="AV467" s="13" t="s">
        <v>86</v>
      </c>
      <c r="AW467" s="13" t="s">
        <v>35</v>
      </c>
      <c r="AX467" s="13" t="s">
        <v>84</v>
      </c>
      <c r="AY467" s="237" t="s">
        <v>139</v>
      </c>
    </row>
    <row r="468" s="2" customFormat="1" ht="16.5" customHeight="1">
      <c r="A468" s="41"/>
      <c r="B468" s="42"/>
      <c r="C468" s="207" t="s">
        <v>2285</v>
      </c>
      <c r="D468" s="238" t="s">
        <v>142</v>
      </c>
      <c r="E468" s="208" t="s">
        <v>2286</v>
      </c>
      <c r="F468" s="209" t="s">
        <v>2287</v>
      </c>
      <c r="G468" s="210" t="s">
        <v>197</v>
      </c>
      <c r="H468" s="211">
        <v>172.84999999999999</v>
      </c>
      <c r="I468" s="212"/>
      <c r="J468" s="213">
        <f>ROUND(I468*H468,2)</f>
        <v>0</v>
      </c>
      <c r="K468" s="209" t="s">
        <v>146</v>
      </c>
      <c r="L468" s="47"/>
      <c r="M468" s="214" t="s">
        <v>19</v>
      </c>
      <c r="N468" s="215" t="s">
        <v>47</v>
      </c>
      <c r="O468" s="87"/>
      <c r="P468" s="216">
        <f>O468*H468</f>
        <v>0</v>
      </c>
      <c r="Q468" s="216">
        <v>0.0002050787</v>
      </c>
      <c r="R468" s="216">
        <f>Q468*H468</f>
        <v>0.035447853294999998</v>
      </c>
      <c r="S468" s="216">
        <v>0</v>
      </c>
      <c r="T468" s="217">
        <f>S468*H468</f>
        <v>0</v>
      </c>
      <c r="U468" s="41"/>
      <c r="V468" s="41"/>
      <c r="W468" s="41"/>
      <c r="X468" s="41"/>
      <c r="Y468" s="41"/>
      <c r="Z468" s="41"/>
      <c r="AA468" s="41"/>
      <c r="AB468" s="41"/>
      <c r="AC468" s="41"/>
      <c r="AD468" s="41"/>
      <c r="AE468" s="41"/>
      <c r="AR468" s="218" t="s">
        <v>147</v>
      </c>
      <c r="AT468" s="218" t="s">
        <v>142</v>
      </c>
      <c r="AU468" s="218" t="s">
        <v>86</v>
      </c>
      <c r="AY468" s="20" t="s">
        <v>139</v>
      </c>
      <c r="BE468" s="219">
        <f>IF(N468="základní",J468,0)</f>
        <v>0</v>
      </c>
      <c r="BF468" s="219">
        <f>IF(N468="snížená",J468,0)</f>
        <v>0</v>
      </c>
      <c r="BG468" s="219">
        <f>IF(N468="zákl. přenesená",J468,0)</f>
        <v>0</v>
      </c>
      <c r="BH468" s="219">
        <f>IF(N468="sníž. přenesená",J468,0)</f>
        <v>0</v>
      </c>
      <c r="BI468" s="219">
        <f>IF(N468="nulová",J468,0)</f>
        <v>0</v>
      </c>
      <c r="BJ468" s="20" t="s">
        <v>84</v>
      </c>
      <c r="BK468" s="219">
        <f>ROUND(I468*H468,2)</f>
        <v>0</v>
      </c>
      <c r="BL468" s="20" t="s">
        <v>147</v>
      </c>
      <c r="BM468" s="218" t="s">
        <v>2288</v>
      </c>
    </row>
    <row r="469" s="2" customFormat="1">
      <c r="A469" s="41"/>
      <c r="B469" s="42"/>
      <c r="C469" s="43"/>
      <c r="D469" s="220" t="s">
        <v>149</v>
      </c>
      <c r="E469" s="43"/>
      <c r="F469" s="221" t="s">
        <v>2289</v>
      </c>
      <c r="G469" s="43"/>
      <c r="H469" s="43"/>
      <c r="I469" s="222"/>
      <c r="J469" s="43"/>
      <c r="K469" s="43"/>
      <c r="L469" s="47"/>
      <c r="M469" s="223"/>
      <c r="N469" s="224"/>
      <c r="O469" s="87"/>
      <c r="P469" s="87"/>
      <c r="Q469" s="87"/>
      <c r="R469" s="87"/>
      <c r="S469" s="87"/>
      <c r="T469" s="88"/>
      <c r="U469" s="41"/>
      <c r="V469" s="41"/>
      <c r="W469" s="41"/>
      <c r="X469" s="41"/>
      <c r="Y469" s="41"/>
      <c r="Z469" s="41"/>
      <c r="AA469" s="41"/>
      <c r="AB469" s="41"/>
      <c r="AC469" s="41"/>
      <c r="AD469" s="41"/>
      <c r="AE469" s="41"/>
      <c r="AT469" s="20" t="s">
        <v>149</v>
      </c>
      <c r="AU469" s="20" t="s">
        <v>86</v>
      </c>
    </row>
    <row r="470" s="2" customFormat="1">
      <c r="A470" s="41"/>
      <c r="B470" s="42"/>
      <c r="C470" s="43"/>
      <c r="D470" s="225" t="s">
        <v>151</v>
      </c>
      <c r="E470" s="43"/>
      <c r="F470" s="226" t="s">
        <v>2290</v>
      </c>
      <c r="G470" s="43"/>
      <c r="H470" s="43"/>
      <c r="I470" s="222"/>
      <c r="J470" s="43"/>
      <c r="K470" s="43"/>
      <c r="L470" s="47"/>
      <c r="M470" s="223"/>
      <c r="N470" s="224"/>
      <c r="O470" s="87"/>
      <c r="P470" s="87"/>
      <c r="Q470" s="87"/>
      <c r="R470" s="87"/>
      <c r="S470" s="87"/>
      <c r="T470" s="88"/>
      <c r="U470" s="41"/>
      <c r="V470" s="41"/>
      <c r="W470" s="41"/>
      <c r="X470" s="41"/>
      <c r="Y470" s="41"/>
      <c r="Z470" s="41"/>
      <c r="AA470" s="41"/>
      <c r="AB470" s="41"/>
      <c r="AC470" s="41"/>
      <c r="AD470" s="41"/>
      <c r="AE470" s="41"/>
      <c r="AT470" s="20" t="s">
        <v>151</v>
      </c>
      <c r="AU470" s="20" t="s">
        <v>86</v>
      </c>
    </row>
    <row r="471" s="2" customFormat="1">
      <c r="A471" s="41"/>
      <c r="B471" s="42"/>
      <c r="C471" s="43"/>
      <c r="D471" s="220" t="s">
        <v>164</v>
      </c>
      <c r="E471" s="43"/>
      <c r="F471" s="239" t="s">
        <v>2291</v>
      </c>
      <c r="G471" s="43"/>
      <c r="H471" s="43"/>
      <c r="I471" s="222"/>
      <c r="J471" s="43"/>
      <c r="K471" s="43"/>
      <c r="L471" s="47"/>
      <c r="M471" s="223"/>
      <c r="N471" s="224"/>
      <c r="O471" s="87"/>
      <c r="P471" s="87"/>
      <c r="Q471" s="87"/>
      <c r="R471" s="87"/>
      <c r="S471" s="87"/>
      <c r="T471" s="88"/>
      <c r="U471" s="41"/>
      <c r="V471" s="41"/>
      <c r="W471" s="41"/>
      <c r="X471" s="41"/>
      <c r="Y471" s="41"/>
      <c r="Z471" s="41"/>
      <c r="AA471" s="41"/>
      <c r="AB471" s="41"/>
      <c r="AC471" s="41"/>
      <c r="AD471" s="41"/>
      <c r="AE471" s="41"/>
      <c r="AT471" s="20" t="s">
        <v>164</v>
      </c>
      <c r="AU471" s="20" t="s">
        <v>86</v>
      </c>
    </row>
    <row r="472" s="13" customFormat="1">
      <c r="A472" s="13"/>
      <c r="B472" s="227"/>
      <c r="C472" s="228"/>
      <c r="D472" s="220" t="s">
        <v>153</v>
      </c>
      <c r="E472" s="229" t="s">
        <v>19</v>
      </c>
      <c r="F472" s="230" t="s">
        <v>2292</v>
      </c>
      <c r="G472" s="228"/>
      <c r="H472" s="231">
        <v>172.84999999999999</v>
      </c>
      <c r="I472" s="232"/>
      <c r="J472" s="228"/>
      <c r="K472" s="228"/>
      <c r="L472" s="233"/>
      <c r="M472" s="234"/>
      <c r="N472" s="235"/>
      <c r="O472" s="235"/>
      <c r="P472" s="235"/>
      <c r="Q472" s="235"/>
      <c r="R472" s="235"/>
      <c r="S472" s="235"/>
      <c r="T472" s="236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37" t="s">
        <v>153</v>
      </c>
      <c r="AU472" s="237" t="s">
        <v>86</v>
      </c>
      <c r="AV472" s="13" t="s">
        <v>86</v>
      </c>
      <c r="AW472" s="13" t="s">
        <v>35</v>
      </c>
      <c r="AX472" s="13" t="s">
        <v>84</v>
      </c>
      <c r="AY472" s="237" t="s">
        <v>139</v>
      </c>
    </row>
    <row r="473" s="2" customFormat="1" ht="16.5" customHeight="1">
      <c r="A473" s="41"/>
      <c r="B473" s="42"/>
      <c r="C473" s="207" t="s">
        <v>2293</v>
      </c>
      <c r="D473" s="238" t="s">
        <v>142</v>
      </c>
      <c r="E473" s="208" t="s">
        <v>2294</v>
      </c>
      <c r="F473" s="209" t="s">
        <v>2295</v>
      </c>
      <c r="G473" s="210" t="s">
        <v>197</v>
      </c>
      <c r="H473" s="211">
        <v>172.84999999999999</v>
      </c>
      <c r="I473" s="212"/>
      <c r="J473" s="213">
        <f>ROUND(I473*H473,2)</f>
        <v>0</v>
      </c>
      <c r="K473" s="209" t="s">
        <v>146</v>
      </c>
      <c r="L473" s="47"/>
      <c r="M473" s="214" t="s">
        <v>19</v>
      </c>
      <c r="N473" s="215" t="s">
        <v>47</v>
      </c>
      <c r="O473" s="87"/>
      <c r="P473" s="216">
        <f>O473*H473</f>
        <v>0</v>
      </c>
      <c r="Q473" s="216">
        <v>9.6600000000000007E-06</v>
      </c>
      <c r="R473" s="216">
        <f>Q473*H473</f>
        <v>0.001669731</v>
      </c>
      <c r="S473" s="216">
        <v>0</v>
      </c>
      <c r="T473" s="217">
        <f>S473*H473</f>
        <v>0</v>
      </c>
      <c r="U473" s="41"/>
      <c r="V473" s="41"/>
      <c r="W473" s="41"/>
      <c r="X473" s="41"/>
      <c r="Y473" s="41"/>
      <c r="Z473" s="41"/>
      <c r="AA473" s="41"/>
      <c r="AB473" s="41"/>
      <c r="AC473" s="41"/>
      <c r="AD473" s="41"/>
      <c r="AE473" s="41"/>
      <c r="AR473" s="218" t="s">
        <v>147</v>
      </c>
      <c r="AT473" s="218" t="s">
        <v>142</v>
      </c>
      <c r="AU473" s="218" t="s">
        <v>86</v>
      </c>
      <c r="AY473" s="20" t="s">
        <v>139</v>
      </c>
      <c r="BE473" s="219">
        <f>IF(N473="základní",J473,0)</f>
        <v>0</v>
      </c>
      <c r="BF473" s="219">
        <f>IF(N473="snížená",J473,0)</f>
        <v>0</v>
      </c>
      <c r="BG473" s="219">
        <f>IF(N473="zákl. přenesená",J473,0)</f>
        <v>0</v>
      </c>
      <c r="BH473" s="219">
        <f>IF(N473="sníž. přenesená",J473,0)</f>
        <v>0</v>
      </c>
      <c r="BI473" s="219">
        <f>IF(N473="nulová",J473,0)</f>
        <v>0</v>
      </c>
      <c r="BJ473" s="20" t="s">
        <v>84</v>
      </c>
      <c r="BK473" s="219">
        <f>ROUND(I473*H473,2)</f>
        <v>0</v>
      </c>
      <c r="BL473" s="20" t="s">
        <v>147</v>
      </c>
      <c r="BM473" s="218" t="s">
        <v>2296</v>
      </c>
    </row>
    <row r="474" s="2" customFormat="1">
      <c r="A474" s="41"/>
      <c r="B474" s="42"/>
      <c r="C474" s="43"/>
      <c r="D474" s="220" t="s">
        <v>149</v>
      </c>
      <c r="E474" s="43"/>
      <c r="F474" s="221" t="s">
        <v>2297</v>
      </c>
      <c r="G474" s="43"/>
      <c r="H474" s="43"/>
      <c r="I474" s="222"/>
      <c r="J474" s="43"/>
      <c r="K474" s="43"/>
      <c r="L474" s="47"/>
      <c r="M474" s="223"/>
      <c r="N474" s="224"/>
      <c r="O474" s="87"/>
      <c r="P474" s="87"/>
      <c r="Q474" s="87"/>
      <c r="R474" s="87"/>
      <c r="S474" s="87"/>
      <c r="T474" s="88"/>
      <c r="U474" s="41"/>
      <c r="V474" s="41"/>
      <c r="W474" s="41"/>
      <c r="X474" s="41"/>
      <c r="Y474" s="41"/>
      <c r="Z474" s="41"/>
      <c r="AA474" s="41"/>
      <c r="AB474" s="41"/>
      <c r="AC474" s="41"/>
      <c r="AD474" s="41"/>
      <c r="AE474" s="41"/>
      <c r="AT474" s="20" t="s">
        <v>149</v>
      </c>
      <c r="AU474" s="20" t="s">
        <v>86</v>
      </c>
    </row>
    <row r="475" s="2" customFormat="1">
      <c r="A475" s="41"/>
      <c r="B475" s="42"/>
      <c r="C475" s="43"/>
      <c r="D475" s="225" t="s">
        <v>151</v>
      </c>
      <c r="E475" s="43"/>
      <c r="F475" s="226" t="s">
        <v>2298</v>
      </c>
      <c r="G475" s="43"/>
      <c r="H475" s="43"/>
      <c r="I475" s="222"/>
      <c r="J475" s="43"/>
      <c r="K475" s="43"/>
      <c r="L475" s="47"/>
      <c r="M475" s="223"/>
      <c r="N475" s="224"/>
      <c r="O475" s="87"/>
      <c r="P475" s="87"/>
      <c r="Q475" s="87"/>
      <c r="R475" s="87"/>
      <c r="S475" s="87"/>
      <c r="T475" s="88"/>
      <c r="U475" s="41"/>
      <c r="V475" s="41"/>
      <c r="W475" s="41"/>
      <c r="X475" s="41"/>
      <c r="Y475" s="41"/>
      <c r="Z475" s="41"/>
      <c r="AA475" s="41"/>
      <c r="AB475" s="41"/>
      <c r="AC475" s="41"/>
      <c r="AD475" s="41"/>
      <c r="AE475" s="41"/>
      <c r="AT475" s="20" t="s">
        <v>151</v>
      </c>
      <c r="AU475" s="20" t="s">
        <v>86</v>
      </c>
    </row>
    <row r="476" s="2" customFormat="1">
      <c r="A476" s="41"/>
      <c r="B476" s="42"/>
      <c r="C476" s="43"/>
      <c r="D476" s="220" t="s">
        <v>164</v>
      </c>
      <c r="E476" s="43"/>
      <c r="F476" s="239" t="s">
        <v>1108</v>
      </c>
      <c r="G476" s="43"/>
      <c r="H476" s="43"/>
      <c r="I476" s="222"/>
      <c r="J476" s="43"/>
      <c r="K476" s="43"/>
      <c r="L476" s="47"/>
      <c r="M476" s="223"/>
      <c r="N476" s="224"/>
      <c r="O476" s="87"/>
      <c r="P476" s="87"/>
      <c r="Q476" s="87"/>
      <c r="R476" s="87"/>
      <c r="S476" s="87"/>
      <c r="T476" s="88"/>
      <c r="U476" s="41"/>
      <c r="V476" s="41"/>
      <c r="W476" s="41"/>
      <c r="X476" s="41"/>
      <c r="Y476" s="41"/>
      <c r="Z476" s="41"/>
      <c r="AA476" s="41"/>
      <c r="AB476" s="41"/>
      <c r="AC476" s="41"/>
      <c r="AD476" s="41"/>
      <c r="AE476" s="41"/>
      <c r="AT476" s="20" t="s">
        <v>164</v>
      </c>
      <c r="AU476" s="20" t="s">
        <v>86</v>
      </c>
    </row>
    <row r="477" s="13" customFormat="1">
      <c r="A477" s="13"/>
      <c r="B477" s="227"/>
      <c r="C477" s="228"/>
      <c r="D477" s="220" t="s">
        <v>153</v>
      </c>
      <c r="E477" s="229" t="s">
        <v>19</v>
      </c>
      <c r="F477" s="230" t="s">
        <v>2299</v>
      </c>
      <c r="G477" s="228"/>
      <c r="H477" s="231">
        <v>172.84999999999999</v>
      </c>
      <c r="I477" s="232"/>
      <c r="J477" s="228"/>
      <c r="K477" s="228"/>
      <c r="L477" s="233"/>
      <c r="M477" s="234"/>
      <c r="N477" s="235"/>
      <c r="O477" s="235"/>
      <c r="P477" s="235"/>
      <c r="Q477" s="235"/>
      <c r="R477" s="235"/>
      <c r="S477" s="235"/>
      <c r="T477" s="236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37" t="s">
        <v>153</v>
      </c>
      <c r="AU477" s="237" t="s">
        <v>86</v>
      </c>
      <c r="AV477" s="13" t="s">
        <v>86</v>
      </c>
      <c r="AW477" s="13" t="s">
        <v>35</v>
      </c>
      <c r="AX477" s="13" t="s">
        <v>84</v>
      </c>
      <c r="AY477" s="237" t="s">
        <v>139</v>
      </c>
    </row>
    <row r="478" s="2" customFormat="1" ht="16.5" customHeight="1">
      <c r="A478" s="41"/>
      <c r="B478" s="42"/>
      <c r="C478" s="207" t="s">
        <v>2300</v>
      </c>
      <c r="D478" s="238" t="s">
        <v>142</v>
      </c>
      <c r="E478" s="208" t="s">
        <v>2301</v>
      </c>
      <c r="F478" s="209" t="s">
        <v>2302</v>
      </c>
      <c r="G478" s="210" t="s">
        <v>271</v>
      </c>
      <c r="H478" s="211">
        <v>2</v>
      </c>
      <c r="I478" s="212"/>
      <c r="J478" s="213">
        <f>ROUND(I478*H478,2)</f>
        <v>0</v>
      </c>
      <c r="K478" s="209" t="s">
        <v>146</v>
      </c>
      <c r="L478" s="47"/>
      <c r="M478" s="214" t="s">
        <v>19</v>
      </c>
      <c r="N478" s="215" t="s">
        <v>47</v>
      </c>
      <c r="O478" s="87"/>
      <c r="P478" s="216">
        <f>O478*H478</f>
        <v>0</v>
      </c>
      <c r="Q478" s="216">
        <v>0.090660000000000004</v>
      </c>
      <c r="R478" s="216">
        <f>Q478*H478</f>
        <v>0.18132000000000001</v>
      </c>
      <c r="S478" s="216">
        <v>0</v>
      </c>
      <c r="T478" s="217">
        <f>S478*H478</f>
        <v>0</v>
      </c>
      <c r="U478" s="41"/>
      <c r="V478" s="41"/>
      <c r="W478" s="41"/>
      <c r="X478" s="41"/>
      <c r="Y478" s="41"/>
      <c r="Z478" s="41"/>
      <c r="AA478" s="41"/>
      <c r="AB478" s="41"/>
      <c r="AC478" s="41"/>
      <c r="AD478" s="41"/>
      <c r="AE478" s="41"/>
      <c r="AR478" s="218" t="s">
        <v>147</v>
      </c>
      <c r="AT478" s="218" t="s">
        <v>142</v>
      </c>
      <c r="AU478" s="218" t="s">
        <v>86</v>
      </c>
      <c r="AY478" s="20" t="s">
        <v>139</v>
      </c>
      <c r="BE478" s="219">
        <f>IF(N478="základní",J478,0)</f>
        <v>0</v>
      </c>
      <c r="BF478" s="219">
        <f>IF(N478="snížená",J478,0)</f>
        <v>0</v>
      </c>
      <c r="BG478" s="219">
        <f>IF(N478="zákl. přenesená",J478,0)</f>
        <v>0</v>
      </c>
      <c r="BH478" s="219">
        <f>IF(N478="sníž. přenesená",J478,0)</f>
        <v>0</v>
      </c>
      <c r="BI478" s="219">
        <f>IF(N478="nulová",J478,0)</f>
        <v>0</v>
      </c>
      <c r="BJ478" s="20" t="s">
        <v>84</v>
      </c>
      <c r="BK478" s="219">
        <f>ROUND(I478*H478,2)</f>
        <v>0</v>
      </c>
      <c r="BL478" s="20" t="s">
        <v>147</v>
      </c>
      <c r="BM478" s="218" t="s">
        <v>2303</v>
      </c>
    </row>
    <row r="479" s="2" customFormat="1">
      <c r="A479" s="41"/>
      <c r="B479" s="42"/>
      <c r="C479" s="43"/>
      <c r="D479" s="220" t="s">
        <v>149</v>
      </c>
      <c r="E479" s="43"/>
      <c r="F479" s="221" t="s">
        <v>2304</v>
      </c>
      <c r="G479" s="43"/>
      <c r="H479" s="43"/>
      <c r="I479" s="222"/>
      <c r="J479" s="43"/>
      <c r="K479" s="43"/>
      <c r="L479" s="47"/>
      <c r="M479" s="223"/>
      <c r="N479" s="224"/>
      <c r="O479" s="87"/>
      <c r="P479" s="87"/>
      <c r="Q479" s="87"/>
      <c r="R479" s="87"/>
      <c r="S479" s="87"/>
      <c r="T479" s="88"/>
      <c r="U479" s="41"/>
      <c r="V479" s="41"/>
      <c r="W479" s="41"/>
      <c r="X479" s="41"/>
      <c r="Y479" s="41"/>
      <c r="Z479" s="41"/>
      <c r="AA479" s="41"/>
      <c r="AB479" s="41"/>
      <c r="AC479" s="41"/>
      <c r="AD479" s="41"/>
      <c r="AE479" s="41"/>
      <c r="AT479" s="20" t="s">
        <v>149</v>
      </c>
      <c r="AU479" s="20" t="s">
        <v>86</v>
      </c>
    </row>
    <row r="480" s="2" customFormat="1">
      <c r="A480" s="41"/>
      <c r="B480" s="42"/>
      <c r="C480" s="43"/>
      <c r="D480" s="225" t="s">
        <v>151</v>
      </c>
      <c r="E480" s="43"/>
      <c r="F480" s="226" t="s">
        <v>2305</v>
      </c>
      <c r="G480" s="43"/>
      <c r="H480" s="43"/>
      <c r="I480" s="222"/>
      <c r="J480" s="43"/>
      <c r="K480" s="43"/>
      <c r="L480" s="47"/>
      <c r="M480" s="223"/>
      <c r="N480" s="224"/>
      <c r="O480" s="87"/>
      <c r="P480" s="87"/>
      <c r="Q480" s="87"/>
      <c r="R480" s="87"/>
      <c r="S480" s="87"/>
      <c r="T480" s="88"/>
      <c r="U480" s="41"/>
      <c r="V480" s="41"/>
      <c r="W480" s="41"/>
      <c r="X480" s="41"/>
      <c r="Y480" s="41"/>
      <c r="Z480" s="41"/>
      <c r="AA480" s="41"/>
      <c r="AB480" s="41"/>
      <c r="AC480" s="41"/>
      <c r="AD480" s="41"/>
      <c r="AE480" s="41"/>
      <c r="AT480" s="20" t="s">
        <v>151</v>
      </c>
      <c r="AU480" s="20" t="s">
        <v>86</v>
      </c>
    </row>
    <row r="481" s="2" customFormat="1">
      <c r="A481" s="41"/>
      <c r="B481" s="42"/>
      <c r="C481" s="43"/>
      <c r="D481" s="220" t="s">
        <v>164</v>
      </c>
      <c r="E481" s="43"/>
      <c r="F481" s="239" t="s">
        <v>2306</v>
      </c>
      <c r="G481" s="43"/>
      <c r="H481" s="43"/>
      <c r="I481" s="222"/>
      <c r="J481" s="43"/>
      <c r="K481" s="43"/>
      <c r="L481" s="47"/>
      <c r="M481" s="223"/>
      <c r="N481" s="224"/>
      <c r="O481" s="87"/>
      <c r="P481" s="87"/>
      <c r="Q481" s="87"/>
      <c r="R481" s="87"/>
      <c r="S481" s="87"/>
      <c r="T481" s="88"/>
      <c r="U481" s="41"/>
      <c r="V481" s="41"/>
      <c r="W481" s="41"/>
      <c r="X481" s="41"/>
      <c r="Y481" s="41"/>
      <c r="Z481" s="41"/>
      <c r="AA481" s="41"/>
      <c r="AB481" s="41"/>
      <c r="AC481" s="41"/>
      <c r="AD481" s="41"/>
      <c r="AE481" s="41"/>
      <c r="AT481" s="20" t="s">
        <v>164</v>
      </c>
      <c r="AU481" s="20" t="s">
        <v>86</v>
      </c>
    </row>
    <row r="482" s="13" customFormat="1">
      <c r="A482" s="13"/>
      <c r="B482" s="227"/>
      <c r="C482" s="228"/>
      <c r="D482" s="220" t="s">
        <v>153</v>
      </c>
      <c r="E482" s="229" t="s">
        <v>19</v>
      </c>
      <c r="F482" s="230" t="s">
        <v>2307</v>
      </c>
      <c r="G482" s="228"/>
      <c r="H482" s="231">
        <v>2</v>
      </c>
      <c r="I482" s="232"/>
      <c r="J482" s="228"/>
      <c r="K482" s="228"/>
      <c r="L482" s="233"/>
      <c r="M482" s="234"/>
      <c r="N482" s="235"/>
      <c r="O482" s="235"/>
      <c r="P482" s="235"/>
      <c r="Q482" s="235"/>
      <c r="R482" s="235"/>
      <c r="S482" s="235"/>
      <c r="T482" s="236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37" t="s">
        <v>153</v>
      </c>
      <c r="AU482" s="237" t="s">
        <v>86</v>
      </c>
      <c r="AV482" s="13" t="s">
        <v>86</v>
      </c>
      <c r="AW482" s="13" t="s">
        <v>35</v>
      </c>
      <c r="AX482" s="13" t="s">
        <v>84</v>
      </c>
      <c r="AY482" s="237" t="s">
        <v>139</v>
      </c>
    </row>
    <row r="483" s="2" customFormat="1" ht="21.75" customHeight="1">
      <c r="A483" s="41"/>
      <c r="B483" s="42"/>
      <c r="C483" s="240" t="s">
        <v>2308</v>
      </c>
      <c r="D483" s="241" t="s">
        <v>182</v>
      </c>
      <c r="E483" s="242" t="s">
        <v>2309</v>
      </c>
      <c r="F483" s="243" t="s">
        <v>2310</v>
      </c>
      <c r="G483" s="244" t="s">
        <v>271</v>
      </c>
      <c r="H483" s="245">
        <v>2</v>
      </c>
      <c r="I483" s="246"/>
      <c r="J483" s="247">
        <f>ROUND(I483*H483,2)</f>
        <v>0</v>
      </c>
      <c r="K483" s="243" t="s">
        <v>146</v>
      </c>
      <c r="L483" s="248"/>
      <c r="M483" s="249" t="s">
        <v>19</v>
      </c>
      <c r="N483" s="250" t="s">
        <v>47</v>
      </c>
      <c r="O483" s="87"/>
      <c r="P483" s="216">
        <f>O483*H483</f>
        <v>0</v>
      </c>
      <c r="Q483" s="216">
        <v>0.023099999999999999</v>
      </c>
      <c r="R483" s="216">
        <f>Q483*H483</f>
        <v>0.046199999999999998</v>
      </c>
      <c r="S483" s="216">
        <v>0</v>
      </c>
      <c r="T483" s="217">
        <f>S483*H483</f>
        <v>0</v>
      </c>
      <c r="U483" s="41"/>
      <c r="V483" s="41"/>
      <c r="W483" s="41"/>
      <c r="X483" s="41"/>
      <c r="Y483" s="41"/>
      <c r="Z483" s="41"/>
      <c r="AA483" s="41"/>
      <c r="AB483" s="41"/>
      <c r="AC483" s="41"/>
      <c r="AD483" s="41"/>
      <c r="AE483" s="41"/>
      <c r="AR483" s="218" t="s">
        <v>185</v>
      </c>
      <c r="AT483" s="218" t="s">
        <v>182</v>
      </c>
      <c r="AU483" s="218" t="s">
        <v>86</v>
      </c>
      <c r="AY483" s="20" t="s">
        <v>139</v>
      </c>
      <c r="BE483" s="219">
        <f>IF(N483="základní",J483,0)</f>
        <v>0</v>
      </c>
      <c r="BF483" s="219">
        <f>IF(N483="snížená",J483,0)</f>
        <v>0</v>
      </c>
      <c r="BG483" s="219">
        <f>IF(N483="zákl. přenesená",J483,0)</f>
        <v>0</v>
      </c>
      <c r="BH483" s="219">
        <f>IF(N483="sníž. přenesená",J483,0)</f>
        <v>0</v>
      </c>
      <c r="BI483" s="219">
        <f>IF(N483="nulová",J483,0)</f>
        <v>0</v>
      </c>
      <c r="BJ483" s="20" t="s">
        <v>84</v>
      </c>
      <c r="BK483" s="219">
        <f>ROUND(I483*H483,2)</f>
        <v>0</v>
      </c>
      <c r="BL483" s="20" t="s">
        <v>147</v>
      </c>
      <c r="BM483" s="218" t="s">
        <v>2311</v>
      </c>
    </row>
    <row r="484" s="2" customFormat="1">
      <c r="A484" s="41"/>
      <c r="B484" s="42"/>
      <c r="C484" s="43"/>
      <c r="D484" s="220" t="s">
        <v>149</v>
      </c>
      <c r="E484" s="43"/>
      <c r="F484" s="221" t="s">
        <v>2310</v>
      </c>
      <c r="G484" s="43"/>
      <c r="H484" s="43"/>
      <c r="I484" s="222"/>
      <c r="J484" s="43"/>
      <c r="K484" s="43"/>
      <c r="L484" s="47"/>
      <c r="M484" s="223"/>
      <c r="N484" s="224"/>
      <c r="O484" s="87"/>
      <c r="P484" s="87"/>
      <c r="Q484" s="87"/>
      <c r="R484" s="87"/>
      <c r="S484" s="87"/>
      <c r="T484" s="88"/>
      <c r="U484" s="41"/>
      <c r="V484" s="41"/>
      <c r="W484" s="41"/>
      <c r="X484" s="41"/>
      <c r="Y484" s="41"/>
      <c r="Z484" s="41"/>
      <c r="AA484" s="41"/>
      <c r="AB484" s="41"/>
      <c r="AC484" s="41"/>
      <c r="AD484" s="41"/>
      <c r="AE484" s="41"/>
      <c r="AT484" s="20" t="s">
        <v>149</v>
      </c>
      <c r="AU484" s="20" t="s">
        <v>86</v>
      </c>
    </row>
    <row r="485" s="2" customFormat="1">
      <c r="A485" s="41"/>
      <c r="B485" s="42"/>
      <c r="C485" s="43"/>
      <c r="D485" s="220" t="s">
        <v>164</v>
      </c>
      <c r="E485" s="43"/>
      <c r="F485" s="239" t="s">
        <v>2306</v>
      </c>
      <c r="G485" s="43"/>
      <c r="H485" s="43"/>
      <c r="I485" s="222"/>
      <c r="J485" s="43"/>
      <c r="K485" s="43"/>
      <c r="L485" s="47"/>
      <c r="M485" s="223"/>
      <c r="N485" s="224"/>
      <c r="O485" s="87"/>
      <c r="P485" s="87"/>
      <c r="Q485" s="87"/>
      <c r="R485" s="87"/>
      <c r="S485" s="87"/>
      <c r="T485" s="88"/>
      <c r="U485" s="41"/>
      <c r="V485" s="41"/>
      <c r="W485" s="41"/>
      <c r="X485" s="41"/>
      <c r="Y485" s="41"/>
      <c r="Z485" s="41"/>
      <c r="AA485" s="41"/>
      <c r="AB485" s="41"/>
      <c r="AC485" s="41"/>
      <c r="AD485" s="41"/>
      <c r="AE485" s="41"/>
      <c r="AT485" s="20" t="s">
        <v>164</v>
      </c>
      <c r="AU485" s="20" t="s">
        <v>86</v>
      </c>
    </row>
    <row r="486" s="12" customFormat="1" ht="22.8" customHeight="1">
      <c r="A486" s="12"/>
      <c r="B486" s="191"/>
      <c r="C486" s="192"/>
      <c r="D486" s="193" t="s">
        <v>75</v>
      </c>
      <c r="E486" s="205" t="s">
        <v>290</v>
      </c>
      <c r="F486" s="205" t="s">
        <v>291</v>
      </c>
      <c r="G486" s="192"/>
      <c r="H486" s="192"/>
      <c r="I486" s="195"/>
      <c r="J486" s="206">
        <f>BK486</f>
        <v>0</v>
      </c>
      <c r="K486" s="192"/>
      <c r="L486" s="197"/>
      <c r="M486" s="198"/>
      <c r="N486" s="199"/>
      <c r="O486" s="199"/>
      <c r="P486" s="200">
        <f>SUM(P487:P658)</f>
        <v>0</v>
      </c>
      <c r="Q486" s="199"/>
      <c r="R486" s="200">
        <f>SUM(R487:R658)</f>
        <v>0.29945315749999996</v>
      </c>
      <c r="S486" s="199"/>
      <c r="T486" s="201">
        <f>SUM(T487:T658)</f>
        <v>48.613060000000004</v>
      </c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R486" s="202" t="s">
        <v>84</v>
      </c>
      <c r="AT486" s="203" t="s">
        <v>75</v>
      </c>
      <c r="AU486" s="203" t="s">
        <v>84</v>
      </c>
      <c r="AY486" s="202" t="s">
        <v>139</v>
      </c>
      <c r="BK486" s="204">
        <f>SUM(BK487:BK658)</f>
        <v>0</v>
      </c>
    </row>
    <row r="487" s="2" customFormat="1" ht="16.5" customHeight="1">
      <c r="A487" s="41"/>
      <c r="B487" s="42"/>
      <c r="C487" s="207" t="s">
        <v>2312</v>
      </c>
      <c r="D487" s="238" t="s">
        <v>142</v>
      </c>
      <c r="E487" s="208" t="s">
        <v>2313</v>
      </c>
      <c r="F487" s="209" t="s">
        <v>2314</v>
      </c>
      <c r="G487" s="210" t="s">
        <v>422</v>
      </c>
      <c r="H487" s="211">
        <v>1</v>
      </c>
      <c r="I487" s="212"/>
      <c r="J487" s="213">
        <f>ROUND(I487*H487,2)</f>
        <v>0</v>
      </c>
      <c r="K487" s="209" t="s">
        <v>19</v>
      </c>
      <c r="L487" s="47"/>
      <c r="M487" s="214" t="s">
        <v>19</v>
      </c>
      <c r="N487" s="215" t="s">
        <v>47</v>
      </c>
      <c r="O487" s="87"/>
      <c r="P487" s="216">
        <f>O487*H487</f>
        <v>0</v>
      </c>
      <c r="Q487" s="216">
        <v>0</v>
      </c>
      <c r="R487" s="216">
        <f>Q487*H487</f>
        <v>0</v>
      </c>
      <c r="S487" s="216">
        <v>0</v>
      </c>
      <c r="T487" s="217">
        <f>S487*H487</f>
        <v>0</v>
      </c>
      <c r="U487" s="41"/>
      <c r="V487" s="41"/>
      <c r="W487" s="41"/>
      <c r="X487" s="41"/>
      <c r="Y487" s="41"/>
      <c r="Z487" s="41"/>
      <c r="AA487" s="41"/>
      <c r="AB487" s="41"/>
      <c r="AC487" s="41"/>
      <c r="AD487" s="41"/>
      <c r="AE487" s="41"/>
      <c r="AR487" s="218" t="s">
        <v>147</v>
      </c>
      <c r="AT487" s="218" t="s">
        <v>142</v>
      </c>
      <c r="AU487" s="218" t="s">
        <v>86</v>
      </c>
      <c r="AY487" s="20" t="s">
        <v>139</v>
      </c>
      <c r="BE487" s="219">
        <f>IF(N487="základní",J487,0)</f>
        <v>0</v>
      </c>
      <c r="BF487" s="219">
        <f>IF(N487="snížená",J487,0)</f>
        <v>0</v>
      </c>
      <c r="BG487" s="219">
        <f>IF(N487="zákl. přenesená",J487,0)</f>
        <v>0</v>
      </c>
      <c r="BH487" s="219">
        <f>IF(N487="sníž. přenesená",J487,0)</f>
        <v>0</v>
      </c>
      <c r="BI487" s="219">
        <f>IF(N487="nulová",J487,0)</f>
        <v>0</v>
      </c>
      <c r="BJ487" s="20" t="s">
        <v>84</v>
      </c>
      <c r="BK487" s="219">
        <f>ROUND(I487*H487,2)</f>
        <v>0</v>
      </c>
      <c r="BL487" s="20" t="s">
        <v>147</v>
      </c>
      <c r="BM487" s="218" t="s">
        <v>2315</v>
      </c>
    </row>
    <row r="488" s="2" customFormat="1">
      <c r="A488" s="41"/>
      <c r="B488" s="42"/>
      <c r="C488" s="43"/>
      <c r="D488" s="220" t="s">
        <v>149</v>
      </c>
      <c r="E488" s="43"/>
      <c r="F488" s="221" t="s">
        <v>2314</v>
      </c>
      <c r="G488" s="43"/>
      <c r="H488" s="43"/>
      <c r="I488" s="222"/>
      <c r="J488" s="43"/>
      <c r="K488" s="43"/>
      <c r="L488" s="47"/>
      <c r="M488" s="223"/>
      <c r="N488" s="224"/>
      <c r="O488" s="87"/>
      <c r="P488" s="87"/>
      <c r="Q488" s="87"/>
      <c r="R488" s="87"/>
      <c r="S488" s="87"/>
      <c r="T488" s="88"/>
      <c r="U488" s="41"/>
      <c r="V488" s="41"/>
      <c r="W488" s="41"/>
      <c r="X488" s="41"/>
      <c r="Y488" s="41"/>
      <c r="Z488" s="41"/>
      <c r="AA488" s="41"/>
      <c r="AB488" s="41"/>
      <c r="AC488" s="41"/>
      <c r="AD488" s="41"/>
      <c r="AE488" s="41"/>
      <c r="AT488" s="20" t="s">
        <v>149</v>
      </c>
      <c r="AU488" s="20" t="s">
        <v>86</v>
      </c>
    </row>
    <row r="489" s="2" customFormat="1">
      <c r="A489" s="41"/>
      <c r="B489" s="42"/>
      <c r="C489" s="43"/>
      <c r="D489" s="220" t="s">
        <v>164</v>
      </c>
      <c r="E489" s="43"/>
      <c r="F489" s="239" t="s">
        <v>2316</v>
      </c>
      <c r="G489" s="43"/>
      <c r="H489" s="43"/>
      <c r="I489" s="222"/>
      <c r="J489" s="43"/>
      <c r="K489" s="43"/>
      <c r="L489" s="47"/>
      <c r="M489" s="223"/>
      <c r="N489" s="224"/>
      <c r="O489" s="87"/>
      <c r="P489" s="87"/>
      <c r="Q489" s="87"/>
      <c r="R489" s="87"/>
      <c r="S489" s="87"/>
      <c r="T489" s="88"/>
      <c r="U489" s="41"/>
      <c r="V489" s="41"/>
      <c r="W489" s="41"/>
      <c r="X489" s="41"/>
      <c r="Y489" s="41"/>
      <c r="Z489" s="41"/>
      <c r="AA489" s="41"/>
      <c r="AB489" s="41"/>
      <c r="AC489" s="41"/>
      <c r="AD489" s="41"/>
      <c r="AE489" s="41"/>
      <c r="AT489" s="20" t="s">
        <v>164</v>
      </c>
      <c r="AU489" s="20" t="s">
        <v>86</v>
      </c>
    </row>
    <row r="490" s="13" customFormat="1">
      <c r="A490" s="13"/>
      <c r="B490" s="227"/>
      <c r="C490" s="228"/>
      <c r="D490" s="220" t="s">
        <v>153</v>
      </c>
      <c r="E490" s="229" t="s">
        <v>19</v>
      </c>
      <c r="F490" s="230" t="s">
        <v>84</v>
      </c>
      <c r="G490" s="228"/>
      <c r="H490" s="231">
        <v>1</v>
      </c>
      <c r="I490" s="232"/>
      <c r="J490" s="228"/>
      <c r="K490" s="228"/>
      <c r="L490" s="233"/>
      <c r="M490" s="234"/>
      <c r="N490" s="235"/>
      <c r="O490" s="235"/>
      <c r="P490" s="235"/>
      <c r="Q490" s="235"/>
      <c r="R490" s="235"/>
      <c r="S490" s="235"/>
      <c r="T490" s="236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T490" s="237" t="s">
        <v>153</v>
      </c>
      <c r="AU490" s="237" t="s">
        <v>86</v>
      </c>
      <c r="AV490" s="13" t="s">
        <v>86</v>
      </c>
      <c r="AW490" s="13" t="s">
        <v>35</v>
      </c>
      <c r="AX490" s="13" t="s">
        <v>84</v>
      </c>
      <c r="AY490" s="237" t="s">
        <v>139</v>
      </c>
    </row>
    <row r="491" s="15" customFormat="1">
      <c r="A491" s="15"/>
      <c r="B491" s="262"/>
      <c r="C491" s="263"/>
      <c r="D491" s="220" t="s">
        <v>153</v>
      </c>
      <c r="E491" s="264" t="s">
        <v>19</v>
      </c>
      <c r="F491" s="265" t="s">
        <v>2317</v>
      </c>
      <c r="G491" s="263"/>
      <c r="H491" s="264" t="s">
        <v>19</v>
      </c>
      <c r="I491" s="266"/>
      <c r="J491" s="263"/>
      <c r="K491" s="263"/>
      <c r="L491" s="267"/>
      <c r="M491" s="268"/>
      <c r="N491" s="269"/>
      <c r="O491" s="269"/>
      <c r="P491" s="269"/>
      <c r="Q491" s="269"/>
      <c r="R491" s="269"/>
      <c r="S491" s="269"/>
      <c r="T491" s="270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71" t="s">
        <v>153</v>
      </c>
      <c r="AU491" s="271" t="s">
        <v>86</v>
      </c>
      <c r="AV491" s="15" t="s">
        <v>84</v>
      </c>
      <c r="AW491" s="15" t="s">
        <v>35</v>
      </c>
      <c r="AX491" s="15" t="s">
        <v>76</v>
      </c>
      <c r="AY491" s="271" t="s">
        <v>139</v>
      </c>
    </row>
    <row r="492" s="15" customFormat="1">
      <c r="A492" s="15"/>
      <c r="B492" s="262"/>
      <c r="C492" s="263"/>
      <c r="D492" s="220" t="s">
        <v>153</v>
      </c>
      <c r="E492" s="264" t="s">
        <v>19</v>
      </c>
      <c r="F492" s="265" t="s">
        <v>2318</v>
      </c>
      <c r="G492" s="263"/>
      <c r="H492" s="264" t="s">
        <v>19</v>
      </c>
      <c r="I492" s="266"/>
      <c r="J492" s="263"/>
      <c r="K492" s="263"/>
      <c r="L492" s="267"/>
      <c r="M492" s="268"/>
      <c r="N492" s="269"/>
      <c r="O492" s="269"/>
      <c r="P492" s="269"/>
      <c r="Q492" s="269"/>
      <c r="R492" s="269"/>
      <c r="S492" s="269"/>
      <c r="T492" s="270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  <c r="AE492" s="15"/>
      <c r="AT492" s="271" t="s">
        <v>153</v>
      </c>
      <c r="AU492" s="271" t="s">
        <v>86</v>
      </c>
      <c r="AV492" s="15" t="s">
        <v>84</v>
      </c>
      <c r="AW492" s="15" t="s">
        <v>35</v>
      </c>
      <c r="AX492" s="15" t="s">
        <v>76</v>
      </c>
      <c r="AY492" s="271" t="s">
        <v>139</v>
      </c>
    </row>
    <row r="493" s="15" customFormat="1">
      <c r="A493" s="15"/>
      <c r="B493" s="262"/>
      <c r="C493" s="263"/>
      <c r="D493" s="220" t="s">
        <v>153</v>
      </c>
      <c r="E493" s="264" t="s">
        <v>19</v>
      </c>
      <c r="F493" s="265" t="s">
        <v>2319</v>
      </c>
      <c r="G493" s="263"/>
      <c r="H493" s="264" t="s">
        <v>19</v>
      </c>
      <c r="I493" s="266"/>
      <c r="J493" s="263"/>
      <c r="K493" s="263"/>
      <c r="L493" s="267"/>
      <c r="M493" s="268"/>
      <c r="N493" s="269"/>
      <c r="O493" s="269"/>
      <c r="P493" s="269"/>
      <c r="Q493" s="269"/>
      <c r="R493" s="269"/>
      <c r="S493" s="269"/>
      <c r="T493" s="270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  <c r="AE493" s="15"/>
      <c r="AT493" s="271" t="s">
        <v>153</v>
      </c>
      <c r="AU493" s="271" t="s">
        <v>86</v>
      </c>
      <c r="AV493" s="15" t="s">
        <v>84</v>
      </c>
      <c r="AW493" s="15" t="s">
        <v>35</v>
      </c>
      <c r="AX493" s="15" t="s">
        <v>76</v>
      </c>
      <c r="AY493" s="271" t="s">
        <v>139</v>
      </c>
    </row>
    <row r="494" s="15" customFormat="1">
      <c r="A494" s="15"/>
      <c r="B494" s="262"/>
      <c r="C494" s="263"/>
      <c r="D494" s="220" t="s">
        <v>153</v>
      </c>
      <c r="E494" s="264" t="s">
        <v>19</v>
      </c>
      <c r="F494" s="265" t="s">
        <v>2320</v>
      </c>
      <c r="G494" s="263"/>
      <c r="H494" s="264" t="s">
        <v>19</v>
      </c>
      <c r="I494" s="266"/>
      <c r="J494" s="263"/>
      <c r="K494" s="263"/>
      <c r="L494" s="267"/>
      <c r="M494" s="268"/>
      <c r="N494" s="269"/>
      <c r="O494" s="269"/>
      <c r="P494" s="269"/>
      <c r="Q494" s="269"/>
      <c r="R494" s="269"/>
      <c r="S494" s="269"/>
      <c r="T494" s="270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71" t="s">
        <v>153</v>
      </c>
      <c r="AU494" s="271" t="s">
        <v>86</v>
      </c>
      <c r="AV494" s="15" t="s">
        <v>84</v>
      </c>
      <c r="AW494" s="15" t="s">
        <v>35</v>
      </c>
      <c r="AX494" s="15" t="s">
        <v>76</v>
      </c>
      <c r="AY494" s="271" t="s">
        <v>139</v>
      </c>
    </row>
    <row r="495" s="15" customFormat="1">
      <c r="A495" s="15"/>
      <c r="B495" s="262"/>
      <c r="C495" s="263"/>
      <c r="D495" s="220" t="s">
        <v>153</v>
      </c>
      <c r="E495" s="264" t="s">
        <v>19</v>
      </c>
      <c r="F495" s="265" t="s">
        <v>2321</v>
      </c>
      <c r="G495" s="263"/>
      <c r="H495" s="264" t="s">
        <v>19</v>
      </c>
      <c r="I495" s="266"/>
      <c r="J495" s="263"/>
      <c r="K495" s="263"/>
      <c r="L495" s="267"/>
      <c r="M495" s="268"/>
      <c r="N495" s="269"/>
      <c r="O495" s="269"/>
      <c r="P495" s="269"/>
      <c r="Q495" s="269"/>
      <c r="R495" s="269"/>
      <c r="S495" s="269"/>
      <c r="T495" s="270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  <c r="AE495" s="15"/>
      <c r="AT495" s="271" t="s">
        <v>153</v>
      </c>
      <c r="AU495" s="271" t="s">
        <v>86</v>
      </c>
      <c r="AV495" s="15" t="s">
        <v>84</v>
      </c>
      <c r="AW495" s="15" t="s">
        <v>35</v>
      </c>
      <c r="AX495" s="15" t="s">
        <v>76</v>
      </c>
      <c r="AY495" s="271" t="s">
        <v>139</v>
      </c>
    </row>
    <row r="496" s="15" customFormat="1">
      <c r="A496" s="15"/>
      <c r="B496" s="262"/>
      <c r="C496" s="263"/>
      <c r="D496" s="220" t="s">
        <v>153</v>
      </c>
      <c r="E496" s="264" t="s">
        <v>19</v>
      </c>
      <c r="F496" s="265" t="s">
        <v>2322</v>
      </c>
      <c r="G496" s="263"/>
      <c r="H496" s="264" t="s">
        <v>19</v>
      </c>
      <c r="I496" s="266"/>
      <c r="J496" s="263"/>
      <c r="K496" s="263"/>
      <c r="L496" s="267"/>
      <c r="M496" s="268"/>
      <c r="N496" s="269"/>
      <c r="O496" s="269"/>
      <c r="P496" s="269"/>
      <c r="Q496" s="269"/>
      <c r="R496" s="269"/>
      <c r="S496" s="269"/>
      <c r="T496" s="270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  <c r="AE496" s="15"/>
      <c r="AT496" s="271" t="s">
        <v>153</v>
      </c>
      <c r="AU496" s="271" t="s">
        <v>86</v>
      </c>
      <c r="AV496" s="15" t="s">
        <v>84</v>
      </c>
      <c r="AW496" s="15" t="s">
        <v>35</v>
      </c>
      <c r="AX496" s="15" t="s">
        <v>76</v>
      </c>
      <c r="AY496" s="271" t="s">
        <v>139</v>
      </c>
    </row>
    <row r="497" s="15" customFormat="1">
      <c r="A497" s="15"/>
      <c r="B497" s="262"/>
      <c r="C497" s="263"/>
      <c r="D497" s="220" t="s">
        <v>153</v>
      </c>
      <c r="E497" s="264" t="s">
        <v>19</v>
      </c>
      <c r="F497" s="265" t="s">
        <v>2323</v>
      </c>
      <c r="G497" s="263"/>
      <c r="H497" s="264" t="s">
        <v>19</v>
      </c>
      <c r="I497" s="266"/>
      <c r="J497" s="263"/>
      <c r="K497" s="263"/>
      <c r="L497" s="267"/>
      <c r="M497" s="268"/>
      <c r="N497" s="269"/>
      <c r="O497" s="269"/>
      <c r="P497" s="269"/>
      <c r="Q497" s="269"/>
      <c r="R497" s="269"/>
      <c r="S497" s="269"/>
      <c r="T497" s="270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  <c r="AE497" s="15"/>
      <c r="AT497" s="271" t="s">
        <v>153</v>
      </c>
      <c r="AU497" s="271" t="s">
        <v>86</v>
      </c>
      <c r="AV497" s="15" t="s">
        <v>84</v>
      </c>
      <c r="AW497" s="15" t="s">
        <v>35</v>
      </c>
      <c r="AX497" s="15" t="s">
        <v>76</v>
      </c>
      <c r="AY497" s="271" t="s">
        <v>139</v>
      </c>
    </row>
    <row r="498" s="2" customFormat="1" ht="24.15" customHeight="1">
      <c r="A498" s="41"/>
      <c r="B498" s="42"/>
      <c r="C498" s="207" t="s">
        <v>2324</v>
      </c>
      <c r="D498" s="238" t="s">
        <v>142</v>
      </c>
      <c r="E498" s="208" t="s">
        <v>2325</v>
      </c>
      <c r="F498" s="209" t="s">
        <v>2326</v>
      </c>
      <c r="G498" s="210" t="s">
        <v>271</v>
      </c>
      <c r="H498" s="211">
        <v>8</v>
      </c>
      <c r="I498" s="212"/>
      <c r="J498" s="213">
        <f>ROUND(I498*H498,2)</f>
        <v>0</v>
      </c>
      <c r="K498" s="209" t="s">
        <v>19</v>
      </c>
      <c r="L498" s="47"/>
      <c r="M498" s="214" t="s">
        <v>19</v>
      </c>
      <c r="N498" s="215" t="s">
        <v>47</v>
      </c>
      <c r="O498" s="87"/>
      <c r="P498" s="216">
        <f>O498*H498</f>
        <v>0</v>
      </c>
      <c r="Q498" s="216">
        <v>0</v>
      </c>
      <c r="R498" s="216">
        <f>Q498*H498</f>
        <v>0</v>
      </c>
      <c r="S498" s="216">
        <v>0</v>
      </c>
      <c r="T498" s="217">
        <f>S498*H498</f>
        <v>0</v>
      </c>
      <c r="U498" s="41"/>
      <c r="V498" s="41"/>
      <c r="W498" s="41"/>
      <c r="X498" s="41"/>
      <c r="Y498" s="41"/>
      <c r="Z498" s="41"/>
      <c r="AA498" s="41"/>
      <c r="AB498" s="41"/>
      <c r="AC498" s="41"/>
      <c r="AD498" s="41"/>
      <c r="AE498" s="41"/>
      <c r="AR498" s="218" t="s">
        <v>147</v>
      </c>
      <c r="AT498" s="218" t="s">
        <v>142</v>
      </c>
      <c r="AU498" s="218" t="s">
        <v>86</v>
      </c>
      <c r="AY498" s="20" t="s">
        <v>139</v>
      </c>
      <c r="BE498" s="219">
        <f>IF(N498="základní",J498,0)</f>
        <v>0</v>
      </c>
      <c r="BF498" s="219">
        <f>IF(N498="snížená",J498,0)</f>
        <v>0</v>
      </c>
      <c r="BG498" s="219">
        <f>IF(N498="zákl. přenesená",J498,0)</f>
        <v>0</v>
      </c>
      <c r="BH498" s="219">
        <f>IF(N498="sníž. přenesená",J498,0)</f>
        <v>0</v>
      </c>
      <c r="BI498" s="219">
        <f>IF(N498="nulová",J498,0)</f>
        <v>0</v>
      </c>
      <c r="BJ498" s="20" t="s">
        <v>84</v>
      </c>
      <c r="BK498" s="219">
        <f>ROUND(I498*H498,2)</f>
        <v>0</v>
      </c>
      <c r="BL498" s="20" t="s">
        <v>147</v>
      </c>
      <c r="BM498" s="218" t="s">
        <v>2327</v>
      </c>
    </row>
    <row r="499" s="2" customFormat="1">
      <c r="A499" s="41"/>
      <c r="B499" s="42"/>
      <c r="C499" s="43"/>
      <c r="D499" s="220" t="s">
        <v>149</v>
      </c>
      <c r="E499" s="43"/>
      <c r="F499" s="221" t="s">
        <v>2326</v>
      </c>
      <c r="G499" s="43"/>
      <c r="H499" s="43"/>
      <c r="I499" s="222"/>
      <c r="J499" s="43"/>
      <c r="K499" s="43"/>
      <c r="L499" s="47"/>
      <c r="M499" s="223"/>
      <c r="N499" s="224"/>
      <c r="O499" s="87"/>
      <c r="P499" s="87"/>
      <c r="Q499" s="87"/>
      <c r="R499" s="87"/>
      <c r="S499" s="87"/>
      <c r="T499" s="88"/>
      <c r="U499" s="41"/>
      <c r="V499" s="41"/>
      <c r="W499" s="41"/>
      <c r="X499" s="41"/>
      <c r="Y499" s="41"/>
      <c r="Z499" s="41"/>
      <c r="AA499" s="41"/>
      <c r="AB499" s="41"/>
      <c r="AC499" s="41"/>
      <c r="AD499" s="41"/>
      <c r="AE499" s="41"/>
      <c r="AT499" s="20" t="s">
        <v>149</v>
      </c>
      <c r="AU499" s="20" t="s">
        <v>86</v>
      </c>
    </row>
    <row r="500" s="2" customFormat="1">
      <c r="A500" s="41"/>
      <c r="B500" s="42"/>
      <c r="C500" s="43"/>
      <c r="D500" s="220" t="s">
        <v>164</v>
      </c>
      <c r="E500" s="43"/>
      <c r="F500" s="239" t="s">
        <v>2316</v>
      </c>
      <c r="G500" s="43"/>
      <c r="H500" s="43"/>
      <c r="I500" s="222"/>
      <c r="J500" s="43"/>
      <c r="K500" s="43"/>
      <c r="L500" s="47"/>
      <c r="M500" s="223"/>
      <c r="N500" s="224"/>
      <c r="O500" s="87"/>
      <c r="P500" s="87"/>
      <c r="Q500" s="87"/>
      <c r="R500" s="87"/>
      <c r="S500" s="87"/>
      <c r="T500" s="88"/>
      <c r="U500" s="41"/>
      <c r="V500" s="41"/>
      <c r="W500" s="41"/>
      <c r="X500" s="41"/>
      <c r="Y500" s="41"/>
      <c r="Z500" s="41"/>
      <c r="AA500" s="41"/>
      <c r="AB500" s="41"/>
      <c r="AC500" s="41"/>
      <c r="AD500" s="41"/>
      <c r="AE500" s="41"/>
      <c r="AT500" s="20" t="s">
        <v>164</v>
      </c>
      <c r="AU500" s="20" t="s">
        <v>86</v>
      </c>
    </row>
    <row r="501" s="2" customFormat="1" ht="24.15" customHeight="1">
      <c r="A501" s="41"/>
      <c r="B501" s="42"/>
      <c r="C501" s="207" t="s">
        <v>2328</v>
      </c>
      <c r="D501" s="238" t="s">
        <v>142</v>
      </c>
      <c r="E501" s="208" t="s">
        <v>2329</v>
      </c>
      <c r="F501" s="209" t="s">
        <v>2330</v>
      </c>
      <c r="G501" s="210" t="s">
        <v>271</v>
      </c>
      <c r="H501" s="211">
        <v>2</v>
      </c>
      <c r="I501" s="212"/>
      <c r="J501" s="213">
        <f>ROUND(I501*H501,2)</f>
        <v>0</v>
      </c>
      <c r="K501" s="209" t="s">
        <v>19</v>
      </c>
      <c r="L501" s="47"/>
      <c r="M501" s="214" t="s">
        <v>19</v>
      </c>
      <c r="N501" s="215" t="s">
        <v>47</v>
      </c>
      <c r="O501" s="87"/>
      <c r="P501" s="216">
        <f>O501*H501</f>
        <v>0</v>
      </c>
      <c r="Q501" s="216">
        <v>0</v>
      </c>
      <c r="R501" s="216">
        <f>Q501*H501</f>
        <v>0</v>
      </c>
      <c r="S501" s="216">
        <v>0</v>
      </c>
      <c r="T501" s="217">
        <f>S501*H501</f>
        <v>0</v>
      </c>
      <c r="U501" s="41"/>
      <c r="V501" s="41"/>
      <c r="W501" s="41"/>
      <c r="X501" s="41"/>
      <c r="Y501" s="41"/>
      <c r="Z501" s="41"/>
      <c r="AA501" s="41"/>
      <c r="AB501" s="41"/>
      <c r="AC501" s="41"/>
      <c r="AD501" s="41"/>
      <c r="AE501" s="41"/>
      <c r="AR501" s="218" t="s">
        <v>147</v>
      </c>
      <c r="AT501" s="218" t="s">
        <v>142</v>
      </c>
      <c r="AU501" s="218" t="s">
        <v>86</v>
      </c>
      <c r="AY501" s="20" t="s">
        <v>139</v>
      </c>
      <c r="BE501" s="219">
        <f>IF(N501="základní",J501,0)</f>
        <v>0</v>
      </c>
      <c r="BF501" s="219">
        <f>IF(N501="snížená",J501,0)</f>
        <v>0</v>
      </c>
      <c r="BG501" s="219">
        <f>IF(N501="zákl. přenesená",J501,0)</f>
        <v>0</v>
      </c>
      <c r="BH501" s="219">
        <f>IF(N501="sníž. přenesená",J501,0)</f>
        <v>0</v>
      </c>
      <c r="BI501" s="219">
        <f>IF(N501="nulová",J501,0)</f>
        <v>0</v>
      </c>
      <c r="BJ501" s="20" t="s">
        <v>84</v>
      </c>
      <c r="BK501" s="219">
        <f>ROUND(I501*H501,2)</f>
        <v>0</v>
      </c>
      <c r="BL501" s="20" t="s">
        <v>147</v>
      </c>
      <c r="BM501" s="218" t="s">
        <v>2331</v>
      </c>
    </row>
    <row r="502" s="2" customFormat="1">
      <c r="A502" s="41"/>
      <c r="B502" s="42"/>
      <c r="C502" s="43"/>
      <c r="D502" s="220" t="s">
        <v>149</v>
      </c>
      <c r="E502" s="43"/>
      <c r="F502" s="221" t="s">
        <v>2330</v>
      </c>
      <c r="G502" s="43"/>
      <c r="H502" s="43"/>
      <c r="I502" s="222"/>
      <c r="J502" s="43"/>
      <c r="K502" s="43"/>
      <c r="L502" s="47"/>
      <c r="M502" s="223"/>
      <c r="N502" s="224"/>
      <c r="O502" s="87"/>
      <c r="P502" s="87"/>
      <c r="Q502" s="87"/>
      <c r="R502" s="87"/>
      <c r="S502" s="87"/>
      <c r="T502" s="88"/>
      <c r="U502" s="41"/>
      <c r="V502" s="41"/>
      <c r="W502" s="41"/>
      <c r="X502" s="41"/>
      <c r="Y502" s="41"/>
      <c r="Z502" s="41"/>
      <c r="AA502" s="41"/>
      <c r="AB502" s="41"/>
      <c r="AC502" s="41"/>
      <c r="AD502" s="41"/>
      <c r="AE502" s="41"/>
      <c r="AT502" s="20" t="s">
        <v>149</v>
      </c>
      <c r="AU502" s="20" t="s">
        <v>86</v>
      </c>
    </row>
    <row r="503" s="2" customFormat="1">
      <c r="A503" s="41"/>
      <c r="B503" s="42"/>
      <c r="C503" s="43"/>
      <c r="D503" s="220" t="s">
        <v>164</v>
      </c>
      <c r="E503" s="43"/>
      <c r="F503" s="239" t="s">
        <v>2316</v>
      </c>
      <c r="G503" s="43"/>
      <c r="H503" s="43"/>
      <c r="I503" s="222"/>
      <c r="J503" s="43"/>
      <c r="K503" s="43"/>
      <c r="L503" s="47"/>
      <c r="M503" s="223"/>
      <c r="N503" s="224"/>
      <c r="O503" s="87"/>
      <c r="P503" s="87"/>
      <c r="Q503" s="87"/>
      <c r="R503" s="87"/>
      <c r="S503" s="87"/>
      <c r="T503" s="88"/>
      <c r="U503" s="41"/>
      <c r="V503" s="41"/>
      <c r="W503" s="41"/>
      <c r="X503" s="41"/>
      <c r="Y503" s="41"/>
      <c r="Z503" s="41"/>
      <c r="AA503" s="41"/>
      <c r="AB503" s="41"/>
      <c r="AC503" s="41"/>
      <c r="AD503" s="41"/>
      <c r="AE503" s="41"/>
      <c r="AT503" s="20" t="s">
        <v>164</v>
      </c>
      <c r="AU503" s="20" t="s">
        <v>86</v>
      </c>
    </row>
    <row r="504" s="13" customFormat="1">
      <c r="A504" s="13"/>
      <c r="B504" s="227"/>
      <c r="C504" s="228"/>
      <c r="D504" s="220" t="s">
        <v>153</v>
      </c>
      <c r="E504" s="229" t="s">
        <v>19</v>
      </c>
      <c r="F504" s="230" t="s">
        <v>86</v>
      </c>
      <c r="G504" s="228"/>
      <c r="H504" s="231">
        <v>2</v>
      </c>
      <c r="I504" s="232"/>
      <c r="J504" s="228"/>
      <c r="K504" s="228"/>
      <c r="L504" s="233"/>
      <c r="M504" s="234"/>
      <c r="N504" s="235"/>
      <c r="O504" s="235"/>
      <c r="P504" s="235"/>
      <c r="Q504" s="235"/>
      <c r="R504" s="235"/>
      <c r="S504" s="235"/>
      <c r="T504" s="236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37" t="s">
        <v>153</v>
      </c>
      <c r="AU504" s="237" t="s">
        <v>86</v>
      </c>
      <c r="AV504" s="13" t="s">
        <v>86</v>
      </c>
      <c r="AW504" s="13" t="s">
        <v>35</v>
      </c>
      <c r="AX504" s="13" t="s">
        <v>84</v>
      </c>
      <c r="AY504" s="237" t="s">
        <v>139</v>
      </c>
    </row>
    <row r="505" s="2" customFormat="1" ht="24.15" customHeight="1">
      <c r="A505" s="41"/>
      <c r="B505" s="42"/>
      <c r="C505" s="207" t="s">
        <v>1001</v>
      </c>
      <c r="D505" s="238" t="s">
        <v>142</v>
      </c>
      <c r="E505" s="208" t="s">
        <v>2332</v>
      </c>
      <c r="F505" s="209" t="s">
        <v>2333</v>
      </c>
      <c r="G505" s="210" t="s">
        <v>271</v>
      </c>
      <c r="H505" s="211">
        <v>2</v>
      </c>
      <c r="I505" s="212"/>
      <c r="J505" s="213">
        <f>ROUND(I505*H505,2)</f>
        <v>0</v>
      </c>
      <c r="K505" s="209" t="s">
        <v>19</v>
      </c>
      <c r="L505" s="47"/>
      <c r="M505" s="214" t="s">
        <v>19</v>
      </c>
      <c r="N505" s="215" t="s">
        <v>47</v>
      </c>
      <c r="O505" s="87"/>
      <c r="P505" s="216">
        <f>O505*H505</f>
        <v>0</v>
      </c>
      <c r="Q505" s="216">
        <v>0</v>
      </c>
      <c r="R505" s="216">
        <f>Q505*H505</f>
        <v>0</v>
      </c>
      <c r="S505" s="216">
        <v>0</v>
      </c>
      <c r="T505" s="217">
        <f>S505*H505</f>
        <v>0</v>
      </c>
      <c r="U505" s="41"/>
      <c r="V505" s="41"/>
      <c r="W505" s="41"/>
      <c r="X505" s="41"/>
      <c r="Y505" s="41"/>
      <c r="Z505" s="41"/>
      <c r="AA505" s="41"/>
      <c r="AB505" s="41"/>
      <c r="AC505" s="41"/>
      <c r="AD505" s="41"/>
      <c r="AE505" s="41"/>
      <c r="AR505" s="218" t="s">
        <v>147</v>
      </c>
      <c r="AT505" s="218" t="s">
        <v>142</v>
      </c>
      <c r="AU505" s="218" t="s">
        <v>86</v>
      </c>
      <c r="AY505" s="20" t="s">
        <v>139</v>
      </c>
      <c r="BE505" s="219">
        <f>IF(N505="základní",J505,0)</f>
        <v>0</v>
      </c>
      <c r="BF505" s="219">
        <f>IF(N505="snížená",J505,0)</f>
        <v>0</v>
      </c>
      <c r="BG505" s="219">
        <f>IF(N505="zákl. přenesená",J505,0)</f>
        <v>0</v>
      </c>
      <c r="BH505" s="219">
        <f>IF(N505="sníž. přenesená",J505,0)</f>
        <v>0</v>
      </c>
      <c r="BI505" s="219">
        <f>IF(N505="nulová",J505,0)</f>
        <v>0</v>
      </c>
      <c r="BJ505" s="20" t="s">
        <v>84</v>
      </c>
      <c r="BK505" s="219">
        <f>ROUND(I505*H505,2)</f>
        <v>0</v>
      </c>
      <c r="BL505" s="20" t="s">
        <v>147</v>
      </c>
      <c r="BM505" s="218" t="s">
        <v>2334</v>
      </c>
    </row>
    <row r="506" s="2" customFormat="1">
      <c r="A506" s="41"/>
      <c r="B506" s="42"/>
      <c r="C506" s="43"/>
      <c r="D506" s="220" t="s">
        <v>149</v>
      </c>
      <c r="E506" s="43"/>
      <c r="F506" s="221" t="s">
        <v>2333</v>
      </c>
      <c r="G506" s="43"/>
      <c r="H506" s="43"/>
      <c r="I506" s="222"/>
      <c r="J506" s="43"/>
      <c r="K506" s="43"/>
      <c r="L506" s="47"/>
      <c r="M506" s="223"/>
      <c r="N506" s="224"/>
      <c r="O506" s="87"/>
      <c r="P506" s="87"/>
      <c r="Q506" s="87"/>
      <c r="R506" s="87"/>
      <c r="S506" s="87"/>
      <c r="T506" s="88"/>
      <c r="U506" s="41"/>
      <c r="V506" s="41"/>
      <c r="W506" s="41"/>
      <c r="X506" s="41"/>
      <c r="Y506" s="41"/>
      <c r="Z506" s="41"/>
      <c r="AA506" s="41"/>
      <c r="AB506" s="41"/>
      <c r="AC506" s="41"/>
      <c r="AD506" s="41"/>
      <c r="AE506" s="41"/>
      <c r="AT506" s="20" t="s">
        <v>149</v>
      </c>
      <c r="AU506" s="20" t="s">
        <v>86</v>
      </c>
    </row>
    <row r="507" s="2" customFormat="1">
      <c r="A507" s="41"/>
      <c r="B507" s="42"/>
      <c r="C507" s="43"/>
      <c r="D507" s="220" t="s">
        <v>164</v>
      </c>
      <c r="E507" s="43"/>
      <c r="F507" s="239" t="s">
        <v>2316</v>
      </c>
      <c r="G507" s="43"/>
      <c r="H507" s="43"/>
      <c r="I507" s="222"/>
      <c r="J507" s="43"/>
      <c r="K507" s="43"/>
      <c r="L507" s="47"/>
      <c r="M507" s="223"/>
      <c r="N507" s="224"/>
      <c r="O507" s="87"/>
      <c r="P507" s="87"/>
      <c r="Q507" s="87"/>
      <c r="R507" s="87"/>
      <c r="S507" s="87"/>
      <c r="T507" s="88"/>
      <c r="U507" s="41"/>
      <c r="V507" s="41"/>
      <c r="W507" s="41"/>
      <c r="X507" s="41"/>
      <c r="Y507" s="41"/>
      <c r="Z507" s="41"/>
      <c r="AA507" s="41"/>
      <c r="AB507" s="41"/>
      <c r="AC507" s="41"/>
      <c r="AD507" s="41"/>
      <c r="AE507" s="41"/>
      <c r="AT507" s="20" t="s">
        <v>164</v>
      </c>
      <c r="AU507" s="20" t="s">
        <v>86</v>
      </c>
    </row>
    <row r="508" s="13" customFormat="1">
      <c r="A508" s="13"/>
      <c r="B508" s="227"/>
      <c r="C508" s="228"/>
      <c r="D508" s="220" t="s">
        <v>153</v>
      </c>
      <c r="E508" s="229" t="s">
        <v>19</v>
      </c>
      <c r="F508" s="230" t="s">
        <v>86</v>
      </c>
      <c r="G508" s="228"/>
      <c r="H508" s="231">
        <v>2</v>
      </c>
      <c r="I508" s="232"/>
      <c r="J508" s="228"/>
      <c r="K508" s="228"/>
      <c r="L508" s="233"/>
      <c r="M508" s="234"/>
      <c r="N508" s="235"/>
      <c r="O508" s="235"/>
      <c r="P508" s="235"/>
      <c r="Q508" s="235"/>
      <c r="R508" s="235"/>
      <c r="S508" s="235"/>
      <c r="T508" s="236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37" t="s">
        <v>153</v>
      </c>
      <c r="AU508" s="237" t="s">
        <v>86</v>
      </c>
      <c r="AV508" s="13" t="s">
        <v>86</v>
      </c>
      <c r="AW508" s="13" t="s">
        <v>35</v>
      </c>
      <c r="AX508" s="13" t="s">
        <v>84</v>
      </c>
      <c r="AY508" s="237" t="s">
        <v>139</v>
      </c>
    </row>
    <row r="509" s="2" customFormat="1" ht="21.75" customHeight="1">
      <c r="A509" s="41"/>
      <c r="B509" s="42"/>
      <c r="C509" s="207" t="s">
        <v>2335</v>
      </c>
      <c r="D509" s="238" t="s">
        <v>142</v>
      </c>
      <c r="E509" s="208" t="s">
        <v>2336</v>
      </c>
      <c r="F509" s="209" t="s">
        <v>2337</v>
      </c>
      <c r="G509" s="210" t="s">
        <v>271</v>
      </c>
      <c r="H509" s="211">
        <v>2</v>
      </c>
      <c r="I509" s="212"/>
      <c r="J509" s="213">
        <f>ROUND(I509*H509,2)</f>
        <v>0</v>
      </c>
      <c r="K509" s="209" t="s">
        <v>19</v>
      </c>
      <c r="L509" s="47"/>
      <c r="M509" s="214" t="s">
        <v>19</v>
      </c>
      <c r="N509" s="215" t="s">
        <v>47</v>
      </c>
      <c r="O509" s="87"/>
      <c r="P509" s="216">
        <f>O509*H509</f>
        <v>0</v>
      </c>
      <c r="Q509" s="216">
        <v>0</v>
      </c>
      <c r="R509" s="216">
        <f>Q509*H509</f>
        <v>0</v>
      </c>
      <c r="S509" s="216">
        <v>0</v>
      </c>
      <c r="T509" s="217">
        <f>S509*H509</f>
        <v>0</v>
      </c>
      <c r="U509" s="41"/>
      <c r="V509" s="41"/>
      <c r="W509" s="41"/>
      <c r="X509" s="41"/>
      <c r="Y509" s="41"/>
      <c r="Z509" s="41"/>
      <c r="AA509" s="41"/>
      <c r="AB509" s="41"/>
      <c r="AC509" s="41"/>
      <c r="AD509" s="41"/>
      <c r="AE509" s="41"/>
      <c r="AR509" s="218" t="s">
        <v>147</v>
      </c>
      <c r="AT509" s="218" t="s">
        <v>142</v>
      </c>
      <c r="AU509" s="218" t="s">
        <v>86</v>
      </c>
      <c r="AY509" s="20" t="s">
        <v>139</v>
      </c>
      <c r="BE509" s="219">
        <f>IF(N509="základní",J509,0)</f>
        <v>0</v>
      </c>
      <c r="BF509" s="219">
        <f>IF(N509="snížená",J509,0)</f>
        <v>0</v>
      </c>
      <c r="BG509" s="219">
        <f>IF(N509="zákl. přenesená",J509,0)</f>
        <v>0</v>
      </c>
      <c r="BH509" s="219">
        <f>IF(N509="sníž. přenesená",J509,0)</f>
        <v>0</v>
      </c>
      <c r="BI509" s="219">
        <f>IF(N509="nulová",J509,0)</f>
        <v>0</v>
      </c>
      <c r="BJ509" s="20" t="s">
        <v>84</v>
      </c>
      <c r="BK509" s="219">
        <f>ROUND(I509*H509,2)</f>
        <v>0</v>
      </c>
      <c r="BL509" s="20" t="s">
        <v>147</v>
      </c>
      <c r="BM509" s="218" t="s">
        <v>2338</v>
      </c>
    </row>
    <row r="510" s="2" customFormat="1">
      <c r="A510" s="41"/>
      <c r="B510" s="42"/>
      <c r="C510" s="43"/>
      <c r="D510" s="220" t="s">
        <v>149</v>
      </c>
      <c r="E510" s="43"/>
      <c r="F510" s="221" t="s">
        <v>2339</v>
      </c>
      <c r="G510" s="43"/>
      <c r="H510" s="43"/>
      <c r="I510" s="222"/>
      <c r="J510" s="43"/>
      <c r="K510" s="43"/>
      <c r="L510" s="47"/>
      <c r="M510" s="223"/>
      <c r="N510" s="224"/>
      <c r="O510" s="87"/>
      <c r="P510" s="87"/>
      <c r="Q510" s="87"/>
      <c r="R510" s="87"/>
      <c r="S510" s="87"/>
      <c r="T510" s="88"/>
      <c r="U510" s="41"/>
      <c r="V510" s="41"/>
      <c r="W510" s="41"/>
      <c r="X510" s="41"/>
      <c r="Y510" s="41"/>
      <c r="Z510" s="41"/>
      <c r="AA510" s="41"/>
      <c r="AB510" s="41"/>
      <c r="AC510" s="41"/>
      <c r="AD510" s="41"/>
      <c r="AE510" s="41"/>
      <c r="AT510" s="20" t="s">
        <v>149</v>
      </c>
      <c r="AU510" s="20" t="s">
        <v>86</v>
      </c>
    </row>
    <row r="511" s="2" customFormat="1">
      <c r="A511" s="41"/>
      <c r="B511" s="42"/>
      <c r="C511" s="43"/>
      <c r="D511" s="220" t="s">
        <v>164</v>
      </c>
      <c r="E511" s="43"/>
      <c r="F511" s="239" t="s">
        <v>2316</v>
      </c>
      <c r="G511" s="43"/>
      <c r="H511" s="43"/>
      <c r="I511" s="222"/>
      <c r="J511" s="43"/>
      <c r="K511" s="43"/>
      <c r="L511" s="47"/>
      <c r="M511" s="223"/>
      <c r="N511" s="224"/>
      <c r="O511" s="87"/>
      <c r="P511" s="87"/>
      <c r="Q511" s="87"/>
      <c r="R511" s="87"/>
      <c r="S511" s="87"/>
      <c r="T511" s="88"/>
      <c r="U511" s="41"/>
      <c r="V511" s="41"/>
      <c r="W511" s="41"/>
      <c r="X511" s="41"/>
      <c r="Y511" s="41"/>
      <c r="Z511" s="41"/>
      <c r="AA511" s="41"/>
      <c r="AB511" s="41"/>
      <c r="AC511" s="41"/>
      <c r="AD511" s="41"/>
      <c r="AE511" s="41"/>
      <c r="AT511" s="20" t="s">
        <v>164</v>
      </c>
      <c r="AU511" s="20" t="s">
        <v>86</v>
      </c>
    </row>
    <row r="512" s="13" customFormat="1">
      <c r="A512" s="13"/>
      <c r="B512" s="227"/>
      <c r="C512" s="228"/>
      <c r="D512" s="220" t="s">
        <v>153</v>
      </c>
      <c r="E512" s="229" t="s">
        <v>19</v>
      </c>
      <c r="F512" s="230" t="s">
        <v>86</v>
      </c>
      <c r="G512" s="228"/>
      <c r="H512" s="231">
        <v>2</v>
      </c>
      <c r="I512" s="232"/>
      <c r="J512" s="228"/>
      <c r="K512" s="228"/>
      <c r="L512" s="233"/>
      <c r="M512" s="234"/>
      <c r="N512" s="235"/>
      <c r="O512" s="235"/>
      <c r="P512" s="235"/>
      <c r="Q512" s="235"/>
      <c r="R512" s="235"/>
      <c r="S512" s="235"/>
      <c r="T512" s="236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37" t="s">
        <v>153</v>
      </c>
      <c r="AU512" s="237" t="s">
        <v>86</v>
      </c>
      <c r="AV512" s="13" t="s">
        <v>86</v>
      </c>
      <c r="AW512" s="13" t="s">
        <v>35</v>
      </c>
      <c r="AX512" s="13" t="s">
        <v>84</v>
      </c>
      <c r="AY512" s="237" t="s">
        <v>139</v>
      </c>
    </row>
    <row r="513" s="15" customFormat="1">
      <c r="A513" s="15"/>
      <c r="B513" s="262"/>
      <c r="C513" s="263"/>
      <c r="D513" s="220" t="s">
        <v>153</v>
      </c>
      <c r="E513" s="264" t="s">
        <v>19</v>
      </c>
      <c r="F513" s="265" t="s">
        <v>2340</v>
      </c>
      <c r="G513" s="263"/>
      <c r="H513" s="264" t="s">
        <v>19</v>
      </c>
      <c r="I513" s="266"/>
      <c r="J513" s="263"/>
      <c r="K513" s="263"/>
      <c r="L513" s="267"/>
      <c r="M513" s="268"/>
      <c r="N513" s="269"/>
      <c r="O513" s="269"/>
      <c r="P513" s="269"/>
      <c r="Q513" s="269"/>
      <c r="R513" s="269"/>
      <c r="S513" s="269"/>
      <c r="T513" s="270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  <c r="AE513" s="15"/>
      <c r="AT513" s="271" t="s">
        <v>153</v>
      </c>
      <c r="AU513" s="271" t="s">
        <v>86</v>
      </c>
      <c r="AV513" s="15" t="s">
        <v>84</v>
      </c>
      <c r="AW513" s="15" t="s">
        <v>35</v>
      </c>
      <c r="AX513" s="15" t="s">
        <v>76</v>
      </c>
      <c r="AY513" s="271" t="s">
        <v>139</v>
      </c>
    </row>
    <row r="514" s="15" customFormat="1">
      <c r="A514" s="15"/>
      <c r="B514" s="262"/>
      <c r="C514" s="263"/>
      <c r="D514" s="220" t="s">
        <v>153</v>
      </c>
      <c r="E514" s="264" t="s">
        <v>19</v>
      </c>
      <c r="F514" s="265" t="s">
        <v>2341</v>
      </c>
      <c r="G514" s="263"/>
      <c r="H514" s="264" t="s">
        <v>19</v>
      </c>
      <c r="I514" s="266"/>
      <c r="J514" s="263"/>
      <c r="K514" s="263"/>
      <c r="L514" s="267"/>
      <c r="M514" s="268"/>
      <c r="N514" s="269"/>
      <c r="O514" s="269"/>
      <c r="P514" s="269"/>
      <c r="Q514" s="269"/>
      <c r="R514" s="269"/>
      <c r="S514" s="269"/>
      <c r="T514" s="270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  <c r="AE514" s="15"/>
      <c r="AT514" s="271" t="s">
        <v>153</v>
      </c>
      <c r="AU514" s="271" t="s">
        <v>86</v>
      </c>
      <c r="AV514" s="15" t="s">
        <v>84</v>
      </c>
      <c r="AW514" s="15" t="s">
        <v>35</v>
      </c>
      <c r="AX514" s="15" t="s">
        <v>76</v>
      </c>
      <c r="AY514" s="271" t="s">
        <v>139</v>
      </c>
    </row>
    <row r="515" s="2" customFormat="1" ht="16.5" customHeight="1">
      <c r="A515" s="41"/>
      <c r="B515" s="42"/>
      <c r="C515" s="207" t="s">
        <v>2342</v>
      </c>
      <c r="D515" s="238" t="s">
        <v>142</v>
      </c>
      <c r="E515" s="208" t="s">
        <v>2343</v>
      </c>
      <c r="F515" s="209" t="s">
        <v>2344</v>
      </c>
      <c r="G515" s="210" t="s">
        <v>271</v>
      </c>
      <c r="H515" s="211">
        <v>9</v>
      </c>
      <c r="I515" s="212"/>
      <c r="J515" s="213">
        <f>ROUND(I515*H515,2)</f>
        <v>0</v>
      </c>
      <c r="K515" s="209" t="s">
        <v>19</v>
      </c>
      <c r="L515" s="47"/>
      <c r="M515" s="214" t="s">
        <v>19</v>
      </c>
      <c r="N515" s="215" t="s">
        <v>47</v>
      </c>
      <c r="O515" s="87"/>
      <c r="P515" s="216">
        <f>O515*H515</f>
        <v>0</v>
      </c>
      <c r="Q515" s="216">
        <v>0</v>
      </c>
      <c r="R515" s="216">
        <f>Q515*H515</f>
        <v>0</v>
      </c>
      <c r="S515" s="216">
        <v>0</v>
      </c>
      <c r="T515" s="217">
        <f>S515*H515</f>
        <v>0</v>
      </c>
      <c r="U515" s="41"/>
      <c r="V515" s="41"/>
      <c r="W515" s="41"/>
      <c r="X515" s="41"/>
      <c r="Y515" s="41"/>
      <c r="Z515" s="41"/>
      <c r="AA515" s="41"/>
      <c r="AB515" s="41"/>
      <c r="AC515" s="41"/>
      <c r="AD515" s="41"/>
      <c r="AE515" s="41"/>
      <c r="AR515" s="218" t="s">
        <v>147</v>
      </c>
      <c r="AT515" s="218" t="s">
        <v>142</v>
      </c>
      <c r="AU515" s="218" t="s">
        <v>86</v>
      </c>
      <c r="AY515" s="20" t="s">
        <v>139</v>
      </c>
      <c r="BE515" s="219">
        <f>IF(N515="základní",J515,0)</f>
        <v>0</v>
      </c>
      <c r="BF515" s="219">
        <f>IF(N515="snížená",J515,0)</f>
        <v>0</v>
      </c>
      <c r="BG515" s="219">
        <f>IF(N515="zákl. přenesená",J515,0)</f>
        <v>0</v>
      </c>
      <c r="BH515" s="219">
        <f>IF(N515="sníž. přenesená",J515,0)</f>
        <v>0</v>
      </c>
      <c r="BI515" s="219">
        <f>IF(N515="nulová",J515,0)</f>
        <v>0</v>
      </c>
      <c r="BJ515" s="20" t="s">
        <v>84</v>
      </c>
      <c r="BK515" s="219">
        <f>ROUND(I515*H515,2)</f>
        <v>0</v>
      </c>
      <c r="BL515" s="20" t="s">
        <v>147</v>
      </c>
      <c r="BM515" s="218" t="s">
        <v>2345</v>
      </c>
    </row>
    <row r="516" s="2" customFormat="1">
      <c r="A516" s="41"/>
      <c r="B516" s="42"/>
      <c r="C516" s="43"/>
      <c r="D516" s="220" t="s">
        <v>149</v>
      </c>
      <c r="E516" s="43"/>
      <c r="F516" s="221" t="s">
        <v>2346</v>
      </c>
      <c r="G516" s="43"/>
      <c r="H516" s="43"/>
      <c r="I516" s="222"/>
      <c r="J516" s="43"/>
      <c r="K516" s="43"/>
      <c r="L516" s="47"/>
      <c r="M516" s="223"/>
      <c r="N516" s="224"/>
      <c r="O516" s="87"/>
      <c r="P516" s="87"/>
      <c r="Q516" s="87"/>
      <c r="R516" s="87"/>
      <c r="S516" s="87"/>
      <c r="T516" s="88"/>
      <c r="U516" s="41"/>
      <c r="V516" s="41"/>
      <c r="W516" s="41"/>
      <c r="X516" s="41"/>
      <c r="Y516" s="41"/>
      <c r="Z516" s="41"/>
      <c r="AA516" s="41"/>
      <c r="AB516" s="41"/>
      <c r="AC516" s="41"/>
      <c r="AD516" s="41"/>
      <c r="AE516" s="41"/>
      <c r="AT516" s="20" t="s">
        <v>149</v>
      </c>
      <c r="AU516" s="20" t="s">
        <v>86</v>
      </c>
    </row>
    <row r="517" s="2" customFormat="1">
      <c r="A517" s="41"/>
      <c r="B517" s="42"/>
      <c r="C517" s="43"/>
      <c r="D517" s="220" t="s">
        <v>164</v>
      </c>
      <c r="E517" s="43"/>
      <c r="F517" s="239" t="s">
        <v>2316</v>
      </c>
      <c r="G517" s="43"/>
      <c r="H517" s="43"/>
      <c r="I517" s="222"/>
      <c r="J517" s="43"/>
      <c r="K517" s="43"/>
      <c r="L517" s="47"/>
      <c r="M517" s="223"/>
      <c r="N517" s="224"/>
      <c r="O517" s="87"/>
      <c r="P517" s="87"/>
      <c r="Q517" s="87"/>
      <c r="R517" s="87"/>
      <c r="S517" s="87"/>
      <c r="T517" s="88"/>
      <c r="U517" s="41"/>
      <c r="V517" s="41"/>
      <c r="W517" s="41"/>
      <c r="X517" s="41"/>
      <c r="Y517" s="41"/>
      <c r="Z517" s="41"/>
      <c r="AA517" s="41"/>
      <c r="AB517" s="41"/>
      <c r="AC517" s="41"/>
      <c r="AD517" s="41"/>
      <c r="AE517" s="41"/>
      <c r="AT517" s="20" t="s">
        <v>164</v>
      </c>
      <c r="AU517" s="20" t="s">
        <v>86</v>
      </c>
    </row>
    <row r="518" s="13" customFormat="1">
      <c r="A518" s="13"/>
      <c r="B518" s="227"/>
      <c r="C518" s="228"/>
      <c r="D518" s="220" t="s">
        <v>153</v>
      </c>
      <c r="E518" s="229" t="s">
        <v>19</v>
      </c>
      <c r="F518" s="230" t="s">
        <v>290</v>
      </c>
      <c r="G518" s="228"/>
      <c r="H518" s="231">
        <v>9</v>
      </c>
      <c r="I518" s="232"/>
      <c r="J518" s="228"/>
      <c r="K518" s="228"/>
      <c r="L518" s="233"/>
      <c r="M518" s="234"/>
      <c r="N518" s="235"/>
      <c r="O518" s="235"/>
      <c r="P518" s="235"/>
      <c r="Q518" s="235"/>
      <c r="R518" s="235"/>
      <c r="S518" s="235"/>
      <c r="T518" s="236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T518" s="237" t="s">
        <v>153</v>
      </c>
      <c r="AU518" s="237" t="s">
        <v>86</v>
      </c>
      <c r="AV518" s="13" t="s">
        <v>86</v>
      </c>
      <c r="AW518" s="13" t="s">
        <v>35</v>
      </c>
      <c r="AX518" s="13" t="s">
        <v>84</v>
      </c>
      <c r="AY518" s="237" t="s">
        <v>139</v>
      </c>
    </row>
    <row r="519" s="2" customFormat="1" ht="16.5" customHeight="1">
      <c r="A519" s="41"/>
      <c r="B519" s="42"/>
      <c r="C519" s="207" t="s">
        <v>2347</v>
      </c>
      <c r="D519" s="238" t="s">
        <v>142</v>
      </c>
      <c r="E519" s="208" t="s">
        <v>2348</v>
      </c>
      <c r="F519" s="209" t="s">
        <v>2349</v>
      </c>
      <c r="G519" s="210" t="s">
        <v>271</v>
      </c>
      <c r="H519" s="211">
        <v>1</v>
      </c>
      <c r="I519" s="212"/>
      <c r="J519" s="213">
        <f>ROUND(I519*H519,2)</f>
        <v>0</v>
      </c>
      <c r="K519" s="209" t="s">
        <v>19</v>
      </c>
      <c r="L519" s="47"/>
      <c r="M519" s="214" t="s">
        <v>19</v>
      </c>
      <c r="N519" s="215" t="s">
        <v>47</v>
      </c>
      <c r="O519" s="87"/>
      <c r="P519" s="216">
        <f>O519*H519</f>
        <v>0</v>
      </c>
      <c r="Q519" s="216">
        <v>0</v>
      </c>
      <c r="R519" s="216">
        <f>Q519*H519</f>
        <v>0</v>
      </c>
      <c r="S519" s="216">
        <v>0</v>
      </c>
      <c r="T519" s="217">
        <f>S519*H519</f>
        <v>0</v>
      </c>
      <c r="U519" s="41"/>
      <c r="V519" s="41"/>
      <c r="W519" s="41"/>
      <c r="X519" s="41"/>
      <c r="Y519" s="41"/>
      <c r="Z519" s="41"/>
      <c r="AA519" s="41"/>
      <c r="AB519" s="41"/>
      <c r="AC519" s="41"/>
      <c r="AD519" s="41"/>
      <c r="AE519" s="41"/>
      <c r="AR519" s="218" t="s">
        <v>147</v>
      </c>
      <c r="AT519" s="218" t="s">
        <v>142</v>
      </c>
      <c r="AU519" s="218" t="s">
        <v>86</v>
      </c>
      <c r="AY519" s="20" t="s">
        <v>139</v>
      </c>
      <c r="BE519" s="219">
        <f>IF(N519="základní",J519,0)</f>
        <v>0</v>
      </c>
      <c r="BF519" s="219">
        <f>IF(N519="snížená",J519,0)</f>
        <v>0</v>
      </c>
      <c r="BG519" s="219">
        <f>IF(N519="zákl. přenesená",J519,0)</f>
        <v>0</v>
      </c>
      <c r="BH519" s="219">
        <f>IF(N519="sníž. přenesená",J519,0)</f>
        <v>0</v>
      </c>
      <c r="BI519" s="219">
        <f>IF(N519="nulová",J519,0)</f>
        <v>0</v>
      </c>
      <c r="BJ519" s="20" t="s">
        <v>84</v>
      </c>
      <c r="BK519" s="219">
        <f>ROUND(I519*H519,2)</f>
        <v>0</v>
      </c>
      <c r="BL519" s="20" t="s">
        <v>147</v>
      </c>
      <c r="BM519" s="218" t="s">
        <v>2350</v>
      </c>
    </row>
    <row r="520" s="2" customFormat="1">
      <c r="A520" s="41"/>
      <c r="B520" s="42"/>
      <c r="C520" s="43"/>
      <c r="D520" s="220" t="s">
        <v>149</v>
      </c>
      <c r="E520" s="43"/>
      <c r="F520" s="221" t="s">
        <v>2351</v>
      </c>
      <c r="G520" s="43"/>
      <c r="H520" s="43"/>
      <c r="I520" s="222"/>
      <c r="J520" s="43"/>
      <c r="K520" s="43"/>
      <c r="L520" s="47"/>
      <c r="M520" s="223"/>
      <c r="N520" s="224"/>
      <c r="O520" s="87"/>
      <c r="P520" s="87"/>
      <c r="Q520" s="87"/>
      <c r="R520" s="87"/>
      <c r="S520" s="87"/>
      <c r="T520" s="88"/>
      <c r="U520" s="41"/>
      <c r="V520" s="41"/>
      <c r="W520" s="41"/>
      <c r="X520" s="41"/>
      <c r="Y520" s="41"/>
      <c r="Z520" s="41"/>
      <c r="AA520" s="41"/>
      <c r="AB520" s="41"/>
      <c r="AC520" s="41"/>
      <c r="AD520" s="41"/>
      <c r="AE520" s="41"/>
      <c r="AT520" s="20" t="s">
        <v>149</v>
      </c>
      <c r="AU520" s="20" t="s">
        <v>86</v>
      </c>
    </row>
    <row r="521" s="2" customFormat="1">
      <c r="A521" s="41"/>
      <c r="B521" s="42"/>
      <c r="C521" s="43"/>
      <c r="D521" s="220" t="s">
        <v>164</v>
      </c>
      <c r="E521" s="43"/>
      <c r="F521" s="239" t="s">
        <v>2316</v>
      </c>
      <c r="G521" s="43"/>
      <c r="H521" s="43"/>
      <c r="I521" s="222"/>
      <c r="J521" s="43"/>
      <c r="K521" s="43"/>
      <c r="L521" s="47"/>
      <c r="M521" s="223"/>
      <c r="N521" s="224"/>
      <c r="O521" s="87"/>
      <c r="P521" s="87"/>
      <c r="Q521" s="87"/>
      <c r="R521" s="87"/>
      <c r="S521" s="87"/>
      <c r="T521" s="88"/>
      <c r="U521" s="41"/>
      <c r="V521" s="41"/>
      <c r="W521" s="41"/>
      <c r="X521" s="41"/>
      <c r="Y521" s="41"/>
      <c r="Z521" s="41"/>
      <c r="AA521" s="41"/>
      <c r="AB521" s="41"/>
      <c r="AC521" s="41"/>
      <c r="AD521" s="41"/>
      <c r="AE521" s="41"/>
      <c r="AT521" s="20" t="s">
        <v>164</v>
      </c>
      <c r="AU521" s="20" t="s">
        <v>86</v>
      </c>
    </row>
    <row r="522" s="13" customFormat="1">
      <c r="A522" s="13"/>
      <c r="B522" s="227"/>
      <c r="C522" s="228"/>
      <c r="D522" s="220" t="s">
        <v>153</v>
      </c>
      <c r="E522" s="229" t="s">
        <v>19</v>
      </c>
      <c r="F522" s="230" t="s">
        <v>84</v>
      </c>
      <c r="G522" s="228"/>
      <c r="H522" s="231">
        <v>1</v>
      </c>
      <c r="I522" s="232"/>
      <c r="J522" s="228"/>
      <c r="K522" s="228"/>
      <c r="L522" s="233"/>
      <c r="M522" s="234"/>
      <c r="N522" s="235"/>
      <c r="O522" s="235"/>
      <c r="P522" s="235"/>
      <c r="Q522" s="235"/>
      <c r="R522" s="235"/>
      <c r="S522" s="235"/>
      <c r="T522" s="23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37" t="s">
        <v>153</v>
      </c>
      <c r="AU522" s="237" t="s">
        <v>86</v>
      </c>
      <c r="AV522" s="13" t="s">
        <v>86</v>
      </c>
      <c r="AW522" s="13" t="s">
        <v>35</v>
      </c>
      <c r="AX522" s="13" t="s">
        <v>84</v>
      </c>
      <c r="AY522" s="237" t="s">
        <v>139</v>
      </c>
    </row>
    <row r="523" s="2" customFormat="1" ht="16.5" customHeight="1">
      <c r="A523" s="41"/>
      <c r="B523" s="42"/>
      <c r="C523" s="207" t="s">
        <v>2352</v>
      </c>
      <c r="D523" s="238" t="s">
        <v>142</v>
      </c>
      <c r="E523" s="208" t="s">
        <v>2353</v>
      </c>
      <c r="F523" s="209" t="s">
        <v>2354</v>
      </c>
      <c r="G523" s="210" t="s">
        <v>271</v>
      </c>
      <c r="H523" s="211">
        <v>2</v>
      </c>
      <c r="I523" s="212"/>
      <c r="J523" s="213">
        <f>ROUND(I523*H523,2)</f>
        <v>0</v>
      </c>
      <c r="K523" s="209" t="s">
        <v>19</v>
      </c>
      <c r="L523" s="47"/>
      <c r="M523" s="214" t="s">
        <v>19</v>
      </c>
      <c r="N523" s="215" t="s">
        <v>47</v>
      </c>
      <c r="O523" s="87"/>
      <c r="P523" s="216">
        <f>O523*H523</f>
        <v>0</v>
      </c>
      <c r="Q523" s="216">
        <v>0</v>
      </c>
      <c r="R523" s="216">
        <f>Q523*H523</f>
        <v>0</v>
      </c>
      <c r="S523" s="216">
        <v>0</v>
      </c>
      <c r="T523" s="217">
        <f>S523*H523</f>
        <v>0</v>
      </c>
      <c r="U523" s="41"/>
      <c r="V523" s="41"/>
      <c r="W523" s="41"/>
      <c r="X523" s="41"/>
      <c r="Y523" s="41"/>
      <c r="Z523" s="41"/>
      <c r="AA523" s="41"/>
      <c r="AB523" s="41"/>
      <c r="AC523" s="41"/>
      <c r="AD523" s="41"/>
      <c r="AE523" s="41"/>
      <c r="AR523" s="218" t="s">
        <v>147</v>
      </c>
      <c r="AT523" s="218" t="s">
        <v>142</v>
      </c>
      <c r="AU523" s="218" t="s">
        <v>86</v>
      </c>
      <c r="AY523" s="20" t="s">
        <v>139</v>
      </c>
      <c r="BE523" s="219">
        <f>IF(N523="základní",J523,0)</f>
        <v>0</v>
      </c>
      <c r="BF523" s="219">
        <f>IF(N523="snížená",J523,0)</f>
        <v>0</v>
      </c>
      <c r="BG523" s="219">
        <f>IF(N523="zákl. přenesená",J523,0)</f>
        <v>0</v>
      </c>
      <c r="BH523" s="219">
        <f>IF(N523="sníž. přenesená",J523,0)</f>
        <v>0</v>
      </c>
      <c r="BI523" s="219">
        <f>IF(N523="nulová",J523,0)</f>
        <v>0</v>
      </c>
      <c r="BJ523" s="20" t="s">
        <v>84</v>
      </c>
      <c r="BK523" s="219">
        <f>ROUND(I523*H523,2)</f>
        <v>0</v>
      </c>
      <c r="BL523" s="20" t="s">
        <v>147</v>
      </c>
      <c r="BM523" s="218" t="s">
        <v>2355</v>
      </c>
    </row>
    <row r="524" s="2" customFormat="1">
      <c r="A524" s="41"/>
      <c r="B524" s="42"/>
      <c r="C524" s="43"/>
      <c r="D524" s="220" t="s">
        <v>149</v>
      </c>
      <c r="E524" s="43"/>
      <c r="F524" s="221" t="s">
        <v>2356</v>
      </c>
      <c r="G524" s="43"/>
      <c r="H524" s="43"/>
      <c r="I524" s="222"/>
      <c r="J524" s="43"/>
      <c r="K524" s="43"/>
      <c r="L524" s="47"/>
      <c r="M524" s="223"/>
      <c r="N524" s="224"/>
      <c r="O524" s="87"/>
      <c r="P524" s="87"/>
      <c r="Q524" s="87"/>
      <c r="R524" s="87"/>
      <c r="S524" s="87"/>
      <c r="T524" s="88"/>
      <c r="U524" s="41"/>
      <c r="V524" s="41"/>
      <c r="W524" s="41"/>
      <c r="X524" s="41"/>
      <c r="Y524" s="41"/>
      <c r="Z524" s="41"/>
      <c r="AA524" s="41"/>
      <c r="AB524" s="41"/>
      <c r="AC524" s="41"/>
      <c r="AD524" s="41"/>
      <c r="AE524" s="41"/>
      <c r="AT524" s="20" t="s">
        <v>149</v>
      </c>
      <c r="AU524" s="20" t="s">
        <v>86</v>
      </c>
    </row>
    <row r="525" s="2" customFormat="1">
      <c r="A525" s="41"/>
      <c r="B525" s="42"/>
      <c r="C525" s="43"/>
      <c r="D525" s="220" t="s">
        <v>164</v>
      </c>
      <c r="E525" s="43"/>
      <c r="F525" s="239" t="s">
        <v>2316</v>
      </c>
      <c r="G525" s="43"/>
      <c r="H525" s="43"/>
      <c r="I525" s="222"/>
      <c r="J525" s="43"/>
      <c r="K525" s="43"/>
      <c r="L525" s="47"/>
      <c r="M525" s="223"/>
      <c r="N525" s="224"/>
      <c r="O525" s="87"/>
      <c r="P525" s="87"/>
      <c r="Q525" s="87"/>
      <c r="R525" s="87"/>
      <c r="S525" s="87"/>
      <c r="T525" s="88"/>
      <c r="U525" s="41"/>
      <c r="V525" s="41"/>
      <c r="W525" s="41"/>
      <c r="X525" s="41"/>
      <c r="Y525" s="41"/>
      <c r="Z525" s="41"/>
      <c r="AA525" s="41"/>
      <c r="AB525" s="41"/>
      <c r="AC525" s="41"/>
      <c r="AD525" s="41"/>
      <c r="AE525" s="41"/>
      <c r="AT525" s="20" t="s">
        <v>164</v>
      </c>
      <c r="AU525" s="20" t="s">
        <v>86</v>
      </c>
    </row>
    <row r="526" s="13" customFormat="1">
      <c r="A526" s="13"/>
      <c r="B526" s="227"/>
      <c r="C526" s="228"/>
      <c r="D526" s="220" t="s">
        <v>153</v>
      </c>
      <c r="E526" s="229" t="s">
        <v>19</v>
      </c>
      <c r="F526" s="230" t="s">
        <v>86</v>
      </c>
      <c r="G526" s="228"/>
      <c r="H526" s="231">
        <v>2</v>
      </c>
      <c r="I526" s="232"/>
      <c r="J526" s="228"/>
      <c r="K526" s="228"/>
      <c r="L526" s="233"/>
      <c r="M526" s="234"/>
      <c r="N526" s="235"/>
      <c r="O526" s="235"/>
      <c r="P526" s="235"/>
      <c r="Q526" s="235"/>
      <c r="R526" s="235"/>
      <c r="S526" s="235"/>
      <c r="T526" s="236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37" t="s">
        <v>153</v>
      </c>
      <c r="AU526" s="237" t="s">
        <v>86</v>
      </c>
      <c r="AV526" s="13" t="s">
        <v>86</v>
      </c>
      <c r="AW526" s="13" t="s">
        <v>35</v>
      </c>
      <c r="AX526" s="13" t="s">
        <v>84</v>
      </c>
      <c r="AY526" s="237" t="s">
        <v>139</v>
      </c>
    </row>
    <row r="527" s="2" customFormat="1" ht="16.5" customHeight="1">
      <c r="A527" s="41"/>
      <c r="B527" s="42"/>
      <c r="C527" s="207" t="s">
        <v>2357</v>
      </c>
      <c r="D527" s="238" t="s">
        <v>142</v>
      </c>
      <c r="E527" s="208" t="s">
        <v>2358</v>
      </c>
      <c r="F527" s="209" t="s">
        <v>2359</v>
      </c>
      <c r="G527" s="210" t="s">
        <v>271</v>
      </c>
      <c r="H527" s="211">
        <v>2</v>
      </c>
      <c r="I527" s="212"/>
      <c r="J527" s="213">
        <f>ROUND(I527*H527,2)</f>
        <v>0</v>
      </c>
      <c r="K527" s="209" t="s">
        <v>19</v>
      </c>
      <c r="L527" s="47"/>
      <c r="M527" s="214" t="s">
        <v>19</v>
      </c>
      <c r="N527" s="215" t="s">
        <v>47</v>
      </c>
      <c r="O527" s="87"/>
      <c r="P527" s="216">
        <f>O527*H527</f>
        <v>0</v>
      </c>
      <c r="Q527" s="216">
        <v>0</v>
      </c>
      <c r="R527" s="216">
        <f>Q527*H527</f>
        <v>0</v>
      </c>
      <c r="S527" s="216">
        <v>0</v>
      </c>
      <c r="T527" s="217">
        <f>S527*H527</f>
        <v>0</v>
      </c>
      <c r="U527" s="41"/>
      <c r="V527" s="41"/>
      <c r="W527" s="41"/>
      <c r="X527" s="41"/>
      <c r="Y527" s="41"/>
      <c r="Z527" s="41"/>
      <c r="AA527" s="41"/>
      <c r="AB527" s="41"/>
      <c r="AC527" s="41"/>
      <c r="AD527" s="41"/>
      <c r="AE527" s="41"/>
      <c r="AR527" s="218" t="s">
        <v>147</v>
      </c>
      <c r="AT527" s="218" t="s">
        <v>142</v>
      </c>
      <c r="AU527" s="218" t="s">
        <v>86</v>
      </c>
      <c r="AY527" s="20" t="s">
        <v>139</v>
      </c>
      <c r="BE527" s="219">
        <f>IF(N527="základní",J527,0)</f>
        <v>0</v>
      </c>
      <c r="BF527" s="219">
        <f>IF(N527="snížená",J527,0)</f>
        <v>0</v>
      </c>
      <c r="BG527" s="219">
        <f>IF(N527="zákl. přenesená",J527,0)</f>
        <v>0</v>
      </c>
      <c r="BH527" s="219">
        <f>IF(N527="sníž. přenesená",J527,0)</f>
        <v>0</v>
      </c>
      <c r="BI527" s="219">
        <f>IF(N527="nulová",J527,0)</f>
        <v>0</v>
      </c>
      <c r="BJ527" s="20" t="s">
        <v>84</v>
      </c>
      <c r="BK527" s="219">
        <f>ROUND(I527*H527,2)</f>
        <v>0</v>
      </c>
      <c r="BL527" s="20" t="s">
        <v>147</v>
      </c>
      <c r="BM527" s="218" t="s">
        <v>2360</v>
      </c>
    </row>
    <row r="528" s="2" customFormat="1">
      <c r="A528" s="41"/>
      <c r="B528" s="42"/>
      <c r="C528" s="43"/>
      <c r="D528" s="220" t="s">
        <v>149</v>
      </c>
      <c r="E528" s="43"/>
      <c r="F528" s="221" t="s">
        <v>2359</v>
      </c>
      <c r="G528" s="43"/>
      <c r="H528" s="43"/>
      <c r="I528" s="222"/>
      <c r="J528" s="43"/>
      <c r="K528" s="43"/>
      <c r="L528" s="47"/>
      <c r="M528" s="223"/>
      <c r="N528" s="224"/>
      <c r="O528" s="87"/>
      <c r="P528" s="87"/>
      <c r="Q528" s="87"/>
      <c r="R528" s="87"/>
      <c r="S528" s="87"/>
      <c r="T528" s="88"/>
      <c r="U528" s="41"/>
      <c r="V528" s="41"/>
      <c r="W528" s="41"/>
      <c r="X528" s="41"/>
      <c r="Y528" s="41"/>
      <c r="Z528" s="41"/>
      <c r="AA528" s="41"/>
      <c r="AB528" s="41"/>
      <c r="AC528" s="41"/>
      <c r="AD528" s="41"/>
      <c r="AE528" s="41"/>
      <c r="AT528" s="20" t="s">
        <v>149</v>
      </c>
      <c r="AU528" s="20" t="s">
        <v>86</v>
      </c>
    </row>
    <row r="529" s="2" customFormat="1">
      <c r="A529" s="41"/>
      <c r="B529" s="42"/>
      <c r="C529" s="43"/>
      <c r="D529" s="220" t="s">
        <v>164</v>
      </c>
      <c r="E529" s="43"/>
      <c r="F529" s="239" t="s">
        <v>2316</v>
      </c>
      <c r="G529" s="43"/>
      <c r="H529" s="43"/>
      <c r="I529" s="222"/>
      <c r="J529" s="43"/>
      <c r="K529" s="43"/>
      <c r="L529" s="47"/>
      <c r="M529" s="223"/>
      <c r="N529" s="224"/>
      <c r="O529" s="87"/>
      <c r="P529" s="87"/>
      <c r="Q529" s="87"/>
      <c r="R529" s="87"/>
      <c r="S529" s="87"/>
      <c r="T529" s="88"/>
      <c r="U529" s="41"/>
      <c r="V529" s="41"/>
      <c r="W529" s="41"/>
      <c r="X529" s="41"/>
      <c r="Y529" s="41"/>
      <c r="Z529" s="41"/>
      <c r="AA529" s="41"/>
      <c r="AB529" s="41"/>
      <c r="AC529" s="41"/>
      <c r="AD529" s="41"/>
      <c r="AE529" s="41"/>
      <c r="AT529" s="20" t="s">
        <v>164</v>
      </c>
      <c r="AU529" s="20" t="s">
        <v>86</v>
      </c>
    </row>
    <row r="530" s="13" customFormat="1">
      <c r="A530" s="13"/>
      <c r="B530" s="227"/>
      <c r="C530" s="228"/>
      <c r="D530" s="220" t="s">
        <v>153</v>
      </c>
      <c r="E530" s="229" t="s">
        <v>19</v>
      </c>
      <c r="F530" s="230" t="s">
        <v>86</v>
      </c>
      <c r="G530" s="228"/>
      <c r="H530" s="231">
        <v>2</v>
      </c>
      <c r="I530" s="232"/>
      <c r="J530" s="228"/>
      <c r="K530" s="228"/>
      <c r="L530" s="233"/>
      <c r="M530" s="234"/>
      <c r="N530" s="235"/>
      <c r="O530" s="235"/>
      <c r="P530" s="235"/>
      <c r="Q530" s="235"/>
      <c r="R530" s="235"/>
      <c r="S530" s="235"/>
      <c r="T530" s="23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37" t="s">
        <v>153</v>
      </c>
      <c r="AU530" s="237" t="s">
        <v>86</v>
      </c>
      <c r="AV530" s="13" t="s">
        <v>86</v>
      </c>
      <c r="AW530" s="13" t="s">
        <v>35</v>
      </c>
      <c r="AX530" s="13" t="s">
        <v>84</v>
      </c>
      <c r="AY530" s="237" t="s">
        <v>139</v>
      </c>
    </row>
    <row r="531" s="2" customFormat="1" ht="16.5" customHeight="1">
      <c r="A531" s="41"/>
      <c r="B531" s="42"/>
      <c r="C531" s="207" t="s">
        <v>2361</v>
      </c>
      <c r="D531" s="238" t="s">
        <v>142</v>
      </c>
      <c r="E531" s="208" t="s">
        <v>2362</v>
      </c>
      <c r="F531" s="209" t="s">
        <v>2363</v>
      </c>
      <c r="G531" s="210" t="s">
        <v>271</v>
      </c>
      <c r="H531" s="211">
        <v>2</v>
      </c>
      <c r="I531" s="212"/>
      <c r="J531" s="213">
        <f>ROUND(I531*H531,2)</f>
        <v>0</v>
      </c>
      <c r="K531" s="209" t="s">
        <v>19</v>
      </c>
      <c r="L531" s="47"/>
      <c r="M531" s="214" t="s">
        <v>19</v>
      </c>
      <c r="N531" s="215" t="s">
        <v>47</v>
      </c>
      <c r="O531" s="87"/>
      <c r="P531" s="216">
        <f>O531*H531</f>
        <v>0</v>
      </c>
      <c r="Q531" s="216">
        <v>0</v>
      </c>
      <c r="R531" s="216">
        <f>Q531*H531</f>
        <v>0</v>
      </c>
      <c r="S531" s="216">
        <v>0</v>
      </c>
      <c r="T531" s="217">
        <f>S531*H531</f>
        <v>0</v>
      </c>
      <c r="U531" s="41"/>
      <c r="V531" s="41"/>
      <c r="W531" s="41"/>
      <c r="X531" s="41"/>
      <c r="Y531" s="41"/>
      <c r="Z531" s="41"/>
      <c r="AA531" s="41"/>
      <c r="AB531" s="41"/>
      <c r="AC531" s="41"/>
      <c r="AD531" s="41"/>
      <c r="AE531" s="41"/>
      <c r="AR531" s="218" t="s">
        <v>147</v>
      </c>
      <c r="AT531" s="218" t="s">
        <v>142</v>
      </c>
      <c r="AU531" s="218" t="s">
        <v>86</v>
      </c>
      <c r="AY531" s="20" t="s">
        <v>139</v>
      </c>
      <c r="BE531" s="219">
        <f>IF(N531="základní",J531,0)</f>
        <v>0</v>
      </c>
      <c r="BF531" s="219">
        <f>IF(N531="snížená",J531,0)</f>
        <v>0</v>
      </c>
      <c r="BG531" s="219">
        <f>IF(N531="zákl. přenesená",J531,0)</f>
        <v>0</v>
      </c>
      <c r="BH531" s="219">
        <f>IF(N531="sníž. přenesená",J531,0)</f>
        <v>0</v>
      </c>
      <c r="BI531" s="219">
        <f>IF(N531="nulová",J531,0)</f>
        <v>0</v>
      </c>
      <c r="BJ531" s="20" t="s">
        <v>84</v>
      </c>
      <c r="BK531" s="219">
        <f>ROUND(I531*H531,2)</f>
        <v>0</v>
      </c>
      <c r="BL531" s="20" t="s">
        <v>147</v>
      </c>
      <c r="BM531" s="218" t="s">
        <v>2364</v>
      </c>
    </row>
    <row r="532" s="2" customFormat="1">
      <c r="A532" s="41"/>
      <c r="B532" s="42"/>
      <c r="C532" s="43"/>
      <c r="D532" s="220" t="s">
        <v>149</v>
      </c>
      <c r="E532" s="43"/>
      <c r="F532" s="221" t="s">
        <v>2363</v>
      </c>
      <c r="G532" s="43"/>
      <c r="H532" s="43"/>
      <c r="I532" s="222"/>
      <c r="J532" s="43"/>
      <c r="K532" s="43"/>
      <c r="L532" s="47"/>
      <c r="M532" s="223"/>
      <c r="N532" s="224"/>
      <c r="O532" s="87"/>
      <c r="P532" s="87"/>
      <c r="Q532" s="87"/>
      <c r="R532" s="87"/>
      <c r="S532" s="87"/>
      <c r="T532" s="88"/>
      <c r="U532" s="41"/>
      <c r="V532" s="41"/>
      <c r="W532" s="41"/>
      <c r="X532" s="41"/>
      <c r="Y532" s="41"/>
      <c r="Z532" s="41"/>
      <c r="AA532" s="41"/>
      <c r="AB532" s="41"/>
      <c r="AC532" s="41"/>
      <c r="AD532" s="41"/>
      <c r="AE532" s="41"/>
      <c r="AT532" s="20" t="s">
        <v>149</v>
      </c>
      <c r="AU532" s="20" t="s">
        <v>86</v>
      </c>
    </row>
    <row r="533" s="2" customFormat="1">
      <c r="A533" s="41"/>
      <c r="B533" s="42"/>
      <c r="C533" s="43"/>
      <c r="D533" s="220" t="s">
        <v>164</v>
      </c>
      <c r="E533" s="43"/>
      <c r="F533" s="239" t="s">
        <v>2316</v>
      </c>
      <c r="G533" s="43"/>
      <c r="H533" s="43"/>
      <c r="I533" s="222"/>
      <c r="J533" s="43"/>
      <c r="K533" s="43"/>
      <c r="L533" s="47"/>
      <c r="M533" s="223"/>
      <c r="N533" s="224"/>
      <c r="O533" s="87"/>
      <c r="P533" s="87"/>
      <c r="Q533" s="87"/>
      <c r="R533" s="87"/>
      <c r="S533" s="87"/>
      <c r="T533" s="88"/>
      <c r="U533" s="41"/>
      <c r="V533" s="41"/>
      <c r="W533" s="41"/>
      <c r="X533" s="41"/>
      <c r="Y533" s="41"/>
      <c r="Z533" s="41"/>
      <c r="AA533" s="41"/>
      <c r="AB533" s="41"/>
      <c r="AC533" s="41"/>
      <c r="AD533" s="41"/>
      <c r="AE533" s="41"/>
      <c r="AT533" s="20" t="s">
        <v>164</v>
      </c>
      <c r="AU533" s="20" t="s">
        <v>86</v>
      </c>
    </row>
    <row r="534" s="13" customFormat="1">
      <c r="A534" s="13"/>
      <c r="B534" s="227"/>
      <c r="C534" s="228"/>
      <c r="D534" s="220" t="s">
        <v>153</v>
      </c>
      <c r="E534" s="229" t="s">
        <v>19</v>
      </c>
      <c r="F534" s="230" t="s">
        <v>86</v>
      </c>
      <c r="G534" s="228"/>
      <c r="H534" s="231">
        <v>2</v>
      </c>
      <c r="I534" s="232"/>
      <c r="J534" s="228"/>
      <c r="K534" s="228"/>
      <c r="L534" s="233"/>
      <c r="M534" s="234"/>
      <c r="N534" s="235"/>
      <c r="O534" s="235"/>
      <c r="P534" s="235"/>
      <c r="Q534" s="235"/>
      <c r="R534" s="235"/>
      <c r="S534" s="235"/>
      <c r="T534" s="236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37" t="s">
        <v>153</v>
      </c>
      <c r="AU534" s="237" t="s">
        <v>86</v>
      </c>
      <c r="AV534" s="13" t="s">
        <v>86</v>
      </c>
      <c r="AW534" s="13" t="s">
        <v>35</v>
      </c>
      <c r="AX534" s="13" t="s">
        <v>84</v>
      </c>
      <c r="AY534" s="237" t="s">
        <v>139</v>
      </c>
    </row>
    <row r="535" s="2" customFormat="1" ht="16.5" customHeight="1">
      <c r="A535" s="41"/>
      <c r="B535" s="42"/>
      <c r="C535" s="207" t="s">
        <v>1052</v>
      </c>
      <c r="D535" s="238" t="s">
        <v>142</v>
      </c>
      <c r="E535" s="208" t="s">
        <v>2365</v>
      </c>
      <c r="F535" s="209" t="s">
        <v>2366</v>
      </c>
      <c r="G535" s="210" t="s">
        <v>160</v>
      </c>
      <c r="H535" s="211">
        <v>452.899</v>
      </c>
      <c r="I535" s="212"/>
      <c r="J535" s="213">
        <f>ROUND(I535*H535,2)</f>
        <v>0</v>
      </c>
      <c r="K535" s="209" t="s">
        <v>146</v>
      </c>
      <c r="L535" s="47"/>
      <c r="M535" s="214" t="s">
        <v>19</v>
      </c>
      <c r="N535" s="215" t="s">
        <v>47</v>
      </c>
      <c r="O535" s="87"/>
      <c r="P535" s="216">
        <f>O535*H535</f>
        <v>0</v>
      </c>
      <c r="Q535" s="216">
        <v>0.00046749999999999998</v>
      </c>
      <c r="R535" s="216">
        <f>Q535*H535</f>
        <v>0.21173028249999998</v>
      </c>
      <c r="S535" s="216">
        <v>0</v>
      </c>
      <c r="T535" s="217">
        <f>S535*H535</f>
        <v>0</v>
      </c>
      <c r="U535" s="41"/>
      <c r="V535" s="41"/>
      <c r="W535" s="41"/>
      <c r="X535" s="41"/>
      <c r="Y535" s="41"/>
      <c r="Z535" s="41"/>
      <c r="AA535" s="41"/>
      <c r="AB535" s="41"/>
      <c r="AC535" s="41"/>
      <c r="AD535" s="41"/>
      <c r="AE535" s="41"/>
      <c r="AR535" s="218" t="s">
        <v>147</v>
      </c>
      <c r="AT535" s="218" t="s">
        <v>142</v>
      </c>
      <c r="AU535" s="218" t="s">
        <v>86</v>
      </c>
      <c r="AY535" s="20" t="s">
        <v>139</v>
      </c>
      <c r="BE535" s="219">
        <f>IF(N535="základní",J535,0)</f>
        <v>0</v>
      </c>
      <c r="BF535" s="219">
        <f>IF(N535="snížená",J535,0)</f>
        <v>0</v>
      </c>
      <c r="BG535" s="219">
        <f>IF(N535="zákl. přenesená",J535,0)</f>
        <v>0</v>
      </c>
      <c r="BH535" s="219">
        <f>IF(N535="sníž. přenesená",J535,0)</f>
        <v>0</v>
      </c>
      <c r="BI535" s="219">
        <f>IF(N535="nulová",J535,0)</f>
        <v>0</v>
      </c>
      <c r="BJ535" s="20" t="s">
        <v>84</v>
      </c>
      <c r="BK535" s="219">
        <f>ROUND(I535*H535,2)</f>
        <v>0</v>
      </c>
      <c r="BL535" s="20" t="s">
        <v>147</v>
      </c>
      <c r="BM535" s="218" t="s">
        <v>2367</v>
      </c>
    </row>
    <row r="536" s="2" customFormat="1">
      <c r="A536" s="41"/>
      <c r="B536" s="42"/>
      <c r="C536" s="43"/>
      <c r="D536" s="220" t="s">
        <v>149</v>
      </c>
      <c r="E536" s="43"/>
      <c r="F536" s="221" t="s">
        <v>2368</v>
      </c>
      <c r="G536" s="43"/>
      <c r="H536" s="43"/>
      <c r="I536" s="222"/>
      <c r="J536" s="43"/>
      <c r="K536" s="43"/>
      <c r="L536" s="47"/>
      <c r="M536" s="223"/>
      <c r="N536" s="224"/>
      <c r="O536" s="87"/>
      <c r="P536" s="87"/>
      <c r="Q536" s="87"/>
      <c r="R536" s="87"/>
      <c r="S536" s="87"/>
      <c r="T536" s="88"/>
      <c r="U536" s="41"/>
      <c r="V536" s="41"/>
      <c r="W536" s="41"/>
      <c r="X536" s="41"/>
      <c r="Y536" s="41"/>
      <c r="Z536" s="41"/>
      <c r="AA536" s="41"/>
      <c r="AB536" s="41"/>
      <c r="AC536" s="41"/>
      <c r="AD536" s="41"/>
      <c r="AE536" s="41"/>
      <c r="AT536" s="20" t="s">
        <v>149</v>
      </c>
      <c r="AU536" s="20" t="s">
        <v>86</v>
      </c>
    </row>
    <row r="537" s="2" customFormat="1">
      <c r="A537" s="41"/>
      <c r="B537" s="42"/>
      <c r="C537" s="43"/>
      <c r="D537" s="225" t="s">
        <v>151</v>
      </c>
      <c r="E537" s="43"/>
      <c r="F537" s="226" t="s">
        <v>2369</v>
      </c>
      <c r="G537" s="43"/>
      <c r="H537" s="43"/>
      <c r="I537" s="222"/>
      <c r="J537" s="43"/>
      <c r="K537" s="43"/>
      <c r="L537" s="47"/>
      <c r="M537" s="223"/>
      <c r="N537" s="224"/>
      <c r="O537" s="87"/>
      <c r="P537" s="87"/>
      <c r="Q537" s="87"/>
      <c r="R537" s="87"/>
      <c r="S537" s="87"/>
      <c r="T537" s="88"/>
      <c r="U537" s="41"/>
      <c r="V537" s="41"/>
      <c r="W537" s="41"/>
      <c r="X537" s="41"/>
      <c r="Y537" s="41"/>
      <c r="Z537" s="41"/>
      <c r="AA537" s="41"/>
      <c r="AB537" s="41"/>
      <c r="AC537" s="41"/>
      <c r="AD537" s="41"/>
      <c r="AE537" s="41"/>
      <c r="AT537" s="20" t="s">
        <v>151</v>
      </c>
      <c r="AU537" s="20" t="s">
        <v>86</v>
      </c>
    </row>
    <row r="538" s="2" customFormat="1">
      <c r="A538" s="41"/>
      <c r="B538" s="42"/>
      <c r="C538" s="43"/>
      <c r="D538" s="220" t="s">
        <v>164</v>
      </c>
      <c r="E538" s="43"/>
      <c r="F538" s="239" t="s">
        <v>1108</v>
      </c>
      <c r="G538" s="43"/>
      <c r="H538" s="43"/>
      <c r="I538" s="222"/>
      <c r="J538" s="43"/>
      <c r="K538" s="43"/>
      <c r="L538" s="47"/>
      <c r="M538" s="223"/>
      <c r="N538" s="224"/>
      <c r="O538" s="87"/>
      <c r="P538" s="87"/>
      <c r="Q538" s="87"/>
      <c r="R538" s="87"/>
      <c r="S538" s="87"/>
      <c r="T538" s="88"/>
      <c r="U538" s="41"/>
      <c r="V538" s="41"/>
      <c r="W538" s="41"/>
      <c r="X538" s="41"/>
      <c r="Y538" s="41"/>
      <c r="Z538" s="41"/>
      <c r="AA538" s="41"/>
      <c r="AB538" s="41"/>
      <c r="AC538" s="41"/>
      <c r="AD538" s="41"/>
      <c r="AE538" s="41"/>
      <c r="AT538" s="20" t="s">
        <v>164</v>
      </c>
      <c r="AU538" s="20" t="s">
        <v>86</v>
      </c>
    </row>
    <row r="539" s="13" customFormat="1">
      <c r="A539" s="13"/>
      <c r="B539" s="227"/>
      <c r="C539" s="228"/>
      <c r="D539" s="220" t="s">
        <v>153</v>
      </c>
      <c r="E539" s="229" t="s">
        <v>19</v>
      </c>
      <c r="F539" s="230" t="s">
        <v>2370</v>
      </c>
      <c r="G539" s="228"/>
      <c r="H539" s="231">
        <v>393.82499999999999</v>
      </c>
      <c r="I539" s="232"/>
      <c r="J539" s="228"/>
      <c r="K539" s="228"/>
      <c r="L539" s="233"/>
      <c r="M539" s="234"/>
      <c r="N539" s="235"/>
      <c r="O539" s="235"/>
      <c r="P539" s="235"/>
      <c r="Q539" s="235"/>
      <c r="R539" s="235"/>
      <c r="S539" s="235"/>
      <c r="T539" s="236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37" t="s">
        <v>153</v>
      </c>
      <c r="AU539" s="237" t="s">
        <v>86</v>
      </c>
      <c r="AV539" s="13" t="s">
        <v>86</v>
      </c>
      <c r="AW539" s="13" t="s">
        <v>35</v>
      </c>
      <c r="AX539" s="13" t="s">
        <v>84</v>
      </c>
      <c r="AY539" s="237" t="s">
        <v>139</v>
      </c>
    </row>
    <row r="540" s="2" customFormat="1">
      <c r="A540" s="41"/>
      <c r="B540" s="42"/>
      <c r="C540" s="43"/>
      <c r="D540" s="220" t="s">
        <v>1392</v>
      </c>
      <c r="E540" s="43"/>
      <c r="F540" s="285" t="s">
        <v>1487</v>
      </c>
      <c r="G540" s="43"/>
      <c r="H540" s="43"/>
      <c r="I540" s="43"/>
      <c r="J540" s="43"/>
      <c r="K540" s="43"/>
      <c r="L540" s="47"/>
      <c r="M540" s="223"/>
      <c r="N540" s="224"/>
      <c r="O540" s="87"/>
      <c r="P540" s="87"/>
      <c r="Q540" s="87"/>
      <c r="R540" s="87"/>
      <c r="S540" s="87"/>
      <c r="T540" s="88"/>
      <c r="U540" s="41"/>
      <c r="V540" s="41"/>
      <c r="W540" s="41"/>
      <c r="X540" s="41"/>
      <c r="Y540" s="41"/>
      <c r="Z540" s="41"/>
      <c r="AA540" s="41"/>
      <c r="AB540" s="41"/>
      <c r="AC540" s="41"/>
      <c r="AD540" s="41"/>
      <c r="AE540" s="41"/>
      <c r="AU540" s="20" t="s">
        <v>86</v>
      </c>
    </row>
    <row r="541" s="2" customFormat="1">
      <c r="A541" s="41"/>
      <c r="B541" s="42"/>
      <c r="C541" s="43"/>
      <c r="D541" s="220" t="s">
        <v>1392</v>
      </c>
      <c r="E541" s="43"/>
      <c r="F541" s="286" t="s">
        <v>1488</v>
      </c>
      <c r="G541" s="43"/>
      <c r="H541" s="287">
        <v>393.82499999999999</v>
      </c>
      <c r="I541" s="43"/>
      <c r="J541" s="43"/>
      <c r="K541" s="43"/>
      <c r="L541" s="47"/>
      <c r="M541" s="223"/>
      <c r="N541" s="224"/>
      <c r="O541" s="87"/>
      <c r="P541" s="87"/>
      <c r="Q541" s="87"/>
      <c r="R541" s="87"/>
      <c r="S541" s="87"/>
      <c r="T541" s="88"/>
      <c r="U541" s="41"/>
      <c r="V541" s="41"/>
      <c r="W541" s="41"/>
      <c r="X541" s="41"/>
      <c r="Y541" s="41"/>
      <c r="Z541" s="41"/>
      <c r="AA541" s="41"/>
      <c r="AB541" s="41"/>
      <c r="AC541" s="41"/>
      <c r="AD541" s="41"/>
      <c r="AE541" s="41"/>
      <c r="AU541" s="20" t="s">
        <v>86</v>
      </c>
    </row>
    <row r="542" s="13" customFormat="1">
      <c r="A542" s="13"/>
      <c r="B542" s="227"/>
      <c r="C542" s="228"/>
      <c r="D542" s="220" t="s">
        <v>153</v>
      </c>
      <c r="E542" s="228"/>
      <c r="F542" s="230" t="s">
        <v>2371</v>
      </c>
      <c r="G542" s="228"/>
      <c r="H542" s="231">
        <v>452.899</v>
      </c>
      <c r="I542" s="232"/>
      <c r="J542" s="228"/>
      <c r="K542" s="228"/>
      <c r="L542" s="233"/>
      <c r="M542" s="234"/>
      <c r="N542" s="235"/>
      <c r="O542" s="235"/>
      <c r="P542" s="235"/>
      <c r="Q542" s="235"/>
      <c r="R542" s="235"/>
      <c r="S542" s="235"/>
      <c r="T542" s="236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37" t="s">
        <v>153</v>
      </c>
      <c r="AU542" s="237" t="s">
        <v>86</v>
      </c>
      <c r="AV542" s="13" t="s">
        <v>86</v>
      </c>
      <c r="AW542" s="13" t="s">
        <v>4</v>
      </c>
      <c r="AX542" s="13" t="s">
        <v>84</v>
      </c>
      <c r="AY542" s="237" t="s">
        <v>139</v>
      </c>
    </row>
    <row r="543" s="2" customFormat="1" ht="21.75" customHeight="1">
      <c r="A543" s="41"/>
      <c r="B543" s="42"/>
      <c r="C543" s="207" t="s">
        <v>2372</v>
      </c>
      <c r="D543" s="238" t="s">
        <v>142</v>
      </c>
      <c r="E543" s="208" t="s">
        <v>1498</v>
      </c>
      <c r="F543" s="209" t="s">
        <v>1499</v>
      </c>
      <c r="G543" s="210" t="s">
        <v>271</v>
      </c>
      <c r="H543" s="211">
        <v>2</v>
      </c>
      <c r="I543" s="212"/>
      <c r="J543" s="213">
        <f>ROUND(I543*H543,2)</f>
        <v>0</v>
      </c>
      <c r="K543" s="209" t="s">
        <v>146</v>
      </c>
      <c r="L543" s="47"/>
      <c r="M543" s="214" t="s">
        <v>19</v>
      </c>
      <c r="N543" s="215" t="s">
        <v>47</v>
      </c>
      <c r="O543" s="87"/>
      <c r="P543" s="216">
        <f>O543*H543</f>
        <v>0</v>
      </c>
      <c r="Q543" s="216">
        <v>0</v>
      </c>
      <c r="R543" s="216">
        <f>Q543*H543</f>
        <v>0</v>
      </c>
      <c r="S543" s="216">
        <v>0</v>
      </c>
      <c r="T543" s="217">
        <f>S543*H543</f>
        <v>0</v>
      </c>
      <c r="U543" s="41"/>
      <c r="V543" s="41"/>
      <c r="W543" s="41"/>
      <c r="X543" s="41"/>
      <c r="Y543" s="41"/>
      <c r="Z543" s="41"/>
      <c r="AA543" s="41"/>
      <c r="AB543" s="41"/>
      <c r="AC543" s="41"/>
      <c r="AD543" s="41"/>
      <c r="AE543" s="41"/>
      <c r="AR543" s="218" t="s">
        <v>147</v>
      </c>
      <c r="AT543" s="218" t="s">
        <v>142</v>
      </c>
      <c r="AU543" s="218" t="s">
        <v>86</v>
      </c>
      <c r="AY543" s="20" t="s">
        <v>139</v>
      </c>
      <c r="BE543" s="219">
        <f>IF(N543="základní",J543,0)</f>
        <v>0</v>
      </c>
      <c r="BF543" s="219">
        <f>IF(N543="snížená",J543,0)</f>
        <v>0</v>
      </c>
      <c r="BG543" s="219">
        <f>IF(N543="zákl. přenesená",J543,0)</f>
        <v>0</v>
      </c>
      <c r="BH543" s="219">
        <f>IF(N543="sníž. přenesená",J543,0)</f>
        <v>0</v>
      </c>
      <c r="BI543" s="219">
        <f>IF(N543="nulová",J543,0)</f>
        <v>0</v>
      </c>
      <c r="BJ543" s="20" t="s">
        <v>84</v>
      </c>
      <c r="BK543" s="219">
        <f>ROUND(I543*H543,2)</f>
        <v>0</v>
      </c>
      <c r="BL543" s="20" t="s">
        <v>147</v>
      </c>
      <c r="BM543" s="218" t="s">
        <v>2373</v>
      </c>
    </row>
    <row r="544" s="2" customFormat="1">
      <c r="A544" s="41"/>
      <c r="B544" s="42"/>
      <c r="C544" s="43"/>
      <c r="D544" s="220" t="s">
        <v>149</v>
      </c>
      <c r="E544" s="43"/>
      <c r="F544" s="221" t="s">
        <v>1501</v>
      </c>
      <c r="G544" s="43"/>
      <c r="H544" s="43"/>
      <c r="I544" s="222"/>
      <c r="J544" s="43"/>
      <c r="K544" s="43"/>
      <c r="L544" s="47"/>
      <c r="M544" s="223"/>
      <c r="N544" s="224"/>
      <c r="O544" s="87"/>
      <c r="P544" s="87"/>
      <c r="Q544" s="87"/>
      <c r="R544" s="87"/>
      <c r="S544" s="87"/>
      <c r="T544" s="88"/>
      <c r="U544" s="41"/>
      <c r="V544" s="41"/>
      <c r="W544" s="41"/>
      <c r="X544" s="41"/>
      <c r="Y544" s="41"/>
      <c r="Z544" s="41"/>
      <c r="AA544" s="41"/>
      <c r="AB544" s="41"/>
      <c r="AC544" s="41"/>
      <c r="AD544" s="41"/>
      <c r="AE544" s="41"/>
      <c r="AT544" s="20" t="s">
        <v>149</v>
      </c>
      <c r="AU544" s="20" t="s">
        <v>86</v>
      </c>
    </row>
    <row r="545" s="2" customFormat="1">
      <c r="A545" s="41"/>
      <c r="B545" s="42"/>
      <c r="C545" s="43"/>
      <c r="D545" s="225" t="s">
        <v>151</v>
      </c>
      <c r="E545" s="43"/>
      <c r="F545" s="226" t="s">
        <v>1502</v>
      </c>
      <c r="G545" s="43"/>
      <c r="H545" s="43"/>
      <c r="I545" s="222"/>
      <c r="J545" s="43"/>
      <c r="K545" s="43"/>
      <c r="L545" s="47"/>
      <c r="M545" s="223"/>
      <c r="N545" s="224"/>
      <c r="O545" s="87"/>
      <c r="P545" s="87"/>
      <c r="Q545" s="87"/>
      <c r="R545" s="87"/>
      <c r="S545" s="87"/>
      <c r="T545" s="88"/>
      <c r="U545" s="41"/>
      <c r="V545" s="41"/>
      <c r="W545" s="41"/>
      <c r="X545" s="41"/>
      <c r="Y545" s="41"/>
      <c r="Z545" s="41"/>
      <c r="AA545" s="41"/>
      <c r="AB545" s="41"/>
      <c r="AC545" s="41"/>
      <c r="AD545" s="41"/>
      <c r="AE545" s="41"/>
      <c r="AT545" s="20" t="s">
        <v>151</v>
      </c>
      <c r="AU545" s="20" t="s">
        <v>86</v>
      </c>
    </row>
    <row r="546" s="2" customFormat="1">
      <c r="A546" s="41"/>
      <c r="B546" s="42"/>
      <c r="C546" s="43"/>
      <c r="D546" s="220" t="s">
        <v>164</v>
      </c>
      <c r="E546" s="43"/>
      <c r="F546" s="239" t="s">
        <v>297</v>
      </c>
      <c r="G546" s="43"/>
      <c r="H546" s="43"/>
      <c r="I546" s="222"/>
      <c r="J546" s="43"/>
      <c r="K546" s="43"/>
      <c r="L546" s="47"/>
      <c r="M546" s="223"/>
      <c r="N546" s="224"/>
      <c r="O546" s="87"/>
      <c r="P546" s="87"/>
      <c r="Q546" s="87"/>
      <c r="R546" s="87"/>
      <c r="S546" s="87"/>
      <c r="T546" s="88"/>
      <c r="U546" s="41"/>
      <c r="V546" s="41"/>
      <c r="W546" s="41"/>
      <c r="X546" s="41"/>
      <c r="Y546" s="41"/>
      <c r="Z546" s="41"/>
      <c r="AA546" s="41"/>
      <c r="AB546" s="41"/>
      <c r="AC546" s="41"/>
      <c r="AD546" s="41"/>
      <c r="AE546" s="41"/>
      <c r="AT546" s="20" t="s">
        <v>164</v>
      </c>
      <c r="AU546" s="20" t="s">
        <v>86</v>
      </c>
    </row>
    <row r="547" s="13" customFormat="1">
      <c r="A547" s="13"/>
      <c r="B547" s="227"/>
      <c r="C547" s="228"/>
      <c r="D547" s="220" t="s">
        <v>153</v>
      </c>
      <c r="E547" s="229" t="s">
        <v>19</v>
      </c>
      <c r="F547" s="230" t="s">
        <v>86</v>
      </c>
      <c r="G547" s="228"/>
      <c r="H547" s="231">
        <v>2</v>
      </c>
      <c r="I547" s="232"/>
      <c r="J547" s="228"/>
      <c r="K547" s="228"/>
      <c r="L547" s="233"/>
      <c r="M547" s="234"/>
      <c r="N547" s="235"/>
      <c r="O547" s="235"/>
      <c r="P547" s="235"/>
      <c r="Q547" s="235"/>
      <c r="R547" s="235"/>
      <c r="S547" s="235"/>
      <c r="T547" s="236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37" t="s">
        <v>153</v>
      </c>
      <c r="AU547" s="237" t="s">
        <v>86</v>
      </c>
      <c r="AV547" s="13" t="s">
        <v>86</v>
      </c>
      <c r="AW547" s="13" t="s">
        <v>35</v>
      </c>
      <c r="AX547" s="13" t="s">
        <v>84</v>
      </c>
      <c r="AY547" s="237" t="s">
        <v>139</v>
      </c>
    </row>
    <row r="548" s="2" customFormat="1" ht="21.75" customHeight="1">
      <c r="A548" s="41"/>
      <c r="B548" s="42"/>
      <c r="C548" s="207" t="s">
        <v>2374</v>
      </c>
      <c r="D548" s="238" t="s">
        <v>142</v>
      </c>
      <c r="E548" s="208" t="s">
        <v>1503</v>
      </c>
      <c r="F548" s="209" t="s">
        <v>1504</v>
      </c>
      <c r="G548" s="210" t="s">
        <v>271</v>
      </c>
      <c r="H548" s="211">
        <v>30</v>
      </c>
      <c r="I548" s="212"/>
      <c r="J548" s="213">
        <f>ROUND(I548*H548,2)</f>
        <v>0</v>
      </c>
      <c r="K548" s="209" t="s">
        <v>146</v>
      </c>
      <c r="L548" s="47"/>
      <c r="M548" s="214" t="s">
        <v>19</v>
      </c>
      <c r="N548" s="215" t="s">
        <v>47</v>
      </c>
      <c r="O548" s="87"/>
      <c r="P548" s="216">
        <f>O548*H548</f>
        <v>0</v>
      </c>
      <c r="Q548" s="216">
        <v>0</v>
      </c>
      <c r="R548" s="216">
        <f>Q548*H548</f>
        <v>0</v>
      </c>
      <c r="S548" s="216">
        <v>0</v>
      </c>
      <c r="T548" s="217">
        <f>S548*H548</f>
        <v>0</v>
      </c>
      <c r="U548" s="41"/>
      <c r="V548" s="41"/>
      <c r="W548" s="41"/>
      <c r="X548" s="41"/>
      <c r="Y548" s="41"/>
      <c r="Z548" s="41"/>
      <c r="AA548" s="41"/>
      <c r="AB548" s="41"/>
      <c r="AC548" s="41"/>
      <c r="AD548" s="41"/>
      <c r="AE548" s="41"/>
      <c r="AR548" s="218" t="s">
        <v>147</v>
      </c>
      <c r="AT548" s="218" t="s">
        <v>142</v>
      </c>
      <c r="AU548" s="218" t="s">
        <v>86</v>
      </c>
      <c r="AY548" s="20" t="s">
        <v>139</v>
      </c>
      <c r="BE548" s="219">
        <f>IF(N548="základní",J548,0)</f>
        <v>0</v>
      </c>
      <c r="BF548" s="219">
        <f>IF(N548="snížená",J548,0)</f>
        <v>0</v>
      </c>
      <c r="BG548" s="219">
        <f>IF(N548="zákl. přenesená",J548,0)</f>
        <v>0</v>
      </c>
      <c r="BH548" s="219">
        <f>IF(N548="sníž. přenesená",J548,0)</f>
        <v>0</v>
      </c>
      <c r="BI548" s="219">
        <f>IF(N548="nulová",J548,0)</f>
        <v>0</v>
      </c>
      <c r="BJ548" s="20" t="s">
        <v>84</v>
      </c>
      <c r="BK548" s="219">
        <f>ROUND(I548*H548,2)</f>
        <v>0</v>
      </c>
      <c r="BL548" s="20" t="s">
        <v>147</v>
      </c>
      <c r="BM548" s="218" t="s">
        <v>2375</v>
      </c>
    </row>
    <row r="549" s="2" customFormat="1">
      <c r="A549" s="41"/>
      <c r="B549" s="42"/>
      <c r="C549" s="43"/>
      <c r="D549" s="220" t="s">
        <v>149</v>
      </c>
      <c r="E549" s="43"/>
      <c r="F549" s="221" t="s">
        <v>1506</v>
      </c>
      <c r="G549" s="43"/>
      <c r="H549" s="43"/>
      <c r="I549" s="222"/>
      <c r="J549" s="43"/>
      <c r="K549" s="43"/>
      <c r="L549" s="47"/>
      <c r="M549" s="223"/>
      <c r="N549" s="224"/>
      <c r="O549" s="87"/>
      <c r="P549" s="87"/>
      <c r="Q549" s="87"/>
      <c r="R549" s="87"/>
      <c r="S549" s="87"/>
      <c r="T549" s="88"/>
      <c r="U549" s="41"/>
      <c r="V549" s="41"/>
      <c r="W549" s="41"/>
      <c r="X549" s="41"/>
      <c r="Y549" s="41"/>
      <c r="Z549" s="41"/>
      <c r="AA549" s="41"/>
      <c r="AB549" s="41"/>
      <c r="AC549" s="41"/>
      <c r="AD549" s="41"/>
      <c r="AE549" s="41"/>
      <c r="AT549" s="20" t="s">
        <v>149</v>
      </c>
      <c r="AU549" s="20" t="s">
        <v>86</v>
      </c>
    </row>
    <row r="550" s="2" customFormat="1">
      <c r="A550" s="41"/>
      <c r="B550" s="42"/>
      <c r="C550" s="43"/>
      <c r="D550" s="225" t="s">
        <v>151</v>
      </c>
      <c r="E550" s="43"/>
      <c r="F550" s="226" t="s">
        <v>1507</v>
      </c>
      <c r="G550" s="43"/>
      <c r="H550" s="43"/>
      <c r="I550" s="222"/>
      <c r="J550" s="43"/>
      <c r="K550" s="43"/>
      <c r="L550" s="47"/>
      <c r="M550" s="223"/>
      <c r="N550" s="224"/>
      <c r="O550" s="87"/>
      <c r="P550" s="87"/>
      <c r="Q550" s="87"/>
      <c r="R550" s="87"/>
      <c r="S550" s="87"/>
      <c r="T550" s="88"/>
      <c r="U550" s="41"/>
      <c r="V550" s="41"/>
      <c r="W550" s="41"/>
      <c r="X550" s="41"/>
      <c r="Y550" s="41"/>
      <c r="Z550" s="41"/>
      <c r="AA550" s="41"/>
      <c r="AB550" s="41"/>
      <c r="AC550" s="41"/>
      <c r="AD550" s="41"/>
      <c r="AE550" s="41"/>
      <c r="AT550" s="20" t="s">
        <v>151</v>
      </c>
      <c r="AU550" s="20" t="s">
        <v>86</v>
      </c>
    </row>
    <row r="551" s="2" customFormat="1">
      <c r="A551" s="41"/>
      <c r="B551" s="42"/>
      <c r="C551" s="43"/>
      <c r="D551" s="220" t="s">
        <v>164</v>
      </c>
      <c r="E551" s="43"/>
      <c r="F551" s="239" t="s">
        <v>297</v>
      </c>
      <c r="G551" s="43"/>
      <c r="H551" s="43"/>
      <c r="I551" s="222"/>
      <c r="J551" s="43"/>
      <c r="K551" s="43"/>
      <c r="L551" s="47"/>
      <c r="M551" s="223"/>
      <c r="N551" s="224"/>
      <c r="O551" s="87"/>
      <c r="P551" s="87"/>
      <c r="Q551" s="87"/>
      <c r="R551" s="87"/>
      <c r="S551" s="87"/>
      <c r="T551" s="88"/>
      <c r="U551" s="41"/>
      <c r="V551" s="41"/>
      <c r="W551" s="41"/>
      <c r="X551" s="41"/>
      <c r="Y551" s="41"/>
      <c r="Z551" s="41"/>
      <c r="AA551" s="41"/>
      <c r="AB551" s="41"/>
      <c r="AC551" s="41"/>
      <c r="AD551" s="41"/>
      <c r="AE551" s="41"/>
      <c r="AT551" s="20" t="s">
        <v>164</v>
      </c>
      <c r="AU551" s="20" t="s">
        <v>86</v>
      </c>
    </row>
    <row r="552" s="2" customFormat="1" ht="21.75" customHeight="1">
      <c r="A552" s="41"/>
      <c r="B552" s="42"/>
      <c r="C552" s="207" t="s">
        <v>2376</v>
      </c>
      <c r="D552" s="238" t="s">
        <v>142</v>
      </c>
      <c r="E552" s="208" t="s">
        <v>1509</v>
      </c>
      <c r="F552" s="209" t="s">
        <v>1510</v>
      </c>
      <c r="G552" s="210" t="s">
        <v>271</v>
      </c>
      <c r="H552" s="211">
        <v>2</v>
      </c>
      <c r="I552" s="212"/>
      <c r="J552" s="213">
        <f>ROUND(I552*H552,2)</f>
        <v>0</v>
      </c>
      <c r="K552" s="209" t="s">
        <v>146</v>
      </c>
      <c r="L552" s="47"/>
      <c r="M552" s="214" t="s">
        <v>19</v>
      </c>
      <c r="N552" s="215" t="s">
        <v>47</v>
      </c>
      <c r="O552" s="87"/>
      <c r="P552" s="216">
        <f>O552*H552</f>
        <v>0</v>
      </c>
      <c r="Q552" s="216">
        <v>0</v>
      </c>
      <c r="R552" s="216">
        <f>Q552*H552</f>
        <v>0</v>
      </c>
      <c r="S552" s="216">
        <v>0</v>
      </c>
      <c r="T552" s="217">
        <f>S552*H552</f>
        <v>0</v>
      </c>
      <c r="U552" s="41"/>
      <c r="V552" s="41"/>
      <c r="W552" s="41"/>
      <c r="X552" s="41"/>
      <c r="Y552" s="41"/>
      <c r="Z552" s="41"/>
      <c r="AA552" s="41"/>
      <c r="AB552" s="41"/>
      <c r="AC552" s="41"/>
      <c r="AD552" s="41"/>
      <c r="AE552" s="41"/>
      <c r="AR552" s="218" t="s">
        <v>147</v>
      </c>
      <c r="AT552" s="218" t="s">
        <v>142</v>
      </c>
      <c r="AU552" s="218" t="s">
        <v>86</v>
      </c>
      <c r="AY552" s="20" t="s">
        <v>139</v>
      </c>
      <c r="BE552" s="219">
        <f>IF(N552="základní",J552,0)</f>
        <v>0</v>
      </c>
      <c r="BF552" s="219">
        <f>IF(N552="snížená",J552,0)</f>
        <v>0</v>
      </c>
      <c r="BG552" s="219">
        <f>IF(N552="zákl. přenesená",J552,0)</f>
        <v>0</v>
      </c>
      <c r="BH552" s="219">
        <f>IF(N552="sníž. přenesená",J552,0)</f>
        <v>0</v>
      </c>
      <c r="BI552" s="219">
        <f>IF(N552="nulová",J552,0)</f>
        <v>0</v>
      </c>
      <c r="BJ552" s="20" t="s">
        <v>84</v>
      </c>
      <c r="BK552" s="219">
        <f>ROUND(I552*H552,2)</f>
        <v>0</v>
      </c>
      <c r="BL552" s="20" t="s">
        <v>147</v>
      </c>
      <c r="BM552" s="218" t="s">
        <v>2377</v>
      </c>
    </row>
    <row r="553" s="2" customFormat="1">
      <c r="A553" s="41"/>
      <c r="B553" s="42"/>
      <c r="C553" s="43"/>
      <c r="D553" s="220" t="s">
        <v>149</v>
      </c>
      <c r="E553" s="43"/>
      <c r="F553" s="221" t="s">
        <v>1512</v>
      </c>
      <c r="G553" s="43"/>
      <c r="H553" s="43"/>
      <c r="I553" s="222"/>
      <c r="J553" s="43"/>
      <c r="K553" s="43"/>
      <c r="L553" s="47"/>
      <c r="M553" s="223"/>
      <c r="N553" s="224"/>
      <c r="O553" s="87"/>
      <c r="P553" s="87"/>
      <c r="Q553" s="87"/>
      <c r="R553" s="87"/>
      <c r="S553" s="87"/>
      <c r="T553" s="88"/>
      <c r="U553" s="41"/>
      <c r="V553" s="41"/>
      <c r="W553" s="41"/>
      <c r="X553" s="41"/>
      <c r="Y553" s="41"/>
      <c r="Z553" s="41"/>
      <c r="AA553" s="41"/>
      <c r="AB553" s="41"/>
      <c r="AC553" s="41"/>
      <c r="AD553" s="41"/>
      <c r="AE553" s="41"/>
      <c r="AT553" s="20" t="s">
        <v>149</v>
      </c>
      <c r="AU553" s="20" t="s">
        <v>86</v>
      </c>
    </row>
    <row r="554" s="2" customFormat="1">
      <c r="A554" s="41"/>
      <c r="B554" s="42"/>
      <c r="C554" s="43"/>
      <c r="D554" s="225" t="s">
        <v>151</v>
      </c>
      <c r="E554" s="43"/>
      <c r="F554" s="226" t="s">
        <v>1513</v>
      </c>
      <c r="G554" s="43"/>
      <c r="H554" s="43"/>
      <c r="I554" s="222"/>
      <c r="J554" s="43"/>
      <c r="K554" s="43"/>
      <c r="L554" s="47"/>
      <c r="M554" s="223"/>
      <c r="N554" s="224"/>
      <c r="O554" s="87"/>
      <c r="P554" s="87"/>
      <c r="Q554" s="87"/>
      <c r="R554" s="87"/>
      <c r="S554" s="87"/>
      <c r="T554" s="88"/>
      <c r="U554" s="41"/>
      <c r="V554" s="41"/>
      <c r="W554" s="41"/>
      <c r="X554" s="41"/>
      <c r="Y554" s="41"/>
      <c r="Z554" s="41"/>
      <c r="AA554" s="41"/>
      <c r="AB554" s="41"/>
      <c r="AC554" s="41"/>
      <c r="AD554" s="41"/>
      <c r="AE554" s="41"/>
      <c r="AT554" s="20" t="s">
        <v>151</v>
      </c>
      <c r="AU554" s="20" t="s">
        <v>86</v>
      </c>
    </row>
    <row r="555" s="2" customFormat="1">
      <c r="A555" s="41"/>
      <c r="B555" s="42"/>
      <c r="C555" s="43"/>
      <c r="D555" s="220" t="s">
        <v>164</v>
      </c>
      <c r="E555" s="43"/>
      <c r="F555" s="239" t="s">
        <v>297</v>
      </c>
      <c r="G555" s="43"/>
      <c r="H555" s="43"/>
      <c r="I555" s="222"/>
      <c r="J555" s="43"/>
      <c r="K555" s="43"/>
      <c r="L555" s="47"/>
      <c r="M555" s="223"/>
      <c r="N555" s="224"/>
      <c r="O555" s="87"/>
      <c r="P555" s="87"/>
      <c r="Q555" s="87"/>
      <c r="R555" s="87"/>
      <c r="S555" s="87"/>
      <c r="T555" s="88"/>
      <c r="U555" s="41"/>
      <c r="V555" s="41"/>
      <c r="W555" s="41"/>
      <c r="X555" s="41"/>
      <c r="Y555" s="41"/>
      <c r="Z555" s="41"/>
      <c r="AA555" s="41"/>
      <c r="AB555" s="41"/>
      <c r="AC555" s="41"/>
      <c r="AD555" s="41"/>
      <c r="AE555" s="41"/>
      <c r="AT555" s="20" t="s">
        <v>164</v>
      </c>
      <c r="AU555" s="20" t="s">
        <v>86</v>
      </c>
    </row>
    <row r="556" s="2" customFormat="1" ht="16.5" customHeight="1">
      <c r="A556" s="41"/>
      <c r="B556" s="42"/>
      <c r="C556" s="207" t="s">
        <v>2378</v>
      </c>
      <c r="D556" s="238" t="s">
        <v>142</v>
      </c>
      <c r="E556" s="208" t="s">
        <v>2379</v>
      </c>
      <c r="F556" s="209" t="s">
        <v>2380</v>
      </c>
      <c r="G556" s="210" t="s">
        <v>160</v>
      </c>
      <c r="H556" s="211">
        <v>4.4100000000000001</v>
      </c>
      <c r="I556" s="212"/>
      <c r="J556" s="213">
        <f>ROUND(I556*H556,2)</f>
        <v>0</v>
      </c>
      <c r="K556" s="209" t="s">
        <v>19</v>
      </c>
      <c r="L556" s="47"/>
      <c r="M556" s="214" t="s">
        <v>19</v>
      </c>
      <c r="N556" s="215" t="s">
        <v>47</v>
      </c>
      <c r="O556" s="87"/>
      <c r="P556" s="216">
        <f>O556*H556</f>
        <v>0</v>
      </c>
      <c r="Q556" s="216">
        <v>0</v>
      </c>
      <c r="R556" s="216">
        <f>Q556*H556</f>
        <v>0</v>
      </c>
      <c r="S556" s="216">
        <v>0.308</v>
      </c>
      <c r="T556" s="217">
        <f>S556*H556</f>
        <v>1.3582799999999999</v>
      </c>
      <c r="U556" s="41"/>
      <c r="V556" s="41"/>
      <c r="W556" s="41"/>
      <c r="X556" s="41"/>
      <c r="Y556" s="41"/>
      <c r="Z556" s="41"/>
      <c r="AA556" s="41"/>
      <c r="AB556" s="41"/>
      <c r="AC556" s="41"/>
      <c r="AD556" s="41"/>
      <c r="AE556" s="41"/>
      <c r="AR556" s="218" t="s">
        <v>147</v>
      </c>
      <c r="AT556" s="218" t="s">
        <v>142</v>
      </c>
      <c r="AU556" s="218" t="s">
        <v>86</v>
      </c>
      <c r="AY556" s="20" t="s">
        <v>139</v>
      </c>
      <c r="BE556" s="219">
        <f>IF(N556="základní",J556,0)</f>
        <v>0</v>
      </c>
      <c r="BF556" s="219">
        <f>IF(N556="snížená",J556,0)</f>
        <v>0</v>
      </c>
      <c r="BG556" s="219">
        <f>IF(N556="zákl. přenesená",J556,0)</f>
        <v>0</v>
      </c>
      <c r="BH556" s="219">
        <f>IF(N556="sníž. přenesená",J556,0)</f>
        <v>0</v>
      </c>
      <c r="BI556" s="219">
        <f>IF(N556="nulová",J556,0)</f>
        <v>0</v>
      </c>
      <c r="BJ556" s="20" t="s">
        <v>84</v>
      </c>
      <c r="BK556" s="219">
        <f>ROUND(I556*H556,2)</f>
        <v>0</v>
      </c>
      <c r="BL556" s="20" t="s">
        <v>147</v>
      </c>
      <c r="BM556" s="218" t="s">
        <v>2381</v>
      </c>
    </row>
    <row r="557" s="2" customFormat="1">
      <c r="A557" s="41"/>
      <c r="B557" s="42"/>
      <c r="C557" s="43"/>
      <c r="D557" s="220" t="s">
        <v>149</v>
      </c>
      <c r="E557" s="43"/>
      <c r="F557" s="221" t="s">
        <v>2380</v>
      </c>
      <c r="G557" s="43"/>
      <c r="H557" s="43"/>
      <c r="I557" s="222"/>
      <c r="J557" s="43"/>
      <c r="K557" s="43"/>
      <c r="L557" s="47"/>
      <c r="M557" s="223"/>
      <c r="N557" s="224"/>
      <c r="O557" s="87"/>
      <c r="P557" s="87"/>
      <c r="Q557" s="87"/>
      <c r="R557" s="87"/>
      <c r="S557" s="87"/>
      <c r="T557" s="88"/>
      <c r="U557" s="41"/>
      <c r="V557" s="41"/>
      <c r="W557" s="41"/>
      <c r="X557" s="41"/>
      <c r="Y557" s="41"/>
      <c r="Z557" s="41"/>
      <c r="AA557" s="41"/>
      <c r="AB557" s="41"/>
      <c r="AC557" s="41"/>
      <c r="AD557" s="41"/>
      <c r="AE557" s="41"/>
      <c r="AT557" s="20" t="s">
        <v>149</v>
      </c>
      <c r="AU557" s="20" t="s">
        <v>86</v>
      </c>
    </row>
    <row r="558" s="2" customFormat="1">
      <c r="A558" s="41"/>
      <c r="B558" s="42"/>
      <c r="C558" s="43"/>
      <c r="D558" s="220" t="s">
        <v>164</v>
      </c>
      <c r="E558" s="43"/>
      <c r="F558" s="239" t="s">
        <v>2306</v>
      </c>
      <c r="G558" s="43"/>
      <c r="H558" s="43"/>
      <c r="I558" s="222"/>
      <c r="J558" s="43"/>
      <c r="K558" s="43"/>
      <c r="L558" s="47"/>
      <c r="M558" s="223"/>
      <c r="N558" s="224"/>
      <c r="O558" s="87"/>
      <c r="P558" s="87"/>
      <c r="Q558" s="87"/>
      <c r="R558" s="87"/>
      <c r="S558" s="87"/>
      <c r="T558" s="88"/>
      <c r="U558" s="41"/>
      <c r="V558" s="41"/>
      <c r="W558" s="41"/>
      <c r="X558" s="41"/>
      <c r="Y558" s="41"/>
      <c r="Z558" s="41"/>
      <c r="AA558" s="41"/>
      <c r="AB558" s="41"/>
      <c r="AC558" s="41"/>
      <c r="AD558" s="41"/>
      <c r="AE558" s="41"/>
      <c r="AT558" s="20" t="s">
        <v>164</v>
      </c>
      <c r="AU558" s="20" t="s">
        <v>86</v>
      </c>
    </row>
    <row r="559" s="13" customFormat="1">
      <c r="A559" s="13"/>
      <c r="B559" s="227"/>
      <c r="C559" s="228"/>
      <c r="D559" s="220" t="s">
        <v>153</v>
      </c>
      <c r="E559" s="229" t="s">
        <v>19</v>
      </c>
      <c r="F559" s="230" t="s">
        <v>2382</v>
      </c>
      <c r="G559" s="228"/>
      <c r="H559" s="231">
        <v>4.4100000000000001</v>
      </c>
      <c r="I559" s="232"/>
      <c r="J559" s="228"/>
      <c r="K559" s="228"/>
      <c r="L559" s="233"/>
      <c r="M559" s="234"/>
      <c r="N559" s="235"/>
      <c r="O559" s="235"/>
      <c r="P559" s="235"/>
      <c r="Q559" s="235"/>
      <c r="R559" s="235"/>
      <c r="S559" s="235"/>
      <c r="T559" s="236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37" t="s">
        <v>153</v>
      </c>
      <c r="AU559" s="237" t="s">
        <v>86</v>
      </c>
      <c r="AV559" s="13" t="s">
        <v>86</v>
      </c>
      <c r="AW559" s="13" t="s">
        <v>35</v>
      </c>
      <c r="AX559" s="13" t="s">
        <v>84</v>
      </c>
      <c r="AY559" s="237" t="s">
        <v>139</v>
      </c>
    </row>
    <row r="560" s="2" customFormat="1" ht="16.5" customHeight="1">
      <c r="A560" s="41"/>
      <c r="B560" s="42"/>
      <c r="C560" s="207" t="s">
        <v>2383</v>
      </c>
      <c r="D560" s="238" t="s">
        <v>142</v>
      </c>
      <c r="E560" s="208" t="s">
        <v>2384</v>
      </c>
      <c r="F560" s="209" t="s">
        <v>2385</v>
      </c>
      <c r="G560" s="210" t="s">
        <v>160</v>
      </c>
      <c r="H560" s="211">
        <v>4.4100000000000001</v>
      </c>
      <c r="I560" s="212"/>
      <c r="J560" s="213">
        <f>ROUND(I560*H560,2)</f>
        <v>0</v>
      </c>
      <c r="K560" s="209" t="s">
        <v>146</v>
      </c>
      <c r="L560" s="47"/>
      <c r="M560" s="214" t="s">
        <v>19</v>
      </c>
      <c r="N560" s="215" t="s">
        <v>47</v>
      </c>
      <c r="O560" s="87"/>
      <c r="P560" s="216">
        <f>O560*H560</f>
        <v>0</v>
      </c>
      <c r="Q560" s="216">
        <v>0</v>
      </c>
      <c r="R560" s="216">
        <f>Q560*H560</f>
        <v>0</v>
      </c>
      <c r="S560" s="216">
        <v>0.308</v>
      </c>
      <c r="T560" s="217">
        <f>S560*H560</f>
        <v>1.3582799999999999</v>
      </c>
      <c r="U560" s="41"/>
      <c r="V560" s="41"/>
      <c r="W560" s="41"/>
      <c r="X560" s="41"/>
      <c r="Y560" s="41"/>
      <c r="Z560" s="41"/>
      <c r="AA560" s="41"/>
      <c r="AB560" s="41"/>
      <c r="AC560" s="41"/>
      <c r="AD560" s="41"/>
      <c r="AE560" s="41"/>
      <c r="AR560" s="218" t="s">
        <v>147</v>
      </c>
      <c r="AT560" s="218" t="s">
        <v>142</v>
      </c>
      <c r="AU560" s="218" t="s">
        <v>86</v>
      </c>
      <c r="AY560" s="20" t="s">
        <v>139</v>
      </c>
      <c r="BE560" s="219">
        <f>IF(N560="základní",J560,0)</f>
        <v>0</v>
      </c>
      <c r="BF560" s="219">
        <f>IF(N560="snížená",J560,0)</f>
        <v>0</v>
      </c>
      <c r="BG560" s="219">
        <f>IF(N560="zákl. přenesená",J560,0)</f>
        <v>0</v>
      </c>
      <c r="BH560" s="219">
        <f>IF(N560="sníž. přenesená",J560,0)</f>
        <v>0</v>
      </c>
      <c r="BI560" s="219">
        <f>IF(N560="nulová",J560,0)</f>
        <v>0</v>
      </c>
      <c r="BJ560" s="20" t="s">
        <v>84</v>
      </c>
      <c r="BK560" s="219">
        <f>ROUND(I560*H560,2)</f>
        <v>0</v>
      </c>
      <c r="BL560" s="20" t="s">
        <v>147</v>
      </c>
      <c r="BM560" s="218" t="s">
        <v>2386</v>
      </c>
    </row>
    <row r="561" s="2" customFormat="1">
      <c r="A561" s="41"/>
      <c r="B561" s="42"/>
      <c r="C561" s="43"/>
      <c r="D561" s="220" t="s">
        <v>149</v>
      </c>
      <c r="E561" s="43"/>
      <c r="F561" s="221" t="s">
        <v>2387</v>
      </c>
      <c r="G561" s="43"/>
      <c r="H561" s="43"/>
      <c r="I561" s="222"/>
      <c r="J561" s="43"/>
      <c r="K561" s="43"/>
      <c r="L561" s="47"/>
      <c r="M561" s="223"/>
      <c r="N561" s="224"/>
      <c r="O561" s="87"/>
      <c r="P561" s="87"/>
      <c r="Q561" s="87"/>
      <c r="R561" s="87"/>
      <c r="S561" s="87"/>
      <c r="T561" s="88"/>
      <c r="U561" s="41"/>
      <c r="V561" s="41"/>
      <c r="W561" s="41"/>
      <c r="X561" s="41"/>
      <c r="Y561" s="41"/>
      <c r="Z561" s="41"/>
      <c r="AA561" s="41"/>
      <c r="AB561" s="41"/>
      <c r="AC561" s="41"/>
      <c r="AD561" s="41"/>
      <c r="AE561" s="41"/>
      <c r="AT561" s="20" t="s">
        <v>149</v>
      </c>
      <c r="AU561" s="20" t="s">
        <v>86</v>
      </c>
    </row>
    <row r="562" s="2" customFormat="1">
      <c r="A562" s="41"/>
      <c r="B562" s="42"/>
      <c r="C562" s="43"/>
      <c r="D562" s="225" t="s">
        <v>151</v>
      </c>
      <c r="E562" s="43"/>
      <c r="F562" s="226" t="s">
        <v>2388</v>
      </c>
      <c r="G562" s="43"/>
      <c r="H562" s="43"/>
      <c r="I562" s="222"/>
      <c r="J562" s="43"/>
      <c r="K562" s="43"/>
      <c r="L562" s="47"/>
      <c r="M562" s="223"/>
      <c r="N562" s="224"/>
      <c r="O562" s="87"/>
      <c r="P562" s="87"/>
      <c r="Q562" s="87"/>
      <c r="R562" s="87"/>
      <c r="S562" s="87"/>
      <c r="T562" s="88"/>
      <c r="U562" s="41"/>
      <c r="V562" s="41"/>
      <c r="W562" s="41"/>
      <c r="X562" s="41"/>
      <c r="Y562" s="41"/>
      <c r="Z562" s="41"/>
      <c r="AA562" s="41"/>
      <c r="AB562" s="41"/>
      <c r="AC562" s="41"/>
      <c r="AD562" s="41"/>
      <c r="AE562" s="41"/>
      <c r="AT562" s="20" t="s">
        <v>151</v>
      </c>
      <c r="AU562" s="20" t="s">
        <v>86</v>
      </c>
    </row>
    <row r="563" s="2" customFormat="1">
      <c r="A563" s="41"/>
      <c r="B563" s="42"/>
      <c r="C563" s="43"/>
      <c r="D563" s="220" t="s">
        <v>164</v>
      </c>
      <c r="E563" s="43"/>
      <c r="F563" s="239" t="s">
        <v>2306</v>
      </c>
      <c r="G563" s="43"/>
      <c r="H563" s="43"/>
      <c r="I563" s="222"/>
      <c r="J563" s="43"/>
      <c r="K563" s="43"/>
      <c r="L563" s="47"/>
      <c r="M563" s="223"/>
      <c r="N563" s="224"/>
      <c r="O563" s="87"/>
      <c r="P563" s="87"/>
      <c r="Q563" s="87"/>
      <c r="R563" s="87"/>
      <c r="S563" s="87"/>
      <c r="T563" s="88"/>
      <c r="U563" s="41"/>
      <c r="V563" s="41"/>
      <c r="W563" s="41"/>
      <c r="X563" s="41"/>
      <c r="Y563" s="41"/>
      <c r="Z563" s="41"/>
      <c r="AA563" s="41"/>
      <c r="AB563" s="41"/>
      <c r="AC563" s="41"/>
      <c r="AD563" s="41"/>
      <c r="AE563" s="41"/>
      <c r="AT563" s="20" t="s">
        <v>164</v>
      </c>
      <c r="AU563" s="20" t="s">
        <v>86</v>
      </c>
    </row>
    <row r="564" s="13" customFormat="1">
      <c r="A564" s="13"/>
      <c r="B564" s="227"/>
      <c r="C564" s="228"/>
      <c r="D564" s="220" t="s">
        <v>153</v>
      </c>
      <c r="E564" s="229" t="s">
        <v>19</v>
      </c>
      <c r="F564" s="230" t="s">
        <v>2382</v>
      </c>
      <c r="G564" s="228"/>
      <c r="H564" s="231">
        <v>4.4100000000000001</v>
      </c>
      <c r="I564" s="232"/>
      <c r="J564" s="228"/>
      <c r="K564" s="228"/>
      <c r="L564" s="233"/>
      <c r="M564" s="234"/>
      <c r="N564" s="235"/>
      <c r="O564" s="235"/>
      <c r="P564" s="235"/>
      <c r="Q564" s="235"/>
      <c r="R564" s="235"/>
      <c r="S564" s="235"/>
      <c r="T564" s="236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T564" s="237" t="s">
        <v>153</v>
      </c>
      <c r="AU564" s="237" t="s">
        <v>86</v>
      </c>
      <c r="AV564" s="13" t="s">
        <v>86</v>
      </c>
      <c r="AW564" s="13" t="s">
        <v>35</v>
      </c>
      <c r="AX564" s="13" t="s">
        <v>84</v>
      </c>
      <c r="AY564" s="237" t="s">
        <v>139</v>
      </c>
    </row>
    <row r="565" s="2" customFormat="1" ht="21.75" customHeight="1">
      <c r="A565" s="41"/>
      <c r="B565" s="42"/>
      <c r="C565" s="207" t="s">
        <v>1157</v>
      </c>
      <c r="D565" s="238" t="s">
        <v>142</v>
      </c>
      <c r="E565" s="208" t="s">
        <v>2389</v>
      </c>
      <c r="F565" s="209" t="s">
        <v>2390</v>
      </c>
      <c r="G565" s="210" t="s">
        <v>160</v>
      </c>
      <c r="H565" s="211">
        <v>126</v>
      </c>
      <c r="I565" s="212"/>
      <c r="J565" s="213">
        <f>ROUND(I565*H565,2)</f>
        <v>0</v>
      </c>
      <c r="K565" s="209" t="s">
        <v>146</v>
      </c>
      <c r="L565" s="47"/>
      <c r="M565" s="214" t="s">
        <v>19</v>
      </c>
      <c r="N565" s="215" t="s">
        <v>47</v>
      </c>
      <c r="O565" s="87"/>
      <c r="P565" s="216">
        <f>O565*H565</f>
        <v>0</v>
      </c>
      <c r="Q565" s="216">
        <v>0</v>
      </c>
      <c r="R565" s="216">
        <f>Q565*H565</f>
        <v>0</v>
      </c>
      <c r="S565" s="216">
        <v>0</v>
      </c>
      <c r="T565" s="217">
        <f>S565*H565</f>
        <v>0</v>
      </c>
      <c r="U565" s="41"/>
      <c r="V565" s="41"/>
      <c r="W565" s="41"/>
      <c r="X565" s="41"/>
      <c r="Y565" s="41"/>
      <c r="Z565" s="41"/>
      <c r="AA565" s="41"/>
      <c r="AB565" s="41"/>
      <c r="AC565" s="41"/>
      <c r="AD565" s="41"/>
      <c r="AE565" s="41"/>
      <c r="AR565" s="218" t="s">
        <v>147</v>
      </c>
      <c r="AT565" s="218" t="s">
        <v>142</v>
      </c>
      <c r="AU565" s="218" t="s">
        <v>86</v>
      </c>
      <c r="AY565" s="20" t="s">
        <v>139</v>
      </c>
      <c r="BE565" s="219">
        <f>IF(N565="základní",J565,0)</f>
        <v>0</v>
      </c>
      <c r="BF565" s="219">
        <f>IF(N565="snížená",J565,0)</f>
        <v>0</v>
      </c>
      <c r="BG565" s="219">
        <f>IF(N565="zákl. přenesená",J565,0)</f>
        <v>0</v>
      </c>
      <c r="BH565" s="219">
        <f>IF(N565="sníž. přenesená",J565,0)</f>
        <v>0</v>
      </c>
      <c r="BI565" s="219">
        <f>IF(N565="nulová",J565,0)</f>
        <v>0</v>
      </c>
      <c r="BJ565" s="20" t="s">
        <v>84</v>
      </c>
      <c r="BK565" s="219">
        <f>ROUND(I565*H565,2)</f>
        <v>0</v>
      </c>
      <c r="BL565" s="20" t="s">
        <v>147</v>
      </c>
      <c r="BM565" s="218" t="s">
        <v>1192</v>
      </c>
    </row>
    <row r="566" s="2" customFormat="1">
      <c r="A566" s="41"/>
      <c r="B566" s="42"/>
      <c r="C566" s="43"/>
      <c r="D566" s="220" t="s">
        <v>149</v>
      </c>
      <c r="E566" s="43"/>
      <c r="F566" s="221" t="s">
        <v>2391</v>
      </c>
      <c r="G566" s="43"/>
      <c r="H566" s="43"/>
      <c r="I566" s="222"/>
      <c r="J566" s="43"/>
      <c r="K566" s="43"/>
      <c r="L566" s="47"/>
      <c r="M566" s="223"/>
      <c r="N566" s="224"/>
      <c r="O566" s="87"/>
      <c r="P566" s="87"/>
      <c r="Q566" s="87"/>
      <c r="R566" s="87"/>
      <c r="S566" s="87"/>
      <c r="T566" s="88"/>
      <c r="U566" s="41"/>
      <c r="V566" s="41"/>
      <c r="W566" s="41"/>
      <c r="X566" s="41"/>
      <c r="Y566" s="41"/>
      <c r="Z566" s="41"/>
      <c r="AA566" s="41"/>
      <c r="AB566" s="41"/>
      <c r="AC566" s="41"/>
      <c r="AD566" s="41"/>
      <c r="AE566" s="41"/>
      <c r="AT566" s="20" t="s">
        <v>149</v>
      </c>
      <c r="AU566" s="20" t="s">
        <v>86</v>
      </c>
    </row>
    <row r="567" s="2" customFormat="1">
      <c r="A567" s="41"/>
      <c r="B567" s="42"/>
      <c r="C567" s="43"/>
      <c r="D567" s="225" t="s">
        <v>151</v>
      </c>
      <c r="E567" s="43"/>
      <c r="F567" s="226" t="s">
        <v>2392</v>
      </c>
      <c r="G567" s="43"/>
      <c r="H567" s="43"/>
      <c r="I567" s="222"/>
      <c r="J567" s="43"/>
      <c r="K567" s="43"/>
      <c r="L567" s="47"/>
      <c r="M567" s="223"/>
      <c r="N567" s="224"/>
      <c r="O567" s="87"/>
      <c r="P567" s="87"/>
      <c r="Q567" s="87"/>
      <c r="R567" s="87"/>
      <c r="S567" s="87"/>
      <c r="T567" s="88"/>
      <c r="U567" s="41"/>
      <c r="V567" s="41"/>
      <c r="W567" s="41"/>
      <c r="X567" s="41"/>
      <c r="Y567" s="41"/>
      <c r="Z567" s="41"/>
      <c r="AA567" s="41"/>
      <c r="AB567" s="41"/>
      <c r="AC567" s="41"/>
      <c r="AD567" s="41"/>
      <c r="AE567" s="41"/>
      <c r="AT567" s="20" t="s">
        <v>151</v>
      </c>
      <c r="AU567" s="20" t="s">
        <v>86</v>
      </c>
    </row>
    <row r="568" s="2" customFormat="1">
      <c r="A568" s="41"/>
      <c r="B568" s="42"/>
      <c r="C568" s="43"/>
      <c r="D568" s="220" t="s">
        <v>164</v>
      </c>
      <c r="E568" s="43"/>
      <c r="F568" s="239" t="s">
        <v>297</v>
      </c>
      <c r="G568" s="43"/>
      <c r="H568" s="43"/>
      <c r="I568" s="222"/>
      <c r="J568" s="43"/>
      <c r="K568" s="43"/>
      <c r="L568" s="47"/>
      <c r="M568" s="223"/>
      <c r="N568" s="224"/>
      <c r="O568" s="87"/>
      <c r="P568" s="87"/>
      <c r="Q568" s="87"/>
      <c r="R568" s="87"/>
      <c r="S568" s="87"/>
      <c r="T568" s="88"/>
      <c r="U568" s="41"/>
      <c r="V568" s="41"/>
      <c r="W568" s="41"/>
      <c r="X568" s="41"/>
      <c r="Y568" s="41"/>
      <c r="Z568" s="41"/>
      <c r="AA568" s="41"/>
      <c r="AB568" s="41"/>
      <c r="AC568" s="41"/>
      <c r="AD568" s="41"/>
      <c r="AE568" s="41"/>
      <c r="AT568" s="20" t="s">
        <v>164</v>
      </c>
      <c r="AU568" s="20" t="s">
        <v>86</v>
      </c>
    </row>
    <row r="569" s="13" customFormat="1">
      <c r="A569" s="13"/>
      <c r="B569" s="227"/>
      <c r="C569" s="228"/>
      <c r="D569" s="220" t="s">
        <v>153</v>
      </c>
      <c r="E569" s="229" t="s">
        <v>19</v>
      </c>
      <c r="F569" s="230" t="s">
        <v>2393</v>
      </c>
      <c r="G569" s="228"/>
      <c r="H569" s="231">
        <v>126</v>
      </c>
      <c r="I569" s="232"/>
      <c r="J569" s="228"/>
      <c r="K569" s="228"/>
      <c r="L569" s="233"/>
      <c r="M569" s="234"/>
      <c r="N569" s="235"/>
      <c r="O569" s="235"/>
      <c r="P569" s="235"/>
      <c r="Q569" s="235"/>
      <c r="R569" s="235"/>
      <c r="S569" s="235"/>
      <c r="T569" s="236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37" t="s">
        <v>153</v>
      </c>
      <c r="AU569" s="237" t="s">
        <v>86</v>
      </c>
      <c r="AV569" s="13" t="s">
        <v>86</v>
      </c>
      <c r="AW569" s="13" t="s">
        <v>35</v>
      </c>
      <c r="AX569" s="13" t="s">
        <v>84</v>
      </c>
      <c r="AY569" s="237" t="s">
        <v>139</v>
      </c>
    </row>
    <row r="570" s="2" customFormat="1" ht="24.15" customHeight="1">
      <c r="A570" s="41"/>
      <c r="B570" s="42"/>
      <c r="C570" s="207" t="s">
        <v>2394</v>
      </c>
      <c r="D570" s="238" t="s">
        <v>142</v>
      </c>
      <c r="E570" s="208" t="s">
        <v>2395</v>
      </c>
      <c r="F570" s="209" t="s">
        <v>2396</v>
      </c>
      <c r="G570" s="210" t="s">
        <v>160</v>
      </c>
      <c r="H570" s="211">
        <v>176400</v>
      </c>
      <c r="I570" s="212"/>
      <c r="J570" s="213">
        <f>ROUND(I570*H570,2)</f>
        <v>0</v>
      </c>
      <c r="K570" s="209" t="s">
        <v>146</v>
      </c>
      <c r="L570" s="47"/>
      <c r="M570" s="214" t="s">
        <v>19</v>
      </c>
      <c r="N570" s="215" t="s">
        <v>47</v>
      </c>
      <c r="O570" s="87"/>
      <c r="P570" s="216">
        <f>O570*H570</f>
        <v>0</v>
      </c>
      <c r="Q570" s="216">
        <v>0</v>
      </c>
      <c r="R570" s="216">
        <f>Q570*H570</f>
        <v>0</v>
      </c>
      <c r="S570" s="216">
        <v>0</v>
      </c>
      <c r="T570" s="217">
        <f>S570*H570</f>
        <v>0</v>
      </c>
      <c r="U570" s="41"/>
      <c r="V570" s="41"/>
      <c r="W570" s="41"/>
      <c r="X570" s="41"/>
      <c r="Y570" s="41"/>
      <c r="Z570" s="41"/>
      <c r="AA570" s="41"/>
      <c r="AB570" s="41"/>
      <c r="AC570" s="41"/>
      <c r="AD570" s="41"/>
      <c r="AE570" s="41"/>
      <c r="AR570" s="218" t="s">
        <v>147</v>
      </c>
      <c r="AT570" s="218" t="s">
        <v>142</v>
      </c>
      <c r="AU570" s="218" t="s">
        <v>86</v>
      </c>
      <c r="AY570" s="20" t="s">
        <v>139</v>
      </c>
      <c r="BE570" s="219">
        <f>IF(N570="základní",J570,0)</f>
        <v>0</v>
      </c>
      <c r="BF570" s="219">
        <f>IF(N570="snížená",J570,0)</f>
        <v>0</v>
      </c>
      <c r="BG570" s="219">
        <f>IF(N570="zákl. přenesená",J570,0)</f>
        <v>0</v>
      </c>
      <c r="BH570" s="219">
        <f>IF(N570="sníž. přenesená",J570,0)</f>
        <v>0</v>
      </c>
      <c r="BI570" s="219">
        <f>IF(N570="nulová",J570,0)</f>
        <v>0</v>
      </c>
      <c r="BJ570" s="20" t="s">
        <v>84</v>
      </c>
      <c r="BK570" s="219">
        <f>ROUND(I570*H570,2)</f>
        <v>0</v>
      </c>
      <c r="BL570" s="20" t="s">
        <v>147</v>
      </c>
      <c r="BM570" s="218" t="s">
        <v>1206</v>
      </c>
    </row>
    <row r="571" s="2" customFormat="1">
      <c r="A571" s="41"/>
      <c r="B571" s="42"/>
      <c r="C571" s="43"/>
      <c r="D571" s="220" t="s">
        <v>149</v>
      </c>
      <c r="E571" s="43"/>
      <c r="F571" s="221" t="s">
        <v>2397</v>
      </c>
      <c r="G571" s="43"/>
      <c r="H571" s="43"/>
      <c r="I571" s="222"/>
      <c r="J571" s="43"/>
      <c r="K571" s="43"/>
      <c r="L571" s="47"/>
      <c r="M571" s="223"/>
      <c r="N571" s="224"/>
      <c r="O571" s="87"/>
      <c r="P571" s="87"/>
      <c r="Q571" s="87"/>
      <c r="R571" s="87"/>
      <c r="S571" s="87"/>
      <c r="T571" s="88"/>
      <c r="U571" s="41"/>
      <c r="V571" s="41"/>
      <c r="W571" s="41"/>
      <c r="X571" s="41"/>
      <c r="Y571" s="41"/>
      <c r="Z571" s="41"/>
      <c r="AA571" s="41"/>
      <c r="AB571" s="41"/>
      <c r="AC571" s="41"/>
      <c r="AD571" s="41"/>
      <c r="AE571" s="41"/>
      <c r="AT571" s="20" t="s">
        <v>149</v>
      </c>
      <c r="AU571" s="20" t="s">
        <v>86</v>
      </c>
    </row>
    <row r="572" s="2" customFormat="1">
      <c r="A572" s="41"/>
      <c r="B572" s="42"/>
      <c r="C572" s="43"/>
      <c r="D572" s="225" t="s">
        <v>151</v>
      </c>
      <c r="E572" s="43"/>
      <c r="F572" s="226" t="s">
        <v>2398</v>
      </c>
      <c r="G572" s="43"/>
      <c r="H572" s="43"/>
      <c r="I572" s="222"/>
      <c r="J572" s="43"/>
      <c r="K572" s="43"/>
      <c r="L572" s="47"/>
      <c r="M572" s="223"/>
      <c r="N572" s="224"/>
      <c r="O572" s="87"/>
      <c r="P572" s="87"/>
      <c r="Q572" s="87"/>
      <c r="R572" s="87"/>
      <c r="S572" s="87"/>
      <c r="T572" s="88"/>
      <c r="U572" s="41"/>
      <c r="V572" s="41"/>
      <c r="W572" s="41"/>
      <c r="X572" s="41"/>
      <c r="Y572" s="41"/>
      <c r="Z572" s="41"/>
      <c r="AA572" s="41"/>
      <c r="AB572" s="41"/>
      <c r="AC572" s="41"/>
      <c r="AD572" s="41"/>
      <c r="AE572" s="41"/>
      <c r="AT572" s="20" t="s">
        <v>151</v>
      </c>
      <c r="AU572" s="20" t="s">
        <v>86</v>
      </c>
    </row>
    <row r="573" s="2" customFormat="1">
      <c r="A573" s="41"/>
      <c r="B573" s="42"/>
      <c r="C573" s="43"/>
      <c r="D573" s="220" t="s">
        <v>164</v>
      </c>
      <c r="E573" s="43"/>
      <c r="F573" s="239" t="s">
        <v>297</v>
      </c>
      <c r="G573" s="43"/>
      <c r="H573" s="43"/>
      <c r="I573" s="222"/>
      <c r="J573" s="43"/>
      <c r="K573" s="43"/>
      <c r="L573" s="47"/>
      <c r="M573" s="223"/>
      <c r="N573" s="224"/>
      <c r="O573" s="87"/>
      <c r="P573" s="87"/>
      <c r="Q573" s="87"/>
      <c r="R573" s="87"/>
      <c r="S573" s="87"/>
      <c r="T573" s="88"/>
      <c r="U573" s="41"/>
      <c r="V573" s="41"/>
      <c r="W573" s="41"/>
      <c r="X573" s="41"/>
      <c r="Y573" s="41"/>
      <c r="Z573" s="41"/>
      <c r="AA573" s="41"/>
      <c r="AB573" s="41"/>
      <c r="AC573" s="41"/>
      <c r="AD573" s="41"/>
      <c r="AE573" s="41"/>
      <c r="AT573" s="20" t="s">
        <v>164</v>
      </c>
      <c r="AU573" s="20" t="s">
        <v>86</v>
      </c>
    </row>
    <row r="574" s="13" customFormat="1">
      <c r="A574" s="13"/>
      <c r="B574" s="227"/>
      <c r="C574" s="228"/>
      <c r="D574" s="220" t="s">
        <v>153</v>
      </c>
      <c r="E574" s="229" t="s">
        <v>19</v>
      </c>
      <c r="F574" s="230" t="s">
        <v>2399</v>
      </c>
      <c r="G574" s="228"/>
      <c r="H574" s="231">
        <v>2940</v>
      </c>
      <c r="I574" s="232"/>
      <c r="J574" s="228"/>
      <c r="K574" s="228"/>
      <c r="L574" s="233"/>
      <c r="M574" s="234"/>
      <c r="N574" s="235"/>
      <c r="O574" s="235"/>
      <c r="P574" s="235"/>
      <c r="Q574" s="235"/>
      <c r="R574" s="235"/>
      <c r="S574" s="235"/>
      <c r="T574" s="236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37" t="s">
        <v>153</v>
      </c>
      <c r="AU574" s="237" t="s">
        <v>86</v>
      </c>
      <c r="AV574" s="13" t="s">
        <v>86</v>
      </c>
      <c r="AW574" s="13" t="s">
        <v>35</v>
      </c>
      <c r="AX574" s="13" t="s">
        <v>84</v>
      </c>
      <c r="AY574" s="237" t="s">
        <v>139</v>
      </c>
    </row>
    <row r="575" s="13" customFormat="1">
      <c r="A575" s="13"/>
      <c r="B575" s="227"/>
      <c r="C575" s="228"/>
      <c r="D575" s="220" t="s">
        <v>153</v>
      </c>
      <c r="E575" s="228"/>
      <c r="F575" s="230" t="s">
        <v>2400</v>
      </c>
      <c r="G575" s="228"/>
      <c r="H575" s="231">
        <v>176400</v>
      </c>
      <c r="I575" s="232"/>
      <c r="J575" s="228"/>
      <c r="K575" s="228"/>
      <c r="L575" s="233"/>
      <c r="M575" s="234"/>
      <c r="N575" s="235"/>
      <c r="O575" s="235"/>
      <c r="P575" s="235"/>
      <c r="Q575" s="235"/>
      <c r="R575" s="235"/>
      <c r="S575" s="235"/>
      <c r="T575" s="236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T575" s="237" t="s">
        <v>153</v>
      </c>
      <c r="AU575" s="237" t="s">
        <v>86</v>
      </c>
      <c r="AV575" s="13" t="s">
        <v>86</v>
      </c>
      <c r="AW575" s="13" t="s">
        <v>4</v>
      </c>
      <c r="AX575" s="13" t="s">
        <v>84</v>
      </c>
      <c r="AY575" s="237" t="s">
        <v>139</v>
      </c>
    </row>
    <row r="576" s="2" customFormat="1" ht="24.15" customHeight="1">
      <c r="A576" s="41"/>
      <c r="B576" s="42"/>
      <c r="C576" s="207" t="s">
        <v>2401</v>
      </c>
      <c r="D576" s="238" t="s">
        <v>142</v>
      </c>
      <c r="E576" s="208" t="s">
        <v>2402</v>
      </c>
      <c r="F576" s="209" t="s">
        <v>2403</v>
      </c>
      <c r="G576" s="210" t="s">
        <v>160</v>
      </c>
      <c r="H576" s="211">
        <v>126</v>
      </c>
      <c r="I576" s="212"/>
      <c r="J576" s="213">
        <f>ROUND(I576*H576,2)</f>
        <v>0</v>
      </c>
      <c r="K576" s="209" t="s">
        <v>146</v>
      </c>
      <c r="L576" s="47"/>
      <c r="M576" s="214" t="s">
        <v>19</v>
      </c>
      <c r="N576" s="215" t="s">
        <v>47</v>
      </c>
      <c r="O576" s="87"/>
      <c r="P576" s="216">
        <f>O576*H576</f>
        <v>0</v>
      </c>
      <c r="Q576" s="216">
        <v>0</v>
      </c>
      <c r="R576" s="216">
        <f>Q576*H576</f>
        <v>0</v>
      </c>
      <c r="S576" s="216">
        <v>0</v>
      </c>
      <c r="T576" s="217">
        <f>S576*H576</f>
        <v>0</v>
      </c>
      <c r="U576" s="41"/>
      <c r="V576" s="41"/>
      <c r="W576" s="41"/>
      <c r="X576" s="41"/>
      <c r="Y576" s="41"/>
      <c r="Z576" s="41"/>
      <c r="AA576" s="41"/>
      <c r="AB576" s="41"/>
      <c r="AC576" s="41"/>
      <c r="AD576" s="41"/>
      <c r="AE576" s="41"/>
      <c r="AR576" s="218" t="s">
        <v>147</v>
      </c>
      <c r="AT576" s="218" t="s">
        <v>142</v>
      </c>
      <c r="AU576" s="218" t="s">
        <v>86</v>
      </c>
      <c r="AY576" s="20" t="s">
        <v>139</v>
      </c>
      <c r="BE576" s="219">
        <f>IF(N576="základní",J576,0)</f>
        <v>0</v>
      </c>
      <c r="BF576" s="219">
        <f>IF(N576="snížená",J576,0)</f>
        <v>0</v>
      </c>
      <c r="BG576" s="219">
        <f>IF(N576="zákl. přenesená",J576,0)</f>
        <v>0</v>
      </c>
      <c r="BH576" s="219">
        <f>IF(N576="sníž. přenesená",J576,0)</f>
        <v>0</v>
      </c>
      <c r="BI576" s="219">
        <f>IF(N576="nulová",J576,0)</f>
        <v>0</v>
      </c>
      <c r="BJ576" s="20" t="s">
        <v>84</v>
      </c>
      <c r="BK576" s="219">
        <f>ROUND(I576*H576,2)</f>
        <v>0</v>
      </c>
      <c r="BL576" s="20" t="s">
        <v>147</v>
      </c>
      <c r="BM576" s="218" t="s">
        <v>1222</v>
      </c>
    </row>
    <row r="577" s="2" customFormat="1">
      <c r="A577" s="41"/>
      <c r="B577" s="42"/>
      <c r="C577" s="43"/>
      <c r="D577" s="220" t="s">
        <v>149</v>
      </c>
      <c r="E577" s="43"/>
      <c r="F577" s="221" t="s">
        <v>2404</v>
      </c>
      <c r="G577" s="43"/>
      <c r="H577" s="43"/>
      <c r="I577" s="222"/>
      <c r="J577" s="43"/>
      <c r="K577" s="43"/>
      <c r="L577" s="47"/>
      <c r="M577" s="223"/>
      <c r="N577" s="224"/>
      <c r="O577" s="87"/>
      <c r="P577" s="87"/>
      <c r="Q577" s="87"/>
      <c r="R577" s="87"/>
      <c r="S577" s="87"/>
      <c r="T577" s="88"/>
      <c r="U577" s="41"/>
      <c r="V577" s="41"/>
      <c r="W577" s="41"/>
      <c r="X577" s="41"/>
      <c r="Y577" s="41"/>
      <c r="Z577" s="41"/>
      <c r="AA577" s="41"/>
      <c r="AB577" s="41"/>
      <c r="AC577" s="41"/>
      <c r="AD577" s="41"/>
      <c r="AE577" s="41"/>
      <c r="AT577" s="20" t="s">
        <v>149</v>
      </c>
      <c r="AU577" s="20" t="s">
        <v>86</v>
      </c>
    </row>
    <row r="578" s="2" customFormat="1">
      <c r="A578" s="41"/>
      <c r="B578" s="42"/>
      <c r="C578" s="43"/>
      <c r="D578" s="225" t="s">
        <v>151</v>
      </c>
      <c r="E578" s="43"/>
      <c r="F578" s="226" t="s">
        <v>2405</v>
      </c>
      <c r="G578" s="43"/>
      <c r="H578" s="43"/>
      <c r="I578" s="222"/>
      <c r="J578" s="43"/>
      <c r="K578" s="43"/>
      <c r="L578" s="47"/>
      <c r="M578" s="223"/>
      <c r="N578" s="224"/>
      <c r="O578" s="87"/>
      <c r="P578" s="87"/>
      <c r="Q578" s="87"/>
      <c r="R578" s="87"/>
      <c r="S578" s="87"/>
      <c r="T578" s="88"/>
      <c r="U578" s="41"/>
      <c r="V578" s="41"/>
      <c r="W578" s="41"/>
      <c r="X578" s="41"/>
      <c r="Y578" s="41"/>
      <c r="Z578" s="41"/>
      <c r="AA578" s="41"/>
      <c r="AB578" s="41"/>
      <c r="AC578" s="41"/>
      <c r="AD578" s="41"/>
      <c r="AE578" s="41"/>
      <c r="AT578" s="20" t="s">
        <v>151</v>
      </c>
      <c r="AU578" s="20" t="s">
        <v>86</v>
      </c>
    </row>
    <row r="579" s="2" customFormat="1">
      <c r="A579" s="41"/>
      <c r="B579" s="42"/>
      <c r="C579" s="43"/>
      <c r="D579" s="220" t="s">
        <v>164</v>
      </c>
      <c r="E579" s="43"/>
      <c r="F579" s="239" t="s">
        <v>297</v>
      </c>
      <c r="G579" s="43"/>
      <c r="H579" s="43"/>
      <c r="I579" s="222"/>
      <c r="J579" s="43"/>
      <c r="K579" s="43"/>
      <c r="L579" s="47"/>
      <c r="M579" s="223"/>
      <c r="N579" s="224"/>
      <c r="O579" s="87"/>
      <c r="P579" s="87"/>
      <c r="Q579" s="87"/>
      <c r="R579" s="87"/>
      <c r="S579" s="87"/>
      <c r="T579" s="88"/>
      <c r="U579" s="41"/>
      <c r="V579" s="41"/>
      <c r="W579" s="41"/>
      <c r="X579" s="41"/>
      <c r="Y579" s="41"/>
      <c r="Z579" s="41"/>
      <c r="AA579" s="41"/>
      <c r="AB579" s="41"/>
      <c r="AC579" s="41"/>
      <c r="AD579" s="41"/>
      <c r="AE579" s="41"/>
      <c r="AT579" s="20" t="s">
        <v>164</v>
      </c>
      <c r="AU579" s="20" t="s">
        <v>86</v>
      </c>
    </row>
    <row r="580" s="13" customFormat="1">
      <c r="A580" s="13"/>
      <c r="B580" s="227"/>
      <c r="C580" s="228"/>
      <c r="D580" s="220" t="s">
        <v>153</v>
      </c>
      <c r="E580" s="229" t="s">
        <v>19</v>
      </c>
      <c r="F580" s="230" t="s">
        <v>2393</v>
      </c>
      <c r="G580" s="228"/>
      <c r="H580" s="231">
        <v>126</v>
      </c>
      <c r="I580" s="232"/>
      <c r="J580" s="228"/>
      <c r="K580" s="228"/>
      <c r="L580" s="233"/>
      <c r="M580" s="234"/>
      <c r="N580" s="235"/>
      <c r="O580" s="235"/>
      <c r="P580" s="235"/>
      <c r="Q580" s="235"/>
      <c r="R580" s="235"/>
      <c r="S580" s="235"/>
      <c r="T580" s="236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T580" s="237" t="s">
        <v>153</v>
      </c>
      <c r="AU580" s="237" t="s">
        <v>86</v>
      </c>
      <c r="AV580" s="13" t="s">
        <v>86</v>
      </c>
      <c r="AW580" s="13" t="s">
        <v>35</v>
      </c>
      <c r="AX580" s="13" t="s">
        <v>84</v>
      </c>
      <c r="AY580" s="237" t="s">
        <v>139</v>
      </c>
    </row>
    <row r="581" s="2" customFormat="1" ht="24.15" customHeight="1">
      <c r="A581" s="41"/>
      <c r="B581" s="42"/>
      <c r="C581" s="207" t="s">
        <v>1167</v>
      </c>
      <c r="D581" s="238" t="s">
        <v>142</v>
      </c>
      <c r="E581" s="208" t="s">
        <v>2406</v>
      </c>
      <c r="F581" s="209" t="s">
        <v>2407</v>
      </c>
      <c r="G581" s="210" t="s">
        <v>271</v>
      </c>
      <c r="H581" s="211">
        <v>2</v>
      </c>
      <c r="I581" s="212"/>
      <c r="J581" s="213">
        <f>ROUND(I581*H581,2)</f>
        <v>0</v>
      </c>
      <c r="K581" s="209" t="s">
        <v>146</v>
      </c>
      <c r="L581" s="47"/>
      <c r="M581" s="214" t="s">
        <v>19</v>
      </c>
      <c r="N581" s="215" t="s">
        <v>47</v>
      </c>
      <c r="O581" s="87"/>
      <c r="P581" s="216">
        <f>O581*H581</f>
        <v>0</v>
      </c>
      <c r="Q581" s="216">
        <v>0</v>
      </c>
      <c r="R581" s="216">
        <f>Q581*H581</f>
        <v>0</v>
      </c>
      <c r="S581" s="216">
        <v>0</v>
      </c>
      <c r="T581" s="217">
        <f>S581*H581</f>
        <v>0</v>
      </c>
      <c r="U581" s="41"/>
      <c r="V581" s="41"/>
      <c r="W581" s="41"/>
      <c r="X581" s="41"/>
      <c r="Y581" s="41"/>
      <c r="Z581" s="41"/>
      <c r="AA581" s="41"/>
      <c r="AB581" s="41"/>
      <c r="AC581" s="41"/>
      <c r="AD581" s="41"/>
      <c r="AE581" s="41"/>
      <c r="AR581" s="218" t="s">
        <v>147</v>
      </c>
      <c r="AT581" s="218" t="s">
        <v>142</v>
      </c>
      <c r="AU581" s="218" t="s">
        <v>86</v>
      </c>
      <c r="AY581" s="20" t="s">
        <v>139</v>
      </c>
      <c r="BE581" s="219">
        <f>IF(N581="základní",J581,0)</f>
        <v>0</v>
      </c>
      <c r="BF581" s="219">
        <f>IF(N581="snížená",J581,0)</f>
        <v>0</v>
      </c>
      <c r="BG581" s="219">
        <f>IF(N581="zákl. přenesená",J581,0)</f>
        <v>0</v>
      </c>
      <c r="BH581" s="219">
        <f>IF(N581="sníž. přenesená",J581,0)</f>
        <v>0</v>
      </c>
      <c r="BI581" s="219">
        <f>IF(N581="nulová",J581,0)</f>
        <v>0</v>
      </c>
      <c r="BJ581" s="20" t="s">
        <v>84</v>
      </c>
      <c r="BK581" s="219">
        <f>ROUND(I581*H581,2)</f>
        <v>0</v>
      </c>
      <c r="BL581" s="20" t="s">
        <v>147</v>
      </c>
      <c r="BM581" s="218" t="s">
        <v>2408</v>
      </c>
    </row>
    <row r="582" s="2" customFormat="1">
      <c r="A582" s="41"/>
      <c r="B582" s="42"/>
      <c r="C582" s="43"/>
      <c r="D582" s="220" t="s">
        <v>149</v>
      </c>
      <c r="E582" s="43"/>
      <c r="F582" s="221" t="s">
        <v>2409</v>
      </c>
      <c r="G582" s="43"/>
      <c r="H582" s="43"/>
      <c r="I582" s="222"/>
      <c r="J582" s="43"/>
      <c r="K582" s="43"/>
      <c r="L582" s="47"/>
      <c r="M582" s="223"/>
      <c r="N582" s="224"/>
      <c r="O582" s="87"/>
      <c r="P582" s="87"/>
      <c r="Q582" s="87"/>
      <c r="R582" s="87"/>
      <c r="S582" s="87"/>
      <c r="T582" s="88"/>
      <c r="U582" s="41"/>
      <c r="V582" s="41"/>
      <c r="W582" s="41"/>
      <c r="X582" s="41"/>
      <c r="Y582" s="41"/>
      <c r="Z582" s="41"/>
      <c r="AA582" s="41"/>
      <c r="AB582" s="41"/>
      <c r="AC582" s="41"/>
      <c r="AD582" s="41"/>
      <c r="AE582" s="41"/>
      <c r="AT582" s="20" t="s">
        <v>149</v>
      </c>
      <c r="AU582" s="20" t="s">
        <v>86</v>
      </c>
    </row>
    <row r="583" s="2" customFormat="1">
      <c r="A583" s="41"/>
      <c r="B583" s="42"/>
      <c r="C583" s="43"/>
      <c r="D583" s="225" t="s">
        <v>151</v>
      </c>
      <c r="E583" s="43"/>
      <c r="F583" s="226" t="s">
        <v>2410</v>
      </c>
      <c r="G583" s="43"/>
      <c r="H583" s="43"/>
      <c r="I583" s="222"/>
      <c r="J583" s="43"/>
      <c r="K583" s="43"/>
      <c r="L583" s="47"/>
      <c r="M583" s="223"/>
      <c r="N583" s="224"/>
      <c r="O583" s="87"/>
      <c r="P583" s="87"/>
      <c r="Q583" s="87"/>
      <c r="R583" s="87"/>
      <c r="S583" s="87"/>
      <c r="T583" s="88"/>
      <c r="U583" s="41"/>
      <c r="V583" s="41"/>
      <c r="W583" s="41"/>
      <c r="X583" s="41"/>
      <c r="Y583" s="41"/>
      <c r="Z583" s="41"/>
      <c r="AA583" s="41"/>
      <c r="AB583" s="41"/>
      <c r="AC583" s="41"/>
      <c r="AD583" s="41"/>
      <c r="AE583" s="41"/>
      <c r="AT583" s="20" t="s">
        <v>151</v>
      </c>
      <c r="AU583" s="20" t="s">
        <v>86</v>
      </c>
    </row>
    <row r="584" s="2" customFormat="1">
      <c r="A584" s="41"/>
      <c r="B584" s="42"/>
      <c r="C584" s="43"/>
      <c r="D584" s="220" t="s">
        <v>164</v>
      </c>
      <c r="E584" s="43"/>
      <c r="F584" s="239" t="s">
        <v>297</v>
      </c>
      <c r="G584" s="43"/>
      <c r="H584" s="43"/>
      <c r="I584" s="222"/>
      <c r="J584" s="43"/>
      <c r="K584" s="43"/>
      <c r="L584" s="47"/>
      <c r="M584" s="223"/>
      <c r="N584" s="224"/>
      <c r="O584" s="87"/>
      <c r="P584" s="87"/>
      <c r="Q584" s="87"/>
      <c r="R584" s="87"/>
      <c r="S584" s="87"/>
      <c r="T584" s="88"/>
      <c r="U584" s="41"/>
      <c r="V584" s="41"/>
      <c r="W584" s="41"/>
      <c r="X584" s="41"/>
      <c r="Y584" s="41"/>
      <c r="Z584" s="41"/>
      <c r="AA584" s="41"/>
      <c r="AB584" s="41"/>
      <c r="AC584" s="41"/>
      <c r="AD584" s="41"/>
      <c r="AE584" s="41"/>
      <c r="AT584" s="20" t="s">
        <v>164</v>
      </c>
      <c r="AU584" s="20" t="s">
        <v>86</v>
      </c>
    </row>
    <row r="585" s="13" customFormat="1">
      <c r="A585" s="13"/>
      <c r="B585" s="227"/>
      <c r="C585" s="228"/>
      <c r="D585" s="220" t="s">
        <v>153</v>
      </c>
      <c r="E585" s="229" t="s">
        <v>19</v>
      </c>
      <c r="F585" s="230" t="s">
        <v>86</v>
      </c>
      <c r="G585" s="228"/>
      <c r="H585" s="231">
        <v>2</v>
      </c>
      <c r="I585" s="232"/>
      <c r="J585" s="228"/>
      <c r="K585" s="228"/>
      <c r="L585" s="233"/>
      <c r="M585" s="234"/>
      <c r="N585" s="235"/>
      <c r="O585" s="235"/>
      <c r="P585" s="235"/>
      <c r="Q585" s="235"/>
      <c r="R585" s="235"/>
      <c r="S585" s="235"/>
      <c r="T585" s="236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T585" s="237" t="s">
        <v>153</v>
      </c>
      <c r="AU585" s="237" t="s">
        <v>86</v>
      </c>
      <c r="AV585" s="13" t="s">
        <v>86</v>
      </c>
      <c r="AW585" s="13" t="s">
        <v>35</v>
      </c>
      <c r="AX585" s="13" t="s">
        <v>84</v>
      </c>
      <c r="AY585" s="237" t="s">
        <v>139</v>
      </c>
    </row>
    <row r="586" s="2" customFormat="1" ht="21.75" customHeight="1">
      <c r="A586" s="41"/>
      <c r="B586" s="42"/>
      <c r="C586" s="207" t="s">
        <v>1186</v>
      </c>
      <c r="D586" s="238" t="s">
        <v>142</v>
      </c>
      <c r="E586" s="208" t="s">
        <v>293</v>
      </c>
      <c r="F586" s="209" t="s">
        <v>294</v>
      </c>
      <c r="G586" s="210" t="s">
        <v>160</v>
      </c>
      <c r="H586" s="211">
        <v>36</v>
      </c>
      <c r="I586" s="212"/>
      <c r="J586" s="213">
        <f>ROUND(I586*H586,2)</f>
        <v>0</v>
      </c>
      <c r="K586" s="209" t="s">
        <v>146</v>
      </c>
      <c r="L586" s="47"/>
      <c r="M586" s="214" t="s">
        <v>19</v>
      </c>
      <c r="N586" s="215" t="s">
        <v>47</v>
      </c>
      <c r="O586" s="87"/>
      <c r="P586" s="216">
        <f>O586*H586</f>
        <v>0</v>
      </c>
      <c r="Q586" s="216">
        <v>0</v>
      </c>
      <c r="R586" s="216">
        <f>Q586*H586</f>
        <v>0</v>
      </c>
      <c r="S586" s="216">
        <v>0</v>
      </c>
      <c r="T586" s="217">
        <f>S586*H586</f>
        <v>0</v>
      </c>
      <c r="U586" s="41"/>
      <c r="V586" s="41"/>
      <c r="W586" s="41"/>
      <c r="X586" s="41"/>
      <c r="Y586" s="41"/>
      <c r="Z586" s="41"/>
      <c r="AA586" s="41"/>
      <c r="AB586" s="41"/>
      <c r="AC586" s="41"/>
      <c r="AD586" s="41"/>
      <c r="AE586" s="41"/>
      <c r="AR586" s="218" t="s">
        <v>147</v>
      </c>
      <c r="AT586" s="218" t="s">
        <v>142</v>
      </c>
      <c r="AU586" s="218" t="s">
        <v>86</v>
      </c>
      <c r="AY586" s="20" t="s">
        <v>139</v>
      </c>
      <c r="BE586" s="219">
        <f>IF(N586="základní",J586,0)</f>
        <v>0</v>
      </c>
      <c r="BF586" s="219">
        <f>IF(N586="snížená",J586,0)</f>
        <v>0</v>
      </c>
      <c r="BG586" s="219">
        <f>IF(N586="zákl. přenesená",J586,0)</f>
        <v>0</v>
      </c>
      <c r="BH586" s="219">
        <f>IF(N586="sníž. přenesená",J586,0)</f>
        <v>0</v>
      </c>
      <c r="BI586" s="219">
        <f>IF(N586="nulová",J586,0)</f>
        <v>0</v>
      </c>
      <c r="BJ586" s="20" t="s">
        <v>84</v>
      </c>
      <c r="BK586" s="219">
        <f>ROUND(I586*H586,2)</f>
        <v>0</v>
      </c>
      <c r="BL586" s="20" t="s">
        <v>147</v>
      </c>
      <c r="BM586" s="218" t="s">
        <v>1373</v>
      </c>
    </row>
    <row r="587" s="2" customFormat="1">
      <c r="A587" s="41"/>
      <c r="B587" s="42"/>
      <c r="C587" s="43"/>
      <c r="D587" s="220" t="s">
        <v>149</v>
      </c>
      <c r="E587" s="43"/>
      <c r="F587" s="221" t="s">
        <v>296</v>
      </c>
      <c r="G587" s="43"/>
      <c r="H587" s="43"/>
      <c r="I587" s="222"/>
      <c r="J587" s="43"/>
      <c r="K587" s="43"/>
      <c r="L587" s="47"/>
      <c r="M587" s="223"/>
      <c r="N587" s="224"/>
      <c r="O587" s="87"/>
      <c r="P587" s="87"/>
      <c r="Q587" s="87"/>
      <c r="R587" s="87"/>
      <c r="S587" s="87"/>
      <c r="T587" s="88"/>
      <c r="U587" s="41"/>
      <c r="V587" s="41"/>
      <c r="W587" s="41"/>
      <c r="X587" s="41"/>
      <c r="Y587" s="41"/>
      <c r="Z587" s="41"/>
      <c r="AA587" s="41"/>
      <c r="AB587" s="41"/>
      <c r="AC587" s="41"/>
      <c r="AD587" s="41"/>
      <c r="AE587" s="41"/>
      <c r="AT587" s="20" t="s">
        <v>149</v>
      </c>
      <c r="AU587" s="20" t="s">
        <v>86</v>
      </c>
    </row>
    <row r="588" s="2" customFormat="1">
      <c r="A588" s="41"/>
      <c r="B588" s="42"/>
      <c r="C588" s="43"/>
      <c r="D588" s="225" t="s">
        <v>151</v>
      </c>
      <c r="E588" s="43"/>
      <c r="F588" s="226" t="s">
        <v>2411</v>
      </c>
      <c r="G588" s="43"/>
      <c r="H588" s="43"/>
      <c r="I588" s="222"/>
      <c r="J588" s="43"/>
      <c r="K588" s="43"/>
      <c r="L588" s="47"/>
      <c r="M588" s="223"/>
      <c r="N588" s="224"/>
      <c r="O588" s="87"/>
      <c r="P588" s="87"/>
      <c r="Q588" s="87"/>
      <c r="R588" s="87"/>
      <c r="S588" s="87"/>
      <c r="T588" s="88"/>
      <c r="U588" s="41"/>
      <c r="V588" s="41"/>
      <c r="W588" s="41"/>
      <c r="X588" s="41"/>
      <c r="Y588" s="41"/>
      <c r="Z588" s="41"/>
      <c r="AA588" s="41"/>
      <c r="AB588" s="41"/>
      <c r="AC588" s="41"/>
      <c r="AD588" s="41"/>
      <c r="AE588" s="41"/>
      <c r="AT588" s="20" t="s">
        <v>151</v>
      </c>
      <c r="AU588" s="20" t="s">
        <v>86</v>
      </c>
    </row>
    <row r="589" s="2" customFormat="1">
      <c r="A589" s="41"/>
      <c r="B589" s="42"/>
      <c r="C589" s="43"/>
      <c r="D589" s="220" t="s">
        <v>164</v>
      </c>
      <c r="E589" s="43"/>
      <c r="F589" s="239" t="s">
        <v>297</v>
      </c>
      <c r="G589" s="43"/>
      <c r="H589" s="43"/>
      <c r="I589" s="222"/>
      <c r="J589" s="43"/>
      <c r="K589" s="43"/>
      <c r="L589" s="47"/>
      <c r="M589" s="223"/>
      <c r="N589" s="224"/>
      <c r="O589" s="87"/>
      <c r="P589" s="87"/>
      <c r="Q589" s="87"/>
      <c r="R589" s="87"/>
      <c r="S589" s="87"/>
      <c r="T589" s="88"/>
      <c r="U589" s="41"/>
      <c r="V589" s="41"/>
      <c r="W589" s="41"/>
      <c r="X589" s="41"/>
      <c r="Y589" s="41"/>
      <c r="Z589" s="41"/>
      <c r="AA589" s="41"/>
      <c r="AB589" s="41"/>
      <c r="AC589" s="41"/>
      <c r="AD589" s="41"/>
      <c r="AE589" s="41"/>
      <c r="AT589" s="20" t="s">
        <v>164</v>
      </c>
      <c r="AU589" s="20" t="s">
        <v>86</v>
      </c>
    </row>
    <row r="590" s="13" customFormat="1">
      <c r="A590" s="13"/>
      <c r="B590" s="227"/>
      <c r="C590" s="228"/>
      <c r="D590" s="220" t="s">
        <v>153</v>
      </c>
      <c r="E590" s="229" t="s">
        <v>19</v>
      </c>
      <c r="F590" s="230" t="s">
        <v>298</v>
      </c>
      <c r="G590" s="228"/>
      <c r="H590" s="231">
        <v>36</v>
      </c>
      <c r="I590" s="232"/>
      <c r="J590" s="228"/>
      <c r="K590" s="228"/>
      <c r="L590" s="233"/>
      <c r="M590" s="234"/>
      <c r="N590" s="235"/>
      <c r="O590" s="235"/>
      <c r="P590" s="235"/>
      <c r="Q590" s="235"/>
      <c r="R590" s="235"/>
      <c r="S590" s="235"/>
      <c r="T590" s="236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37" t="s">
        <v>153</v>
      </c>
      <c r="AU590" s="237" t="s">
        <v>86</v>
      </c>
      <c r="AV590" s="13" t="s">
        <v>86</v>
      </c>
      <c r="AW590" s="13" t="s">
        <v>35</v>
      </c>
      <c r="AX590" s="13" t="s">
        <v>84</v>
      </c>
      <c r="AY590" s="237" t="s">
        <v>139</v>
      </c>
    </row>
    <row r="591" s="2" customFormat="1" ht="16.5" customHeight="1">
      <c r="A591" s="41"/>
      <c r="B591" s="42"/>
      <c r="C591" s="207" t="s">
        <v>1192</v>
      </c>
      <c r="D591" s="238" t="s">
        <v>142</v>
      </c>
      <c r="E591" s="208" t="s">
        <v>2412</v>
      </c>
      <c r="F591" s="209" t="s">
        <v>2413</v>
      </c>
      <c r="G591" s="210" t="s">
        <v>160</v>
      </c>
      <c r="H591" s="211">
        <v>35</v>
      </c>
      <c r="I591" s="212"/>
      <c r="J591" s="213">
        <f>ROUND(I591*H591,2)</f>
        <v>0</v>
      </c>
      <c r="K591" s="209" t="s">
        <v>146</v>
      </c>
      <c r="L591" s="47"/>
      <c r="M591" s="214" t="s">
        <v>19</v>
      </c>
      <c r="N591" s="215" t="s">
        <v>47</v>
      </c>
      <c r="O591" s="87"/>
      <c r="P591" s="216">
        <f>O591*H591</f>
        <v>0</v>
      </c>
      <c r="Q591" s="216">
        <v>0</v>
      </c>
      <c r="R591" s="216">
        <f>Q591*H591</f>
        <v>0</v>
      </c>
      <c r="S591" s="216">
        <v>0</v>
      </c>
      <c r="T591" s="217">
        <f>S591*H591</f>
        <v>0</v>
      </c>
      <c r="U591" s="41"/>
      <c r="V591" s="41"/>
      <c r="W591" s="41"/>
      <c r="X591" s="41"/>
      <c r="Y591" s="41"/>
      <c r="Z591" s="41"/>
      <c r="AA591" s="41"/>
      <c r="AB591" s="41"/>
      <c r="AC591" s="41"/>
      <c r="AD591" s="41"/>
      <c r="AE591" s="41"/>
      <c r="AR591" s="218" t="s">
        <v>147</v>
      </c>
      <c r="AT591" s="218" t="s">
        <v>142</v>
      </c>
      <c r="AU591" s="218" t="s">
        <v>86</v>
      </c>
      <c r="AY591" s="20" t="s">
        <v>139</v>
      </c>
      <c r="BE591" s="219">
        <f>IF(N591="základní",J591,0)</f>
        <v>0</v>
      </c>
      <c r="BF591" s="219">
        <f>IF(N591="snížená",J591,0)</f>
        <v>0</v>
      </c>
      <c r="BG591" s="219">
        <f>IF(N591="zákl. přenesená",J591,0)</f>
        <v>0</v>
      </c>
      <c r="BH591" s="219">
        <f>IF(N591="sníž. přenesená",J591,0)</f>
        <v>0</v>
      </c>
      <c r="BI591" s="219">
        <f>IF(N591="nulová",J591,0)</f>
        <v>0</v>
      </c>
      <c r="BJ591" s="20" t="s">
        <v>84</v>
      </c>
      <c r="BK591" s="219">
        <f>ROUND(I591*H591,2)</f>
        <v>0</v>
      </c>
      <c r="BL591" s="20" t="s">
        <v>147</v>
      </c>
      <c r="BM591" s="218" t="s">
        <v>2414</v>
      </c>
    </row>
    <row r="592" s="2" customFormat="1">
      <c r="A592" s="41"/>
      <c r="B592" s="42"/>
      <c r="C592" s="43"/>
      <c r="D592" s="220" t="s">
        <v>149</v>
      </c>
      <c r="E592" s="43"/>
      <c r="F592" s="221" t="s">
        <v>2415</v>
      </c>
      <c r="G592" s="43"/>
      <c r="H592" s="43"/>
      <c r="I592" s="222"/>
      <c r="J592" s="43"/>
      <c r="K592" s="43"/>
      <c r="L592" s="47"/>
      <c r="M592" s="223"/>
      <c r="N592" s="224"/>
      <c r="O592" s="87"/>
      <c r="P592" s="87"/>
      <c r="Q592" s="87"/>
      <c r="R592" s="87"/>
      <c r="S592" s="87"/>
      <c r="T592" s="88"/>
      <c r="U592" s="41"/>
      <c r="V592" s="41"/>
      <c r="W592" s="41"/>
      <c r="X592" s="41"/>
      <c r="Y592" s="41"/>
      <c r="Z592" s="41"/>
      <c r="AA592" s="41"/>
      <c r="AB592" s="41"/>
      <c r="AC592" s="41"/>
      <c r="AD592" s="41"/>
      <c r="AE592" s="41"/>
      <c r="AT592" s="20" t="s">
        <v>149</v>
      </c>
      <c r="AU592" s="20" t="s">
        <v>86</v>
      </c>
    </row>
    <row r="593" s="2" customFormat="1">
      <c r="A593" s="41"/>
      <c r="B593" s="42"/>
      <c r="C593" s="43"/>
      <c r="D593" s="225" t="s">
        <v>151</v>
      </c>
      <c r="E593" s="43"/>
      <c r="F593" s="226" t="s">
        <v>2416</v>
      </c>
      <c r="G593" s="43"/>
      <c r="H593" s="43"/>
      <c r="I593" s="222"/>
      <c r="J593" s="43"/>
      <c r="K593" s="43"/>
      <c r="L593" s="47"/>
      <c r="M593" s="223"/>
      <c r="N593" s="224"/>
      <c r="O593" s="87"/>
      <c r="P593" s="87"/>
      <c r="Q593" s="87"/>
      <c r="R593" s="87"/>
      <c r="S593" s="87"/>
      <c r="T593" s="88"/>
      <c r="U593" s="41"/>
      <c r="V593" s="41"/>
      <c r="W593" s="41"/>
      <c r="X593" s="41"/>
      <c r="Y593" s="41"/>
      <c r="Z593" s="41"/>
      <c r="AA593" s="41"/>
      <c r="AB593" s="41"/>
      <c r="AC593" s="41"/>
      <c r="AD593" s="41"/>
      <c r="AE593" s="41"/>
      <c r="AT593" s="20" t="s">
        <v>151</v>
      </c>
      <c r="AU593" s="20" t="s">
        <v>86</v>
      </c>
    </row>
    <row r="594" s="2" customFormat="1">
      <c r="A594" s="41"/>
      <c r="B594" s="42"/>
      <c r="C594" s="43"/>
      <c r="D594" s="220" t="s">
        <v>164</v>
      </c>
      <c r="E594" s="43"/>
      <c r="F594" s="239" t="s">
        <v>297</v>
      </c>
      <c r="G594" s="43"/>
      <c r="H594" s="43"/>
      <c r="I594" s="222"/>
      <c r="J594" s="43"/>
      <c r="K594" s="43"/>
      <c r="L594" s="47"/>
      <c r="M594" s="223"/>
      <c r="N594" s="224"/>
      <c r="O594" s="87"/>
      <c r="P594" s="87"/>
      <c r="Q594" s="87"/>
      <c r="R594" s="87"/>
      <c r="S594" s="87"/>
      <c r="T594" s="88"/>
      <c r="U594" s="41"/>
      <c r="V594" s="41"/>
      <c r="W594" s="41"/>
      <c r="X594" s="41"/>
      <c r="Y594" s="41"/>
      <c r="Z594" s="41"/>
      <c r="AA594" s="41"/>
      <c r="AB594" s="41"/>
      <c r="AC594" s="41"/>
      <c r="AD594" s="41"/>
      <c r="AE594" s="41"/>
      <c r="AT594" s="20" t="s">
        <v>164</v>
      </c>
      <c r="AU594" s="20" t="s">
        <v>86</v>
      </c>
    </row>
    <row r="595" s="13" customFormat="1">
      <c r="A595" s="13"/>
      <c r="B595" s="227"/>
      <c r="C595" s="228"/>
      <c r="D595" s="220" t="s">
        <v>153</v>
      </c>
      <c r="E595" s="229" t="s">
        <v>19</v>
      </c>
      <c r="F595" s="230" t="s">
        <v>2417</v>
      </c>
      <c r="G595" s="228"/>
      <c r="H595" s="231">
        <v>35</v>
      </c>
      <c r="I595" s="232"/>
      <c r="J595" s="228"/>
      <c r="K595" s="228"/>
      <c r="L595" s="233"/>
      <c r="M595" s="234"/>
      <c r="N595" s="235"/>
      <c r="O595" s="235"/>
      <c r="P595" s="235"/>
      <c r="Q595" s="235"/>
      <c r="R595" s="235"/>
      <c r="S595" s="235"/>
      <c r="T595" s="236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T595" s="237" t="s">
        <v>153</v>
      </c>
      <c r="AU595" s="237" t="s">
        <v>86</v>
      </c>
      <c r="AV595" s="13" t="s">
        <v>86</v>
      </c>
      <c r="AW595" s="13" t="s">
        <v>35</v>
      </c>
      <c r="AX595" s="13" t="s">
        <v>84</v>
      </c>
      <c r="AY595" s="237" t="s">
        <v>139</v>
      </c>
    </row>
    <row r="596" s="2" customFormat="1" ht="16.5" customHeight="1">
      <c r="A596" s="41"/>
      <c r="B596" s="42"/>
      <c r="C596" s="207" t="s">
        <v>1198</v>
      </c>
      <c r="D596" s="238" t="s">
        <v>142</v>
      </c>
      <c r="E596" s="208" t="s">
        <v>2418</v>
      </c>
      <c r="F596" s="209" t="s">
        <v>2419</v>
      </c>
      <c r="G596" s="210" t="s">
        <v>160</v>
      </c>
      <c r="H596" s="211">
        <v>2100</v>
      </c>
      <c r="I596" s="212"/>
      <c r="J596" s="213">
        <f>ROUND(I596*H596,2)</f>
        <v>0</v>
      </c>
      <c r="K596" s="209" t="s">
        <v>146</v>
      </c>
      <c r="L596" s="47"/>
      <c r="M596" s="214" t="s">
        <v>19</v>
      </c>
      <c r="N596" s="215" t="s">
        <v>47</v>
      </c>
      <c r="O596" s="87"/>
      <c r="P596" s="216">
        <f>O596*H596</f>
        <v>0</v>
      </c>
      <c r="Q596" s="216">
        <v>0</v>
      </c>
      <c r="R596" s="216">
        <f>Q596*H596</f>
        <v>0</v>
      </c>
      <c r="S596" s="216">
        <v>0</v>
      </c>
      <c r="T596" s="217">
        <f>S596*H596</f>
        <v>0</v>
      </c>
      <c r="U596" s="41"/>
      <c r="V596" s="41"/>
      <c r="W596" s="41"/>
      <c r="X596" s="41"/>
      <c r="Y596" s="41"/>
      <c r="Z596" s="41"/>
      <c r="AA596" s="41"/>
      <c r="AB596" s="41"/>
      <c r="AC596" s="41"/>
      <c r="AD596" s="41"/>
      <c r="AE596" s="41"/>
      <c r="AR596" s="218" t="s">
        <v>147</v>
      </c>
      <c r="AT596" s="218" t="s">
        <v>142</v>
      </c>
      <c r="AU596" s="218" t="s">
        <v>86</v>
      </c>
      <c r="AY596" s="20" t="s">
        <v>139</v>
      </c>
      <c r="BE596" s="219">
        <f>IF(N596="základní",J596,0)</f>
        <v>0</v>
      </c>
      <c r="BF596" s="219">
        <f>IF(N596="snížená",J596,0)</f>
        <v>0</v>
      </c>
      <c r="BG596" s="219">
        <f>IF(N596="zákl. přenesená",J596,0)</f>
        <v>0</v>
      </c>
      <c r="BH596" s="219">
        <f>IF(N596="sníž. přenesená",J596,0)</f>
        <v>0</v>
      </c>
      <c r="BI596" s="219">
        <f>IF(N596="nulová",J596,0)</f>
        <v>0</v>
      </c>
      <c r="BJ596" s="20" t="s">
        <v>84</v>
      </c>
      <c r="BK596" s="219">
        <f>ROUND(I596*H596,2)</f>
        <v>0</v>
      </c>
      <c r="BL596" s="20" t="s">
        <v>147</v>
      </c>
      <c r="BM596" s="218" t="s">
        <v>2420</v>
      </c>
    </row>
    <row r="597" s="2" customFormat="1">
      <c r="A597" s="41"/>
      <c r="B597" s="42"/>
      <c r="C597" s="43"/>
      <c r="D597" s="220" t="s">
        <v>149</v>
      </c>
      <c r="E597" s="43"/>
      <c r="F597" s="221" t="s">
        <v>2421</v>
      </c>
      <c r="G597" s="43"/>
      <c r="H597" s="43"/>
      <c r="I597" s="222"/>
      <c r="J597" s="43"/>
      <c r="K597" s="43"/>
      <c r="L597" s="47"/>
      <c r="M597" s="223"/>
      <c r="N597" s="224"/>
      <c r="O597" s="87"/>
      <c r="P597" s="87"/>
      <c r="Q597" s="87"/>
      <c r="R597" s="87"/>
      <c r="S597" s="87"/>
      <c r="T597" s="88"/>
      <c r="U597" s="41"/>
      <c r="V597" s="41"/>
      <c r="W597" s="41"/>
      <c r="X597" s="41"/>
      <c r="Y597" s="41"/>
      <c r="Z597" s="41"/>
      <c r="AA597" s="41"/>
      <c r="AB597" s="41"/>
      <c r="AC597" s="41"/>
      <c r="AD597" s="41"/>
      <c r="AE597" s="41"/>
      <c r="AT597" s="20" t="s">
        <v>149</v>
      </c>
      <c r="AU597" s="20" t="s">
        <v>86</v>
      </c>
    </row>
    <row r="598" s="2" customFormat="1">
      <c r="A598" s="41"/>
      <c r="B598" s="42"/>
      <c r="C598" s="43"/>
      <c r="D598" s="225" t="s">
        <v>151</v>
      </c>
      <c r="E598" s="43"/>
      <c r="F598" s="226" t="s">
        <v>2422</v>
      </c>
      <c r="G598" s="43"/>
      <c r="H598" s="43"/>
      <c r="I598" s="222"/>
      <c r="J598" s="43"/>
      <c r="K598" s="43"/>
      <c r="L598" s="47"/>
      <c r="M598" s="223"/>
      <c r="N598" s="224"/>
      <c r="O598" s="87"/>
      <c r="P598" s="87"/>
      <c r="Q598" s="87"/>
      <c r="R598" s="87"/>
      <c r="S598" s="87"/>
      <c r="T598" s="88"/>
      <c r="U598" s="41"/>
      <c r="V598" s="41"/>
      <c r="W598" s="41"/>
      <c r="X598" s="41"/>
      <c r="Y598" s="41"/>
      <c r="Z598" s="41"/>
      <c r="AA598" s="41"/>
      <c r="AB598" s="41"/>
      <c r="AC598" s="41"/>
      <c r="AD598" s="41"/>
      <c r="AE598" s="41"/>
      <c r="AT598" s="20" t="s">
        <v>151</v>
      </c>
      <c r="AU598" s="20" t="s">
        <v>86</v>
      </c>
    </row>
    <row r="599" s="2" customFormat="1">
      <c r="A599" s="41"/>
      <c r="B599" s="42"/>
      <c r="C599" s="43"/>
      <c r="D599" s="220" t="s">
        <v>164</v>
      </c>
      <c r="E599" s="43"/>
      <c r="F599" s="239" t="s">
        <v>297</v>
      </c>
      <c r="G599" s="43"/>
      <c r="H599" s="43"/>
      <c r="I599" s="222"/>
      <c r="J599" s="43"/>
      <c r="K599" s="43"/>
      <c r="L599" s="47"/>
      <c r="M599" s="223"/>
      <c r="N599" s="224"/>
      <c r="O599" s="87"/>
      <c r="P599" s="87"/>
      <c r="Q599" s="87"/>
      <c r="R599" s="87"/>
      <c r="S599" s="87"/>
      <c r="T599" s="88"/>
      <c r="U599" s="41"/>
      <c r="V599" s="41"/>
      <c r="W599" s="41"/>
      <c r="X599" s="41"/>
      <c r="Y599" s="41"/>
      <c r="Z599" s="41"/>
      <c r="AA599" s="41"/>
      <c r="AB599" s="41"/>
      <c r="AC599" s="41"/>
      <c r="AD599" s="41"/>
      <c r="AE599" s="41"/>
      <c r="AT599" s="20" t="s">
        <v>164</v>
      </c>
      <c r="AU599" s="20" t="s">
        <v>86</v>
      </c>
    </row>
    <row r="600" s="13" customFormat="1">
      <c r="A600" s="13"/>
      <c r="B600" s="227"/>
      <c r="C600" s="228"/>
      <c r="D600" s="220" t="s">
        <v>153</v>
      </c>
      <c r="E600" s="229" t="s">
        <v>19</v>
      </c>
      <c r="F600" s="230" t="s">
        <v>2423</v>
      </c>
      <c r="G600" s="228"/>
      <c r="H600" s="231">
        <v>2100</v>
      </c>
      <c r="I600" s="232"/>
      <c r="J600" s="228"/>
      <c r="K600" s="228"/>
      <c r="L600" s="233"/>
      <c r="M600" s="234"/>
      <c r="N600" s="235"/>
      <c r="O600" s="235"/>
      <c r="P600" s="235"/>
      <c r="Q600" s="235"/>
      <c r="R600" s="235"/>
      <c r="S600" s="235"/>
      <c r="T600" s="236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T600" s="237" t="s">
        <v>153</v>
      </c>
      <c r="AU600" s="237" t="s">
        <v>86</v>
      </c>
      <c r="AV600" s="13" t="s">
        <v>86</v>
      </c>
      <c r="AW600" s="13" t="s">
        <v>35</v>
      </c>
      <c r="AX600" s="13" t="s">
        <v>84</v>
      </c>
      <c r="AY600" s="237" t="s">
        <v>139</v>
      </c>
    </row>
    <row r="601" s="2" customFormat="1" ht="16.5" customHeight="1">
      <c r="A601" s="41"/>
      <c r="B601" s="42"/>
      <c r="C601" s="207" t="s">
        <v>1206</v>
      </c>
      <c r="D601" s="238" t="s">
        <v>142</v>
      </c>
      <c r="E601" s="208" t="s">
        <v>2424</v>
      </c>
      <c r="F601" s="209" t="s">
        <v>2425</v>
      </c>
      <c r="G601" s="210" t="s">
        <v>160</v>
      </c>
      <c r="H601" s="211">
        <v>35</v>
      </c>
      <c r="I601" s="212"/>
      <c r="J601" s="213">
        <f>ROUND(I601*H601,2)</f>
        <v>0</v>
      </c>
      <c r="K601" s="209" t="s">
        <v>146</v>
      </c>
      <c r="L601" s="47"/>
      <c r="M601" s="214" t="s">
        <v>19</v>
      </c>
      <c r="N601" s="215" t="s">
        <v>47</v>
      </c>
      <c r="O601" s="87"/>
      <c r="P601" s="216">
        <f>O601*H601</f>
        <v>0</v>
      </c>
      <c r="Q601" s="216">
        <v>0</v>
      </c>
      <c r="R601" s="216">
        <f>Q601*H601</f>
        <v>0</v>
      </c>
      <c r="S601" s="216">
        <v>0</v>
      </c>
      <c r="T601" s="217">
        <f>S601*H601</f>
        <v>0</v>
      </c>
      <c r="U601" s="41"/>
      <c r="V601" s="41"/>
      <c r="W601" s="41"/>
      <c r="X601" s="41"/>
      <c r="Y601" s="41"/>
      <c r="Z601" s="41"/>
      <c r="AA601" s="41"/>
      <c r="AB601" s="41"/>
      <c r="AC601" s="41"/>
      <c r="AD601" s="41"/>
      <c r="AE601" s="41"/>
      <c r="AR601" s="218" t="s">
        <v>147</v>
      </c>
      <c r="AT601" s="218" t="s">
        <v>142</v>
      </c>
      <c r="AU601" s="218" t="s">
        <v>86</v>
      </c>
      <c r="AY601" s="20" t="s">
        <v>139</v>
      </c>
      <c r="BE601" s="219">
        <f>IF(N601="základní",J601,0)</f>
        <v>0</v>
      </c>
      <c r="BF601" s="219">
        <f>IF(N601="snížená",J601,0)</f>
        <v>0</v>
      </c>
      <c r="BG601" s="219">
        <f>IF(N601="zákl. přenesená",J601,0)</f>
        <v>0</v>
      </c>
      <c r="BH601" s="219">
        <f>IF(N601="sníž. přenesená",J601,0)</f>
        <v>0</v>
      </c>
      <c r="BI601" s="219">
        <f>IF(N601="nulová",J601,0)</f>
        <v>0</v>
      </c>
      <c r="BJ601" s="20" t="s">
        <v>84</v>
      </c>
      <c r="BK601" s="219">
        <f>ROUND(I601*H601,2)</f>
        <v>0</v>
      </c>
      <c r="BL601" s="20" t="s">
        <v>147</v>
      </c>
      <c r="BM601" s="218" t="s">
        <v>2426</v>
      </c>
    </row>
    <row r="602" s="2" customFormat="1">
      <c r="A602" s="41"/>
      <c r="B602" s="42"/>
      <c r="C602" s="43"/>
      <c r="D602" s="220" t="s">
        <v>149</v>
      </c>
      <c r="E602" s="43"/>
      <c r="F602" s="221" t="s">
        <v>2427</v>
      </c>
      <c r="G602" s="43"/>
      <c r="H602" s="43"/>
      <c r="I602" s="222"/>
      <c r="J602" s="43"/>
      <c r="K602" s="43"/>
      <c r="L602" s="47"/>
      <c r="M602" s="223"/>
      <c r="N602" s="224"/>
      <c r="O602" s="87"/>
      <c r="P602" s="87"/>
      <c r="Q602" s="87"/>
      <c r="R602" s="87"/>
      <c r="S602" s="87"/>
      <c r="T602" s="88"/>
      <c r="U602" s="41"/>
      <c r="V602" s="41"/>
      <c r="W602" s="41"/>
      <c r="X602" s="41"/>
      <c r="Y602" s="41"/>
      <c r="Z602" s="41"/>
      <c r="AA602" s="41"/>
      <c r="AB602" s="41"/>
      <c r="AC602" s="41"/>
      <c r="AD602" s="41"/>
      <c r="AE602" s="41"/>
      <c r="AT602" s="20" t="s">
        <v>149</v>
      </c>
      <c r="AU602" s="20" t="s">
        <v>86</v>
      </c>
    </row>
    <row r="603" s="2" customFormat="1">
      <c r="A603" s="41"/>
      <c r="B603" s="42"/>
      <c r="C603" s="43"/>
      <c r="D603" s="225" t="s">
        <v>151</v>
      </c>
      <c r="E603" s="43"/>
      <c r="F603" s="226" t="s">
        <v>2428</v>
      </c>
      <c r="G603" s="43"/>
      <c r="H603" s="43"/>
      <c r="I603" s="222"/>
      <c r="J603" s="43"/>
      <c r="K603" s="43"/>
      <c r="L603" s="47"/>
      <c r="M603" s="223"/>
      <c r="N603" s="224"/>
      <c r="O603" s="87"/>
      <c r="P603" s="87"/>
      <c r="Q603" s="87"/>
      <c r="R603" s="87"/>
      <c r="S603" s="87"/>
      <c r="T603" s="88"/>
      <c r="U603" s="41"/>
      <c r="V603" s="41"/>
      <c r="W603" s="41"/>
      <c r="X603" s="41"/>
      <c r="Y603" s="41"/>
      <c r="Z603" s="41"/>
      <c r="AA603" s="41"/>
      <c r="AB603" s="41"/>
      <c r="AC603" s="41"/>
      <c r="AD603" s="41"/>
      <c r="AE603" s="41"/>
      <c r="AT603" s="20" t="s">
        <v>151</v>
      </c>
      <c r="AU603" s="20" t="s">
        <v>86</v>
      </c>
    </row>
    <row r="604" s="2" customFormat="1">
      <c r="A604" s="41"/>
      <c r="B604" s="42"/>
      <c r="C604" s="43"/>
      <c r="D604" s="220" t="s">
        <v>164</v>
      </c>
      <c r="E604" s="43"/>
      <c r="F604" s="239" t="s">
        <v>297</v>
      </c>
      <c r="G604" s="43"/>
      <c r="H604" s="43"/>
      <c r="I604" s="222"/>
      <c r="J604" s="43"/>
      <c r="K604" s="43"/>
      <c r="L604" s="47"/>
      <c r="M604" s="223"/>
      <c r="N604" s="224"/>
      <c r="O604" s="87"/>
      <c r="P604" s="87"/>
      <c r="Q604" s="87"/>
      <c r="R604" s="87"/>
      <c r="S604" s="87"/>
      <c r="T604" s="88"/>
      <c r="U604" s="41"/>
      <c r="V604" s="41"/>
      <c r="W604" s="41"/>
      <c r="X604" s="41"/>
      <c r="Y604" s="41"/>
      <c r="Z604" s="41"/>
      <c r="AA604" s="41"/>
      <c r="AB604" s="41"/>
      <c r="AC604" s="41"/>
      <c r="AD604" s="41"/>
      <c r="AE604" s="41"/>
      <c r="AT604" s="20" t="s">
        <v>164</v>
      </c>
      <c r="AU604" s="20" t="s">
        <v>86</v>
      </c>
    </row>
    <row r="605" s="13" customFormat="1">
      <c r="A605" s="13"/>
      <c r="B605" s="227"/>
      <c r="C605" s="228"/>
      <c r="D605" s="220" t="s">
        <v>153</v>
      </c>
      <c r="E605" s="229" t="s">
        <v>19</v>
      </c>
      <c r="F605" s="230" t="s">
        <v>2417</v>
      </c>
      <c r="G605" s="228"/>
      <c r="H605" s="231">
        <v>35</v>
      </c>
      <c r="I605" s="232"/>
      <c r="J605" s="228"/>
      <c r="K605" s="228"/>
      <c r="L605" s="233"/>
      <c r="M605" s="234"/>
      <c r="N605" s="235"/>
      <c r="O605" s="235"/>
      <c r="P605" s="235"/>
      <c r="Q605" s="235"/>
      <c r="R605" s="235"/>
      <c r="S605" s="235"/>
      <c r="T605" s="236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37" t="s">
        <v>153</v>
      </c>
      <c r="AU605" s="237" t="s">
        <v>86</v>
      </c>
      <c r="AV605" s="13" t="s">
        <v>86</v>
      </c>
      <c r="AW605" s="13" t="s">
        <v>35</v>
      </c>
      <c r="AX605" s="13" t="s">
        <v>84</v>
      </c>
      <c r="AY605" s="237" t="s">
        <v>139</v>
      </c>
    </row>
    <row r="606" s="2" customFormat="1" ht="16.5" customHeight="1">
      <c r="A606" s="41"/>
      <c r="B606" s="42"/>
      <c r="C606" s="207" t="s">
        <v>1215</v>
      </c>
      <c r="D606" s="238" t="s">
        <v>142</v>
      </c>
      <c r="E606" s="208" t="s">
        <v>2429</v>
      </c>
      <c r="F606" s="209" t="s">
        <v>2430</v>
      </c>
      <c r="G606" s="210" t="s">
        <v>160</v>
      </c>
      <c r="H606" s="211">
        <v>35</v>
      </c>
      <c r="I606" s="212"/>
      <c r="J606" s="213">
        <f>ROUND(I606*H606,2)</f>
        <v>0</v>
      </c>
      <c r="K606" s="209" t="s">
        <v>146</v>
      </c>
      <c r="L606" s="47"/>
      <c r="M606" s="214" t="s">
        <v>19</v>
      </c>
      <c r="N606" s="215" t="s">
        <v>47</v>
      </c>
      <c r="O606" s="87"/>
      <c r="P606" s="216">
        <f>O606*H606</f>
        <v>0</v>
      </c>
      <c r="Q606" s="216">
        <v>0</v>
      </c>
      <c r="R606" s="216">
        <f>Q606*H606</f>
        <v>0</v>
      </c>
      <c r="S606" s="216">
        <v>0</v>
      </c>
      <c r="T606" s="217">
        <f>S606*H606</f>
        <v>0</v>
      </c>
      <c r="U606" s="41"/>
      <c r="V606" s="41"/>
      <c r="W606" s="41"/>
      <c r="X606" s="41"/>
      <c r="Y606" s="41"/>
      <c r="Z606" s="41"/>
      <c r="AA606" s="41"/>
      <c r="AB606" s="41"/>
      <c r="AC606" s="41"/>
      <c r="AD606" s="41"/>
      <c r="AE606" s="41"/>
      <c r="AR606" s="218" t="s">
        <v>147</v>
      </c>
      <c r="AT606" s="218" t="s">
        <v>142</v>
      </c>
      <c r="AU606" s="218" t="s">
        <v>86</v>
      </c>
      <c r="AY606" s="20" t="s">
        <v>139</v>
      </c>
      <c r="BE606" s="219">
        <f>IF(N606="základní",J606,0)</f>
        <v>0</v>
      </c>
      <c r="BF606" s="219">
        <f>IF(N606="snížená",J606,0)</f>
        <v>0</v>
      </c>
      <c r="BG606" s="219">
        <f>IF(N606="zákl. přenesená",J606,0)</f>
        <v>0</v>
      </c>
      <c r="BH606" s="219">
        <f>IF(N606="sníž. přenesená",J606,0)</f>
        <v>0</v>
      </c>
      <c r="BI606" s="219">
        <f>IF(N606="nulová",J606,0)</f>
        <v>0</v>
      </c>
      <c r="BJ606" s="20" t="s">
        <v>84</v>
      </c>
      <c r="BK606" s="219">
        <f>ROUND(I606*H606,2)</f>
        <v>0</v>
      </c>
      <c r="BL606" s="20" t="s">
        <v>147</v>
      </c>
      <c r="BM606" s="218" t="s">
        <v>2431</v>
      </c>
    </row>
    <row r="607" s="2" customFormat="1">
      <c r="A607" s="41"/>
      <c r="B607" s="42"/>
      <c r="C607" s="43"/>
      <c r="D607" s="220" t="s">
        <v>149</v>
      </c>
      <c r="E607" s="43"/>
      <c r="F607" s="221" t="s">
        <v>2432</v>
      </c>
      <c r="G607" s="43"/>
      <c r="H607" s="43"/>
      <c r="I607" s="222"/>
      <c r="J607" s="43"/>
      <c r="K607" s="43"/>
      <c r="L607" s="47"/>
      <c r="M607" s="223"/>
      <c r="N607" s="224"/>
      <c r="O607" s="87"/>
      <c r="P607" s="87"/>
      <c r="Q607" s="87"/>
      <c r="R607" s="87"/>
      <c r="S607" s="87"/>
      <c r="T607" s="88"/>
      <c r="U607" s="41"/>
      <c r="V607" s="41"/>
      <c r="W607" s="41"/>
      <c r="X607" s="41"/>
      <c r="Y607" s="41"/>
      <c r="Z607" s="41"/>
      <c r="AA607" s="41"/>
      <c r="AB607" s="41"/>
      <c r="AC607" s="41"/>
      <c r="AD607" s="41"/>
      <c r="AE607" s="41"/>
      <c r="AT607" s="20" t="s">
        <v>149</v>
      </c>
      <c r="AU607" s="20" t="s">
        <v>86</v>
      </c>
    </row>
    <row r="608" s="2" customFormat="1">
      <c r="A608" s="41"/>
      <c r="B608" s="42"/>
      <c r="C608" s="43"/>
      <c r="D608" s="225" t="s">
        <v>151</v>
      </c>
      <c r="E608" s="43"/>
      <c r="F608" s="226" t="s">
        <v>2433</v>
      </c>
      <c r="G608" s="43"/>
      <c r="H608" s="43"/>
      <c r="I608" s="222"/>
      <c r="J608" s="43"/>
      <c r="K608" s="43"/>
      <c r="L608" s="47"/>
      <c r="M608" s="223"/>
      <c r="N608" s="224"/>
      <c r="O608" s="87"/>
      <c r="P608" s="87"/>
      <c r="Q608" s="87"/>
      <c r="R608" s="87"/>
      <c r="S608" s="87"/>
      <c r="T608" s="88"/>
      <c r="U608" s="41"/>
      <c r="V608" s="41"/>
      <c r="W608" s="41"/>
      <c r="X608" s="41"/>
      <c r="Y608" s="41"/>
      <c r="Z608" s="41"/>
      <c r="AA608" s="41"/>
      <c r="AB608" s="41"/>
      <c r="AC608" s="41"/>
      <c r="AD608" s="41"/>
      <c r="AE608" s="41"/>
      <c r="AT608" s="20" t="s">
        <v>151</v>
      </c>
      <c r="AU608" s="20" t="s">
        <v>86</v>
      </c>
    </row>
    <row r="609" s="2" customFormat="1">
      <c r="A609" s="41"/>
      <c r="B609" s="42"/>
      <c r="C609" s="43"/>
      <c r="D609" s="220" t="s">
        <v>164</v>
      </c>
      <c r="E609" s="43"/>
      <c r="F609" s="239" t="s">
        <v>297</v>
      </c>
      <c r="G609" s="43"/>
      <c r="H609" s="43"/>
      <c r="I609" s="222"/>
      <c r="J609" s="43"/>
      <c r="K609" s="43"/>
      <c r="L609" s="47"/>
      <c r="M609" s="223"/>
      <c r="N609" s="224"/>
      <c r="O609" s="87"/>
      <c r="P609" s="87"/>
      <c r="Q609" s="87"/>
      <c r="R609" s="87"/>
      <c r="S609" s="87"/>
      <c r="T609" s="88"/>
      <c r="U609" s="41"/>
      <c r="V609" s="41"/>
      <c r="W609" s="41"/>
      <c r="X609" s="41"/>
      <c r="Y609" s="41"/>
      <c r="Z609" s="41"/>
      <c r="AA609" s="41"/>
      <c r="AB609" s="41"/>
      <c r="AC609" s="41"/>
      <c r="AD609" s="41"/>
      <c r="AE609" s="41"/>
      <c r="AT609" s="20" t="s">
        <v>164</v>
      </c>
      <c r="AU609" s="20" t="s">
        <v>86</v>
      </c>
    </row>
    <row r="610" s="13" customFormat="1">
      <c r="A610" s="13"/>
      <c r="B610" s="227"/>
      <c r="C610" s="228"/>
      <c r="D610" s="220" t="s">
        <v>153</v>
      </c>
      <c r="E610" s="229" t="s">
        <v>19</v>
      </c>
      <c r="F610" s="230" t="s">
        <v>2434</v>
      </c>
      <c r="G610" s="228"/>
      <c r="H610" s="231">
        <v>35</v>
      </c>
      <c r="I610" s="232"/>
      <c r="J610" s="228"/>
      <c r="K610" s="228"/>
      <c r="L610" s="233"/>
      <c r="M610" s="234"/>
      <c r="N610" s="235"/>
      <c r="O610" s="235"/>
      <c r="P610" s="235"/>
      <c r="Q610" s="235"/>
      <c r="R610" s="235"/>
      <c r="S610" s="235"/>
      <c r="T610" s="236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T610" s="237" t="s">
        <v>153</v>
      </c>
      <c r="AU610" s="237" t="s">
        <v>86</v>
      </c>
      <c r="AV610" s="13" t="s">
        <v>86</v>
      </c>
      <c r="AW610" s="13" t="s">
        <v>35</v>
      </c>
      <c r="AX610" s="13" t="s">
        <v>84</v>
      </c>
      <c r="AY610" s="237" t="s">
        <v>139</v>
      </c>
    </row>
    <row r="611" s="2" customFormat="1" ht="16.5" customHeight="1">
      <c r="A611" s="41"/>
      <c r="B611" s="42"/>
      <c r="C611" s="207" t="s">
        <v>2435</v>
      </c>
      <c r="D611" s="238" t="s">
        <v>142</v>
      </c>
      <c r="E611" s="208" t="s">
        <v>2436</v>
      </c>
      <c r="F611" s="209" t="s">
        <v>2437</v>
      </c>
      <c r="G611" s="210" t="s">
        <v>145</v>
      </c>
      <c r="H611" s="211">
        <v>91</v>
      </c>
      <c r="I611" s="212"/>
      <c r="J611" s="213">
        <f>ROUND(I611*H611,2)</f>
        <v>0</v>
      </c>
      <c r="K611" s="209" t="s">
        <v>146</v>
      </c>
      <c r="L611" s="47"/>
      <c r="M611" s="214" t="s">
        <v>19</v>
      </c>
      <c r="N611" s="215" t="s">
        <v>47</v>
      </c>
      <c r="O611" s="87"/>
      <c r="P611" s="216">
        <f>O611*H611</f>
        <v>0</v>
      </c>
      <c r="Q611" s="216">
        <v>0</v>
      </c>
      <c r="R611" s="216">
        <f>Q611*H611</f>
        <v>0</v>
      </c>
      <c r="S611" s="216">
        <v>0.45000000000000001</v>
      </c>
      <c r="T611" s="217">
        <f>S611*H611</f>
        <v>40.950000000000003</v>
      </c>
      <c r="U611" s="41"/>
      <c r="V611" s="41"/>
      <c r="W611" s="41"/>
      <c r="X611" s="41"/>
      <c r="Y611" s="41"/>
      <c r="Z611" s="41"/>
      <c r="AA611" s="41"/>
      <c r="AB611" s="41"/>
      <c r="AC611" s="41"/>
      <c r="AD611" s="41"/>
      <c r="AE611" s="41"/>
      <c r="AR611" s="218" t="s">
        <v>147</v>
      </c>
      <c r="AT611" s="218" t="s">
        <v>142</v>
      </c>
      <c r="AU611" s="218" t="s">
        <v>86</v>
      </c>
      <c r="AY611" s="20" t="s">
        <v>139</v>
      </c>
      <c r="BE611" s="219">
        <f>IF(N611="základní",J611,0)</f>
        <v>0</v>
      </c>
      <c r="BF611" s="219">
        <f>IF(N611="snížená",J611,0)</f>
        <v>0</v>
      </c>
      <c r="BG611" s="219">
        <f>IF(N611="zákl. přenesená",J611,0)</f>
        <v>0</v>
      </c>
      <c r="BH611" s="219">
        <f>IF(N611="sníž. přenesená",J611,0)</f>
        <v>0</v>
      </c>
      <c r="BI611" s="219">
        <f>IF(N611="nulová",J611,0)</f>
        <v>0</v>
      </c>
      <c r="BJ611" s="20" t="s">
        <v>84</v>
      </c>
      <c r="BK611" s="219">
        <f>ROUND(I611*H611,2)</f>
        <v>0</v>
      </c>
      <c r="BL611" s="20" t="s">
        <v>147</v>
      </c>
      <c r="BM611" s="218" t="s">
        <v>2438</v>
      </c>
    </row>
    <row r="612" s="2" customFormat="1">
      <c r="A612" s="41"/>
      <c r="B612" s="42"/>
      <c r="C612" s="43"/>
      <c r="D612" s="220" t="s">
        <v>149</v>
      </c>
      <c r="E612" s="43"/>
      <c r="F612" s="221" t="s">
        <v>2439</v>
      </c>
      <c r="G612" s="43"/>
      <c r="H612" s="43"/>
      <c r="I612" s="222"/>
      <c r="J612" s="43"/>
      <c r="K612" s="43"/>
      <c r="L612" s="47"/>
      <c r="M612" s="223"/>
      <c r="N612" s="224"/>
      <c r="O612" s="87"/>
      <c r="P612" s="87"/>
      <c r="Q612" s="87"/>
      <c r="R612" s="87"/>
      <c r="S612" s="87"/>
      <c r="T612" s="88"/>
      <c r="U612" s="41"/>
      <c r="V612" s="41"/>
      <c r="W612" s="41"/>
      <c r="X612" s="41"/>
      <c r="Y612" s="41"/>
      <c r="Z612" s="41"/>
      <c r="AA612" s="41"/>
      <c r="AB612" s="41"/>
      <c r="AC612" s="41"/>
      <c r="AD612" s="41"/>
      <c r="AE612" s="41"/>
      <c r="AT612" s="20" t="s">
        <v>149</v>
      </c>
      <c r="AU612" s="20" t="s">
        <v>86</v>
      </c>
    </row>
    <row r="613" s="2" customFormat="1">
      <c r="A613" s="41"/>
      <c r="B613" s="42"/>
      <c r="C613" s="43"/>
      <c r="D613" s="225" t="s">
        <v>151</v>
      </c>
      <c r="E613" s="43"/>
      <c r="F613" s="226" t="s">
        <v>2440</v>
      </c>
      <c r="G613" s="43"/>
      <c r="H613" s="43"/>
      <c r="I613" s="222"/>
      <c r="J613" s="43"/>
      <c r="K613" s="43"/>
      <c r="L613" s="47"/>
      <c r="M613" s="223"/>
      <c r="N613" s="224"/>
      <c r="O613" s="87"/>
      <c r="P613" s="87"/>
      <c r="Q613" s="87"/>
      <c r="R613" s="87"/>
      <c r="S613" s="87"/>
      <c r="T613" s="88"/>
      <c r="U613" s="41"/>
      <c r="V613" s="41"/>
      <c r="W613" s="41"/>
      <c r="X613" s="41"/>
      <c r="Y613" s="41"/>
      <c r="Z613" s="41"/>
      <c r="AA613" s="41"/>
      <c r="AB613" s="41"/>
      <c r="AC613" s="41"/>
      <c r="AD613" s="41"/>
      <c r="AE613" s="41"/>
      <c r="AT613" s="20" t="s">
        <v>151</v>
      </c>
      <c r="AU613" s="20" t="s">
        <v>86</v>
      </c>
    </row>
    <row r="614" s="2" customFormat="1">
      <c r="A614" s="41"/>
      <c r="B614" s="42"/>
      <c r="C614" s="43"/>
      <c r="D614" s="220" t="s">
        <v>164</v>
      </c>
      <c r="E614" s="43"/>
      <c r="F614" s="239" t="s">
        <v>2441</v>
      </c>
      <c r="G614" s="43"/>
      <c r="H614" s="43"/>
      <c r="I614" s="222"/>
      <c r="J614" s="43"/>
      <c r="K614" s="43"/>
      <c r="L614" s="47"/>
      <c r="M614" s="223"/>
      <c r="N614" s="224"/>
      <c r="O614" s="87"/>
      <c r="P614" s="87"/>
      <c r="Q614" s="87"/>
      <c r="R614" s="87"/>
      <c r="S614" s="87"/>
      <c r="T614" s="88"/>
      <c r="U614" s="41"/>
      <c r="V614" s="41"/>
      <c r="W614" s="41"/>
      <c r="X614" s="41"/>
      <c r="Y614" s="41"/>
      <c r="Z614" s="41"/>
      <c r="AA614" s="41"/>
      <c r="AB614" s="41"/>
      <c r="AC614" s="41"/>
      <c r="AD614" s="41"/>
      <c r="AE614" s="41"/>
      <c r="AT614" s="20" t="s">
        <v>164</v>
      </c>
      <c r="AU614" s="20" t="s">
        <v>86</v>
      </c>
    </row>
    <row r="615" s="13" customFormat="1">
      <c r="A615" s="13"/>
      <c r="B615" s="227"/>
      <c r="C615" s="228"/>
      <c r="D615" s="220" t="s">
        <v>153</v>
      </c>
      <c r="E615" s="229" t="s">
        <v>19</v>
      </c>
      <c r="F615" s="230" t="s">
        <v>2442</v>
      </c>
      <c r="G615" s="228"/>
      <c r="H615" s="231">
        <v>91</v>
      </c>
      <c r="I615" s="232"/>
      <c r="J615" s="228"/>
      <c r="K615" s="228"/>
      <c r="L615" s="233"/>
      <c r="M615" s="234"/>
      <c r="N615" s="235"/>
      <c r="O615" s="235"/>
      <c r="P615" s="235"/>
      <c r="Q615" s="235"/>
      <c r="R615" s="235"/>
      <c r="S615" s="235"/>
      <c r="T615" s="236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T615" s="237" t="s">
        <v>153</v>
      </c>
      <c r="AU615" s="237" t="s">
        <v>86</v>
      </c>
      <c r="AV615" s="13" t="s">
        <v>86</v>
      </c>
      <c r="AW615" s="13" t="s">
        <v>35</v>
      </c>
      <c r="AX615" s="13" t="s">
        <v>84</v>
      </c>
      <c r="AY615" s="237" t="s">
        <v>139</v>
      </c>
    </row>
    <row r="616" s="2" customFormat="1" ht="16.5" customHeight="1">
      <c r="A616" s="41"/>
      <c r="B616" s="42"/>
      <c r="C616" s="207" t="s">
        <v>2443</v>
      </c>
      <c r="D616" s="238" t="s">
        <v>142</v>
      </c>
      <c r="E616" s="208" t="s">
        <v>2444</v>
      </c>
      <c r="F616" s="209" t="s">
        <v>2445</v>
      </c>
      <c r="G616" s="210" t="s">
        <v>145</v>
      </c>
      <c r="H616" s="211">
        <v>1.95</v>
      </c>
      <c r="I616" s="212"/>
      <c r="J616" s="213">
        <f>ROUND(I616*H616,2)</f>
        <v>0</v>
      </c>
      <c r="K616" s="209" t="s">
        <v>146</v>
      </c>
      <c r="L616" s="47"/>
      <c r="M616" s="214" t="s">
        <v>19</v>
      </c>
      <c r="N616" s="215" t="s">
        <v>47</v>
      </c>
      <c r="O616" s="87"/>
      <c r="P616" s="216">
        <f>O616*H616</f>
        <v>0</v>
      </c>
      <c r="Q616" s="216">
        <v>0</v>
      </c>
      <c r="R616" s="216">
        <f>Q616*H616</f>
        <v>0</v>
      </c>
      <c r="S616" s="216">
        <v>2</v>
      </c>
      <c r="T616" s="217">
        <f>S616*H616</f>
        <v>3.8999999999999999</v>
      </c>
      <c r="U616" s="41"/>
      <c r="V616" s="41"/>
      <c r="W616" s="41"/>
      <c r="X616" s="41"/>
      <c r="Y616" s="41"/>
      <c r="Z616" s="41"/>
      <c r="AA616" s="41"/>
      <c r="AB616" s="41"/>
      <c r="AC616" s="41"/>
      <c r="AD616" s="41"/>
      <c r="AE616" s="41"/>
      <c r="AR616" s="218" t="s">
        <v>147</v>
      </c>
      <c r="AT616" s="218" t="s">
        <v>142</v>
      </c>
      <c r="AU616" s="218" t="s">
        <v>86</v>
      </c>
      <c r="AY616" s="20" t="s">
        <v>139</v>
      </c>
      <c r="BE616" s="219">
        <f>IF(N616="základní",J616,0)</f>
        <v>0</v>
      </c>
      <c r="BF616" s="219">
        <f>IF(N616="snížená",J616,0)</f>
        <v>0</v>
      </c>
      <c r="BG616" s="219">
        <f>IF(N616="zákl. přenesená",J616,0)</f>
        <v>0</v>
      </c>
      <c r="BH616" s="219">
        <f>IF(N616="sníž. přenesená",J616,0)</f>
        <v>0</v>
      </c>
      <c r="BI616" s="219">
        <f>IF(N616="nulová",J616,0)</f>
        <v>0</v>
      </c>
      <c r="BJ616" s="20" t="s">
        <v>84</v>
      </c>
      <c r="BK616" s="219">
        <f>ROUND(I616*H616,2)</f>
        <v>0</v>
      </c>
      <c r="BL616" s="20" t="s">
        <v>147</v>
      </c>
      <c r="BM616" s="218" t="s">
        <v>2446</v>
      </c>
    </row>
    <row r="617" s="2" customFormat="1">
      <c r="A617" s="41"/>
      <c r="B617" s="42"/>
      <c r="C617" s="43"/>
      <c r="D617" s="220" t="s">
        <v>149</v>
      </c>
      <c r="E617" s="43"/>
      <c r="F617" s="221" t="s">
        <v>2445</v>
      </c>
      <c r="G617" s="43"/>
      <c r="H617" s="43"/>
      <c r="I617" s="222"/>
      <c r="J617" s="43"/>
      <c r="K617" s="43"/>
      <c r="L617" s="47"/>
      <c r="M617" s="223"/>
      <c r="N617" s="224"/>
      <c r="O617" s="87"/>
      <c r="P617" s="87"/>
      <c r="Q617" s="87"/>
      <c r="R617" s="87"/>
      <c r="S617" s="87"/>
      <c r="T617" s="88"/>
      <c r="U617" s="41"/>
      <c r="V617" s="41"/>
      <c r="W617" s="41"/>
      <c r="X617" s="41"/>
      <c r="Y617" s="41"/>
      <c r="Z617" s="41"/>
      <c r="AA617" s="41"/>
      <c r="AB617" s="41"/>
      <c r="AC617" s="41"/>
      <c r="AD617" s="41"/>
      <c r="AE617" s="41"/>
      <c r="AT617" s="20" t="s">
        <v>149</v>
      </c>
      <c r="AU617" s="20" t="s">
        <v>86</v>
      </c>
    </row>
    <row r="618" s="2" customFormat="1">
      <c r="A618" s="41"/>
      <c r="B618" s="42"/>
      <c r="C618" s="43"/>
      <c r="D618" s="225" t="s">
        <v>151</v>
      </c>
      <c r="E618" s="43"/>
      <c r="F618" s="226" t="s">
        <v>2447</v>
      </c>
      <c r="G618" s="43"/>
      <c r="H618" s="43"/>
      <c r="I618" s="222"/>
      <c r="J618" s="43"/>
      <c r="K618" s="43"/>
      <c r="L618" s="47"/>
      <c r="M618" s="223"/>
      <c r="N618" s="224"/>
      <c r="O618" s="87"/>
      <c r="P618" s="87"/>
      <c r="Q618" s="87"/>
      <c r="R618" s="87"/>
      <c r="S618" s="87"/>
      <c r="T618" s="88"/>
      <c r="U618" s="41"/>
      <c r="V618" s="41"/>
      <c r="W618" s="41"/>
      <c r="X618" s="41"/>
      <c r="Y618" s="41"/>
      <c r="Z618" s="41"/>
      <c r="AA618" s="41"/>
      <c r="AB618" s="41"/>
      <c r="AC618" s="41"/>
      <c r="AD618" s="41"/>
      <c r="AE618" s="41"/>
      <c r="AT618" s="20" t="s">
        <v>151</v>
      </c>
      <c r="AU618" s="20" t="s">
        <v>86</v>
      </c>
    </row>
    <row r="619" s="2" customFormat="1">
      <c r="A619" s="41"/>
      <c r="B619" s="42"/>
      <c r="C619" s="43"/>
      <c r="D619" s="220" t="s">
        <v>164</v>
      </c>
      <c r="E619" s="43"/>
      <c r="F619" s="239" t="s">
        <v>2441</v>
      </c>
      <c r="G619" s="43"/>
      <c r="H619" s="43"/>
      <c r="I619" s="222"/>
      <c r="J619" s="43"/>
      <c r="K619" s="43"/>
      <c r="L619" s="47"/>
      <c r="M619" s="223"/>
      <c r="N619" s="224"/>
      <c r="O619" s="87"/>
      <c r="P619" s="87"/>
      <c r="Q619" s="87"/>
      <c r="R619" s="87"/>
      <c r="S619" s="87"/>
      <c r="T619" s="88"/>
      <c r="U619" s="41"/>
      <c r="V619" s="41"/>
      <c r="W619" s="41"/>
      <c r="X619" s="41"/>
      <c r="Y619" s="41"/>
      <c r="Z619" s="41"/>
      <c r="AA619" s="41"/>
      <c r="AB619" s="41"/>
      <c r="AC619" s="41"/>
      <c r="AD619" s="41"/>
      <c r="AE619" s="41"/>
      <c r="AT619" s="20" t="s">
        <v>164</v>
      </c>
      <c r="AU619" s="20" t="s">
        <v>86</v>
      </c>
    </row>
    <row r="620" s="13" customFormat="1">
      <c r="A620" s="13"/>
      <c r="B620" s="227"/>
      <c r="C620" s="228"/>
      <c r="D620" s="220" t="s">
        <v>153</v>
      </c>
      <c r="E620" s="229" t="s">
        <v>19</v>
      </c>
      <c r="F620" s="230" t="s">
        <v>2448</v>
      </c>
      <c r="G620" s="228"/>
      <c r="H620" s="231">
        <v>1.95</v>
      </c>
      <c r="I620" s="232"/>
      <c r="J620" s="228"/>
      <c r="K620" s="228"/>
      <c r="L620" s="233"/>
      <c r="M620" s="234"/>
      <c r="N620" s="235"/>
      <c r="O620" s="235"/>
      <c r="P620" s="235"/>
      <c r="Q620" s="235"/>
      <c r="R620" s="235"/>
      <c r="S620" s="235"/>
      <c r="T620" s="236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37" t="s">
        <v>153</v>
      </c>
      <c r="AU620" s="237" t="s">
        <v>86</v>
      </c>
      <c r="AV620" s="13" t="s">
        <v>86</v>
      </c>
      <c r="AW620" s="13" t="s">
        <v>35</v>
      </c>
      <c r="AX620" s="13" t="s">
        <v>84</v>
      </c>
      <c r="AY620" s="237" t="s">
        <v>139</v>
      </c>
    </row>
    <row r="621" s="2" customFormat="1" ht="21.75" customHeight="1">
      <c r="A621" s="41"/>
      <c r="B621" s="42"/>
      <c r="C621" s="207" t="s">
        <v>1133</v>
      </c>
      <c r="D621" s="238" t="s">
        <v>142</v>
      </c>
      <c r="E621" s="208" t="s">
        <v>2449</v>
      </c>
      <c r="F621" s="209" t="s">
        <v>2450</v>
      </c>
      <c r="G621" s="210" t="s">
        <v>160</v>
      </c>
      <c r="H621" s="211">
        <v>109.3</v>
      </c>
      <c r="I621" s="212"/>
      <c r="J621" s="213">
        <f>ROUND(I621*H621,2)</f>
        <v>0</v>
      </c>
      <c r="K621" s="209" t="s">
        <v>146</v>
      </c>
      <c r="L621" s="47"/>
      <c r="M621" s="214" t="s">
        <v>19</v>
      </c>
      <c r="N621" s="215" t="s">
        <v>47</v>
      </c>
      <c r="O621" s="87"/>
      <c r="P621" s="216">
        <f>O621*H621</f>
        <v>0</v>
      </c>
      <c r="Q621" s="216">
        <v>0</v>
      </c>
      <c r="R621" s="216">
        <f>Q621*H621</f>
        <v>0</v>
      </c>
      <c r="S621" s="216">
        <v>0.0050000000000000001</v>
      </c>
      <c r="T621" s="217">
        <f>S621*H621</f>
        <v>0.54649999999999999</v>
      </c>
      <c r="U621" s="41"/>
      <c r="V621" s="41"/>
      <c r="W621" s="41"/>
      <c r="X621" s="41"/>
      <c r="Y621" s="41"/>
      <c r="Z621" s="41"/>
      <c r="AA621" s="41"/>
      <c r="AB621" s="41"/>
      <c r="AC621" s="41"/>
      <c r="AD621" s="41"/>
      <c r="AE621" s="41"/>
      <c r="AR621" s="218" t="s">
        <v>147</v>
      </c>
      <c r="AT621" s="218" t="s">
        <v>142</v>
      </c>
      <c r="AU621" s="218" t="s">
        <v>86</v>
      </c>
      <c r="AY621" s="20" t="s">
        <v>139</v>
      </c>
      <c r="BE621" s="219">
        <f>IF(N621="základní",J621,0)</f>
        <v>0</v>
      </c>
      <c r="BF621" s="219">
        <f>IF(N621="snížená",J621,0)</f>
        <v>0</v>
      </c>
      <c r="BG621" s="219">
        <f>IF(N621="zákl. přenesená",J621,0)</f>
        <v>0</v>
      </c>
      <c r="BH621" s="219">
        <f>IF(N621="sníž. přenesená",J621,0)</f>
        <v>0</v>
      </c>
      <c r="BI621" s="219">
        <f>IF(N621="nulová",J621,0)</f>
        <v>0</v>
      </c>
      <c r="BJ621" s="20" t="s">
        <v>84</v>
      </c>
      <c r="BK621" s="219">
        <f>ROUND(I621*H621,2)</f>
        <v>0</v>
      </c>
      <c r="BL621" s="20" t="s">
        <v>147</v>
      </c>
      <c r="BM621" s="218" t="s">
        <v>2451</v>
      </c>
    </row>
    <row r="622" s="2" customFormat="1">
      <c r="A622" s="41"/>
      <c r="B622" s="42"/>
      <c r="C622" s="43"/>
      <c r="D622" s="220" t="s">
        <v>149</v>
      </c>
      <c r="E622" s="43"/>
      <c r="F622" s="221" t="s">
        <v>2452</v>
      </c>
      <c r="G622" s="43"/>
      <c r="H622" s="43"/>
      <c r="I622" s="222"/>
      <c r="J622" s="43"/>
      <c r="K622" s="43"/>
      <c r="L622" s="47"/>
      <c r="M622" s="223"/>
      <c r="N622" s="224"/>
      <c r="O622" s="87"/>
      <c r="P622" s="87"/>
      <c r="Q622" s="87"/>
      <c r="R622" s="87"/>
      <c r="S622" s="87"/>
      <c r="T622" s="88"/>
      <c r="U622" s="41"/>
      <c r="V622" s="41"/>
      <c r="W622" s="41"/>
      <c r="X622" s="41"/>
      <c r="Y622" s="41"/>
      <c r="Z622" s="41"/>
      <c r="AA622" s="41"/>
      <c r="AB622" s="41"/>
      <c r="AC622" s="41"/>
      <c r="AD622" s="41"/>
      <c r="AE622" s="41"/>
      <c r="AT622" s="20" t="s">
        <v>149</v>
      </c>
      <c r="AU622" s="20" t="s">
        <v>86</v>
      </c>
    </row>
    <row r="623" s="2" customFormat="1">
      <c r="A623" s="41"/>
      <c r="B623" s="42"/>
      <c r="C623" s="43"/>
      <c r="D623" s="225" t="s">
        <v>151</v>
      </c>
      <c r="E623" s="43"/>
      <c r="F623" s="226" t="s">
        <v>2453</v>
      </c>
      <c r="G623" s="43"/>
      <c r="H623" s="43"/>
      <c r="I623" s="222"/>
      <c r="J623" s="43"/>
      <c r="K623" s="43"/>
      <c r="L623" s="47"/>
      <c r="M623" s="223"/>
      <c r="N623" s="224"/>
      <c r="O623" s="87"/>
      <c r="P623" s="87"/>
      <c r="Q623" s="87"/>
      <c r="R623" s="87"/>
      <c r="S623" s="87"/>
      <c r="T623" s="88"/>
      <c r="U623" s="41"/>
      <c r="V623" s="41"/>
      <c r="W623" s="41"/>
      <c r="X623" s="41"/>
      <c r="Y623" s="41"/>
      <c r="Z623" s="41"/>
      <c r="AA623" s="41"/>
      <c r="AB623" s="41"/>
      <c r="AC623" s="41"/>
      <c r="AD623" s="41"/>
      <c r="AE623" s="41"/>
      <c r="AT623" s="20" t="s">
        <v>151</v>
      </c>
      <c r="AU623" s="20" t="s">
        <v>86</v>
      </c>
    </row>
    <row r="624" s="2" customFormat="1">
      <c r="A624" s="41"/>
      <c r="B624" s="42"/>
      <c r="C624" s="43"/>
      <c r="D624" s="220" t="s">
        <v>164</v>
      </c>
      <c r="E624" s="43"/>
      <c r="F624" s="239" t="s">
        <v>2117</v>
      </c>
      <c r="G624" s="43"/>
      <c r="H624" s="43"/>
      <c r="I624" s="222"/>
      <c r="J624" s="43"/>
      <c r="K624" s="43"/>
      <c r="L624" s="47"/>
      <c r="M624" s="223"/>
      <c r="N624" s="224"/>
      <c r="O624" s="87"/>
      <c r="P624" s="87"/>
      <c r="Q624" s="87"/>
      <c r="R624" s="87"/>
      <c r="S624" s="87"/>
      <c r="T624" s="88"/>
      <c r="U624" s="41"/>
      <c r="V624" s="41"/>
      <c r="W624" s="41"/>
      <c r="X624" s="41"/>
      <c r="Y624" s="41"/>
      <c r="Z624" s="41"/>
      <c r="AA624" s="41"/>
      <c r="AB624" s="41"/>
      <c r="AC624" s="41"/>
      <c r="AD624" s="41"/>
      <c r="AE624" s="41"/>
      <c r="AT624" s="20" t="s">
        <v>164</v>
      </c>
      <c r="AU624" s="20" t="s">
        <v>86</v>
      </c>
    </row>
    <row r="625" s="15" customFormat="1">
      <c r="A625" s="15"/>
      <c r="B625" s="262"/>
      <c r="C625" s="263"/>
      <c r="D625" s="220" t="s">
        <v>153</v>
      </c>
      <c r="E625" s="264" t="s">
        <v>19</v>
      </c>
      <c r="F625" s="265" t="s">
        <v>2454</v>
      </c>
      <c r="G625" s="263"/>
      <c r="H625" s="264" t="s">
        <v>19</v>
      </c>
      <c r="I625" s="266"/>
      <c r="J625" s="263"/>
      <c r="K625" s="263"/>
      <c r="L625" s="267"/>
      <c r="M625" s="268"/>
      <c r="N625" s="269"/>
      <c r="O625" s="269"/>
      <c r="P625" s="269"/>
      <c r="Q625" s="269"/>
      <c r="R625" s="269"/>
      <c r="S625" s="269"/>
      <c r="T625" s="270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  <c r="AE625" s="15"/>
      <c r="AT625" s="271" t="s">
        <v>153</v>
      </c>
      <c r="AU625" s="271" t="s">
        <v>86</v>
      </c>
      <c r="AV625" s="15" t="s">
        <v>84</v>
      </c>
      <c r="AW625" s="15" t="s">
        <v>35</v>
      </c>
      <c r="AX625" s="15" t="s">
        <v>76</v>
      </c>
      <c r="AY625" s="271" t="s">
        <v>139</v>
      </c>
    </row>
    <row r="626" s="15" customFormat="1">
      <c r="A626" s="15"/>
      <c r="B626" s="262"/>
      <c r="C626" s="263"/>
      <c r="D626" s="220" t="s">
        <v>153</v>
      </c>
      <c r="E626" s="264" t="s">
        <v>19</v>
      </c>
      <c r="F626" s="265" t="s">
        <v>2118</v>
      </c>
      <c r="G626" s="263"/>
      <c r="H626" s="264" t="s">
        <v>19</v>
      </c>
      <c r="I626" s="266"/>
      <c r="J626" s="263"/>
      <c r="K626" s="263"/>
      <c r="L626" s="267"/>
      <c r="M626" s="268"/>
      <c r="N626" s="269"/>
      <c r="O626" s="269"/>
      <c r="P626" s="269"/>
      <c r="Q626" s="269"/>
      <c r="R626" s="269"/>
      <c r="S626" s="269"/>
      <c r="T626" s="270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  <c r="AE626" s="15"/>
      <c r="AT626" s="271" t="s">
        <v>153</v>
      </c>
      <c r="AU626" s="271" t="s">
        <v>86</v>
      </c>
      <c r="AV626" s="15" t="s">
        <v>84</v>
      </c>
      <c r="AW626" s="15" t="s">
        <v>35</v>
      </c>
      <c r="AX626" s="15" t="s">
        <v>76</v>
      </c>
      <c r="AY626" s="271" t="s">
        <v>139</v>
      </c>
    </row>
    <row r="627" s="13" customFormat="1">
      <c r="A627" s="13"/>
      <c r="B627" s="227"/>
      <c r="C627" s="228"/>
      <c r="D627" s="220" t="s">
        <v>153</v>
      </c>
      <c r="E627" s="229" t="s">
        <v>19</v>
      </c>
      <c r="F627" s="230" t="s">
        <v>2119</v>
      </c>
      <c r="G627" s="228"/>
      <c r="H627" s="231">
        <v>93.099999999999994</v>
      </c>
      <c r="I627" s="232"/>
      <c r="J627" s="228"/>
      <c r="K627" s="228"/>
      <c r="L627" s="233"/>
      <c r="M627" s="234"/>
      <c r="N627" s="235"/>
      <c r="O627" s="235"/>
      <c r="P627" s="235"/>
      <c r="Q627" s="235"/>
      <c r="R627" s="235"/>
      <c r="S627" s="235"/>
      <c r="T627" s="236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37" t="s">
        <v>153</v>
      </c>
      <c r="AU627" s="237" t="s">
        <v>86</v>
      </c>
      <c r="AV627" s="13" t="s">
        <v>86</v>
      </c>
      <c r="AW627" s="13" t="s">
        <v>35</v>
      </c>
      <c r="AX627" s="13" t="s">
        <v>76</v>
      </c>
      <c r="AY627" s="237" t="s">
        <v>139</v>
      </c>
    </row>
    <row r="628" s="13" customFormat="1">
      <c r="A628" s="13"/>
      <c r="B628" s="227"/>
      <c r="C628" s="228"/>
      <c r="D628" s="220" t="s">
        <v>153</v>
      </c>
      <c r="E628" s="229" t="s">
        <v>19</v>
      </c>
      <c r="F628" s="230" t="s">
        <v>2130</v>
      </c>
      <c r="G628" s="228"/>
      <c r="H628" s="231">
        <v>3</v>
      </c>
      <c r="I628" s="232"/>
      <c r="J628" s="228"/>
      <c r="K628" s="228"/>
      <c r="L628" s="233"/>
      <c r="M628" s="234"/>
      <c r="N628" s="235"/>
      <c r="O628" s="235"/>
      <c r="P628" s="235"/>
      <c r="Q628" s="235"/>
      <c r="R628" s="235"/>
      <c r="S628" s="235"/>
      <c r="T628" s="23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37" t="s">
        <v>153</v>
      </c>
      <c r="AU628" s="237" t="s">
        <v>86</v>
      </c>
      <c r="AV628" s="13" t="s">
        <v>86</v>
      </c>
      <c r="AW628" s="13" t="s">
        <v>35</v>
      </c>
      <c r="AX628" s="13" t="s">
        <v>76</v>
      </c>
      <c r="AY628" s="237" t="s">
        <v>139</v>
      </c>
    </row>
    <row r="629" s="13" customFormat="1">
      <c r="A629" s="13"/>
      <c r="B629" s="227"/>
      <c r="C629" s="228"/>
      <c r="D629" s="220" t="s">
        <v>153</v>
      </c>
      <c r="E629" s="229" t="s">
        <v>19</v>
      </c>
      <c r="F629" s="230" t="s">
        <v>2120</v>
      </c>
      <c r="G629" s="228"/>
      <c r="H629" s="231">
        <v>13.199999999999999</v>
      </c>
      <c r="I629" s="232"/>
      <c r="J629" s="228"/>
      <c r="K629" s="228"/>
      <c r="L629" s="233"/>
      <c r="M629" s="234"/>
      <c r="N629" s="235"/>
      <c r="O629" s="235"/>
      <c r="P629" s="235"/>
      <c r="Q629" s="235"/>
      <c r="R629" s="235"/>
      <c r="S629" s="235"/>
      <c r="T629" s="236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37" t="s">
        <v>153</v>
      </c>
      <c r="AU629" s="237" t="s">
        <v>86</v>
      </c>
      <c r="AV629" s="13" t="s">
        <v>86</v>
      </c>
      <c r="AW629" s="13" t="s">
        <v>35</v>
      </c>
      <c r="AX629" s="13" t="s">
        <v>76</v>
      </c>
      <c r="AY629" s="237" t="s">
        <v>139</v>
      </c>
    </row>
    <row r="630" s="14" customFormat="1">
      <c r="A630" s="14"/>
      <c r="B630" s="251"/>
      <c r="C630" s="252"/>
      <c r="D630" s="220" t="s">
        <v>153</v>
      </c>
      <c r="E630" s="253" t="s">
        <v>19</v>
      </c>
      <c r="F630" s="254" t="s">
        <v>213</v>
      </c>
      <c r="G630" s="252"/>
      <c r="H630" s="255">
        <v>109.3</v>
      </c>
      <c r="I630" s="256"/>
      <c r="J630" s="252"/>
      <c r="K630" s="252"/>
      <c r="L630" s="257"/>
      <c r="M630" s="258"/>
      <c r="N630" s="259"/>
      <c r="O630" s="259"/>
      <c r="P630" s="259"/>
      <c r="Q630" s="259"/>
      <c r="R630" s="259"/>
      <c r="S630" s="259"/>
      <c r="T630" s="260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1" t="s">
        <v>153</v>
      </c>
      <c r="AU630" s="261" t="s">
        <v>86</v>
      </c>
      <c r="AV630" s="14" t="s">
        <v>147</v>
      </c>
      <c r="AW630" s="14" t="s">
        <v>35</v>
      </c>
      <c r="AX630" s="14" t="s">
        <v>84</v>
      </c>
      <c r="AY630" s="261" t="s">
        <v>139</v>
      </c>
    </row>
    <row r="631" s="2" customFormat="1" ht="16.5" customHeight="1">
      <c r="A631" s="41"/>
      <c r="B631" s="42"/>
      <c r="C631" s="207" t="s">
        <v>1222</v>
      </c>
      <c r="D631" s="238" t="s">
        <v>142</v>
      </c>
      <c r="E631" s="208" t="s">
        <v>2455</v>
      </c>
      <c r="F631" s="209" t="s">
        <v>2456</v>
      </c>
      <c r="G631" s="210" t="s">
        <v>271</v>
      </c>
      <c r="H631" s="211">
        <v>5</v>
      </c>
      <c r="I631" s="212"/>
      <c r="J631" s="213">
        <f>ROUND(I631*H631,2)</f>
        <v>0</v>
      </c>
      <c r="K631" s="209" t="s">
        <v>146</v>
      </c>
      <c r="L631" s="47"/>
      <c r="M631" s="214" t="s">
        <v>19</v>
      </c>
      <c r="N631" s="215" t="s">
        <v>47</v>
      </c>
      <c r="O631" s="87"/>
      <c r="P631" s="216">
        <f>O631*H631</f>
        <v>0</v>
      </c>
      <c r="Q631" s="216">
        <v>0.0001108</v>
      </c>
      <c r="R631" s="216">
        <f>Q631*H631</f>
        <v>0.00055400000000000002</v>
      </c>
      <c r="S631" s="216">
        <v>0</v>
      </c>
      <c r="T631" s="217">
        <f>S631*H631</f>
        <v>0</v>
      </c>
      <c r="U631" s="41"/>
      <c r="V631" s="41"/>
      <c r="W631" s="41"/>
      <c r="X631" s="41"/>
      <c r="Y631" s="41"/>
      <c r="Z631" s="41"/>
      <c r="AA631" s="41"/>
      <c r="AB631" s="41"/>
      <c r="AC631" s="41"/>
      <c r="AD631" s="41"/>
      <c r="AE631" s="41"/>
      <c r="AR631" s="218" t="s">
        <v>147</v>
      </c>
      <c r="AT631" s="218" t="s">
        <v>142</v>
      </c>
      <c r="AU631" s="218" t="s">
        <v>86</v>
      </c>
      <c r="AY631" s="20" t="s">
        <v>139</v>
      </c>
      <c r="BE631" s="219">
        <f>IF(N631="základní",J631,0)</f>
        <v>0</v>
      </c>
      <c r="BF631" s="219">
        <f>IF(N631="snížená",J631,0)</f>
        <v>0</v>
      </c>
      <c r="BG631" s="219">
        <f>IF(N631="zákl. přenesená",J631,0)</f>
        <v>0</v>
      </c>
      <c r="BH631" s="219">
        <f>IF(N631="sníž. přenesená",J631,0)</f>
        <v>0</v>
      </c>
      <c r="BI631" s="219">
        <f>IF(N631="nulová",J631,0)</f>
        <v>0</v>
      </c>
      <c r="BJ631" s="20" t="s">
        <v>84</v>
      </c>
      <c r="BK631" s="219">
        <f>ROUND(I631*H631,2)</f>
        <v>0</v>
      </c>
      <c r="BL631" s="20" t="s">
        <v>147</v>
      </c>
      <c r="BM631" s="218" t="s">
        <v>1284</v>
      </c>
    </row>
    <row r="632" s="2" customFormat="1">
      <c r="A632" s="41"/>
      <c r="B632" s="42"/>
      <c r="C632" s="43"/>
      <c r="D632" s="220" t="s">
        <v>149</v>
      </c>
      <c r="E632" s="43"/>
      <c r="F632" s="221" t="s">
        <v>2457</v>
      </c>
      <c r="G632" s="43"/>
      <c r="H632" s="43"/>
      <c r="I632" s="222"/>
      <c r="J632" s="43"/>
      <c r="K632" s="43"/>
      <c r="L632" s="47"/>
      <c r="M632" s="223"/>
      <c r="N632" s="224"/>
      <c r="O632" s="87"/>
      <c r="P632" s="87"/>
      <c r="Q632" s="87"/>
      <c r="R632" s="87"/>
      <c r="S632" s="87"/>
      <c r="T632" s="88"/>
      <c r="U632" s="41"/>
      <c r="V632" s="41"/>
      <c r="W632" s="41"/>
      <c r="X632" s="41"/>
      <c r="Y632" s="41"/>
      <c r="Z632" s="41"/>
      <c r="AA632" s="41"/>
      <c r="AB632" s="41"/>
      <c r="AC632" s="41"/>
      <c r="AD632" s="41"/>
      <c r="AE632" s="41"/>
      <c r="AT632" s="20" t="s">
        <v>149</v>
      </c>
      <c r="AU632" s="20" t="s">
        <v>86</v>
      </c>
    </row>
    <row r="633" s="2" customFormat="1">
      <c r="A633" s="41"/>
      <c r="B633" s="42"/>
      <c r="C633" s="43"/>
      <c r="D633" s="225" t="s">
        <v>151</v>
      </c>
      <c r="E633" s="43"/>
      <c r="F633" s="226" t="s">
        <v>2458</v>
      </c>
      <c r="G633" s="43"/>
      <c r="H633" s="43"/>
      <c r="I633" s="222"/>
      <c r="J633" s="43"/>
      <c r="K633" s="43"/>
      <c r="L633" s="47"/>
      <c r="M633" s="223"/>
      <c r="N633" s="224"/>
      <c r="O633" s="87"/>
      <c r="P633" s="87"/>
      <c r="Q633" s="87"/>
      <c r="R633" s="87"/>
      <c r="S633" s="87"/>
      <c r="T633" s="88"/>
      <c r="U633" s="41"/>
      <c r="V633" s="41"/>
      <c r="W633" s="41"/>
      <c r="X633" s="41"/>
      <c r="Y633" s="41"/>
      <c r="Z633" s="41"/>
      <c r="AA633" s="41"/>
      <c r="AB633" s="41"/>
      <c r="AC633" s="41"/>
      <c r="AD633" s="41"/>
      <c r="AE633" s="41"/>
      <c r="AT633" s="20" t="s">
        <v>151</v>
      </c>
      <c r="AU633" s="20" t="s">
        <v>86</v>
      </c>
    </row>
    <row r="634" s="2" customFormat="1">
      <c r="A634" s="41"/>
      <c r="B634" s="42"/>
      <c r="C634" s="43"/>
      <c r="D634" s="220" t="s">
        <v>164</v>
      </c>
      <c r="E634" s="43"/>
      <c r="F634" s="239" t="s">
        <v>2459</v>
      </c>
      <c r="G634" s="43"/>
      <c r="H634" s="43"/>
      <c r="I634" s="222"/>
      <c r="J634" s="43"/>
      <c r="K634" s="43"/>
      <c r="L634" s="47"/>
      <c r="M634" s="223"/>
      <c r="N634" s="224"/>
      <c r="O634" s="87"/>
      <c r="P634" s="87"/>
      <c r="Q634" s="87"/>
      <c r="R634" s="87"/>
      <c r="S634" s="87"/>
      <c r="T634" s="88"/>
      <c r="U634" s="41"/>
      <c r="V634" s="41"/>
      <c r="W634" s="41"/>
      <c r="X634" s="41"/>
      <c r="Y634" s="41"/>
      <c r="Z634" s="41"/>
      <c r="AA634" s="41"/>
      <c r="AB634" s="41"/>
      <c r="AC634" s="41"/>
      <c r="AD634" s="41"/>
      <c r="AE634" s="41"/>
      <c r="AT634" s="20" t="s">
        <v>164</v>
      </c>
      <c r="AU634" s="20" t="s">
        <v>86</v>
      </c>
    </row>
    <row r="635" s="2" customFormat="1" ht="16.5" customHeight="1">
      <c r="A635" s="41"/>
      <c r="B635" s="42"/>
      <c r="C635" s="240" t="s">
        <v>1231</v>
      </c>
      <c r="D635" s="241" t="s">
        <v>182</v>
      </c>
      <c r="E635" s="242" t="s">
        <v>2460</v>
      </c>
      <c r="F635" s="243" t="s">
        <v>2461</v>
      </c>
      <c r="G635" s="244" t="s">
        <v>271</v>
      </c>
      <c r="H635" s="245">
        <v>5</v>
      </c>
      <c r="I635" s="246"/>
      <c r="J635" s="247">
        <f>ROUND(I635*H635,2)</f>
        <v>0</v>
      </c>
      <c r="K635" s="243" t="s">
        <v>146</v>
      </c>
      <c r="L635" s="248"/>
      <c r="M635" s="249" t="s">
        <v>19</v>
      </c>
      <c r="N635" s="250" t="s">
        <v>47</v>
      </c>
      <c r="O635" s="87"/>
      <c r="P635" s="216">
        <f>O635*H635</f>
        <v>0</v>
      </c>
      <c r="Q635" s="216">
        <v>0.012500000000000001</v>
      </c>
      <c r="R635" s="216">
        <f>Q635*H635</f>
        <v>0.0625</v>
      </c>
      <c r="S635" s="216">
        <v>0</v>
      </c>
      <c r="T635" s="217">
        <f>S635*H635</f>
        <v>0</v>
      </c>
      <c r="U635" s="41"/>
      <c r="V635" s="41"/>
      <c r="W635" s="41"/>
      <c r="X635" s="41"/>
      <c r="Y635" s="41"/>
      <c r="Z635" s="41"/>
      <c r="AA635" s="41"/>
      <c r="AB635" s="41"/>
      <c r="AC635" s="41"/>
      <c r="AD635" s="41"/>
      <c r="AE635" s="41"/>
      <c r="AR635" s="218" t="s">
        <v>185</v>
      </c>
      <c r="AT635" s="218" t="s">
        <v>182</v>
      </c>
      <c r="AU635" s="218" t="s">
        <v>86</v>
      </c>
      <c r="AY635" s="20" t="s">
        <v>139</v>
      </c>
      <c r="BE635" s="219">
        <f>IF(N635="základní",J635,0)</f>
        <v>0</v>
      </c>
      <c r="BF635" s="219">
        <f>IF(N635="snížená",J635,0)</f>
        <v>0</v>
      </c>
      <c r="BG635" s="219">
        <f>IF(N635="zákl. přenesená",J635,0)</f>
        <v>0</v>
      </c>
      <c r="BH635" s="219">
        <f>IF(N635="sníž. přenesená",J635,0)</f>
        <v>0</v>
      </c>
      <c r="BI635" s="219">
        <f>IF(N635="nulová",J635,0)</f>
        <v>0</v>
      </c>
      <c r="BJ635" s="20" t="s">
        <v>84</v>
      </c>
      <c r="BK635" s="219">
        <f>ROUND(I635*H635,2)</f>
        <v>0</v>
      </c>
      <c r="BL635" s="20" t="s">
        <v>147</v>
      </c>
      <c r="BM635" s="218" t="s">
        <v>1303</v>
      </c>
    </row>
    <row r="636" s="2" customFormat="1">
      <c r="A636" s="41"/>
      <c r="B636" s="42"/>
      <c r="C636" s="43"/>
      <c r="D636" s="220" t="s">
        <v>149</v>
      </c>
      <c r="E636" s="43"/>
      <c r="F636" s="221" t="s">
        <v>2461</v>
      </c>
      <c r="G636" s="43"/>
      <c r="H636" s="43"/>
      <c r="I636" s="222"/>
      <c r="J636" s="43"/>
      <c r="K636" s="43"/>
      <c r="L636" s="47"/>
      <c r="M636" s="223"/>
      <c r="N636" s="224"/>
      <c r="O636" s="87"/>
      <c r="P636" s="87"/>
      <c r="Q636" s="87"/>
      <c r="R636" s="87"/>
      <c r="S636" s="87"/>
      <c r="T636" s="88"/>
      <c r="U636" s="41"/>
      <c r="V636" s="41"/>
      <c r="W636" s="41"/>
      <c r="X636" s="41"/>
      <c r="Y636" s="41"/>
      <c r="Z636" s="41"/>
      <c r="AA636" s="41"/>
      <c r="AB636" s="41"/>
      <c r="AC636" s="41"/>
      <c r="AD636" s="41"/>
      <c r="AE636" s="41"/>
      <c r="AT636" s="20" t="s">
        <v>149</v>
      </c>
      <c r="AU636" s="20" t="s">
        <v>86</v>
      </c>
    </row>
    <row r="637" s="2" customFormat="1">
      <c r="A637" s="41"/>
      <c r="B637" s="42"/>
      <c r="C637" s="43"/>
      <c r="D637" s="220" t="s">
        <v>164</v>
      </c>
      <c r="E637" s="43"/>
      <c r="F637" s="239" t="s">
        <v>2459</v>
      </c>
      <c r="G637" s="43"/>
      <c r="H637" s="43"/>
      <c r="I637" s="222"/>
      <c r="J637" s="43"/>
      <c r="K637" s="43"/>
      <c r="L637" s="47"/>
      <c r="M637" s="223"/>
      <c r="N637" s="224"/>
      <c r="O637" s="87"/>
      <c r="P637" s="87"/>
      <c r="Q637" s="87"/>
      <c r="R637" s="87"/>
      <c r="S637" s="87"/>
      <c r="T637" s="88"/>
      <c r="U637" s="41"/>
      <c r="V637" s="41"/>
      <c r="W637" s="41"/>
      <c r="X637" s="41"/>
      <c r="Y637" s="41"/>
      <c r="Z637" s="41"/>
      <c r="AA637" s="41"/>
      <c r="AB637" s="41"/>
      <c r="AC637" s="41"/>
      <c r="AD637" s="41"/>
      <c r="AE637" s="41"/>
      <c r="AT637" s="20" t="s">
        <v>164</v>
      </c>
      <c r="AU637" s="20" t="s">
        <v>86</v>
      </c>
    </row>
    <row r="638" s="13" customFormat="1">
      <c r="A638" s="13"/>
      <c r="B638" s="227"/>
      <c r="C638" s="228"/>
      <c r="D638" s="220" t="s">
        <v>153</v>
      </c>
      <c r="E638" s="229" t="s">
        <v>19</v>
      </c>
      <c r="F638" s="230" t="s">
        <v>229</v>
      </c>
      <c r="G638" s="228"/>
      <c r="H638" s="231">
        <v>5</v>
      </c>
      <c r="I638" s="232"/>
      <c r="J638" s="228"/>
      <c r="K638" s="228"/>
      <c r="L638" s="233"/>
      <c r="M638" s="234"/>
      <c r="N638" s="235"/>
      <c r="O638" s="235"/>
      <c r="P638" s="235"/>
      <c r="Q638" s="235"/>
      <c r="R638" s="235"/>
      <c r="S638" s="235"/>
      <c r="T638" s="23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37" t="s">
        <v>153</v>
      </c>
      <c r="AU638" s="237" t="s">
        <v>86</v>
      </c>
      <c r="AV638" s="13" t="s">
        <v>86</v>
      </c>
      <c r="AW638" s="13" t="s">
        <v>35</v>
      </c>
      <c r="AX638" s="13" t="s">
        <v>84</v>
      </c>
      <c r="AY638" s="237" t="s">
        <v>139</v>
      </c>
    </row>
    <row r="639" s="2" customFormat="1" ht="16.5" customHeight="1">
      <c r="A639" s="41"/>
      <c r="B639" s="42"/>
      <c r="C639" s="240" t="s">
        <v>2408</v>
      </c>
      <c r="D639" s="241" t="s">
        <v>182</v>
      </c>
      <c r="E639" s="242" t="s">
        <v>2462</v>
      </c>
      <c r="F639" s="243" t="s">
        <v>2463</v>
      </c>
      <c r="G639" s="244" t="s">
        <v>271</v>
      </c>
      <c r="H639" s="245">
        <v>5</v>
      </c>
      <c r="I639" s="246"/>
      <c r="J639" s="247">
        <f>ROUND(I639*H639,2)</f>
        <v>0</v>
      </c>
      <c r="K639" s="243" t="s">
        <v>146</v>
      </c>
      <c r="L639" s="248"/>
      <c r="M639" s="249" t="s">
        <v>19</v>
      </c>
      <c r="N639" s="250" t="s">
        <v>47</v>
      </c>
      <c r="O639" s="87"/>
      <c r="P639" s="216">
        <f>O639*H639</f>
        <v>0</v>
      </c>
      <c r="Q639" s="216">
        <v>0.0016999999999999999</v>
      </c>
      <c r="R639" s="216">
        <f>Q639*H639</f>
        <v>0.0084999999999999989</v>
      </c>
      <c r="S639" s="216">
        <v>0</v>
      </c>
      <c r="T639" s="217">
        <f>S639*H639</f>
        <v>0</v>
      </c>
      <c r="U639" s="41"/>
      <c r="V639" s="41"/>
      <c r="W639" s="41"/>
      <c r="X639" s="41"/>
      <c r="Y639" s="41"/>
      <c r="Z639" s="41"/>
      <c r="AA639" s="41"/>
      <c r="AB639" s="41"/>
      <c r="AC639" s="41"/>
      <c r="AD639" s="41"/>
      <c r="AE639" s="41"/>
      <c r="AR639" s="218" t="s">
        <v>185</v>
      </c>
      <c r="AT639" s="218" t="s">
        <v>182</v>
      </c>
      <c r="AU639" s="218" t="s">
        <v>86</v>
      </c>
      <c r="AY639" s="20" t="s">
        <v>139</v>
      </c>
      <c r="BE639" s="219">
        <f>IF(N639="základní",J639,0)</f>
        <v>0</v>
      </c>
      <c r="BF639" s="219">
        <f>IF(N639="snížená",J639,0)</f>
        <v>0</v>
      </c>
      <c r="BG639" s="219">
        <f>IF(N639="zákl. přenesená",J639,0)</f>
        <v>0</v>
      </c>
      <c r="BH639" s="219">
        <f>IF(N639="sníž. přenesená",J639,0)</f>
        <v>0</v>
      </c>
      <c r="BI639" s="219">
        <f>IF(N639="nulová",J639,0)</f>
        <v>0</v>
      </c>
      <c r="BJ639" s="20" t="s">
        <v>84</v>
      </c>
      <c r="BK639" s="219">
        <f>ROUND(I639*H639,2)</f>
        <v>0</v>
      </c>
      <c r="BL639" s="20" t="s">
        <v>147</v>
      </c>
      <c r="BM639" s="218" t="s">
        <v>2464</v>
      </c>
    </row>
    <row r="640" s="2" customFormat="1">
      <c r="A640" s="41"/>
      <c r="B640" s="42"/>
      <c r="C640" s="43"/>
      <c r="D640" s="220" t="s">
        <v>149</v>
      </c>
      <c r="E640" s="43"/>
      <c r="F640" s="221" t="s">
        <v>2463</v>
      </c>
      <c r="G640" s="43"/>
      <c r="H640" s="43"/>
      <c r="I640" s="222"/>
      <c r="J640" s="43"/>
      <c r="K640" s="43"/>
      <c r="L640" s="47"/>
      <c r="M640" s="223"/>
      <c r="N640" s="224"/>
      <c r="O640" s="87"/>
      <c r="P640" s="87"/>
      <c r="Q640" s="87"/>
      <c r="R640" s="87"/>
      <c r="S640" s="87"/>
      <c r="T640" s="88"/>
      <c r="U640" s="41"/>
      <c r="V640" s="41"/>
      <c r="W640" s="41"/>
      <c r="X640" s="41"/>
      <c r="Y640" s="41"/>
      <c r="Z640" s="41"/>
      <c r="AA640" s="41"/>
      <c r="AB640" s="41"/>
      <c r="AC640" s="41"/>
      <c r="AD640" s="41"/>
      <c r="AE640" s="41"/>
      <c r="AT640" s="20" t="s">
        <v>149</v>
      </c>
      <c r="AU640" s="20" t="s">
        <v>86</v>
      </c>
    </row>
    <row r="641" s="2" customFormat="1">
      <c r="A641" s="41"/>
      <c r="B641" s="42"/>
      <c r="C641" s="43"/>
      <c r="D641" s="220" t="s">
        <v>164</v>
      </c>
      <c r="E641" s="43"/>
      <c r="F641" s="239" t="s">
        <v>2459</v>
      </c>
      <c r="G641" s="43"/>
      <c r="H641" s="43"/>
      <c r="I641" s="222"/>
      <c r="J641" s="43"/>
      <c r="K641" s="43"/>
      <c r="L641" s="47"/>
      <c r="M641" s="223"/>
      <c r="N641" s="224"/>
      <c r="O641" s="87"/>
      <c r="P641" s="87"/>
      <c r="Q641" s="87"/>
      <c r="R641" s="87"/>
      <c r="S641" s="87"/>
      <c r="T641" s="88"/>
      <c r="U641" s="41"/>
      <c r="V641" s="41"/>
      <c r="W641" s="41"/>
      <c r="X641" s="41"/>
      <c r="Y641" s="41"/>
      <c r="Z641" s="41"/>
      <c r="AA641" s="41"/>
      <c r="AB641" s="41"/>
      <c r="AC641" s="41"/>
      <c r="AD641" s="41"/>
      <c r="AE641" s="41"/>
      <c r="AT641" s="20" t="s">
        <v>164</v>
      </c>
      <c r="AU641" s="20" t="s">
        <v>86</v>
      </c>
    </row>
    <row r="642" s="2" customFormat="1" ht="16.5" customHeight="1">
      <c r="A642" s="41"/>
      <c r="B642" s="42"/>
      <c r="C642" s="207" t="s">
        <v>1238</v>
      </c>
      <c r="D642" s="238" t="s">
        <v>142</v>
      </c>
      <c r="E642" s="208" t="s">
        <v>2465</v>
      </c>
      <c r="F642" s="209" t="s">
        <v>2466</v>
      </c>
      <c r="G642" s="210" t="s">
        <v>271</v>
      </c>
      <c r="H642" s="211">
        <v>15</v>
      </c>
      <c r="I642" s="212"/>
      <c r="J642" s="213">
        <f>ROUND(I642*H642,2)</f>
        <v>0</v>
      </c>
      <c r="K642" s="209" t="s">
        <v>146</v>
      </c>
      <c r="L642" s="47"/>
      <c r="M642" s="214" t="s">
        <v>19</v>
      </c>
      <c r="N642" s="215" t="s">
        <v>47</v>
      </c>
      <c r="O642" s="87"/>
      <c r="P642" s="216">
        <f>O642*H642</f>
        <v>0</v>
      </c>
      <c r="Q642" s="216">
        <v>9.9999999999999995E-07</v>
      </c>
      <c r="R642" s="216">
        <f>Q642*H642</f>
        <v>1.4999999999999999E-05</v>
      </c>
      <c r="S642" s="216">
        <v>0</v>
      </c>
      <c r="T642" s="217">
        <f>S642*H642</f>
        <v>0</v>
      </c>
      <c r="U642" s="41"/>
      <c r="V642" s="41"/>
      <c r="W642" s="41"/>
      <c r="X642" s="41"/>
      <c r="Y642" s="41"/>
      <c r="Z642" s="41"/>
      <c r="AA642" s="41"/>
      <c r="AB642" s="41"/>
      <c r="AC642" s="41"/>
      <c r="AD642" s="41"/>
      <c r="AE642" s="41"/>
      <c r="AR642" s="218" t="s">
        <v>147</v>
      </c>
      <c r="AT642" s="218" t="s">
        <v>142</v>
      </c>
      <c r="AU642" s="218" t="s">
        <v>86</v>
      </c>
      <c r="AY642" s="20" t="s">
        <v>139</v>
      </c>
      <c r="BE642" s="219">
        <f>IF(N642="základní",J642,0)</f>
        <v>0</v>
      </c>
      <c r="BF642" s="219">
        <f>IF(N642="snížená",J642,0)</f>
        <v>0</v>
      </c>
      <c r="BG642" s="219">
        <f>IF(N642="zákl. přenesená",J642,0)</f>
        <v>0</v>
      </c>
      <c r="BH642" s="219">
        <f>IF(N642="sníž. přenesená",J642,0)</f>
        <v>0</v>
      </c>
      <c r="BI642" s="219">
        <f>IF(N642="nulová",J642,0)</f>
        <v>0</v>
      </c>
      <c r="BJ642" s="20" t="s">
        <v>84</v>
      </c>
      <c r="BK642" s="219">
        <f>ROUND(I642*H642,2)</f>
        <v>0</v>
      </c>
      <c r="BL642" s="20" t="s">
        <v>147</v>
      </c>
      <c r="BM642" s="218" t="s">
        <v>2467</v>
      </c>
    </row>
    <row r="643" s="2" customFormat="1">
      <c r="A643" s="41"/>
      <c r="B643" s="42"/>
      <c r="C643" s="43"/>
      <c r="D643" s="220" t="s">
        <v>149</v>
      </c>
      <c r="E643" s="43"/>
      <c r="F643" s="221" t="s">
        <v>2466</v>
      </c>
      <c r="G643" s="43"/>
      <c r="H643" s="43"/>
      <c r="I643" s="222"/>
      <c r="J643" s="43"/>
      <c r="K643" s="43"/>
      <c r="L643" s="47"/>
      <c r="M643" s="223"/>
      <c r="N643" s="224"/>
      <c r="O643" s="87"/>
      <c r="P643" s="87"/>
      <c r="Q643" s="87"/>
      <c r="R643" s="87"/>
      <c r="S643" s="87"/>
      <c r="T643" s="88"/>
      <c r="U643" s="41"/>
      <c r="V643" s="41"/>
      <c r="W643" s="41"/>
      <c r="X643" s="41"/>
      <c r="Y643" s="41"/>
      <c r="Z643" s="41"/>
      <c r="AA643" s="41"/>
      <c r="AB643" s="41"/>
      <c r="AC643" s="41"/>
      <c r="AD643" s="41"/>
      <c r="AE643" s="41"/>
      <c r="AT643" s="20" t="s">
        <v>149</v>
      </c>
      <c r="AU643" s="20" t="s">
        <v>86</v>
      </c>
    </row>
    <row r="644" s="2" customFormat="1">
      <c r="A644" s="41"/>
      <c r="B644" s="42"/>
      <c r="C644" s="43"/>
      <c r="D644" s="225" t="s">
        <v>151</v>
      </c>
      <c r="E644" s="43"/>
      <c r="F644" s="226" t="s">
        <v>2468</v>
      </c>
      <c r="G644" s="43"/>
      <c r="H644" s="43"/>
      <c r="I644" s="222"/>
      <c r="J644" s="43"/>
      <c r="K644" s="43"/>
      <c r="L644" s="47"/>
      <c r="M644" s="223"/>
      <c r="N644" s="224"/>
      <c r="O644" s="87"/>
      <c r="P644" s="87"/>
      <c r="Q644" s="87"/>
      <c r="R644" s="87"/>
      <c r="S644" s="87"/>
      <c r="T644" s="88"/>
      <c r="U644" s="41"/>
      <c r="V644" s="41"/>
      <c r="W644" s="41"/>
      <c r="X644" s="41"/>
      <c r="Y644" s="41"/>
      <c r="Z644" s="41"/>
      <c r="AA644" s="41"/>
      <c r="AB644" s="41"/>
      <c r="AC644" s="41"/>
      <c r="AD644" s="41"/>
      <c r="AE644" s="41"/>
      <c r="AT644" s="20" t="s">
        <v>151</v>
      </c>
      <c r="AU644" s="20" t="s">
        <v>86</v>
      </c>
    </row>
    <row r="645" s="2" customFormat="1" ht="16.5" customHeight="1">
      <c r="A645" s="41"/>
      <c r="B645" s="42"/>
      <c r="C645" s="240" t="s">
        <v>1244</v>
      </c>
      <c r="D645" s="241" t="s">
        <v>182</v>
      </c>
      <c r="E645" s="242" t="s">
        <v>2469</v>
      </c>
      <c r="F645" s="243" t="s">
        <v>2470</v>
      </c>
      <c r="G645" s="244" t="s">
        <v>271</v>
      </c>
      <c r="H645" s="245">
        <v>5</v>
      </c>
      <c r="I645" s="246"/>
      <c r="J645" s="247">
        <f>ROUND(I645*H645,2)</f>
        <v>0</v>
      </c>
      <c r="K645" s="243" t="s">
        <v>146</v>
      </c>
      <c r="L645" s="248"/>
      <c r="M645" s="249" t="s">
        <v>19</v>
      </c>
      <c r="N645" s="250" t="s">
        <v>47</v>
      </c>
      <c r="O645" s="87"/>
      <c r="P645" s="216">
        <f>O645*H645</f>
        <v>0</v>
      </c>
      <c r="Q645" s="216">
        <v>3.0000000000000001E-05</v>
      </c>
      <c r="R645" s="216">
        <f>Q645*H645</f>
        <v>0.00015000000000000001</v>
      </c>
      <c r="S645" s="216">
        <v>0</v>
      </c>
      <c r="T645" s="217">
        <f>S645*H645</f>
        <v>0</v>
      </c>
      <c r="U645" s="41"/>
      <c r="V645" s="41"/>
      <c r="W645" s="41"/>
      <c r="X645" s="41"/>
      <c r="Y645" s="41"/>
      <c r="Z645" s="41"/>
      <c r="AA645" s="41"/>
      <c r="AB645" s="41"/>
      <c r="AC645" s="41"/>
      <c r="AD645" s="41"/>
      <c r="AE645" s="41"/>
      <c r="AR645" s="218" t="s">
        <v>185</v>
      </c>
      <c r="AT645" s="218" t="s">
        <v>182</v>
      </c>
      <c r="AU645" s="218" t="s">
        <v>86</v>
      </c>
      <c r="AY645" s="20" t="s">
        <v>139</v>
      </c>
      <c r="BE645" s="219">
        <f>IF(N645="základní",J645,0)</f>
        <v>0</v>
      </c>
      <c r="BF645" s="219">
        <f>IF(N645="snížená",J645,0)</f>
        <v>0</v>
      </c>
      <c r="BG645" s="219">
        <f>IF(N645="zákl. přenesená",J645,0)</f>
        <v>0</v>
      </c>
      <c r="BH645" s="219">
        <f>IF(N645="sníž. přenesená",J645,0)</f>
        <v>0</v>
      </c>
      <c r="BI645" s="219">
        <f>IF(N645="nulová",J645,0)</f>
        <v>0</v>
      </c>
      <c r="BJ645" s="20" t="s">
        <v>84</v>
      </c>
      <c r="BK645" s="219">
        <f>ROUND(I645*H645,2)</f>
        <v>0</v>
      </c>
      <c r="BL645" s="20" t="s">
        <v>147</v>
      </c>
      <c r="BM645" s="218" t="s">
        <v>2471</v>
      </c>
    </row>
    <row r="646" s="2" customFormat="1">
      <c r="A646" s="41"/>
      <c r="B646" s="42"/>
      <c r="C646" s="43"/>
      <c r="D646" s="220" t="s">
        <v>149</v>
      </c>
      <c r="E646" s="43"/>
      <c r="F646" s="221" t="s">
        <v>2470</v>
      </c>
      <c r="G646" s="43"/>
      <c r="H646" s="43"/>
      <c r="I646" s="222"/>
      <c r="J646" s="43"/>
      <c r="K646" s="43"/>
      <c r="L646" s="47"/>
      <c r="M646" s="223"/>
      <c r="N646" s="224"/>
      <c r="O646" s="87"/>
      <c r="P646" s="87"/>
      <c r="Q646" s="87"/>
      <c r="R646" s="87"/>
      <c r="S646" s="87"/>
      <c r="T646" s="88"/>
      <c r="U646" s="41"/>
      <c r="V646" s="41"/>
      <c r="W646" s="41"/>
      <c r="X646" s="41"/>
      <c r="Y646" s="41"/>
      <c r="Z646" s="41"/>
      <c r="AA646" s="41"/>
      <c r="AB646" s="41"/>
      <c r="AC646" s="41"/>
      <c r="AD646" s="41"/>
      <c r="AE646" s="41"/>
      <c r="AT646" s="20" t="s">
        <v>149</v>
      </c>
      <c r="AU646" s="20" t="s">
        <v>86</v>
      </c>
    </row>
    <row r="647" s="13" customFormat="1">
      <c r="A647" s="13"/>
      <c r="B647" s="227"/>
      <c r="C647" s="228"/>
      <c r="D647" s="220" t="s">
        <v>153</v>
      </c>
      <c r="E647" s="229" t="s">
        <v>19</v>
      </c>
      <c r="F647" s="230" t="s">
        <v>229</v>
      </c>
      <c r="G647" s="228"/>
      <c r="H647" s="231">
        <v>5</v>
      </c>
      <c r="I647" s="232"/>
      <c r="J647" s="228"/>
      <c r="K647" s="228"/>
      <c r="L647" s="233"/>
      <c r="M647" s="234"/>
      <c r="N647" s="235"/>
      <c r="O647" s="235"/>
      <c r="P647" s="235"/>
      <c r="Q647" s="235"/>
      <c r="R647" s="235"/>
      <c r="S647" s="235"/>
      <c r="T647" s="236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37" t="s">
        <v>153</v>
      </c>
      <c r="AU647" s="237" t="s">
        <v>86</v>
      </c>
      <c r="AV647" s="13" t="s">
        <v>86</v>
      </c>
      <c r="AW647" s="13" t="s">
        <v>35</v>
      </c>
      <c r="AX647" s="13" t="s">
        <v>84</v>
      </c>
      <c r="AY647" s="237" t="s">
        <v>139</v>
      </c>
    </row>
    <row r="648" s="2" customFormat="1" ht="16.5" customHeight="1">
      <c r="A648" s="41"/>
      <c r="B648" s="42"/>
      <c r="C648" s="240" t="s">
        <v>1254</v>
      </c>
      <c r="D648" s="241" t="s">
        <v>182</v>
      </c>
      <c r="E648" s="242" t="s">
        <v>2472</v>
      </c>
      <c r="F648" s="243" t="s">
        <v>2473</v>
      </c>
      <c r="G648" s="244" t="s">
        <v>271</v>
      </c>
      <c r="H648" s="245">
        <v>10</v>
      </c>
      <c r="I648" s="246"/>
      <c r="J648" s="247">
        <f>ROUND(I648*H648,2)</f>
        <v>0</v>
      </c>
      <c r="K648" s="243" t="s">
        <v>146</v>
      </c>
      <c r="L648" s="248"/>
      <c r="M648" s="249" t="s">
        <v>19</v>
      </c>
      <c r="N648" s="250" t="s">
        <v>47</v>
      </c>
      <c r="O648" s="87"/>
      <c r="P648" s="216">
        <f>O648*H648</f>
        <v>0</v>
      </c>
      <c r="Q648" s="216">
        <v>4.0000000000000003E-05</v>
      </c>
      <c r="R648" s="216">
        <f>Q648*H648</f>
        <v>0.00040000000000000002</v>
      </c>
      <c r="S648" s="216">
        <v>0</v>
      </c>
      <c r="T648" s="217">
        <f>S648*H648</f>
        <v>0</v>
      </c>
      <c r="U648" s="41"/>
      <c r="V648" s="41"/>
      <c r="W648" s="41"/>
      <c r="X648" s="41"/>
      <c r="Y648" s="41"/>
      <c r="Z648" s="41"/>
      <c r="AA648" s="41"/>
      <c r="AB648" s="41"/>
      <c r="AC648" s="41"/>
      <c r="AD648" s="41"/>
      <c r="AE648" s="41"/>
      <c r="AR648" s="218" t="s">
        <v>185</v>
      </c>
      <c r="AT648" s="218" t="s">
        <v>182</v>
      </c>
      <c r="AU648" s="218" t="s">
        <v>86</v>
      </c>
      <c r="AY648" s="20" t="s">
        <v>139</v>
      </c>
      <c r="BE648" s="219">
        <f>IF(N648="základní",J648,0)</f>
        <v>0</v>
      </c>
      <c r="BF648" s="219">
        <f>IF(N648="snížená",J648,0)</f>
        <v>0</v>
      </c>
      <c r="BG648" s="219">
        <f>IF(N648="zákl. přenesená",J648,0)</f>
        <v>0</v>
      </c>
      <c r="BH648" s="219">
        <f>IF(N648="sníž. přenesená",J648,0)</f>
        <v>0</v>
      </c>
      <c r="BI648" s="219">
        <f>IF(N648="nulová",J648,0)</f>
        <v>0</v>
      </c>
      <c r="BJ648" s="20" t="s">
        <v>84</v>
      </c>
      <c r="BK648" s="219">
        <f>ROUND(I648*H648,2)</f>
        <v>0</v>
      </c>
      <c r="BL648" s="20" t="s">
        <v>147</v>
      </c>
      <c r="BM648" s="218" t="s">
        <v>2474</v>
      </c>
    </row>
    <row r="649" s="2" customFormat="1">
      <c r="A649" s="41"/>
      <c r="B649" s="42"/>
      <c r="C649" s="43"/>
      <c r="D649" s="220" t="s">
        <v>149</v>
      </c>
      <c r="E649" s="43"/>
      <c r="F649" s="221" t="s">
        <v>2473</v>
      </c>
      <c r="G649" s="43"/>
      <c r="H649" s="43"/>
      <c r="I649" s="222"/>
      <c r="J649" s="43"/>
      <c r="K649" s="43"/>
      <c r="L649" s="47"/>
      <c r="M649" s="223"/>
      <c r="N649" s="224"/>
      <c r="O649" s="87"/>
      <c r="P649" s="87"/>
      <c r="Q649" s="87"/>
      <c r="R649" s="87"/>
      <c r="S649" s="87"/>
      <c r="T649" s="88"/>
      <c r="U649" s="41"/>
      <c r="V649" s="41"/>
      <c r="W649" s="41"/>
      <c r="X649" s="41"/>
      <c r="Y649" s="41"/>
      <c r="Z649" s="41"/>
      <c r="AA649" s="41"/>
      <c r="AB649" s="41"/>
      <c r="AC649" s="41"/>
      <c r="AD649" s="41"/>
      <c r="AE649" s="41"/>
      <c r="AT649" s="20" t="s">
        <v>149</v>
      </c>
      <c r="AU649" s="20" t="s">
        <v>86</v>
      </c>
    </row>
    <row r="650" s="13" customFormat="1">
      <c r="A650" s="13"/>
      <c r="B650" s="227"/>
      <c r="C650" s="228"/>
      <c r="D650" s="220" t="s">
        <v>153</v>
      </c>
      <c r="E650" s="229" t="s">
        <v>19</v>
      </c>
      <c r="F650" s="230" t="s">
        <v>545</v>
      </c>
      <c r="G650" s="228"/>
      <c r="H650" s="231">
        <v>10</v>
      </c>
      <c r="I650" s="232"/>
      <c r="J650" s="228"/>
      <c r="K650" s="228"/>
      <c r="L650" s="233"/>
      <c r="M650" s="234"/>
      <c r="N650" s="235"/>
      <c r="O650" s="235"/>
      <c r="P650" s="235"/>
      <c r="Q650" s="235"/>
      <c r="R650" s="235"/>
      <c r="S650" s="235"/>
      <c r="T650" s="236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37" t="s">
        <v>153</v>
      </c>
      <c r="AU650" s="237" t="s">
        <v>86</v>
      </c>
      <c r="AV650" s="13" t="s">
        <v>86</v>
      </c>
      <c r="AW650" s="13" t="s">
        <v>35</v>
      </c>
      <c r="AX650" s="13" t="s">
        <v>84</v>
      </c>
      <c r="AY650" s="237" t="s">
        <v>139</v>
      </c>
    </row>
    <row r="651" s="2" customFormat="1" ht="16.5" customHeight="1">
      <c r="A651" s="41"/>
      <c r="B651" s="42"/>
      <c r="C651" s="207" t="s">
        <v>1261</v>
      </c>
      <c r="D651" s="238" t="s">
        <v>142</v>
      </c>
      <c r="E651" s="208" t="s">
        <v>1515</v>
      </c>
      <c r="F651" s="209" t="s">
        <v>1516</v>
      </c>
      <c r="G651" s="210" t="s">
        <v>160</v>
      </c>
      <c r="H651" s="211">
        <v>445.82499999999999</v>
      </c>
      <c r="I651" s="212"/>
      <c r="J651" s="213">
        <f>ROUND(I651*H651,2)</f>
        <v>0</v>
      </c>
      <c r="K651" s="209" t="s">
        <v>146</v>
      </c>
      <c r="L651" s="47"/>
      <c r="M651" s="214" t="s">
        <v>19</v>
      </c>
      <c r="N651" s="215" t="s">
        <v>47</v>
      </c>
      <c r="O651" s="87"/>
      <c r="P651" s="216">
        <f>O651*H651</f>
        <v>0</v>
      </c>
      <c r="Q651" s="216">
        <v>3.4999999999999997E-05</v>
      </c>
      <c r="R651" s="216">
        <f>Q651*H651</f>
        <v>0.015603874999999998</v>
      </c>
      <c r="S651" s="216">
        <v>0</v>
      </c>
      <c r="T651" s="217">
        <f>S651*H651</f>
        <v>0</v>
      </c>
      <c r="U651" s="41"/>
      <c r="V651" s="41"/>
      <c r="W651" s="41"/>
      <c r="X651" s="41"/>
      <c r="Y651" s="41"/>
      <c r="Z651" s="41"/>
      <c r="AA651" s="41"/>
      <c r="AB651" s="41"/>
      <c r="AC651" s="41"/>
      <c r="AD651" s="41"/>
      <c r="AE651" s="41"/>
      <c r="AR651" s="218" t="s">
        <v>147</v>
      </c>
      <c r="AT651" s="218" t="s">
        <v>142</v>
      </c>
      <c r="AU651" s="218" t="s">
        <v>86</v>
      </c>
      <c r="AY651" s="20" t="s">
        <v>139</v>
      </c>
      <c r="BE651" s="219">
        <f>IF(N651="základní",J651,0)</f>
        <v>0</v>
      </c>
      <c r="BF651" s="219">
        <f>IF(N651="snížená",J651,0)</f>
        <v>0</v>
      </c>
      <c r="BG651" s="219">
        <f>IF(N651="zákl. přenesená",J651,0)</f>
        <v>0</v>
      </c>
      <c r="BH651" s="219">
        <f>IF(N651="sníž. přenesená",J651,0)</f>
        <v>0</v>
      </c>
      <c r="BI651" s="219">
        <f>IF(N651="nulová",J651,0)</f>
        <v>0</v>
      </c>
      <c r="BJ651" s="20" t="s">
        <v>84</v>
      </c>
      <c r="BK651" s="219">
        <f>ROUND(I651*H651,2)</f>
        <v>0</v>
      </c>
      <c r="BL651" s="20" t="s">
        <v>147</v>
      </c>
      <c r="BM651" s="218" t="s">
        <v>2475</v>
      </c>
    </row>
    <row r="652" s="2" customFormat="1">
      <c r="A652" s="41"/>
      <c r="B652" s="42"/>
      <c r="C652" s="43"/>
      <c r="D652" s="220" t="s">
        <v>149</v>
      </c>
      <c r="E652" s="43"/>
      <c r="F652" s="221" t="s">
        <v>1518</v>
      </c>
      <c r="G652" s="43"/>
      <c r="H652" s="43"/>
      <c r="I652" s="222"/>
      <c r="J652" s="43"/>
      <c r="K652" s="43"/>
      <c r="L652" s="47"/>
      <c r="M652" s="223"/>
      <c r="N652" s="224"/>
      <c r="O652" s="87"/>
      <c r="P652" s="87"/>
      <c r="Q652" s="87"/>
      <c r="R652" s="87"/>
      <c r="S652" s="87"/>
      <c r="T652" s="88"/>
      <c r="U652" s="41"/>
      <c r="V652" s="41"/>
      <c r="W652" s="41"/>
      <c r="X652" s="41"/>
      <c r="Y652" s="41"/>
      <c r="Z652" s="41"/>
      <c r="AA652" s="41"/>
      <c r="AB652" s="41"/>
      <c r="AC652" s="41"/>
      <c r="AD652" s="41"/>
      <c r="AE652" s="41"/>
      <c r="AT652" s="20" t="s">
        <v>149</v>
      </c>
      <c r="AU652" s="20" t="s">
        <v>86</v>
      </c>
    </row>
    <row r="653" s="2" customFormat="1">
      <c r="A653" s="41"/>
      <c r="B653" s="42"/>
      <c r="C653" s="43"/>
      <c r="D653" s="225" t="s">
        <v>151</v>
      </c>
      <c r="E653" s="43"/>
      <c r="F653" s="226" t="s">
        <v>1519</v>
      </c>
      <c r="G653" s="43"/>
      <c r="H653" s="43"/>
      <c r="I653" s="222"/>
      <c r="J653" s="43"/>
      <c r="K653" s="43"/>
      <c r="L653" s="47"/>
      <c r="M653" s="223"/>
      <c r="N653" s="224"/>
      <c r="O653" s="87"/>
      <c r="P653" s="87"/>
      <c r="Q653" s="87"/>
      <c r="R653" s="87"/>
      <c r="S653" s="87"/>
      <c r="T653" s="88"/>
      <c r="U653" s="41"/>
      <c r="V653" s="41"/>
      <c r="W653" s="41"/>
      <c r="X653" s="41"/>
      <c r="Y653" s="41"/>
      <c r="Z653" s="41"/>
      <c r="AA653" s="41"/>
      <c r="AB653" s="41"/>
      <c r="AC653" s="41"/>
      <c r="AD653" s="41"/>
      <c r="AE653" s="41"/>
      <c r="AT653" s="20" t="s">
        <v>151</v>
      </c>
      <c r="AU653" s="20" t="s">
        <v>86</v>
      </c>
    </row>
    <row r="654" s="13" customFormat="1">
      <c r="A654" s="13"/>
      <c r="B654" s="227"/>
      <c r="C654" s="228"/>
      <c r="D654" s="220" t="s">
        <v>153</v>
      </c>
      <c r="E654" s="229" t="s">
        <v>19</v>
      </c>
      <c r="F654" s="230" t="s">
        <v>1520</v>
      </c>
      <c r="G654" s="228"/>
      <c r="H654" s="231">
        <v>445.82499999999999</v>
      </c>
      <c r="I654" s="232"/>
      <c r="J654" s="228"/>
      <c r="K654" s="228"/>
      <c r="L654" s="233"/>
      <c r="M654" s="234"/>
      <c r="N654" s="235"/>
      <c r="O654" s="235"/>
      <c r="P654" s="235"/>
      <c r="Q654" s="235"/>
      <c r="R654" s="235"/>
      <c r="S654" s="235"/>
      <c r="T654" s="23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37" t="s">
        <v>153</v>
      </c>
      <c r="AU654" s="237" t="s">
        <v>86</v>
      </c>
      <c r="AV654" s="13" t="s">
        <v>86</v>
      </c>
      <c r="AW654" s="13" t="s">
        <v>35</v>
      </c>
      <c r="AX654" s="13" t="s">
        <v>84</v>
      </c>
      <c r="AY654" s="237" t="s">
        <v>139</v>
      </c>
    </row>
    <row r="655" s="2" customFormat="1" ht="16.5" customHeight="1">
      <c r="A655" s="41"/>
      <c r="B655" s="42"/>
      <c r="C655" s="207" t="s">
        <v>1266</v>
      </c>
      <c r="D655" s="238" t="s">
        <v>142</v>
      </c>
      <c r="E655" s="208" t="s">
        <v>2476</v>
      </c>
      <c r="F655" s="209" t="s">
        <v>2477</v>
      </c>
      <c r="G655" s="210" t="s">
        <v>160</v>
      </c>
      <c r="H655" s="211">
        <v>50</v>
      </c>
      <c r="I655" s="212"/>
      <c r="J655" s="213">
        <f>ROUND(I655*H655,2)</f>
        <v>0</v>
      </c>
      <c r="K655" s="209" t="s">
        <v>146</v>
      </c>
      <c r="L655" s="47"/>
      <c r="M655" s="214" t="s">
        <v>19</v>
      </c>
      <c r="N655" s="215" t="s">
        <v>47</v>
      </c>
      <c r="O655" s="87"/>
      <c r="P655" s="216">
        <f>O655*H655</f>
        <v>0</v>
      </c>
      <c r="Q655" s="216">
        <v>0</v>
      </c>
      <c r="R655" s="216">
        <f>Q655*H655</f>
        <v>0</v>
      </c>
      <c r="S655" s="216">
        <v>0.01</v>
      </c>
      <c r="T655" s="217">
        <f>S655*H655</f>
        <v>0.5</v>
      </c>
      <c r="U655" s="41"/>
      <c r="V655" s="41"/>
      <c r="W655" s="41"/>
      <c r="X655" s="41"/>
      <c r="Y655" s="41"/>
      <c r="Z655" s="41"/>
      <c r="AA655" s="41"/>
      <c r="AB655" s="41"/>
      <c r="AC655" s="41"/>
      <c r="AD655" s="41"/>
      <c r="AE655" s="41"/>
      <c r="AR655" s="218" t="s">
        <v>147</v>
      </c>
      <c r="AT655" s="218" t="s">
        <v>142</v>
      </c>
      <c r="AU655" s="218" t="s">
        <v>86</v>
      </c>
      <c r="AY655" s="20" t="s">
        <v>139</v>
      </c>
      <c r="BE655" s="219">
        <f>IF(N655="základní",J655,0)</f>
        <v>0</v>
      </c>
      <c r="BF655" s="219">
        <f>IF(N655="snížená",J655,0)</f>
        <v>0</v>
      </c>
      <c r="BG655" s="219">
        <f>IF(N655="zákl. přenesená",J655,0)</f>
        <v>0</v>
      </c>
      <c r="BH655" s="219">
        <f>IF(N655="sníž. přenesená",J655,0)</f>
        <v>0</v>
      </c>
      <c r="BI655" s="219">
        <f>IF(N655="nulová",J655,0)</f>
        <v>0</v>
      </c>
      <c r="BJ655" s="20" t="s">
        <v>84</v>
      </c>
      <c r="BK655" s="219">
        <f>ROUND(I655*H655,2)</f>
        <v>0</v>
      </c>
      <c r="BL655" s="20" t="s">
        <v>147</v>
      </c>
      <c r="BM655" s="218" t="s">
        <v>2478</v>
      </c>
    </row>
    <row r="656" s="2" customFormat="1">
      <c r="A656" s="41"/>
      <c r="B656" s="42"/>
      <c r="C656" s="43"/>
      <c r="D656" s="220" t="s">
        <v>149</v>
      </c>
      <c r="E656" s="43"/>
      <c r="F656" s="221" t="s">
        <v>2479</v>
      </c>
      <c r="G656" s="43"/>
      <c r="H656" s="43"/>
      <c r="I656" s="222"/>
      <c r="J656" s="43"/>
      <c r="K656" s="43"/>
      <c r="L656" s="47"/>
      <c r="M656" s="223"/>
      <c r="N656" s="224"/>
      <c r="O656" s="87"/>
      <c r="P656" s="87"/>
      <c r="Q656" s="87"/>
      <c r="R656" s="87"/>
      <c r="S656" s="87"/>
      <c r="T656" s="88"/>
      <c r="U656" s="41"/>
      <c r="V656" s="41"/>
      <c r="W656" s="41"/>
      <c r="X656" s="41"/>
      <c r="Y656" s="41"/>
      <c r="Z656" s="41"/>
      <c r="AA656" s="41"/>
      <c r="AB656" s="41"/>
      <c r="AC656" s="41"/>
      <c r="AD656" s="41"/>
      <c r="AE656" s="41"/>
      <c r="AT656" s="20" t="s">
        <v>149</v>
      </c>
      <c r="AU656" s="20" t="s">
        <v>86</v>
      </c>
    </row>
    <row r="657" s="2" customFormat="1">
      <c r="A657" s="41"/>
      <c r="B657" s="42"/>
      <c r="C657" s="43"/>
      <c r="D657" s="225" t="s">
        <v>151</v>
      </c>
      <c r="E657" s="43"/>
      <c r="F657" s="226" t="s">
        <v>2480</v>
      </c>
      <c r="G657" s="43"/>
      <c r="H657" s="43"/>
      <c r="I657" s="222"/>
      <c r="J657" s="43"/>
      <c r="K657" s="43"/>
      <c r="L657" s="47"/>
      <c r="M657" s="223"/>
      <c r="N657" s="224"/>
      <c r="O657" s="87"/>
      <c r="P657" s="87"/>
      <c r="Q657" s="87"/>
      <c r="R657" s="87"/>
      <c r="S657" s="87"/>
      <c r="T657" s="88"/>
      <c r="U657" s="41"/>
      <c r="V657" s="41"/>
      <c r="W657" s="41"/>
      <c r="X657" s="41"/>
      <c r="Y657" s="41"/>
      <c r="Z657" s="41"/>
      <c r="AA657" s="41"/>
      <c r="AB657" s="41"/>
      <c r="AC657" s="41"/>
      <c r="AD657" s="41"/>
      <c r="AE657" s="41"/>
      <c r="AT657" s="20" t="s">
        <v>151</v>
      </c>
      <c r="AU657" s="20" t="s">
        <v>86</v>
      </c>
    </row>
    <row r="658" s="13" customFormat="1">
      <c r="A658" s="13"/>
      <c r="B658" s="227"/>
      <c r="C658" s="228"/>
      <c r="D658" s="220" t="s">
        <v>153</v>
      </c>
      <c r="E658" s="229" t="s">
        <v>19</v>
      </c>
      <c r="F658" s="230" t="s">
        <v>1796</v>
      </c>
      <c r="G658" s="228"/>
      <c r="H658" s="231">
        <v>50</v>
      </c>
      <c r="I658" s="232"/>
      <c r="J658" s="228"/>
      <c r="K658" s="228"/>
      <c r="L658" s="233"/>
      <c r="M658" s="234"/>
      <c r="N658" s="235"/>
      <c r="O658" s="235"/>
      <c r="P658" s="235"/>
      <c r="Q658" s="235"/>
      <c r="R658" s="235"/>
      <c r="S658" s="235"/>
      <c r="T658" s="23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37" t="s">
        <v>153</v>
      </c>
      <c r="AU658" s="237" t="s">
        <v>86</v>
      </c>
      <c r="AV658" s="13" t="s">
        <v>86</v>
      </c>
      <c r="AW658" s="13" t="s">
        <v>35</v>
      </c>
      <c r="AX658" s="13" t="s">
        <v>84</v>
      </c>
      <c r="AY658" s="237" t="s">
        <v>139</v>
      </c>
    </row>
    <row r="659" s="12" customFormat="1" ht="22.8" customHeight="1">
      <c r="A659" s="12"/>
      <c r="B659" s="191"/>
      <c r="C659" s="192"/>
      <c r="D659" s="193" t="s">
        <v>75</v>
      </c>
      <c r="E659" s="205" t="s">
        <v>380</v>
      </c>
      <c r="F659" s="205" t="s">
        <v>1528</v>
      </c>
      <c r="G659" s="192"/>
      <c r="H659" s="192"/>
      <c r="I659" s="195"/>
      <c r="J659" s="206">
        <f>BK659</f>
        <v>0</v>
      </c>
      <c r="K659" s="192"/>
      <c r="L659" s="197"/>
      <c r="M659" s="198"/>
      <c r="N659" s="199"/>
      <c r="O659" s="199"/>
      <c r="P659" s="200">
        <f>SUM(P660:P679)</f>
        <v>0</v>
      </c>
      <c r="Q659" s="199"/>
      <c r="R659" s="200">
        <f>SUM(R660:R679)</f>
        <v>0.050000000000000003</v>
      </c>
      <c r="S659" s="199"/>
      <c r="T659" s="201">
        <f>SUM(T660:T679)</f>
        <v>0</v>
      </c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R659" s="202" t="s">
        <v>84</v>
      </c>
      <c r="AT659" s="203" t="s">
        <v>75</v>
      </c>
      <c r="AU659" s="203" t="s">
        <v>84</v>
      </c>
      <c r="AY659" s="202" t="s">
        <v>139</v>
      </c>
      <c r="BK659" s="204">
        <f>SUM(BK660:BK679)</f>
        <v>0</v>
      </c>
    </row>
    <row r="660" s="2" customFormat="1" ht="16.5" customHeight="1">
      <c r="A660" s="41"/>
      <c r="B660" s="42"/>
      <c r="C660" s="207" t="s">
        <v>2481</v>
      </c>
      <c r="D660" s="238" t="s">
        <v>142</v>
      </c>
      <c r="E660" s="208" t="s">
        <v>1537</v>
      </c>
      <c r="F660" s="209" t="s">
        <v>1538</v>
      </c>
      <c r="G660" s="210" t="s">
        <v>176</v>
      </c>
      <c r="H660" s="211">
        <v>82.906999999999996</v>
      </c>
      <c r="I660" s="212"/>
      <c r="J660" s="213">
        <f>ROUND(I660*H660,2)</f>
        <v>0</v>
      </c>
      <c r="K660" s="209" t="s">
        <v>146</v>
      </c>
      <c r="L660" s="47"/>
      <c r="M660" s="214" t="s">
        <v>19</v>
      </c>
      <c r="N660" s="215" t="s">
        <v>47</v>
      </c>
      <c r="O660" s="87"/>
      <c r="P660" s="216">
        <f>O660*H660</f>
        <v>0</v>
      </c>
      <c r="Q660" s="216">
        <v>0</v>
      </c>
      <c r="R660" s="216">
        <f>Q660*H660</f>
        <v>0</v>
      </c>
      <c r="S660" s="216">
        <v>0</v>
      </c>
      <c r="T660" s="217">
        <f>S660*H660</f>
        <v>0</v>
      </c>
      <c r="U660" s="41"/>
      <c r="V660" s="41"/>
      <c r="W660" s="41"/>
      <c r="X660" s="41"/>
      <c r="Y660" s="41"/>
      <c r="Z660" s="41"/>
      <c r="AA660" s="41"/>
      <c r="AB660" s="41"/>
      <c r="AC660" s="41"/>
      <c r="AD660" s="41"/>
      <c r="AE660" s="41"/>
      <c r="AR660" s="218" t="s">
        <v>147</v>
      </c>
      <c r="AT660" s="218" t="s">
        <v>142</v>
      </c>
      <c r="AU660" s="218" t="s">
        <v>86</v>
      </c>
      <c r="AY660" s="20" t="s">
        <v>139</v>
      </c>
      <c r="BE660" s="219">
        <f>IF(N660="základní",J660,0)</f>
        <v>0</v>
      </c>
      <c r="BF660" s="219">
        <f>IF(N660="snížená",J660,0)</f>
        <v>0</v>
      </c>
      <c r="BG660" s="219">
        <f>IF(N660="zákl. přenesená",J660,0)</f>
        <v>0</v>
      </c>
      <c r="BH660" s="219">
        <f>IF(N660="sníž. přenesená",J660,0)</f>
        <v>0</v>
      </c>
      <c r="BI660" s="219">
        <f>IF(N660="nulová",J660,0)</f>
        <v>0</v>
      </c>
      <c r="BJ660" s="20" t="s">
        <v>84</v>
      </c>
      <c r="BK660" s="219">
        <f>ROUND(I660*H660,2)</f>
        <v>0</v>
      </c>
      <c r="BL660" s="20" t="s">
        <v>147</v>
      </c>
      <c r="BM660" s="218" t="s">
        <v>2482</v>
      </c>
    </row>
    <row r="661" s="2" customFormat="1">
      <c r="A661" s="41"/>
      <c r="B661" s="42"/>
      <c r="C661" s="43"/>
      <c r="D661" s="220" t="s">
        <v>149</v>
      </c>
      <c r="E661" s="43"/>
      <c r="F661" s="221" t="s">
        <v>1540</v>
      </c>
      <c r="G661" s="43"/>
      <c r="H661" s="43"/>
      <c r="I661" s="222"/>
      <c r="J661" s="43"/>
      <c r="K661" s="43"/>
      <c r="L661" s="47"/>
      <c r="M661" s="223"/>
      <c r="N661" s="224"/>
      <c r="O661" s="87"/>
      <c r="P661" s="87"/>
      <c r="Q661" s="87"/>
      <c r="R661" s="87"/>
      <c r="S661" s="87"/>
      <c r="T661" s="88"/>
      <c r="U661" s="41"/>
      <c r="V661" s="41"/>
      <c r="W661" s="41"/>
      <c r="X661" s="41"/>
      <c r="Y661" s="41"/>
      <c r="Z661" s="41"/>
      <c r="AA661" s="41"/>
      <c r="AB661" s="41"/>
      <c r="AC661" s="41"/>
      <c r="AD661" s="41"/>
      <c r="AE661" s="41"/>
      <c r="AT661" s="20" t="s">
        <v>149</v>
      </c>
      <c r="AU661" s="20" t="s">
        <v>86</v>
      </c>
    </row>
    <row r="662" s="2" customFormat="1">
      <c r="A662" s="41"/>
      <c r="B662" s="42"/>
      <c r="C662" s="43"/>
      <c r="D662" s="225" t="s">
        <v>151</v>
      </c>
      <c r="E662" s="43"/>
      <c r="F662" s="226" t="s">
        <v>1541</v>
      </c>
      <c r="G662" s="43"/>
      <c r="H662" s="43"/>
      <c r="I662" s="222"/>
      <c r="J662" s="43"/>
      <c r="K662" s="43"/>
      <c r="L662" s="47"/>
      <c r="M662" s="223"/>
      <c r="N662" s="224"/>
      <c r="O662" s="87"/>
      <c r="P662" s="87"/>
      <c r="Q662" s="87"/>
      <c r="R662" s="87"/>
      <c r="S662" s="87"/>
      <c r="T662" s="88"/>
      <c r="U662" s="41"/>
      <c r="V662" s="41"/>
      <c r="W662" s="41"/>
      <c r="X662" s="41"/>
      <c r="Y662" s="41"/>
      <c r="Z662" s="41"/>
      <c r="AA662" s="41"/>
      <c r="AB662" s="41"/>
      <c r="AC662" s="41"/>
      <c r="AD662" s="41"/>
      <c r="AE662" s="41"/>
      <c r="AT662" s="20" t="s">
        <v>151</v>
      </c>
      <c r="AU662" s="20" t="s">
        <v>86</v>
      </c>
    </row>
    <row r="663" s="2" customFormat="1" ht="16.5" customHeight="1">
      <c r="A663" s="41"/>
      <c r="B663" s="42"/>
      <c r="C663" s="207" t="s">
        <v>2483</v>
      </c>
      <c r="D663" s="238" t="s">
        <v>142</v>
      </c>
      <c r="E663" s="208" t="s">
        <v>1530</v>
      </c>
      <c r="F663" s="209" t="s">
        <v>1531</v>
      </c>
      <c r="G663" s="210" t="s">
        <v>176</v>
      </c>
      <c r="H663" s="211">
        <v>2.5</v>
      </c>
      <c r="I663" s="212"/>
      <c r="J663" s="213">
        <f>ROUND(I663*H663,2)</f>
        <v>0</v>
      </c>
      <c r="K663" s="209" t="s">
        <v>146</v>
      </c>
      <c r="L663" s="47"/>
      <c r="M663" s="214" t="s">
        <v>19</v>
      </c>
      <c r="N663" s="215" t="s">
        <v>47</v>
      </c>
      <c r="O663" s="87"/>
      <c r="P663" s="216">
        <f>O663*H663</f>
        <v>0</v>
      </c>
      <c r="Q663" s="216">
        <v>0.02</v>
      </c>
      <c r="R663" s="216">
        <f>Q663*H663</f>
        <v>0.050000000000000003</v>
      </c>
      <c r="S663" s="216">
        <v>0</v>
      </c>
      <c r="T663" s="217">
        <f>S663*H663</f>
        <v>0</v>
      </c>
      <c r="U663" s="41"/>
      <c r="V663" s="41"/>
      <c r="W663" s="41"/>
      <c r="X663" s="41"/>
      <c r="Y663" s="41"/>
      <c r="Z663" s="41"/>
      <c r="AA663" s="41"/>
      <c r="AB663" s="41"/>
      <c r="AC663" s="41"/>
      <c r="AD663" s="41"/>
      <c r="AE663" s="41"/>
      <c r="AR663" s="218" t="s">
        <v>147</v>
      </c>
      <c r="AT663" s="218" t="s">
        <v>142</v>
      </c>
      <c r="AU663" s="218" t="s">
        <v>86</v>
      </c>
      <c r="AY663" s="20" t="s">
        <v>139</v>
      </c>
      <c r="BE663" s="219">
        <f>IF(N663="základní",J663,0)</f>
        <v>0</v>
      </c>
      <c r="BF663" s="219">
        <f>IF(N663="snížená",J663,0)</f>
        <v>0</v>
      </c>
      <c r="BG663" s="219">
        <f>IF(N663="zákl. přenesená",J663,0)</f>
        <v>0</v>
      </c>
      <c r="BH663" s="219">
        <f>IF(N663="sníž. přenesená",J663,0)</f>
        <v>0</v>
      </c>
      <c r="BI663" s="219">
        <f>IF(N663="nulová",J663,0)</f>
        <v>0</v>
      </c>
      <c r="BJ663" s="20" t="s">
        <v>84</v>
      </c>
      <c r="BK663" s="219">
        <f>ROUND(I663*H663,2)</f>
        <v>0</v>
      </c>
      <c r="BL663" s="20" t="s">
        <v>147</v>
      </c>
      <c r="BM663" s="218" t="s">
        <v>2484</v>
      </c>
    </row>
    <row r="664" s="2" customFormat="1">
      <c r="A664" s="41"/>
      <c r="B664" s="42"/>
      <c r="C664" s="43"/>
      <c r="D664" s="220" t="s">
        <v>149</v>
      </c>
      <c r="E664" s="43"/>
      <c r="F664" s="221" t="s">
        <v>1533</v>
      </c>
      <c r="G664" s="43"/>
      <c r="H664" s="43"/>
      <c r="I664" s="222"/>
      <c r="J664" s="43"/>
      <c r="K664" s="43"/>
      <c r="L664" s="47"/>
      <c r="M664" s="223"/>
      <c r="N664" s="224"/>
      <c r="O664" s="87"/>
      <c r="P664" s="87"/>
      <c r="Q664" s="87"/>
      <c r="R664" s="87"/>
      <c r="S664" s="87"/>
      <c r="T664" s="88"/>
      <c r="U664" s="41"/>
      <c r="V664" s="41"/>
      <c r="W664" s="41"/>
      <c r="X664" s="41"/>
      <c r="Y664" s="41"/>
      <c r="Z664" s="41"/>
      <c r="AA664" s="41"/>
      <c r="AB664" s="41"/>
      <c r="AC664" s="41"/>
      <c r="AD664" s="41"/>
      <c r="AE664" s="41"/>
      <c r="AT664" s="20" t="s">
        <v>149</v>
      </c>
      <c r="AU664" s="20" t="s">
        <v>86</v>
      </c>
    </row>
    <row r="665" s="2" customFormat="1">
      <c r="A665" s="41"/>
      <c r="B665" s="42"/>
      <c r="C665" s="43"/>
      <c r="D665" s="225" t="s">
        <v>151</v>
      </c>
      <c r="E665" s="43"/>
      <c r="F665" s="226" t="s">
        <v>1534</v>
      </c>
      <c r="G665" s="43"/>
      <c r="H665" s="43"/>
      <c r="I665" s="222"/>
      <c r="J665" s="43"/>
      <c r="K665" s="43"/>
      <c r="L665" s="47"/>
      <c r="M665" s="223"/>
      <c r="N665" s="224"/>
      <c r="O665" s="87"/>
      <c r="P665" s="87"/>
      <c r="Q665" s="87"/>
      <c r="R665" s="87"/>
      <c r="S665" s="87"/>
      <c r="T665" s="88"/>
      <c r="U665" s="41"/>
      <c r="V665" s="41"/>
      <c r="W665" s="41"/>
      <c r="X665" s="41"/>
      <c r="Y665" s="41"/>
      <c r="Z665" s="41"/>
      <c r="AA665" s="41"/>
      <c r="AB665" s="41"/>
      <c r="AC665" s="41"/>
      <c r="AD665" s="41"/>
      <c r="AE665" s="41"/>
      <c r="AT665" s="20" t="s">
        <v>151</v>
      </c>
      <c r="AU665" s="20" t="s">
        <v>86</v>
      </c>
    </row>
    <row r="666" s="13" customFormat="1">
      <c r="A666" s="13"/>
      <c r="B666" s="227"/>
      <c r="C666" s="228"/>
      <c r="D666" s="220" t="s">
        <v>153</v>
      </c>
      <c r="E666" s="229" t="s">
        <v>19</v>
      </c>
      <c r="F666" s="230" t="s">
        <v>1535</v>
      </c>
      <c r="G666" s="228"/>
      <c r="H666" s="231">
        <v>2.5</v>
      </c>
      <c r="I666" s="232"/>
      <c r="J666" s="228"/>
      <c r="K666" s="228"/>
      <c r="L666" s="233"/>
      <c r="M666" s="234"/>
      <c r="N666" s="235"/>
      <c r="O666" s="235"/>
      <c r="P666" s="235"/>
      <c r="Q666" s="235"/>
      <c r="R666" s="235"/>
      <c r="S666" s="235"/>
      <c r="T666" s="236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T666" s="237" t="s">
        <v>153</v>
      </c>
      <c r="AU666" s="237" t="s">
        <v>86</v>
      </c>
      <c r="AV666" s="13" t="s">
        <v>86</v>
      </c>
      <c r="AW666" s="13" t="s">
        <v>35</v>
      </c>
      <c r="AX666" s="13" t="s">
        <v>84</v>
      </c>
      <c r="AY666" s="237" t="s">
        <v>139</v>
      </c>
    </row>
    <row r="667" s="2" customFormat="1" ht="21.75" customHeight="1">
      <c r="A667" s="41"/>
      <c r="B667" s="42"/>
      <c r="C667" s="207" t="s">
        <v>2485</v>
      </c>
      <c r="D667" s="238" t="s">
        <v>142</v>
      </c>
      <c r="E667" s="208" t="s">
        <v>1542</v>
      </c>
      <c r="F667" s="209" t="s">
        <v>1543</v>
      </c>
      <c r="G667" s="210" t="s">
        <v>176</v>
      </c>
      <c r="H667" s="211">
        <v>82.906999999999996</v>
      </c>
      <c r="I667" s="212"/>
      <c r="J667" s="213">
        <f>ROUND(I667*H667,2)</f>
        <v>0</v>
      </c>
      <c r="K667" s="209" t="s">
        <v>146</v>
      </c>
      <c r="L667" s="47"/>
      <c r="M667" s="214" t="s">
        <v>19</v>
      </c>
      <c r="N667" s="215" t="s">
        <v>47</v>
      </c>
      <c r="O667" s="87"/>
      <c r="P667" s="216">
        <f>O667*H667</f>
        <v>0</v>
      </c>
      <c r="Q667" s="216">
        <v>0</v>
      </c>
      <c r="R667" s="216">
        <f>Q667*H667</f>
        <v>0</v>
      </c>
      <c r="S667" s="216">
        <v>0</v>
      </c>
      <c r="T667" s="217">
        <f>S667*H667</f>
        <v>0</v>
      </c>
      <c r="U667" s="41"/>
      <c r="V667" s="41"/>
      <c r="W667" s="41"/>
      <c r="X667" s="41"/>
      <c r="Y667" s="41"/>
      <c r="Z667" s="41"/>
      <c r="AA667" s="41"/>
      <c r="AB667" s="41"/>
      <c r="AC667" s="41"/>
      <c r="AD667" s="41"/>
      <c r="AE667" s="41"/>
      <c r="AR667" s="218" t="s">
        <v>147</v>
      </c>
      <c r="AT667" s="218" t="s">
        <v>142</v>
      </c>
      <c r="AU667" s="218" t="s">
        <v>86</v>
      </c>
      <c r="AY667" s="20" t="s">
        <v>139</v>
      </c>
      <c r="BE667" s="219">
        <f>IF(N667="základní",J667,0)</f>
        <v>0</v>
      </c>
      <c r="BF667" s="219">
        <f>IF(N667="snížená",J667,0)</f>
        <v>0</v>
      </c>
      <c r="BG667" s="219">
        <f>IF(N667="zákl. přenesená",J667,0)</f>
        <v>0</v>
      </c>
      <c r="BH667" s="219">
        <f>IF(N667="sníž. přenesená",J667,0)</f>
        <v>0</v>
      </c>
      <c r="BI667" s="219">
        <f>IF(N667="nulová",J667,0)</f>
        <v>0</v>
      </c>
      <c r="BJ667" s="20" t="s">
        <v>84</v>
      </c>
      <c r="BK667" s="219">
        <f>ROUND(I667*H667,2)</f>
        <v>0</v>
      </c>
      <c r="BL667" s="20" t="s">
        <v>147</v>
      </c>
      <c r="BM667" s="218" t="s">
        <v>2486</v>
      </c>
    </row>
    <row r="668" s="2" customFormat="1">
      <c r="A668" s="41"/>
      <c r="B668" s="42"/>
      <c r="C668" s="43"/>
      <c r="D668" s="220" t="s">
        <v>149</v>
      </c>
      <c r="E668" s="43"/>
      <c r="F668" s="221" t="s">
        <v>1545</v>
      </c>
      <c r="G668" s="43"/>
      <c r="H668" s="43"/>
      <c r="I668" s="222"/>
      <c r="J668" s="43"/>
      <c r="K668" s="43"/>
      <c r="L668" s="47"/>
      <c r="M668" s="223"/>
      <c r="N668" s="224"/>
      <c r="O668" s="87"/>
      <c r="P668" s="87"/>
      <c r="Q668" s="87"/>
      <c r="R668" s="87"/>
      <c r="S668" s="87"/>
      <c r="T668" s="88"/>
      <c r="U668" s="41"/>
      <c r="V668" s="41"/>
      <c r="W668" s="41"/>
      <c r="X668" s="41"/>
      <c r="Y668" s="41"/>
      <c r="Z668" s="41"/>
      <c r="AA668" s="41"/>
      <c r="AB668" s="41"/>
      <c r="AC668" s="41"/>
      <c r="AD668" s="41"/>
      <c r="AE668" s="41"/>
      <c r="AT668" s="20" t="s">
        <v>149</v>
      </c>
      <c r="AU668" s="20" t="s">
        <v>86</v>
      </c>
    </row>
    <row r="669" s="2" customFormat="1">
      <c r="A669" s="41"/>
      <c r="B669" s="42"/>
      <c r="C669" s="43"/>
      <c r="D669" s="225" t="s">
        <v>151</v>
      </c>
      <c r="E669" s="43"/>
      <c r="F669" s="226" t="s">
        <v>1546</v>
      </c>
      <c r="G669" s="43"/>
      <c r="H669" s="43"/>
      <c r="I669" s="222"/>
      <c r="J669" s="43"/>
      <c r="K669" s="43"/>
      <c r="L669" s="47"/>
      <c r="M669" s="223"/>
      <c r="N669" s="224"/>
      <c r="O669" s="87"/>
      <c r="P669" s="87"/>
      <c r="Q669" s="87"/>
      <c r="R669" s="87"/>
      <c r="S669" s="87"/>
      <c r="T669" s="88"/>
      <c r="U669" s="41"/>
      <c r="V669" s="41"/>
      <c r="W669" s="41"/>
      <c r="X669" s="41"/>
      <c r="Y669" s="41"/>
      <c r="Z669" s="41"/>
      <c r="AA669" s="41"/>
      <c r="AB669" s="41"/>
      <c r="AC669" s="41"/>
      <c r="AD669" s="41"/>
      <c r="AE669" s="41"/>
      <c r="AT669" s="20" t="s">
        <v>151</v>
      </c>
      <c r="AU669" s="20" t="s">
        <v>86</v>
      </c>
    </row>
    <row r="670" s="2" customFormat="1" ht="16.5" customHeight="1">
      <c r="A670" s="41"/>
      <c r="B670" s="42"/>
      <c r="C670" s="207" t="s">
        <v>1273</v>
      </c>
      <c r="D670" s="238" t="s">
        <v>142</v>
      </c>
      <c r="E670" s="208" t="s">
        <v>389</v>
      </c>
      <c r="F670" s="209" t="s">
        <v>390</v>
      </c>
      <c r="G670" s="210" t="s">
        <v>176</v>
      </c>
      <c r="H670" s="211">
        <v>82.906999999999996</v>
      </c>
      <c r="I670" s="212"/>
      <c r="J670" s="213">
        <f>ROUND(I670*H670,2)</f>
        <v>0</v>
      </c>
      <c r="K670" s="209" t="s">
        <v>146</v>
      </c>
      <c r="L670" s="47"/>
      <c r="M670" s="214" t="s">
        <v>19</v>
      </c>
      <c r="N670" s="215" t="s">
        <v>47</v>
      </c>
      <c r="O670" s="87"/>
      <c r="P670" s="216">
        <f>O670*H670</f>
        <v>0</v>
      </c>
      <c r="Q670" s="216">
        <v>0</v>
      </c>
      <c r="R670" s="216">
        <f>Q670*H670</f>
        <v>0</v>
      </c>
      <c r="S670" s="216">
        <v>0</v>
      </c>
      <c r="T670" s="217">
        <f>S670*H670</f>
        <v>0</v>
      </c>
      <c r="U670" s="41"/>
      <c r="V670" s="41"/>
      <c r="W670" s="41"/>
      <c r="X670" s="41"/>
      <c r="Y670" s="41"/>
      <c r="Z670" s="41"/>
      <c r="AA670" s="41"/>
      <c r="AB670" s="41"/>
      <c r="AC670" s="41"/>
      <c r="AD670" s="41"/>
      <c r="AE670" s="41"/>
      <c r="AR670" s="218" t="s">
        <v>147</v>
      </c>
      <c r="AT670" s="218" t="s">
        <v>142</v>
      </c>
      <c r="AU670" s="218" t="s">
        <v>86</v>
      </c>
      <c r="AY670" s="20" t="s">
        <v>139</v>
      </c>
      <c r="BE670" s="219">
        <f>IF(N670="základní",J670,0)</f>
        <v>0</v>
      </c>
      <c r="BF670" s="219">
        <f>IF(N670="snížená",J670,0)</f>
        <v>0</v>
      </c>
      <c r="BG670" s="219">
        <f>IF(N670="zákl. přenesená",J670,0)</f>
        <v>0</v>
      </c>
      <c r="BH670" s="219">
        <f>IF(N670="sníž. přenesená",J670,0)</f>
        <v>0</v>
      </c>
      <c r="BI670" s="219">
        <f>IF(N670="nulová",J670,0)</f>
        <v>0</v>
      </c>
      <c r="BJ670" s="20" t="s">
        <v>84</v>
      </c>
      <c r="BK670" s="219">
        <f>ROUND(I670*H670,2)</f>
        <v>0</v>
      </c>
      <c r="BL670" s="20" t="s">
        <v>147</v>
      </c>
      <c r="BM670" s="218" t="s">
        <v>2487</v>
      </c>
    </row>
    <row r="671" s="2" customFormat="1">
      <c r="A671" s="41"/>
      <c r="B671" s="42"/>
      <c r="C671" s="43"/>
      <c r="D671" s="220" t="s">
        <v>149</v>
      </c>
      <c r="E671" s="43"/>
      <c r="F671" s="221" t="s">
        <v>392</v>
      </c>
      <c r="G671" s="43"/>
      <c r="H671" s="43"/>
      <c r="I671" s="222"/>
      <c r="J671" s="43"/>
      <c r="K671" s="43"/>
      <c r="L671" s="47"/>
      <c r="M671" s="223"/>
      <c r="N671" s="224"/>
      <c r="O671" s="87"/>
      <c r="P671" s="87"/>
      <c r="Q671" s="87"/>
      <c r="R671" s="87"/>
      <c r="S671" s="87"/>
      <c r="T671" s="88"/>
      <c r="U671" s="41"/>
      <c r="V671" s="41"/>
      <c r="W671" s="41"/>
      <c r="X671" s="41"/>
      <c r="Y671" s="41"/>
      <c r="Z671" s="41"/>
      <c r="AA671" s="41"/>
      <c r="AB671" s="41"/>
      <c r="AC671" s="41"/>
      <c r="AD671" s="41"/>
      <c r="AE671" s="41"/>
      <c r="AT671" s="20" t="s">
        <v>149</v>
      </c>
      <c r="AU671" s="20" t="s">
        <v>86</v>
      </c>
    </row>
    <row r="672" s="2" customFormat="1">
      <c r="A672" s="41"/>
      <c r="B672" s="42"/>
      <c r="C672" s="43"/>
      <c r="D672" s="225" t="s">
        <v>151</v>
      </c>
      <c r="E672" s="43"/>
      <c r="F672" s="226" t="s">
        <v>393</v>
      </c>
      <c r="G672" s="43"/>
      <c r="H672" s="43"/>
      <c r="I672" s="222"/>
      <c r="J672" s="43"/>
      <c r="K672" s="43"/>
      <c r="L672" s="47"/>
      <c r="M672" s="223"/>
      <c r="N672" s="224"/>
      <c r="O672" s="87"/>
      <c r="P672" s="87"/>
      <c r="Q672" s="87"/>
      <c r="R672" s="87"/>
      <c r="S672" s="87"/>
      <c r="T672" s="88"/>
      <c r="U672" s="41"/>
      <c r="V672" s="41"/>
      <c r="W672" s="41"/>
      <c r="X672" s="41"/>
      <c r="Y672" s="41"/>
      <c r="Z672" s="41"/>
      <c r="AA672" s="41"/>
      <c r="AB672" s="41"/>
      <c r="AC672" s="41"/>
      <c r="AD672" s="41"/>
      <c r="AE672" s="41"/>
      <c r="AT672" s="20" t="s">
        <v>151</v>
      </c>
      <c r="AU672" s="20" t="s">
        <v>86</v>
      </c>
    </row>
    <row r="673" s="2" customFormat="1" ht="16.5" customHeight="1">
      <c r="A673" s="41"/>
      <c r="B673" s="42"/>
      <c r="C673" s="207" t="s">
        <v>1278</v>
      </c>
      <c r="D673" s="238" t="s">
        <v>142</v>
      </c>
      <c r="E673" s="208" t="s">
        <v>395</v>
      </c>
      <c r="F673" s="209" t="s">
        <v>396</v>
      </c>
      <c r="G673" s="210" t="s">
        <v>176</v>
      </c>
      <c r="H673" s="211">
        <v>914.50800000000004</v>
      </c>
      <c r="I673" s="212"/>
      <c r="J673" s="213">
        <f>ROUND(I673*H673,2)</f>
        <v>0</v>
      </c>
      <c r="K673" s="209" t="s">
        <v>146</v>
      </c>
      <c r="L673" s="47"/>
      <c r="M673" s="214" t="s">
        <v>19</v>
      </c>
      <c r="N673" s="215" t="s">
        <v>47</v>
      </c>
      <c r="O673" s="87"/>
      <c r="P673" s="216">
        <f>O673*H673</f>
        <v>0</v>
      </c>
      <c r="Q673" s="216">
        <v>0</v>
      </c>
      <c r="R673" s="216">
        <f>Q673*H673</f>
        <v>0</v>
      </c>
      <c r="S673" s="216">
        <v>0</v>
      </c>
      <c r="T673" s="217">
        <f>S673*H673</f>
        <v>0</v>
      </c>
      <c r="U673" s="41"/>
      <c r="V673" s="41"/>
      <c r="W673" s="41"/>
      <c r="X673" s="41"/>
      <c r="Y673" s="41"/>
      <c r="Z673" s="41"/>
      <c r="AA673" s="41"/>
      <c r="AB673" s="41"/>
      <c r="AC673" s="41"/>
      <c r="AD673" s="41"/>
      <c r="AE673" s="41"/>
      <c r="AR673" s="218" t="s">
        <v>147</v>
      </c>
      <c r="AT673" s="218" t="s">
        <v>142</v>
      </c>
      <c r="AU673" s="218" t="s">
        <v>86</v>
      </c>
      <c r="AY673" s="20" t="s">
        <v>139</v>
      </c>
      <c r="BE673" s="219">
        <f>IF(N673="základní",J673,0)</f>
        <v>0</v>
      </c>
      <c r="BF673" s="219">
        <f>IF(N673="snížená",J673,0)</f>
        <v>0</v>
      </c>
      <c r="BG673" s="219">
        <f>IF(N673="zákl. přenesená",J673,0)</f>
        <v>0</v>
      </c>
      <c r="BH673" s="219">
        <f>IF(N673="sníž. přenesená",J673,0)</f>
        <v>0</v>
      </c>
      <c r="BI673" s="219">
        <f>IF(N673="nulová",J673,0)</f>
        <v>0</v>
      </c>
      <c r="BJ673" s="20" t="s">
        <v>84</v>
      </c>
      <c r="BK673" s="219">
        <f>ROUND(I673*H673,2)</f>
        <v>0</v>
      </c>
      <c r="BL673" s="20" t="s">
        <v>147</v>
      </c>
      <c r="BM673" s="218" t="s">
        <v>204</v>
      </c>
    </row>
    <row r="674" s="2" customFormat="1">
      <c r="A674" s="41"/>
      <c r="B674" s="42"/>
      <c r="C674" s="43"/>
      <c r="D674" s="220" t="s">
        <v>149</v>
      </c>
      <c r="E674" s="43"/>
      <c r="F674" s="221" t="s">
        <v>398</v>
      </c>
      <c r="G674" s="43"/>
      <c r="H674" s="43"/>
      <c r="I674" s="222"/>
      <c r="J674" s="43"/>
      <c r="K674" s="43"/>
      <c r="L674" s="47"/>
      <c r="M674" s="223"/>
      <c r="N674" s="224"/>
      <c r="O674" s="87"/>
      <c r="P674" s="87"/>
      <c r="Q674" s="87"/>
      <c r="R674" s="87"/>
      <c r="S674" s="87"/>
      <c r="T674" s="88"/>
      <c r="U674" s="41"/>
      <c r="V674" s="41"/>
      <c r="W674" s="41"/>
      <c r="X674" s="41"/>
      <c r="Y674" s="41"/>
      <c r="Z674" s="41"/>
      <c r="AA674" s="41"/>
      <c r="AB674" s="41"/>
      <c r="AC674" s="41"/>
      <c r="AD674" s="41"/>
      <c r="AE674" s="41"/>
      <c r="AT674" s="20" t="s">
        <v>149</v>
      </c>
      <c r="AU674" s="20" t="s">
        <v>86</v>
      </c>
    </row>
    <row r="675" s="2" customFormat="1">
      <c r="A675" s="41"/>
      <c r="B675" s="42"/>
      <c r="C675" s="43"/>
      <c r="D675" s="225" t="s">
        <v>151</v>
      </c>
      <c r="E675" s="43"/>
      <c r="F675" s="226" t="s">
        <v>399</v>
      </c>
      <c r="G675" s="43"/>
      <c r="H675" s="43"/>
      <c r="I675" s="222"/>
      <c r="J675" s="43"/>
      <c r="K675" s="43"/>
      <c r="L675" s="47"/>
      <c r="M675" s="223"/>
      <c r="N675" s="224"/>
      <c r="O675" s="87"/>
      <c r="P675" s="87"/>
      <c r="Q675" s="87"/>
      <c r="R675" s="87"/>
      <c r="S675" s="87"/>
      <c r="T675" s="88"/>
      <c r="U675" s="41"/>
      <c r="V675" s="41"/>
      <c r="W675" s="41"/>
      <c r="X675" s="41"/>
      <c r="Y675" s="41"/>
      <c r="Z675" s="41"/>
      <c r="AA675" s="41"/>
      <c r="AB675" s="41"/>
      <c r="AC675" s="41"/>
      <c r="AD675" s="41"/>
      <c r="AE675" s="41"/>
      <c r="AT675" s="20" t="s">
        <v>151</v>
      </c>
      <c r="AU675" s="20" t="s">
        <v>86</v>
      </c>
    </row>
    <row r="676" s="13" customFormat="1">
      <c r="A676" s="13"/>
      <c r="B676" s="227"/>
      <c r="C676" s="228"/>
      <c r="D676" s="220" t="s">
        <v>153</v>
      </c>
      <c r="E676" s="228"/>
      <c r="F676" s="230" t="s">
        <v>2488</v>
      </c>
      <c r="G676" s="228"/>
      <c r="H676" s="231">
        <v>914.50800000000004</v>
      </c>
      <c r="I676" s="232"/>
      <c r="J676" s="228"/>
      <c r="K676" s="228"/>
      <c r="L676" s="233"/>
      <c r="M676" s="234"/>
      <c r="N676" s="235"/>
      <c r="O676" s="235"/>
      <c r="P676" s="235"/>
      <c r="Q676" s="235"/>
      <c r="R676" s="235"/>
      <c r="S676" s="235"/>
      <c r="T676" s="236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37" t="s">
        <v>153</v>
      </c>
      <c r="AU676" s="237" t="s">
        <v>86</v>
      </c>
      <c r="AV676" s="13" t="s">
        <v>86</v>
      </c>
      <c r="AW676" s="13" t="s">
        <v>4</v>
      </c>
      <c r="AX676" s="13" t="s">
        <v>84</v>
      </c>
      <c r="AY676" s="237" t="s">
        <v>139</v>
      </c>
    </row>
    <row r="677" s="2" customFormat="1" ht="24.15" customHeight="1">
      <c r="A677" s="41"/>
      <c r="B677" s="42"/>
      <c r="C677" s="207" t="s">
        <v>1284</v>
      </c>
      <c r="D677" s="238" t="s">
        <v>142</v>
      </c>
      <c r="E677" s="208" t="s">
        <v>402</v>
      </c>
      <c r="F677" s="209" t="s">
        <v>403</v>
      </c>
      <c r="G677" s="210" t="s">
        <v>176</v>
      </c>
      <c r="H677" s="211">
        <v>82.906999999999996</v>
      </c>
      <c r="I677" s="212"/>
      <c r="J677" s="213">
        <f>ROUND(I677*H677,2)</f>
        <v>0</v>
      </c>
      <c r="K677" s="209" t="s">
        <v>146</v>
      </c>
      <c r="L677" s="47"/>
      <c r="M677" s="214" t="s">
        <v>19</v>
      </c>
      <c r="N677" s="215" t="s">
        <v>47</v>
      </c>
      <c r="O677" s="87"/>
      <c r="P677" s="216">
        <f>O677*H677</f>
        <v>0</v>
      </c>
      <c r="Q677" s="216">
        <v>0</v>
      </c>
      <c r="R677" s="216">
        <f>Q677*H677</f>
        <v>0</v>
      </c>
      <c r="S677" s="216">
        <v>0</v>
      </c>
      <c r="T677" s="217">
        <f>S677*H677</f>
        <v>0</v>
      </c>
      <c r="U677" s="41"/>
      <c r="V677" s="41"/>
      <c r="W677" s="41"/>
      <c r="X677" s="41"/>
      <c r="Y677" s="41"/>
      <c r="Z677" s="41"/>
      <c r="AA677" s="41"/>
      <c r="AB677" s="41"/>
      <c r="AC677" s="41"/>
      <c r="AD677" s="41"/>
      <c r="AE677" s="41"/>
      <c r="AR677" s="218" t="s">
        <v>147</v>
      </c>
      <c r="AT677" s="218" t="s">
        <v>142</v>
      </c>
      <c r="AU677" s="218" t="s">
        <v>86</v>
      </c>
      <c r="AY677" s="20" t="s">
        <v>139</v>
      </c>
      <c r="BE677" s="219">
        <f>IF(N677="základní",J677,0)</f>
        <v>0</v>
      </c>
      <c r="BF677" s="219">
        <f>IF(N677="snížená",J677,0)</f>
        <v>0</v>
      </c>
      <c r="BG677" s="219">
        <f>IF(N677="zákl. přenesená",J677,0)</f>
        <v>0</v>
      </c>
      <c r="BH677" s="219">
        <f>IF(N677="sníž. přenesená",J677,0)</f>
        <v>0</v>
      </c>
      <c r="BI677" s="219">
        <f>IF(N677="nulová",J677,0)</f>
        <v>0</v>
      </c>
      <c r="BJ677" s="20" t="s">
        <v>84</v>
      </c>
      <c r="BK677" s="219">
        <f>ROUND(I677*H677,2)</f>
        <v>0</v>
      </c>
      <c r="BL677" s="20" t="s">
        <v>147</v>
      </c>
      <c r="BM677" s="218" t="s">
        <v>2489</v>
      </c>
    </row>
    <row r="678" s="2" customFormat="1">
      <c r="A678" s="41"/>
      <c r="B678" s="42"/>
      <c r="C678" s="43"/>
      <c r="D678" s="220" t="s">
        <v>149</v>
      </c>
      <c r="E678" s="43"/>
      <c r="F678" s="221" t="s">
        <v>405</v>
      </c>
      <c r="G678" s="43"/>
      <c r="H678" s="43"/>
      <c r="I678" s="222"/>
      <c r="J678" s="43"/>
      <c r="K678" s="43"/>
      <c r="L678" s="47"/>
      <c r="M678" s="223"/>
      <c r="N678" s="224"/>
      <c r="O678" s="87"/>
      <c r="P678" s="87"/>
      <c r="Q678" s="87"/>
      <c r="R678" s="87"/>
      <c r="S678" s="87"/>
      <c r="T678" s="88"/>
      <c r="U678" s="41"/>
      <c r="V678" s="41"/>
      <c r="W678" s="41"/>
      <c r="X678" s="41"/>
      <c r="Y678" s="41"/>
      <c r="Z678" s="41"/>
      <c r="AA678" s="41"/>
      <c r="AB678" s="41"/>
      <c r="AC678" s="41"/>
      <c r="AD678" s="41"/>
      <c r="AE678" s="41"/>
      <c r="AT678" s="20" t="s">
        <v>149</v>
      </c>
      <c r="AU678" s="20" t="s">
        <v>86</v>
      </c>
    </row>
    <row r="679" s="2" customFormat="1">
      <c r="A679" s="41"/>
      <c r="B679" s="42"/>
      <c r="C679" s="43"/>
      <c r="D679" s="225" t="s">
        <v>151</v>
      </c>
      <c r="E679" s="43"/>
      <c r="F679" s="226" t="s">
        <v>406</v>
      </c>
      <c r="G679" s="43"/>
      <c r="H679" s="43"/>
      <c r="I679" s="222"/>
      <c r="J679" s="43"/>
      <c r="K679" s="43"/>
      <c r="L679" s="47"/>
      <c r="M679" s="223"/>
      <c r="N679" s="224"/>
      <c r="O679" s="87"/>
      <c r="P679" s="87"/>
      <c r="Q679" s="87"/>
      <c r="R679" s="87"/>
      <c r="S679" s="87"/>
      <c r="T679" s="88"/>
      <c r="U679" s="41"/>
      <c r="V679" s="41"/>
      <c r="W679" s="41"/>
      <c r="X679" s="41"/>
      <c r="Y679" s="41"/>
      <c r="Z679" s="41"/>
      <c r="AA679" s="41"/>
      <c r="AB679" s="41"/>
      <c r="AC679" s="41"/>
      <c r="AD679" s="41"/>
      <c r="AE679" s="41"/>
      <c r="AT679" s="20" t="s">
        <v>151</v>
      </c>
      <c r="AU679" s="20" t="s">
        <v>86</v>
      </c>
    </row>
    <row r="680" s="12" customFormat="1" ht="22.8" customHeight="1">
      <c r="A680" s="12"/>
      <c r="B680" s="191"/>
      <c r="C680" s="192"/>
      <c r="D680" s="193" t="s">
        <v>75</v>
      </c>
      <c r="E680" s="205" t="s">
        <v>407</v>
      </c>
      <c r="F680" s="205" t="s">
        <v>408</v>
      </c>
      <c r="G680" s="192"/>
      <c r="H680" s="192"/>
      <c r="I680" s="195"/>
      <c r="J680" s="206">
        <f>BK680</f>
        <v>0</v>
      </c>
      <c r="K680" s="192"/>
      <c r="L680" s="197"/>
      <c r="M680" s="198"/>
      <c r="N680" s="199"/>
      <c r="O680" s="199"/>
      <c r="P680" s="200">
        <f>SUM(P681:P683)</f>
        <v>0</v>
      </c>
      <c r="Q680" s="199"/>
      <c r="R680" s="200">
        <f>SUM(R681:R683)</f>
        <v>0</v>
      </c>
      <c r="S680" s="199"/>
      <c r="T680" s="201">
        <f>SUM(T681:T683)</f>
        <v>0</v>
      </c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R680" s="202" t="s">
        <v>84</v>
      </c>
      <c r="AT680" s="203" t="s">
        <v>75</v>
      </c>
      <c r="AU680" s="203" t="s">
        <v>84</v>
      </c>
      <c r="AY680" s="202" t="s">
        <v>139</v>
      </c>
      <c r="BK680" s="204">
        <f>SUM(BK681:BK683)</f>
        <v>0</v>
      </c>
    </row>
    <row r="681" s="2" customFormat="1" ht="16.5" customHeight="1">
      <c r="A681" s="41"/>
      <c r="B681" s="42"/>
      <c r="C681" s="207" t="s">
        <v>1290</v>
      </c>
      <c r="D681" s="238" t="s">
        <v>142</v>
      </c>
      <c r="E681" s="208" t="s">
        <v>1553</v>
      </c>
      <c r="F681" s="209" t="s">
        <v>1554</v>
      </c>
      <c r="G681" s="210" t="s">
        <v>176</v>
      </c>
      <c r="H681" s="211">
        <v>38.436999999999998</v>
      </c>
      <c r="I681" s="212"/>
      <c r="J681" s="213">
        <f>ROUND(I681*H681,2)</f>
        <v>0</v>
      </c>
      <c r="K681" s="209" t="s">
        <v>146</v>
      </c>
      <c r="L681" s="47"/>
      <c r="M681" s="214" t="s">
        <v>19</v>
      </c>
      <c r="N681" s="215" t="s">
        <v>47</v>
      </c>
      <c r="O681" s="87"/>
      <c r="P681" s="216">
        <f>O681*H681</f>
        <v>0</v>
      </c>
      <c r="Q681" s="216">
        <v>0</v>
      </c>
      <c r="R681" s="216">
        <f>Q681*H681</f>
        <v>0</v>
      </c>
      <c r="S681" s="216">
        <v>0</v>
      </c>
      <c r="T681" s="217">
        <f>S681*H681</f>
        <v>0</v>
      </c>
      <c r="U681" s="41"/>
      <c r="V681" s="41"/>
      <c r="W681" s="41"/>
      <c r="X681" s="41"/>
      <c r="Y681" s="41"/>
      <c r="Z681" s="41"/>
      <c r="AA681" s="41"/>
      <c r="AB681" s="41"/>
      <c r="AC681" s="41"/>
      <c r="AD681" s="41"/>
      <c r="AE681" s="41"/>
      <c r="AR681" s="218" t="s">
        <v>147</v>
      </c>
      <c r="AT681" s="218" t="s">
        <v>142</v>
      </c>
      <c r="AU681" s="218" t="s">
        <v>86</v>
      </c>
      <c r="AY681" s="20" t="s">
        <v>139</v>
      </c>
      <c r="BE681" s="219">
        <f>IF(N681="základní",J681,0)</f>
        <v>0</v>
      </c>
      <c r="BF681" s="219">
        <f>IF(N681="snížená",J681,0)</f>
        <v>0</v>
      </c>
      <c r="BG681" s="219">
        <f>IF(N681="zákl. přenesená",J681,0)</f>
        <v>0</v>
      </c>
      <c r="BH681" s="219">
        <f>IF(N681="sníž. přenesená",J681,0)</f>
        <v>0</v>
      </c>
      <c r="BI681" s="219">
        <f>IF(N681="nulová",J681,0)</f>
        <v>0</v>
      </c>
      <c r="BJ681" s="20" t="s">
        <v>84</v>
      </c>
      <c r="BK681" s="219">
        <f>ROUND(I681*H681,2)</f>
        <v>0</v>
      </c>
      <c r="BL681" s="20" t="s">
        <v>147</v>
      </c>
      <c r="BM681" s="218" t="s">
        <v>2490</v>
      </c>
    </row>
    <row r="682" s="2" customFormat="1">
      <c r="A682" s="41"/>
      <c r="B682" s="42"/>
      <c r="C682" s="43"/>
      <c r="D682" s="220" t="s">
        <v>149</v>
      </c>
      <c r="E682" s="43"/>
      <c r="F682" s="221" t="s">
        <v>1556</v>
      </c>
      <c r="G682" s="43"/>
      <c r="H682" s="43"/>
      <c r="I682" s="222"/>
      <c r="J682" s="43"/>
      <c r="K682" s="43"/>
      <c r="L682" s="47"/>
      <c r="M682" s="223"/>
      <c r="N682" s="224"/>
      <c r="O682" s="87"/>
      <c r="P682" s="87"/>
      <c r="Q682" s="87"/>
      <c r="R682" s="87"/>
      <c r="S682" s="87"/>
      <c r="T682" s="88"/>
      <c r="U682" s="41"/>
      <c r="V682" s="41"/>
      <c r="W682" s="41"/>
      <c r="X682" s="41"/>
      <c r="Y682" s="41"/>
      <c r="Z682" s="41"/>
      <c r="AA682" s="41"/>
      <c r="AB682" s="41"/>
      <c r="AC682" s="41"/>
      <c r="AD682" s="41"/>
      <c r="AE682" s="41"/>
      <c r="AT682" s="20" t="s">
        <v>149</v>
      </c>
      <c r="AU682" s="20" t="s">
        <v>86</v>
      </c>
    </row>
    <row r="683" s="2" customFormat="1">
      <c r="A683" s="41"/>
      <c r="B683" s="42"/>
      <c r="C683" s="43"/>
      <c r="D683" s="225" t="s">
        <v>151</v>
      </c>
      <c r="E683" s="43"/>
      <c r="F683" s="226" t="s">
        <v>1557</v>
      </c>
      <c r="G683" s="43"/>
      <c r="H683" s="43"/>
      <c r="I683" s="222"/>
      <c r="J683" s="43"/>
      <c r="K683" s="43"/>
      <c r="L683" s="47"/>
      <c r="M683" s="223"/>
      <c r="N683" s="224"/>
      <c r="O683" s="87"/>
      <c r="P683" s="87"/>
      <c r="Q683" s="87"/>
      <c r="R683" s="87"/>
      <c r="S683" s="87"/>
      <c r="T683" s="88"/>
      <c r="U683" s="41"/>
      <c r="V683" s="41"/>
      <c r="W683" s="41"/>
      <c r="X683" s="41"/>
      <c r="Y683" s="41"/>
      <c r="Z683" s="41"/>
      <c r="AA683" s="41"/>
      <c r="AB683" s="41"/>
      <c r="AC683" s="41"/>
      <c r="AD683" s="41"/>
      <c r="AE683" s="41"/>
      <c r="AT683" s="20" t="s">
        <v>151</v>
      </c>
      <c r="AU683" s="20" t="s">
        <v>86</v>
      </c>
    </row>
    <row r="684" s="12" customFormat="1" ht="25.92" customHeight="1">
      <c r="A684" s="12"/>
      <c r="B684" s="191"/>
      <c r="C684" s="192"/>
      <c r="D684" s="193" t="s">
        <v>75</v>
      </c>
      <c r="E684" s="194" t="s">
        <v>856</v>
      </c>
      <c r="F684" s="194" t="s">
        <v>857</v>
      </c>
      <c r="G684" s="192"/>
      <c r="H684" s="192"/>
      <c r="I684" s="195"/>
      <c r="J684" s="196">
        <f>BK684</f>
        <v>0</v>
      </c>
      <c r="K684" s="192"/>
      <c r="L684" s="197"/>
      <c r="M684" s="198"/>
      <c r="N684" s="199"/>
      <c r="O684" s="199"/>
      <c r="P684" s="200">
        <f>SUM(P685:P702)</f>
        <v>0</v>
      </c>
      <c r="Q684" s="199"/>
      <c r="R684" s="200">
        <f>SUM(R685:R702)</f>
        <v>0.0028</v>
      </c>
      <c r="S684" s="199"/>
      <c r="T684" s="201">
        <f>SUM(T685:T702)</f>
        <v>0</v>
      </c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R684" s="202" t="s">
        <v>86</v>
      </c>
      <c r="AT684" s="203" t="s">
        <v>75</v>
      </c>
      <c r="AU684" s="203" t="s">
        <v>76</v>
      </c>
      <c r="AY684" s="202" t="s">
        <v>139</v>
      </c>
      <c r="BK684" s="204">
        <f>SUM(BK685:BK702)</f>
        <v>0</v>
      </c>
    </row>
    <row r="685" s="2" customFormat="1" ht="16.5" customHeight="1">
      <c r="A685" s="41"/>
      <c r="B685" s="42"/>
      <c r="C685" s="207" t="s">
        <v>2491</v>
      </c>
      <c r="D685" s="238" t="s">
        <v>142</v>
      </c>
      <c r="E685" s="208" t="s">
        <v>2492</v>
      </c>
      <c r="F685" s="209" t="s">
        <v>2493</v>
      </c>
      <c r="G685" s="210" t="s">
        <v>422</v>
      </c>
      <c r="H685" s="211">
        <v>1</v>
      </c>
      <c r="I685" s="212"/>
      <c r="J685" s="213">
        <f>ROUND(I685*H685,2)</f>
        <v>0</v>
      </c>
      <c r="K685" s="209" t="s">
        <v>19</v>
      </c>
      <c r="L685" s="47"/>
      <c r="M685" s="214" t="s">
        <v>19</v>
      </c>
      <c r="N685" s="215" t="s">
        <v>47</v>
      </c>
      <c r="O685" s="87"/>
      <c r="P685" s="216">
        <f>O685*H685</f>
        <v>0</v>
      </c>
      <c r="Q685" s="216">
        <v>0</v>
      </c>
      <c r="R685" s="216">
        <f>Q685*H685</f>
        <v>0</v>
      </c>
      <c r="S685" s="216">
        <v>0</v>
      </c>
      <c r="T685" s="217">
        <f>S685*H685</f>
        <v>0</v>
      </c>
      <c r="U685" s="41"/>
      <c r="V685" s="41"/>
      <c r="W685" s="41"/>
      <c r="X685" s="41"/>
      <c r="Y685" s="41"/>
      <c r="Z685" s="41"/>
      <c r="AA685" s="41"/>
      <c r="AB685" s="41"/>
      <c r="AC685" s="41"/>
      <c r="AD685" s="41"/>
      <c r="AE685" s="41"/>
      <c r="AR685" s="218" t="s">
        <v>305</v>
      </c>
      <c r="AT685" s="218" t="s">
        <v>142</v>
      </c>
      <c r="AU685" s="218" t="s">
        <v>84</v>
      </c>
      <c r="AY685" s="20" t="s">
        <v>139</v>
      </c>
      <c r="BE685" s="219">
        <f>IF(N685="základní",J685,0)</f>
        <v>0</v>
      </c>
      <c r="BF685" s="219">
        <f>IF(N685="snížená",J685,0)</f>
        <v>0</v>
      </c>
      <c r="BG685" s="219">
        <f>IF(N685="zákl. přenesená",J685,0)</f>
        <v>0</v>
      </c>
      <c r="BH685" s="219">
        <f>IF(N685="sníž. přenesená",J685,0)</f>
        <v>0</v>
      </c>
      <c r="BI685" s="219">
        <f>IF(N685="nulová",J685,0)</f>
        <v>0</v>
      </c>
      <c r="BJ685" s="20" t="s">
        <v>84</v>
      </c>
      <c r="BK685" s="219">
        <f>ROUND(I685*H685,2)</f>
        <v>0</v>
      </c>
      <c r="BL685" s="20" t="s">
        <v>305</v>
      </c>
      <c r="BM685" s="218" t="s">
        <v>2494</v>
      </c>
    </row>
    <row r="686" s="2" customFormat="1">
      <c r="A686" s="41"/>
      <c r="B686" s="42"/>
      <c r="C686" s="43"/>
      <c r="D686" s="220" t="s">
        <v>149</v>
      </c>
      <c r="E686" s="43"/>
      <c r="F686" s="221" t="s">
        <v>2495</v>
      </c>
      <c r="G686" s="43"/>
      <c r="H686" s="43"/>
      <c r="I686" s="222"/>
      <c r="J686" s="43"/>
      <c r="K686" s="43"/>
      <c r="L686" s="47"/>
      <c r="M686" s="223"/>
      <c r="N686" s="224"/>
      <c r="O686" s="87"/>
      <c r="P686" s="87"/>
      <c r="Q686" s="87"/>
      <c r="R686" s="87"/>
      <c r="S686" s="87"/>
      <c r="T686" s="88"/>
      <c r="U686" s="41"/>
      <c r="V686" s="41"/>
      <c r="W686" s="41"/>
      <c r="X686" s="41"/>
      <c r="Y686" s="41"/>
      <c r="Z686" s="41"/>
      <c r="AA686" s="41"/>
      <c r="AB686" s="41"/>
      <c r="AC686" s="41"/>
      <c r="AD686" s="41"/>
      <c r="AE686" s="41"/>
      <c r="AT686" s="20" t="s">
        <v>149</v>
      </c>
      <c r="AU686" s="20" t="s">
        <v>84</v>
      </c>
    </row>
    <row r="687" s="2" customFormat="1" ht="16.5" customHeight="1">
      <c r="A687" s="41"/>
      <c r="B687" s="42"/>
      <c r="C687" s="207" t="s">
        <v>2496</v>
      </c>
      <c r="D687" s="272" t="s">
        <v>142</v>
      </c>
      <c r="E687" s="208" t="s">
        <v>859</v>
      </c>
      <c r="F687" s="209" t="s">
        <v>860</v>
      </c>
      <c r="G687" s="210" t="s">
        <v>271</v>
      </c>
      <c r="H687" s="211">
        <v>4</v>
      </c>
      <c r="I687" s="212"/>
      <c r="J687" s="213">
        <f>ROUND(I687*H687,2)</f>
        <v>0</v>
      </c>
      <c r="K687" s="209" t="s">
        <v>146</v>
      </c>
      <c r="L687" s="47"/>
      <c r="M687" s="214" t="s">
        <v>19</v>
      </c>
      <c r="N687" s="215" t="s">
        <v>47</v>
      </c>
      <c r="O687" s="87"/>
      <c r="P687" s="216">
        <f>O687*H687</f>
        <v>0</v>
      </c>
      <c r="Q687" s="216">
        <v>0</v>
      </c>
      <c r="R687" s="216">
        <f>Q687*H687</f>
        <v>0</v>
      </c>
      <c r="S687" s="216">
        <v>0</v>
      </c>
      <c r="T687" s="217">
        <f>S687*H687</f>
        <v>0</v>
      </c>
      <c r="U687" s="41"/>
      <c r="V687" s="41"/>
      <c r="W687" s="41"/>
      <c r="X687" s="41"/>
      <c r="Y687" s="41"/>
      <c r="Z687" s="41"/>
      <c r="AA687" s="41"/>
      <c r="AB687" s="41"/>
      <c r="AC687" s="41"/>
      <c r="AD687" s="41"/>
      <c r="AE687" s="41"/>
      <c r="AR687" s="218" t="s">
        <v>305</v>
      </c>
      <c r="AT687" s="218" t="s">
        <v>142</v>
      </c>
      <c r="AU687" s="218" t="s">
        <v>84</v>
      </c>
      <c r="AY687" s="20" t="s">
        <v>139</v>
      </c>
      <c r="BE687" s="219">
        <f>IF(N687="základní",J687,0)</f>
        <v>0</v>
      </c>
      <c r="BF687" s="219">
        <f>IF(N687="snížená",J687,0)</f>
        <v>0</v>
      </c>
      <c r="BG687" s="219">
        <f>IF(N687="zákl. přenesená",J687,0)</f>
        <v>0</v>
      </c>
      <c r="BH687" s="219">
        <f>IF(N687="sníž. přenesená",J687,0)</f>
        <v>0</v>
      </c>
      <c r="BI687" s="219">
        <f>IF(N687="nulová",J687,0)</f>
        <v>0</v>
      </c>
      <c r="BJ687" s="20" t="s">
        <v>84</v>
      </c>
      <c r="BK687" s="219">
        <f>ROUND(I687*H687,2)</f>
        <v>0</v>
      </c>
      <c r="BL687" s="20" t="s">
        <v>305</v>
      </c>
      <c r="BM687" s="218" t="s">
        <v>2497</v>
      </c>
    </row>
    <row r="688" s="2" customFormat="1">
      <c r="A688" s="41"/>
      <c r="B688" s="42"/>
      <c r="C688" s="43"/>
      <c r="D688" s="220" t="s">
        <v>149</v>
      </c>
      <c r="E688" s="43"/>
      <c r="F688" s="221" t="s">
        <v>860</v>
      </c>
      <c r="G688" s="43"/>
      <c r="H688" s="43"/>
      <c r="I688" s="222"/>
      <c r="J688" s="43"/>
      <c r="K688" s="43"/>
      <c r="L688" s="47"/>
      <c r="M688" s="223"/>
      <c r="N688" s="224"/>
      <c r="O688" s="87"/>
      <c r="P688" s="87"/>
      <c r="Q688" s="87"/>
      <c r="R688" s="87"/>
      <c r="S688" s="87"/>
      <c r="T688" s="88"/>
      <c r="U688" s="41"/>
      <c r="V688" s="41"/>
      <c r="W688" s="41"/>
      <c r="X688" s="41"/>
      <c r="Y688" s="41"/>
      <c r="Z688" s="41"/>
      <c r="AA688" s="41"/>
      <c r="AB688" s="41"/>
      <c r="AC688" s="41"/>
      <c r="AD688" s="41"/>
      <c r="AE688" s="41"/>
      <c r="AT688" s="20" t="s">
        <v>149</v>
      </c>
      <c r="AU688" s="20" t="s">
        <v>84</v>
      </c>
    </row>
    <row r="689" s="2" customFormat="1">
      <c r="A689" s="41"/>
      <c r="B689" s="42"/>
      <c r="C689" s="43"/>
      <c r="D689" s="225" t="s">
        <v>151</v>
      </c>
      <c r="E689" s="43"/>
      <c r="F689" s="226" t="s">
        <v>862</v>
      </c>
      <c r="G689" s="43"/>
      <c r="H689" s="43"/>
      <c r="I689" s="222"/>
      <c r="J689" s="43"/>
      <c r="K689" s="43"/>
      <c r="L689" s="47"/>
      <c r="M689" s="223"/>
      <c r="N689" s="224"/>
      <c r="O689" s="87"/>
      <c r="P689" s="87"/>
      <c r="Q689" s="87"/>
      <c r="R689" s="87"/>
      <c r="S689" s="87"/>
      <c r="T689" s="88"/>
      <c r="U689" s="41"/>
      <c r="V689" s="41"/>
      <c r="W689" s="41"/>
      <c r="X689" s="41"/>
      <c r="Y689" s="41"/>
      <c r="Z689" s="41"/>
      <c r="AA689" s="41"/>
      <c r="AB689" s="41"/>
      <c r="AC689" s="41"/>
      <c r="AD689" s="41"/>
      <c r="AE689" s="41"/>
      <c r="AT689" s="20" t="s">
        <v>151</v>
      </c>
      <c r="AU689" s="20" t="s">
        <v>84</v>
      </c>
    </row>
    <row r="690" s="2" customFormat="1">
      <c r="A690" s="41"/>
      <c r="B690" s="42"/>
      <c r="C690" s="43"/>
      <c r="D690" s="220" t="s">
        <v>164</v>
      </c>
      <c r="E690" s="43"/>
      <c r="F690" s="239" t="s">
        <v>2306</v>
      </c>
      <c r="G690" s="43"/>
      <c r="H690" s="43"/>
      <c r="I690" s="222"/>
      <c r="J690" s="43"/>
      <c r="K690" s="43"/>
      <c r="L690" s="47"/>
      <c r="M690" s="223"/>
      <c r="N690" s="224"/>
      <c r="O690" s="87"/>
      <c r="P690" s="87"/>
      <c r="Q690" s="87"/>
      <c r="R690" s="87"/>
      <c r="S690" s="87"/>
      <c r="T690" s="88"/>
      <c r="U690" s="41"/>
      <c r="V690" s="41"/>
      <c r="W690" s="41"/>
      <c r="X690" s="41"/>
      <c r="Y690" s="41"/>
      <c r="Z690" s="41"/>
      <c r="AA690" s="41"/>
      <c r="AB690" s="41"/>
      <c r="AC690" s="41"/>
      <c r="AD690" s="41"/>
      <c r="AE690" s="41"/>
      <c r="AT690" s="20" t="s">
        <v>164</v>
      </c>
      <c r="AU690" s="20" t="s">
        <v>84</v>
      </c>
    </row>
    <row r="691" s="13" customFormat="1">
      <c r="A691" s="13"/>
      <c r="B691" s="227"/>
      <c r="C691" s="228"/>
      <c r="D691" s="220" t="s">
        <v>153</v>
      </c>
      <c r="E691" s="229" t="s">
        <v>19</v>
      </c>
      <c r="F691" s="230" t="s">
        <v>147</v>
      </c>
      <c r="G691" s="228"/>
      <c r="H691" s="231">
        <v>4</v>
      </c>
      <c r="I691" s="232"/>
      <c r="J691" s="228"/>
      <c r="K691" s="228"/>
      <c r="L691" s="233"/>
      <c r="M691" s="234"/>
      <c r="N691" s="235"/>
      <c r="O691" s="235"/>
      <c r="P691" s="235"/>
      <c r="Q691" s="235"/>
      <c r="R691" s="235"/>
      <c r="S691" s="235"/>
      <c r="T691" s="236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37" t="s">
        <v>153</v>
      </c>
      <c r="AU691" s="237" t="s">
        <v>84</v>
      </c>
      <c r="AV691" s="13" t="s">
        <v>86</v>
      </c>
      <c r="AW691" s="13" t="s">
        <v>35</v>
      </c>
      <c r="AX691" s="13" t="s">
        <v>84</v>
      </c>
      <c r="AY691" s="237" t="s">
        <v>139</v>
      </c>
    </row>
    <row r="692" s="2" customFormat="1" ht="16.5" customHeight="1">
      <c r="A692" s="41"/>
      <c r="B692" s="42"/>
      <c r="C692" s="240" t="s">
        <v>2498</v>
      </c>
      <c r="D692" s="273" t="s">
        <v>182</v>
      </c>
      <c r="E692" s="242" t="s">
        <v>864</v>
      </c>
      <c r="F692" s="243" t="s">
        <v>865</v>
      </c>
      <c r="G692" s="244" t="s">
        <v>271</v>
      </c>
      <c r="H692" s="245">
        <v>4</v>
      </c>
      <c r="I692" s="246"/>
      <c r="J692" s="247">
        <f>ROUND(I692*H692,2)</f>
        <v>0</v>
      </c>
      <c r="K692" s="243" t="s">
        <v>146</v>
      </c>
      <c r="L692" s="248"/>
      <c r="M692" s="249" t="s">
        <v>19</v>
      </c>
      <c r="N692" s="250" t="s">
        <v>47</v>
      </c>
      <c r="O692" s="87"/>
      <c r="P692" s="216">
        <f>O692*H692</f>
        <v>0</v>
      </c>
      <c r="Q692" s="216">
        <v>0.00069999999999999999</v>
      </c>
      <c r="R692" s="216">
        <f>Q692*H692</f>
        <v>0.0028</v>
      </c>
      <c r="S692" s="216">
        <v>0</v>
      </c>
      <c r="T692" s="217">
        <f>S692*H692</f>
        <v>0</v>
      </c>
      <c r="U692" s="41"/>
      <c r="V692" s="41"/>
      <c r="W692" s="41"/>
      <c r="X692" s="41"/>
      <c r="Y692" s="41"/>
      <c r="Z692" s="41"/>
      <c r="AA692" s="41"/>
      <c r="AB692" s="41"/>
      <c r="AC692" s="41"/>
      <c r="AD692" s="41"/>
      <c r="AE692" s="41"/>
      <c r="AR692" s="218" t="s">
        <v>388</v>
      </c>
      <c r="AT692" s="218" t="s">
        <v>182</v>
      </c>
      <c r="AU692" s="218" t="s">
        <v>84</v>
      </c>
      <c r="AY692" s="20" t="s">
        <v>139</v>
      </c>
      <c r="BE692" s="219">
        <f>IF(N692="základní",J692,0)</f>
        <v>0</v>
      </c>
      <c r="BF692" s="219">
        <f>IF(N692="snížená",J692,0)</f>
        <v>0</v>
      </c>
      <c r="BG692" s="219">
        <f>IF(N692="zákl. přenesená",J692,0)</f>
        <v>0</v>
      </c>
      <c r="BH692" s="219">
        <f>IF(N692="sníž. přenesená",J692,0)</f>
        <v>0</v>
      </c>
      <c r="BI692" s="219">
        <f>IF(N692="nulová",J692,0)</f>
        <v>0</v>
      </c>
      <c r="BJ692" s="20" t="s">
        <v>84</v>
      </c>
      <c r="BK692" s="219">
        <f>ROUND(I692*H692,2)</f>
        <v>0</v>
      </c>
      <c r="BL692" s="20" t="s">
        <v>305</v>
      </c>
      <c r="BM692" s="218" t="s">
        <v>2499</v>
      </c>
    </row>
    <row r="693" s="2" customFormat="1">
      <c r="A693" s="41"/>
      <c r="B693" s="42"/>
      <c r="C693" s="43"/>
      <c r="D693" s="220" t="s">
        <v>149</v>
      </c>
      <c r="E693" s="43"/>
      <c r="F693" s="221" t="s">
        <v>865</v>
      </c>
      <c r="G693" s="43"/>
      <c r="H693" s="43"/>
      <c r="I693" s="222"/>
      <c r="J693" s="43"/>
      <c r="K693" s="43"/>
      <c r="L693" s="47"/>
      <c r="M693" s="223"/>
      <c r="N693" s="224"/>
      <c r="O693" s="87"/>
      <c r="P693" s="87"/>
      <c r="Q693" s="87"/>
      <c r="R693" s="87"/>
      <c r="S693" s="87"/>
      <c r="T693" s="88"/>
      <c r="U693" s="41"/>
      <c r="V693" s="41"/>
      <c r="W693" s="41"/>
      <c r="X693" s="41"/>
      <c r="Y693" s="41"/>
      <c r="Z693" s="41"/>
      <c r="AA693" s="41"/>
      <c r="AB693" s="41"/>
      <c r="AC693" s="41"/>
      <c r="AD693" s="41"/>
      <c r="AE693" s="41"/>
      <c r="AT693" s="20" t="s">
        <v>149</v>
      </c>
      <c r="AU693" s="20" t="s">
        <v>84</v>
      </c>
    </row>
    <row r="694" s="2" customFormat="1">
      <c r="A694" s="41"/>
      <c r="B694" s="42"/>
      <c r="C694" s="43"/>
      <c r="D694" s="220" t="s">
        <v>164</v>
      </c>
      <c r="E694" s="43"/>
      <c r="F694" s="239" t="s">
        <v>2306</v>
      </c>
      <c r="G694" s="43"/>
      <c r="H694" s="43"/>
      <c r="I694" s="222"/>
      <c r="J694" s="43"/>
      <c r="K694" s="43"/>
      <c r="L694" s="47"/>
      <c r="M694" s="223"/>
      <c r="N694" s="224"/>
      <c r="O694" s="87"/>
      <c r="P694" s="87"/>
      <c r="Q694" s="87"/>
      <c r="R694" s="87"/>
      <c r="S694" s="87"/>
      <c r="T694" s="88"/>
      <c r="U694" s="41"/>
      <c r="V694" s="41"/>
      <c r="W694" s="41"/>
      <c r="X694" s="41"/>
      <c r="Y694" s="41"/>
      <c r="Z694" s="41"/>
      <c r="AA694" s="41"/>
      <c r="AB694" s="41"/>
      <c r="AC694" s="41"/>
      <c r="AD694" s="41"/>
      <c r="AE694" s="41"/>
      <c r="AT694" s="20" t="s">
        <v>164</v>
      </c>
      <c r="AU694" s="20" t="s">
        <v>84</v>
      </c>
    </row>
    <row r="695" s="2" customFormat="1" ht="16.5" customHeight="1">
      <c r="A695" s="41"/>
      <c r="B695" s="42"/>
      <c r="C695" s="207" t="s">
        <v>2500</v>
      </c>
      <c r="D695" s="238" t="s">
        <v>142</v>
      </c>
      <c r="E695" s="208" t="s">
        <v>2501</v>
      </c>
      <c r="F695" s="209" t="s">
        <v>2502</v>
      </c>
      <c r="G695" s="210" t="s">
        <v>2503</v>
      </c>
      <c r="H695" s="296"/>
      <c r="I695" s="212"/>
      <c r="J695" s="213">
        <f>ROUND(I695*H695,2)</f>
        <v>0</v>
      </c>
      <c r="K695" s="209" t="s">
        <v>146</v>
      </c>
      <c r="L695" s="47"/>
      <c r="M695" s="214" t="s">
        <v>19</v>
      </c>
      <c r="N695" s="215" t="s">
        <v>47</v>
      </c>
      <c r="O695" s="87"/>
      <c r="P695" s="216">
        <f>O695*H695</f>
        <v>0</v>
      </c>
      <c r="Q695" s="216">
        <v>0</v>
      </c>
      <c r="R695" s="216">
        <f>Q695*H695</f>
        <v>0</v>
      </c>
      <c r="S695" s="216">
        <v>0</v>
      </c>
      <c r="T695" s="217">
        <f>S695*H695</f>
        <v>0</v>
      </c>
      <c r="U695" s="41"/>
      <c r="V695" s="41"/>
      <c r="W695" s="41"/>
      <c r="X695" s="41"/>
      <c r="Y695" s="41"/>
      <c r="Z695" s="41"/>
      <c r="AA695" s="41"/>
      <c r="AB695" s="41"/>
      <c r="AC695" s="41"/>
      <c r="AD695" s="41"/>
      <c r="AE695" s="41"/>
      <c r="AR695" s="218" t="s">
        <v>305</v>
      </c>
      <c r="AT695" s="218" t="s">
        <v>142</v>
      </c>
      <c r="AU695" s="218" t="s">
        <v>84</v>
      </c>
      <c r="AY695" s="20" t="s">
        <v>139</v>
      </c>
      <c r="BE695" s="219">
        <f>IF(N695="základní",J695,0)</f>
        <v>0</v>
      </c>
      <c r="BF695" s="219">
        <f>IF(N695="snížená",J695,0)</f>
        <v>0</v>
      </c>
      <c r="BG695" s="219">
        <f>IF(N695="zákl. přenesená",J695,0)</f>
        <v>0</v>
      </c>
      <c r="BH695" s="219">
        <f>IF(N695="sníž. přenesená",J695,0)</f>
        <v>0</v>
      </c>
      <c r="BI695" s="219">
        <f>IF(N695="nulová",J695,0)</f>
        <v>0</v>
      </c>
      <c r="BJ695" s="20" t="s">
        <v>84</v>
      </c>
      <c r="BK695" s="219">
        <f>ROUND(I695*H695,2)</f>
        <v>0</v>
      </c>
      <c r="BL695" s="20" t="s">
        <v>305</v>
      </c>
      <c r="BM695" s="218" t="s">
        <v>2504</v>
      </c>
    </row>
    <row r="696" s="2" customFormat="1">
      <c r="A696" s="41"/>
      <c r="B696" s="42"/>
      <c r="C696" s="43"/>
      <c r="D696" s="220" t="s">
        <v>149</v>
      </c>
      <c r="E696" s="43"/>
      <c r="F696" s="221" t="s">
        <v>2505</v>
      </c>
      <c r="G696" s="43"/>
      <c r="H696" s="43"/>
      <c r="I696" s="222"/>
      <c r="J696" s="43"/>
      <c r="K696" s="43"/>
      <c r="L696" s="47"/>
      <c r="M696" s="223"/>
      <c r="N696" s="224"/>
      <c r="O696" s="87"/>
      <c r="P696" s="87"/>
      <c r="Q696" s="87"/>
      <c r="R696" s="87"/>
      <c r="S696" s="87"/>
      <c r="T696" s="88"/>
      <c r="U696" s="41"/>
      <c r="V696" s="41"/>
      <c r="W696" s="41"/>
      <c r="X696" s="41"/>
      <c r="Y696" s="41"/>
      <c r="Z696" s="41"/>
      <c r="AA696" s="41"/>
      <c r="AB696" s="41"/>
      <c r="AC696" s="41"/>
      <c r="AD696" s="41"/>
      <c r="AE696" s="41"/>
      <c r="AT696" s="20" t="s">
        <v>149</v>
      </c>
      <c r="AU696" s="20" t="s">
        <v>84</v>
      </c>
    </row>
    <row r="697" s="2" customFormat="1">
      <c r="A697" s="41"/>
      <c r="B697" s="42"/>
      <c r="C697" s="43"/>
      <c r="D697" s="225" t="s">
        <v>151</v>
      </c>
      <c r="E697" s="43"/>
      <c r="F697" s="226" t="s">
        <v>2506</v>
      </c>
      <c r="G697" s="43"/>
      <c r="H697" s="43"/>
      <c r="I697" s="222"/>
      <c r="J697" s="43"/>
      <c r="K697" s="43"/>
      <c r="L697" s="47"/>
      <c r="M697" s="223"/>
      <c r="N697" s="224"/>
      <c r="O697" s="87"/>
      <c r="P697" s="87"/>
      <c r="Q697" s="87"/>
      <c r="R697" s="87"/>
      <c r="S697" s="87"/>
      <c r="T697" s="88"/>
      <c r="U697" s="41"/>
      <c r="V697" s="41"/>
      <c r="W697" s="41"/>
      <c r="X697" s="41"/>
      <c r="Y697" s="41"/>
      <c r="Z697" s="41"/>
      <c r="AA697" s="41"/>
      <c r="AB697" s="41"/>
      <c r="AC697" s="41"/>
      <c r="AD697" s="41"/>
      <c r="AE697" s="41"/>
      <c r="AT697" s="20" t="s">
        <v>151</v>
      </c>
      <c r="AU697" s="20" t="s">
        <v>84</v>
      </c>
    </row>
    <row r="698" s="2" customFormat="1" ht="16.5" customHeight="1">
      <c r="A698" s="41"/>
      <c r="B698" s="42"/>
      <c r="C698" s="207" t="s">
        <v>2507</v>
      </c>
      <c r="D698" s="238" t="s">
        <v>142</v>
      </c>
      <c r="E698" s="208" t="s">
        <v>2508</v>
      </c>
      <c r="F698" s="209" t="s">
        <v>2509</v>
      </c>
      <c r="G698" s="210" t="s">
        <v>527</v>
      </c>
      <c r="H698" s="211">
        <v>2</v>
      </c>
      <c r="I698" s="212"/>
      <c r="J698" s="213">
        <f>ROUND(I698*H698,2)</f>
        <v>0</v>
      </c>
      <c r="K698" s="209" t="s">
        <v>19</v>
      </c>
      <c r="L698" s="47"/>
      <c r="M698" s="214" t="s">
        <v>19</v>
      </c>
      <c r="N698" s="215" t="s">
        <v>47</v>
      </c>
      <c r="O698" s="87"/>
      <c r="P698" s="216">
        <f>O698*H698</f>
        <v>0</v>
      </c>
      <c r="Q698" s="216">
        <v>0</v>
      </c>
      <c r="R698" s="216">
        <f>Q698*H698</f>
        <v>0</v>
      </c>
      <c r="S698" s="216">
        <v>0</v>
      </c>
      <c r="T698" s="217">
        <f>S698*H698</f>
        <v>0</v>
      </c>
      <c r="U698" s="41"/>
      <c r="V698" s="41"/>
      <c r="W698" s="41"/>
      <c r="X698" s="41"/>
      <c r="Y698" s="41"/>
      <c r="Z698" s="41"/>
      <c r="AA698" s="41"/>
      <c r="AB698" s="41"/>
      <c r="AC698" s="41"/>
      <c r="AD698" s="41"/>
      <c r="AE698" s="41"/>
      <c r="AR698" s="218" t="s">
        <v>528</v>
      </c>
      <c r="AT698" s="218" t="s">
        <v>142</v>
      </c>
      <c r="AU698" s="218" t="s">
        <v>84</v>
      </c>
      <c r="AY698" s="20" t="s">
        <v>139</v>
      </c>
      <c r="BE698" s="219">
        <f>IF(N698="základní",J698,0)</f>
        <v>0</v>
      </c>
      <c r="BF698" s="219">
        <f>IF(N698="snížená",J698,0)</f>
        <v>0</v>
      </c>
      <c r="BG698" s="219">
        <f>IF(N698="zákl. přenesená",J698,0)</f>
        <v>0</v>
      </c>
      <c r="BH698" s="219">
        <f>IF(N698="sníž. přenesená",J698,0)</f>
        <v>0</v>
      </c>
      <c r="BI698" s="219">
        <f>IF(N698="nulová",J698,0)</f>
        <v>0</v>
      </c>
      <c r="BJ698" s="20" t="s">
        <v>84</v>
      </c>
      <c r="BK698" s="219">
        <f>ROUND(I698*H698,2)</f>
        <v>0</v>
      </c>
      <c r="BL698" s="20" t="s">
        <v>528</v>
      </c>
      <c r="BM698" s="218" t="s">
        <v>2510</v>
      </c>
    </row>
    <row r="699" s="2" customFormat="1">
      <c r="A699" s="41"/>
      <c r="B699" s="42"/>
      <c r="C699" s="43"/>
      <c r="D699" s="220" t="s">
        <v>149</v>
      </c>
      <c r="E699" s="43"/>
      <c r="F699" s="221" t="s">
        <v>2509</v>
      </c>
      <c r="G699" s="43"/>
      <c r="H699" s="43"/>
      <c r="I699" s="222"/>
      <c r="J699" s="43"/>
      <c r="K699" s="43"/>
      <c r="L699" s="47"/>
      <c r="M699" s="223"/>
      <c r="N699" s="224"/>
      <c r="O699" s="87"/>
      <c r="P699" s="87"/>
      <c r="Q699" s="87"/>
      <c r="R699" s="87"/>
      <c r="S699" s="87"/>
      <c r="T699" s="88"/>
      <c r="U699" s="41"/>
      <c r="V699" s="41"/>
      <c r="W699" s="41"/>
      <c r="X699" s="41"/>
      <c r="Y699" s="41"/>
      <c r="Z699" s="41"/>
      <c r="AA699" s="41"/>
      <c r="AB699" s="41"/>
      <c r="AC699" s="41"/>
      <c r="AD699" s="41"/>
      <c r="AE699" s="41"/>
      <c r="AT699" s="20" t="s">
        <v>149</v>
      </c>
      <c r="AU699" s="20" t="s">
        <v>84</v>
      </c>
    </row>
    <row r="700" s="2" customFormat="1">
      <c r="A700" s="41"/>
      <c r="B700" s="42"/>
      <c r="C700" s="43"/>
      <c r="D700" s="220" t="s">
        <v>164</v>
      </c>
      <c r="E700" s="43"/>
      <c r="F700" s="239" t="s">
        <v>2511</v>
      </c>
      <c r="G700" s="43"/>
      <c r="H700" s="43"/>
      <c r="I700" s="222"/>
      <c r="J700" s="43"/>
      <c r="K700" s="43"/>
      <c r="L700" s="47"/>
      <c r="M700" s="223"/>
      <c r="N700" s="224"/>
      <c r="O700" s="87"/>
      <c r="P700" s="87"/>
      <c r="Q700" s="87"/>
      <c r="R700" s="87"/>
      <c r="S700" s="87"/>
      <c r="T700" s="88"/>
      <c r="U700" s="41"/>
      <c r="V700" s="41"/>
      <c r="W700" s="41"/>
      <c r="X700" s="41"/>
      <c r="Y700" s="41"/>
      <c r="Z700" s="41"/>
      <c r="AA700" s="41"/>
      <c r="AB700" s="41"/>
      <c r="AC700" s="41"/>
      <c r="AD700" s="41"/>
      <c r="AE700" s="41"/>
      <c r="AT700" s="20" t="s">
        <v>164</v>
      </c>
      <c r="AU700" s="20" t="s">
        <v>84</v>
      </c>
    </row>
    <row r="701" s="13" customFormat="1">
      <c r="A701" s="13"/>
      <c r="B701" s="227"/>
      <c r="C701" s="228"/>
      <c r="D701" s="220" t="s">
        <v>153</v>
      </c>
      <c r="E701" s="229" t="s">
        <v>19</v>
      </c>
      <c r="F701" s="230" t="s">
        <v>2512</v>
      </c>
      <c r="G701" s="228"/>
      <c r="H701" s="231">
        <v>2</v>
      </c>
      <c r="I701" s="232"/>
      <c r="J701" s="228"/>
      <c r="K701" s="228"/>
      <c r="L701" s="233"/>
      <c r="M701" s="234"/>
      <c r="N701" s="235"/>
      <c r="O701" s="235"/>
      <c r="P701" s="235"/>
      <c r="Q701" s="235"/>
      <c r="R701" s="235"/>
      <c r="S701" s="235"/>
      <c r="T701" s="236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T701" s="237" t="s">
        <v>153</v>
      </c>
      <c r="AU701" s="237" t="s">
        <v>84</v>
      </c>
      <c r="AV701" s="13" t="s">
        <v>86</v>
      </c>
      <c r="AW701" s="13" t="s">
        <v>35</v>
      </c>
      <c r="AX701" s="13" t="s">
        <v>76</v>
      </c>
      <c r="AY701" s="237" t="s">
        <v>139</v>
      </c>
    </row>
    <row r="702" s="14" customFormat="1">
      <c r="A702" s="14"/>
      <c r="B702" s="251"/>
      <c r="C702" s="252"/>
      <c r="D702" s="220" t="s">
        <v>153</v>
      </c>
      <c r="E702" s="253" t="s">
        <v>19</v>
      </c>
      <c r="F702" s="254" t="s">
        <v>213</v>
      </c>
      <c r="G702" s="252"/>
      <c r="H702" s="255">
        <v>2</v>
      </c>
      <c r="I702" s="256"/>
      <c r="J702" s="252"/>
      <c r="K702" s="252"/>
      <c r="L702" s="257"/>
      <c r="M702" s="258"/>
      <c r="N702" s="259"/>
      <c r="O702" s="259"/>
      <c r="P702" s="259"/>
      <c r="Q702" s="259"/>
      <c r="R702" s="259"/>
      <c r="S702" s="259"/>
      <c r="T702" s="260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61" t="s">
        <v>153</v>
      </c>
      <c r="AU702" s="261" t="s">
        <v>84</v>
      </c>
      <c r="AV702" s="14" t="s">
        <v>147</v>
      </c>
      <c r="AW702" s="14" t="s">
        <v>35</v>
      </c>
      <c r="AX702" s="14" t="s">
        <v>84</v>
      </c>
      <c r="AY702" s="261" t="s">
        <v>139</v>
      </c>
    </row>
    <row r="703" s="12" customFormat="1" ht="25.92" customHeight="1">
      <c r="A703" s="12"/>
      <c r="B703" s="191"/>
      <c r="C703" s="192"/>
      <c r="D703" s="193" t="s">
        <v>75</v>
      </c>
      <c r="E703" s="194" t="s">
        <v>415</v>
      </c>
      <c r="F703" s="194" t="s">
        <v>416</v>
      </c>
      <c r="G703" s="192"/>
      <c r="H703" s="192"/>
      <c r="I703" s="195"/>
      <c r="J703" s="196">
        <f>BK703</f>
        <v>0</v>
      </c>
      <c r="K703" s="192"/>
      <c r="L703" s="197"/>
      <c r="M703" s="198"/>
      <c r="N703" s="199"/>
      <c r="O703" s="199"/>
      <c r="P703" s="200">
        <f>P704+P760+P789+P806+P824+P832+P839+P842+P860+P887+P983+P1013+P1080+P1243+P1265+P1284</f>
        <v>0</v>
      </c>
      <c r="Q703" s="199"/>
      <c r="R703" s="200">
        <f>R704+R760+R789+R806+R824+R832+R839+R842+R860+R887+R983+R1013+R1080+R1243+R1265+R1284</f>
        <v>9.7094442415000017</v>
      </c>
      <c r="S703" s="199"/>
      <c r="T703" s="201">
        <f>T704+T760+T789+T806+T824+T832+T839+T842+T860+T887+T983+T1013+T1080+T1243+T1265+T1284</f>
        <v>34.197483699999999</v>
      </c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R703" s="202" t="s">
        <v>86</v>
      </c>
      <c r="AT703" s="203" t="s">
        <v>75</v>
      </c>
      <c r="AU703" s="203" t="s">
        <v>76</v>
      </c>
      <c r="AY703" s="202" t="s">
        <v>139</v>
      </c>
      <c r="BK703" s="204">
        <f>BK704+BK760+BK789+BK806+BK824+BK832+BK839+BK842+BK860+BK887+BK983+BK1013+BK1080+BK1243+BK1265+BK1284</f>
        <v>0</v>
      </c>
    </row>
    <row r="704" s="12" customFormat="1" ht="22.8" customHeight="1">
      <c r="A704" s="12"/>
      <c r="B704" s="191"/>
      <c r="C704" s="192"/>
      <c r="D704" s="193" t="s">
        <v>75</v>
      </c>
      <c r="E704" s="205" t="s">
        <v>2513</v>
      </c>
      <c r="F704" s="205" t="s">
        <v>2514</v>
      </c>
      <c r="G704" s="192"/>
      <c r="H704" s="192"/>
      <c r="I704" s="195"/>
      <c r="J704" s="206">
        <f>BK704</f>
        <v>0</v>
      </c>
      <c r="K704" s="192"/>
      <c r="L704" s="197"/>
      <c r="M704" s="198"/>
      <c r="N704" s="199"/>
      <c r="O704" s="199"/>
      <c r="P704" s="200">
        <f>SUM(P705:P759)</f>
        <v>0</v>
      </c>
      <c r="Q704" s="199"/>
      <c r="R704" s="200">
        <f>SUM(R705:R759)</f>
        <v>2.8256133762499998</v>
      </c>
      <c r="S704" s="199"/>
      <c r="T704" s="201">
        <f>SUM(T705:T759)</f>
        <v>0</v>
      </c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R704" s="202" t="s">
        <v>86</v>
      </c>
      <c r="AT704" s="203" t="s">
        <v>75</v>
      </c>
      <c r="AU704" s="203" t="s">
        <v>84</v>
      </c>
      <c r="AY704" s="202" t="s">
        <v>139</v>
      </c>
      <c r="BK704" s="204">
        <f>SUM(BK705:BK759)</f>
        <v>0</v>
      </c>
    </row>
    <row r="705" s="2" customFormat="1" ht="16.5" customHeight="1">
      <c r="A705" s="41"/>
      <c r="B705" s="42"/>
      <c r="C705" s="207" t="s">
        <v>2515</v>
      </c>
      <c r="D705" s="238" t="s">
        <v>142</v>
      </c>
      <c r="E705" s="208" t="s">
        <v>2516</v>
      </c>
      <c r="F705" s="209" t="s">
        <v>2517</v>
      </c>
      <c r="G705" s="210" t="s">
        <v>160</v>
      </c>
      <c r="H705" s="211">
        <v>393.82499999999999</v>
      </c>
      <c r="I705" s="212"/>
      <c r="J705" s="213">
        <f>ROUND(I705*H705,2)</f>
        <v>0</v>
      </c>
      <c r="K705" s="209" t="s">
        <v>146</v>
      </c>
      <c r="L705" s="47"/>
      <c r="M705" s="214" t="s">
        <v>19</v>
      </c>
      <c r="N705" s="215" t="s">
        <v>47</v>
      </c>
      <c r="O705" s="87"/>
      <c r="P705" s="216">
        <f>O705*H705</f>
        <v>0</v>
      </c>
      <c r="Q705" s="216">
        <v>0</v>
      </c>
      <c r="R705" s="216">
        <f>Q705*H705</f>
        <v>0</v>
      </c>
      <c r="S705" s="216">
        <v>0</v>
      </c>
      <c r="T705" s="217">
        <f>S705*H705</f>
        <v>0</v>
      </c>
      <c r="U705" s="41"/>
      <c r="V705" s="41"/>
      <c r="W705" s="41"/>
      <c r="X705" s="41"/>
      <c r="Y705" s="41"/>
      <c r="Z705" s="41"/>
      <c r="AA705" s="41"/>
      <c r="AB705" s="41"/>
      <c r="AC705" s="41"/>
      <c r="AD705" s="41"/>
      <c r="AE705" s="41"/>
      <c r="AR705" s="218" t="s">
        <v>305</v>
      </c>
      <c r="AT705" s="218" t="s">
        <v>142</v>
      </c>
      <c r="AU705" s="218" t="s">
        <v>86</v>
      </c>
      <c r="AY705" s="20" t="s">
        <v>139</v>
      </c>
      <c r="BE705" s="219">
        <f>IF(N705="základní",J705,0)</f>
        <v>0</v>
      </c>
      <c r="BF705" s="219">
        <f>IF(N705="snížená",J705,0)</f>
        <v>0</v>
      </c>
      <c r="BG705" s="219">
        <f>IF(N705="zákl. přenesená",J705,0)</f>
        <v>0</v>
      </c>
      <c r="BH705" s="219">
        <f>IF(N705="sníž. přenesená",J705,0)</f>
        <v>0</v>
      </c>
      <c r="BI705" s="219">
        <f>IF(N705="nulová",J705,0)</f>
        <v>0</v>
      </c>
      <c r="BJ705" s="20" t="s">
        <v>84</v>
      </c>
      <c r="BK705" s="219">
        <f>ROUND(I705*H705,2)</f>
        <v>0</v>
      </c>
      <c r="BL705" s="20" t="s">
        <v>305</v>
      </c>
      <c r="BM705" s="218" t="s">
        <v>2518</v>
      </c>
    </row>
    <row r="706" s="2" customFormat="1">
      <c r="A706" s="41"/>
      <c r="B706" s="42"/>
      <c r="C706" s="43"/>
      <c r="D706" s="220" t="s">
        <v>149</v>
      </c>
      <c r="E706" s="43"/>
      <c r="F706" s="221" t="s">
        <v>2519</v>
      </c>
      <c r="G706" s="43"/>
      <c r="H706" s="43"/>
      <c r="I706" s="222"/>
      <c r="J706" s="43"/>
      <c r="K706" s="43"/>
      <c r="L706" s="47"/>
      <c r="M706" s="223"/>
      <c r="N706" s="224"/>
      <c r="O706" s="87"/>
      <c r="P706" s="87"/>
      <c r="Q706" s="87"/>
      <c r="R706" s="87"/>
      <c r="S706" s="87"/>
      <c r="T706" s="88"/>
      <c r="U706" s="41"/>
      <c r="V706" s="41"/>
      <c r="W706" s="41"/>
      <c r="X706" s="41"/>
      <c r="Y706" s="41"/>
      <c r="Z706" s="41"/>
      <c r="AA706" s="41"/>
      <c r="AB706" s="41"/>
      <c r="AC706" s="41"/>
      <c r="AD706" s="41"/>
      <c r="AE706" s="41"/>
      <c r="AT706" s="20" t="s">
        <v>149</v>
      </c>
      <c r="AU706" s="20" t="s">
        <v>86</v>
      </c>
    </row>
    <row r="707" s="2" customFormat="1">
      <c r="A707" s="41"/>
      <c r="B707" s="42"/>
      <c r="C707" s="43"/>
      <c r="D707" s="225" t="s">
        <v>151</v>
      </c>
      <c r="E707" s="43"/>
      <c r="F707" s="226" t="s">
        <v>2520</v>
      </c>
      <c r="G707" s="43"/>
      <c r="H707" s="43"/>
      <c r="I707" s="222"/>
      <c r="J707" s="43"/>
      <c r="K707" s="43"/>
      <c r="L707" s="47"/>
      <c r="M707" s="223"/>
      <c r="N707" s="224"/>
      <c r="O707" s="87"/>
      <c r="P707" s="87"/>
      <c r="Q707" s="87"/>
      <c r="R707" s="87"/>
      <c r="S707" s="87"/>
      <c r="T707" s="88"/>
      <c r="U707" s="41"/>
      <c r="V707" s="41"/>
      <c r="W707" s="41"/>
      <c r="X707" s="41"/>
      <c r="Y707" s="41"/>
      <c r="Z707" s="41"/>
      <c r="AA707" s="41"/>
      <c r="AB707" s="41"/>
      <c r="AC707" s="41"/>
      <c r="AD707" s="41"/>
      <c r="AE707" s="41"/>
      <c r="AT707" s="20" t="s">
        <v>151</v>
      </c>
      <c r="AU707" s="20" t="s">
        <v>86</v>
      </c>
    </row>
    <row r="708" s="2" customFormat="1">
      <c r="A708" s="41"/>
      <c r="B708" s="42"/>
      <c r="C708" s="43"/>
      <c r="D708" s="220" t="s">
        <v>164</v>
      </c>
      <c r="E708" s="43"/>
      <c r="F708" s="239" t="s">
        <v>1108</v>
      </c>
      <c r="G708" s="43"/>
      <c r="H708" s="43"/>
      <c r="I708" s="222"/>
      <c r="J708" s="43"/>
      <c r="K708" s="43"/>
      <c r="L708" s="47"/>
      <c r="M708" s="223"/>
      <c r="N708" s="224"/>
      <c r="O708" s="87"/>
      <c r="P708" s="87"/>
      <c r="Q708" s="87"/>
      <c r="R708" s="87"/>
      <c r="S708" s="87"/>
      <c r="T708" s="88"/>
      <c r="U708" s="41"/>
      <c r="V708" s="41"/>
      <c r="W708" s="41"/>
      <c r="X708" s="41"/>
      <c r="Y708" s="41"/>
      <c r="Z708" s="41"/>
      <c r="AA708" s="41"/>
      <c r="AB708" s="41"/>
      <c r="AC708" s="41"/>
      <c r="AD708" s="41"/>
      <c r="AE708" s="41"/>
      <c r="AT708" s="20" t="s">
        <v>164</v>
      </c>
      <c r="AU708" s="20" t="s">
        <v>86</v>
      </c>
    </row>
    <row r="709" s="13" customFormat="1">
      <c r="A709" s="13"/>
      <c r="B709" s="227"/>
      <c r="C709" s="228"/>
      <c r="D709" s="220" t="s">
        <v>153</v>
      </c>
      <c r="E709" s="229" t="s">
        <v>19</v>
      </c>
      <c r="F709" s="230" t="s">
        <v>2521</v>
      </c>
      <c r="G709" s="228"/>
      <c r="H709" s="231">
        <v>393.82499999999999</v>
      </c>
      <c r="I709" s="232"/>
      <c r="J709" s="228"/>
      <c r="K709" s="228"/>
      <c r="L709" s="233"/>
      <c r="M709" s="234"/>
      <c r="N709" s="235"/>
      <c r="O709" s="235"/>
      <c r="P709" s="235"/>
      <c r="Q709" s="235"/>
      <c r="R709" s="235"/>
      <c r="S709" s="235"/>
      <c r="T709" s="23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37" t="s">
        <v>153</v>
      </c>
      <c r="AU709" s="237" t="s">
        <v>86</v>
      </c>
      <c r="AV709" s="13" t="s">
        <v>86</v>
      </c>
      <c r="AW709" s="13" t="s">
        <v>35</v>
      </c>
      <c r="AX709" s="13" t="s">
        <v>84</v>
      </c>
      <c r="AY709" s="237" t="s">
        <v>139</v>
      </c>
    </row>
    <row r="710" s="2" customFormat="1">
      <c r="A710" s="41"/>
      <c r="B710" s="42"/>
      <c r="C710" s="43"/>
      <c r="D710" s="220" t="s">
        <v>1392</v>
      </c>
      <c r="E710" s="43"/>
      <c r="F710" s="285" t="s">
        <v>1487</v>
      </c>
      <c r="G710" s="43"/>
      <c r="H710" s="43"/>
      <c r="I710" s="43"/>
      <c r="J710" s="43"/>
      <c r="K710" s="43"/>
      <c r="L710" s="47"/>
      <c r="M710" s="223"/>
      <c r="N710" s="224"/>
      <c r="O710" s="87"/>
      <c r="P710" s="87"/>
      <c r="Q710" s="87"/>
      <c r="R710" s="87"/>
      <c r="S710" s="87"/>
      <c r="T710" s="88"/>
      <c r="U710" s="41"/>
      <c r="V710" s="41"/>
      <c r="W710" s="41"/>
      <c r="X710" s="41"/>
      <c r="Y710" s="41"/>
      <c r="Z710" s="41"/>
      <c r="AA710" s="41"/>
      <c r="AB710" s="41"/>
      <c r="AC710" s="41"/>
      <c r="AD710" s="41"/>
      <c r="AE710" s="41"/>
      <c r="AU710" s="20" t="s">
        <v>86</v>
      </c>
    </row>
    <row r="711" s="2" customFormat="1">
      <c r="A711" s="41"/>
      <c r="B711" s="42"/>
      <c r="C711" s="43"/>
      <c r="D711" s="220" t="s">
        <v>1392</v>
      </c>
      <c r="E711" s="43"/>
      <c r="F711" s="286" t="s">
        <v>1488</v>
      </c>
      <c r="G711" s="43"/>
      <c r="H711" s="287">
        <v>393.82499999999999</v>
      </c>
      <c r="I711" s="43"/>
      <c r="J711" s="43"/>
      <c r="K711" s="43"/>
      <c r="L711" s="47"/>
      <c r="M711" s="223"/>
      <c r="N711" s="224"/>
      <c r="O711" s="87"/>
      <c r="P711" s="87"/>
      <c r="Q711" s="87"/>
      <c r="R711" s="87"/>
      <c r="S711" s="87"/>
      <c r="T711" s="88"/>
      <c r="U711" s="41"/>
      <c r="V711" s="41"/>
      <c r="W711" s="41"/>
      <c r="X711" s="41"/>
      <c r="Y711" s="41"/>
      <c r="Z711" s="41"/>
      <c r="AA711" s="41"/>
      <c r="AB711" s="41"/>
      <c r="AC711" s="41"/>
      <c r="AD711" s="41"/>
      <c r="AE711" s="41"/>
      <c r="AU711" s="20" t="s">
        <v>86</v>
      </c>
    </row>
    <row r="712" s="2" customFormat="1" ht="16.5" customHeight="1">
      <c r="A712" s="41"/>
      <c r="B712" s="42"/>
      <c r="C712" s="207" t="s">
        <v>2522</v>
      </c>
      <c r="D712" s="238" t="s">
        <v>142</v>
      </c>
      <c r="E712" s="208" t="s">
        <v>2523</v>
      </c>
      <c r="F712" s="209" t="s">
        <v>2524</v>
      </c>
      <c r="G712" s="210" t="s">
        <v>160</v>
      </c>
      <c r="H712" s="211">
        <v>10</v>
      </c>
      <c r="I712" s="212"/>
      <c r="J712" s="213">
        <f>ROUND(I712*H712,2)</f>
        <v>0</v>
      </c>
      <c r="K712" s="209" t="s">
        <v>146</v>
      </c>
      <c r="L712" s="47"/>
      <c r="M712" s="214" t="s">
        <v>19</v>
      </c>
      <c r="N712" s="215" t="s">
        <v>47</v>
      </c>
      <c r="O712" s="87"/>
      <c r="P712" s="216">
        <f>O712*H712</f>
        <v>0</v>
      </c>
      <c r="Q712" s="216">
        <v>0</v>
      </c>
      <c r="R712" s="216">
        <f>Q712*H712</f>
        <v>0</v>
      </c>
      <c r="S712" s="216">
        <v>0</v>
      </c>
      <c r="T712" s="217">
        <f>S712*H712</f>
        <v>0</v>
      </c>
      <c r="U712" s="41"/>
      <c r="V712" s="41"/>
      <c r="W712" s="41"/>
      <c r="X712" s="41"/>
      <c r="Y712" s="41"/>
      <c r="Z712" s="41"/>
      <c r="AA712" s="41"/>
      <c r="AB712" s="41"/>
      <c r="AC712" s="41"/>
      <c r="AD712" s="41"/>
      <c r="AE712" s="41"/>
      <c r="AR712" s="218" t="s">
        <v>305</v>
      </c>
      <c r="AT712" s="218" t="s">
        <v>142</v>
      </c>
      <c r="AU712" s="218" t="s">
        <v>86</v>
      </c>
      <c r="AY712" s="20" t="s">
        <v>139</v>
      </c>
      <c r="BE712" s="219">
        <f>IF(N712="základní",J712,0)</f>
        <v>0</v>
      </c>
      <c r="BF712" s="219">
        <f>IF(N712="snížená",J712,0)</f>
        <v>0</v>
      </c>
      <c r="BG712" s="219">
        <f>IF(N712="zákl. přenesená",J712,0)</f>
        <v>0</v>
      </c>
      <c r="BH712" s="219">
        <f>IF(N712="sníž. přenesená",J712,0)</f>
        <v>0</v>
      </c>
      <c r="BI712" s="219">
        <f>IF(N712="nulová",J712,0)</f>
        <v>0</v>
      </c>
      <c r="BJ712" s="20" t="s">
        <v>84</v>
      </c>
      <c r="BK712" s="219">
        <f>ROUND(I712*H712,2)</f>
        <v>0</v>
      </c>
      <c r="BL712" s="20" t="s">
        <v>305</v>
      </c>
      <c r="BM712" s="218" t="s">
        <v>2525</v>
      </c>
    </row>
    <row r="713" s="2" customFormat="1">
      <c r="A713" s="41"/>
      <c r="B713" s="42"/>
      <c r="C713" s="43"/>
      <c r="D713" s="220" t="s">
        <v>149</v>
      </c>
      <c r="E713" s="43"/>
      <c r="F713" s="221" t="s">
        <v>2526</v>
      </c>
      <c r="G713" s="43"/>
      <c r="H713" s="43"/>
      <c r="I713" s="222"/>
      <c r="J713" s="43"/>
      <c r="K713" s="43"/>
      <c r="L713" s="47"/>
      <c r="M713" s="223"/>
      <c r="N713" s="224"/>
      <c r="O713" s="87"/>
      <c r="P713" s="87"/>
      <c r="Q713" s="87"/>
      <c r="R713" s="87"/>
      <c r="S713" s="87"/>
      <c r="T713" s="88"/>
      <c r="U713" s="41"/>
      <c r="V713" s="41"/>
      <c r="W713" s="41"/>
      <c r="X713" s="41"/>
      <c r="Y713" s="41"/>
      <c r="Z713" s="41"/>
      <c r="AA713" s="41"/>
      <c r="AB713" s="41"/>
      <c r="AC713" s="41"/>
      <c r="AD713" s="41"/>
      <c r="AE713" s="41"/>
      <c r="AT713" s="20" t="s">
        <v>149</v>
      </c>
      <c r="AU713" s="20" t="s">
        <v>86</v>
      </c>
    </row>
    <row r="714" s="2" customFormat="1">
      <c r="A714" s="41"/>
      <c r="B714" s="42"/>
      <c r="C714" s="43"/>
      <c r="D714" s="225" t="s">
        <v>151</v>
      </c>
      <c r="E714" s="43"/>
      <c r="F714" s="226" t="s">
        <v>2527</v>
      </c>
      <c r="G714" s="43"/>
      <c r="H714" s="43"/>
      <c r="I714" s="222"/>
      <c r="J714" s="43"/>
      <c r="K714" s="43"/>
      <c r="L714" s="47"/>
      <c r="M714" s="223"/>
      <c r="N714" s="224"/>
      <c r="O714" s="87"/>
      <c r="P714" s="87"/>
      <c r="Q714" s="87"/>
      <c r="R714" s="87"/>
      <c r="S714" s="87"/>
      <c r="T714" s="88"/>
      <c r="U714" s="41"/>
      <c r="V714" s="41"/>
      <c r="W714" s="41"/>
      <c r="X714" s="41"/>
      <c r="Y714" s="41"/>
      <c r="Z714" s="41"/>
      <c r="AA714" s="41"/>
      <c r="AB714" s="41"/>
      <c r="AC714" s="41"/>
      <c r="AD714" s="41"/>
      <c r="AE714" s="41"/>
      <c r="AT714" s="20" t="s">
        <v>151</v>
      </c>
      <c r="AU714" s="20" t="s">
        <v>86</v>
      </c>
    </row>
    <row r="715" s="2" customFormat="1">
      <c r="A715" s="41"/>
      <c r="B715" s="42"/>
      <c r="C715" s="43"/>
      <c r="D715" s="220" t="s">
        <v>164</v>
      </c>
      <c r="E715" s="43"/>
      <c r="F715" s="239" t="s">
        <v>2154</v>
      </c>
      <c r="G715" s="43"/>
      <c r="H715" s="43"/>
      <c r="I715" s="222"/>
      <c r="J715" s="43"/>
      <c r="K715" s="43"/>
      <c r="L715" s="47"/>
      <c r="M715" s="223"/>
      <c r="N715" s="224"/>
      <c r="O715" s="87"/>
      <c r="P715" s="87"/>
      <c r="Q715" s="87"/>
      <c r="R715" s="87"/>
      <c r="S715" s="87"/>
      <c r="T715" s="88"/>
      <c r="U715" s="41"/>
      <c r="V715" s="41"/>
      <c r="W715" s="41"/>
      <c r="X715" s="41"/>
      <c r="Y715" s="41"/>
      <c r="Z715" s="41"/>
      <c r="AA715" s="41"/>
      <c r="AB715" s="41"/>
      <c r="AC715" s="41"/>
      <c r="AD715" s="41"/>
      <c r="AE715" s="41"/>
      <c r="AT715" s="20" t="s">
        <v>164</v>
      </c>
      <c r="AU715" s="20" t="s">
        <v>86</v>
      </c>
    </row>
    <row r="716" s="13" customFormat="1">
      <c r="A716" s="13"/>
      <c r="B716" s="227"/>
      <c r="C716" s="228"/>
      <c r="D716" s="220" t="s">
        <v>153</v>
      </c>
      <c r="E716" s="229" t="s">
        <v>19</v>
      </c>
      <c r="F716" s="230" t="s">
        <v>2528</v>
      </c>
      <c r="G716" s="228"/>
      <c r="H716" s="231">
        <v>10</v>
      </c>
      <c r="I716" s="232"/>
      <c r="J716" s="228"/>
      <c r="K716" s="228"/>
      <c r="L716" s="233"/>
      <c r="M716" s="234"/>
      <c r="N716" s="235"/>
      <c r="O716" s="235"/>
      <c r="P716" s="235"/>
      <c r="Q716" s="235"/>
      <c r="R716" s="235"/>
      <c r="S716" s="235"/>
      <c r="T716" s="236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T716" s="237" t="s">
        <v>153</v>
      </c>
      <c r="AU716" s="237" t="s">
        <v>86</v>
      </c>
      <c r="AV716" s="13" t="s">
        <v>86</v>
      </c>
      <c r="AW716" s="13" t="s">
        <v>35</v>
      </c>
      <c r="AX716" s="13" t="s">
        <v>84</v>
      </c>
      <c r="AY716" s="237" t="s">
        <v>139</v>
      </c>
    </row>
    <row r="717" s="2" customFormat="1" ht="16.5" customHeight="1">
      <c r="A717" s="41"/>
      <c r="B717" s="42"/>
      <c r="C717" s="240" t="s">
        <v>2529</v>
      </c>
      <c r="D717" s="241" t="s">
        <v>182</v>
      </c>
      <c r="E717" s="242" t="s">
        <v>2530</v>
      </c>
      <c r="F717" s="243" t="s">
        <v>2531</v>
      </c>
      <c r="G717" s="244" t="s">
        <v>176</v>
      </c>
      <c r="H717" s="245">
        <v>0.13700000000000001</v>
      </c>
      <c r="I717" s="246"/>
      <c r="J717" s="247">
        <f>ROUND(I717*H717,2)</f>
        <v>0</v>
      </c>
      <c r="K717" s="243" t="s">
        <v>146</v>
      </c>
      <c r="L717" s="248"/>
      <c r="M717" s="249" t="s">
        <v>19</v>
      </c>
      <c r="N717" s="250" t="s">
        <v>47</v>
      </c>
      <c r="O717" s="87"/>
      <c r="P717" s="216">
        <f>O717*H717</f>
        <v>0</v>
      </c>
      <c r="Q717" s="216">
        <v>1</v>
      </c>
      <c r="R717" s="216">
        <f>Q717*H717</f>
        <v>0.13700000000000001</v>
      </c>
      <c r="S717" s="216">
        <v>0</v>
      </c>
      <c r="T717" s="217">
        <f>S717*H717</f>
        <v>0</v>
      </c>
      <c r="U717" s="41"/>
      <c r="V717" s="41"/>
      <c r="W717" s="41"/>
      <c r="X717" s="41"/>
      <c r="Y717" s="41"/>
      <c r="Z717" s="41"/>
      <c r="AA717" s="41"/>
      <c r="AB717" s="41"/>
      <c r="AC717" s="41"/>
      <c r="AD717" s="41"/>
      <c r="AE717" s="41"/>
      <c r="AR717" s="218" t="s">
        <v>388</v>
      </c>
      <c r="AT717" s="218" t="s">
        <v>182</v>
      </c>
      <c r="AU717" s="218" t="s">
        <v>86</v>
      </c>
      <c r="AY717" s="20" t="s">
        <v>139</v>
      </c>
      <c r="BE717" s="219">
        <f>IF(N717="základní",J717,0)</f>
        <v>0</v>
      </c>
      <c r="BF717" s="219">
        <f>IF(N717="snížená",J717,0)</f>
        <v>0</v>
      </c>
      <c r="BG717" s="219">
        <f>IF(N717="zákl. přenesená",J717,0)</f>
        <v>0</v>
      </c>
      <c r="BH717" s="219">
        <f>IF(N717="sníž. přenesená",J717,0)</f>
        <v>0</v>
      </c>
      <c r="BI717" s="219">
        <f>IF(N717="nulová",J717,0)</f>
        <v>0</v>
      </c>
      <c r="BJ717" s="20" t="s">
        <v>84</v>
      </c>
      <c r="BK717" s="219">
        <f>ROUND(I717*H717,2)</f>
        <v>0</v>
      </c>
      <c r="BL717" s="20" t="s">
        <v>305</v>
      </c>
      <c r="BM717" s="218" t="s">
        <v>2532</v>
      </c>
    </row>
    <row r="718" s="2" customFormat="1">
      <c r="A718" s="41"/>
      <c r="B718" s="42"/>
      <c r="C718" s="43"/>
      <c r="D718" s="220" t="s">
        <v>149</v>
      </c>
      <c r="E718" s="43"/>
      <c r="F718" s="221" t="s">
        <v>2531</v>
      </c>
      <c r="G718" s="43"/>
      <c r="H718" s="43"/>
      <c r="I718" s="222"/>
      <c r="J718" s="43"/>
      <c r="K718" s="43"/>
      <c r="L718" s="47"/>
      <c r="M718" s="223"/>
      <c r="N718" s="224"/>
      <c r="O718" s="87"/>
      <c r="P718" s="87"/>
      <c r="Q718" s="87"/>
      <c r="R718" s="87"/>
      <c r="S718" s="87"/>
      <c r="T718" s="88"/>
      <c r="U718" s="41"/>
      <c r="V718" s="41"/>
      <c r="W718" s="41"/>
      <c r="X718" s="41"/>
      <c r="Y718" s="41"/>
      <c r="Z718" s="41"/>
      <c r="AA718" s="41"/>
      <c r="AB718" s="41"/>
      <c r="AC718" s="41"/>
      <c r="AD718" s="41"/>
      <c r="AE718" s="41"/>
      <c r="AT718" s="20" t="s">
        <v>149</v>
      </c>
      <c r="AU718" s="20" t="s">
        <v>86</v>
      </c>
    </row>
    <row r="719" s="2" customFormat="1">
      <c r="A719" s="41"/>
      <c r="B719" s="42"/>
      <c r="C719" s="43"/>
      <c r="D719" s="220" t="s">
        <v>164</v>
      </c>
      <c r="E719" s="43"/>
      <c r="F719" s="239" t="s">
        <v>2154</v>
      </c>
      <c r="G719" s="43"/>
      <c r="H719" s="43"/>
      <c r="I719" s="222"/>
      <c r="J719" s="43"/>
      <c r="K719" s="43"/>
      <c r="L719" s="47"/>
      <c r="M719" s="223"/>
      <c r="N719" s="224"/>
      <c r="O719" s="87"/>
      <c r="P719" s="87"/>
      <c r="Q719" s="87"/>
      <c r="R719" s="87"/>
      <c r="S719" s="87"/>
      <c r="T719" s="88"/>
      <c r="U719" s="41"/>
      <c r="V719" s="41"/>
      <c r="W719" s="41"/>
      <c r="X719" s="41"/>
      <c r="Y719" s="41"/>
      <c r="Z719" s="41"/>
      <c r="AA719" s="41"/>
      <c r="AB719" s="41"/>
      <c r="AC719" s="41"/>
      <c r="AD719" s="41"/>
      <c r="AE719" s="41"/>
      <c r="AT719" s="20" t="s">
        <v>164</v>
      </c>
      <c r="AU719" s="20" t="s">
        <v>86</v>
      </c>
    </row>
    <row r="720" s="13" customFormat="1">
      <c r="A720" s="13"/>
      <c r="B720" s="227"/>
      <c r="C720" s="228"/>
      <c r="D720" s="220" t="s">
        <v>153</v>
      </c>
      <c r="E720" s="229" t="s">
        <v>19</v>
      </c>
      <c r="F720" s="230" t="s">
        <v>2533</v>
      </c>
      <c r="G720" s="228"/>
      <c r="H720" s="231">
        <v>403.82499999999999</v>
      </c>
      <c r="I720" s="232"/>
      <c r="J720" s="228"/>
      <c r="K720" s="228"/>
      <c r="L720" s="233"/>
      <c r="M720" s="234"/>
      <c r="N720" s="235"/>
      <c r="O720" s="235"/>
      <c r="P720" s="235"/>
      <c r="Q720" s="235"/>
      <c r="R720" s="235"/>
      <c r="S720" s="235"/>
      <c r="T720" s="236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37" t="s">
        <v>153</v>
      </c>
      <c r="AU720" s="237" t="s">
        <v>86</v>
      </c>
      <c r="AV720" s="13" t="s">
        <v>86</v>
      </c>
      <c r="AW720" s="13" t="s">
        <v>35</v>
      </c>
      <c r="AX720" s="13" t="s">
        <v>84</v>
      </c>
      <c r="AY720" s="237" t="s">
        <v>139</v>
      </c>
    </row>
    <row r="721" s="13" customFormat="1">
      <c r="A721" s="13"/>
      <c r="B721" s="227"/>
      <c r="C721" s="228"/>
      <c r="D721" s="220" t="s">
        <v>153</v>
      </c>
      <c r="E721" s="228"/>
      <c r="F721" s="230" t="s">
        <v>2534</v>
      </c>
      <c r="G721" s="228"/>
      <c r="H721" s="231">
        <v>0.13700000000000001</v>
      </c>
      <c r="I721" s="232"/>
      <c r="J721" s="228"/>
      <c r="K721" s="228"/>
      <c r="L721" s="233"/>
      <c r="M721" s="234"/>
      <c r="N721" s="235"/>
      <c r="O721" s="235"/>
      <c r="P721" s="235"/>
      <c r="Q721" s="235"/>
      <c r="R721" s="235"/>
      <c r="S721" s="235"/>
      <c r="T721" s="23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37" t="s">
        <v>153</v>
      </c>
      <c r="AU721" s="237" t="s">
        <v>86</v>
      </c>
      <c r="AV721" s="13" t="s">
        <v>86</v>
      </c>
      <c r="AW721" s="13" t="s">
        <v>4</v>
      </c>
      <c r="AX721" s="13" t="s">
        <v>84</v>
      </c>
      <c r="AY721" s="237" t="s">
        <v>139</v>
      </c>
    </row>
    <row r="722" s="2" customFormat="1" ht="16.5" customHeight="1">
      <c r="A722" s="41"/>
      <c r="B722" s="42"/>
      <c r="C722" s="207" t="s">
        <v>214</v>
      </c>
      <c r="D722" s="238" t="s">
        <v>142</v>
      </c>
      <c r="E722" s="208" t="s">
        <v>2535</v>
      </c>
      <c r="F722" s="209" t="s">
        <v>2536</v>
      </c>
      <c r="G722" s="210" t="s">
        <v>160</v>
      </c>
      <c r="H722" s="211">
        <v>393.82499999999999</v>
      </c>
      <c r="I722" s="212"/>
      <c r="J722" s="213">
        <f>ROUND(I722*H722,2)</f>
        <v>0</v>
      </c>
      <c r="K722" s="209" t="s">
        <v>146</v>
      </c>
      <c r="L722" s="47"/>
      <c r="M722" s="214" t="s">
        <v>19</v>
      </c>
      <c r="N722" s="215" t="s">
        <v>47</v>
      </c>
      <c r="O722" s="87"/>
      <c r="P722" s="216">
        <f>O722*H722</f>
        <v>0</v>
      </c>
      <c r="Q722" s="216">
        <v>0.00039825</v>
      </c>
      <c r="R722" s="216">
        <f>Q722*H722</f>
        <v>0.15684080624999999</v>
      </c>
      <c r="S722" s="216">
        <v>0</v>
      </c>
      <c r="T722" s="217">
        <f>S722*H722</f>
        <v>0</v>
      </c>
      <c r="U722" s="41"/>
      <c r="V722" s="41"/>
      <c r="W722" s="41"/>
      <c r="X722" s="41"/>
      <c r="Y722" s="41"/>
      <c r="Z722" s="41"/>
      <c r="AA722" s="41"/>
      <c r="AB722" s="41"/>
      <c r="AC722" s="41"/>
      <c r="AD722" s="41"/>
      <c r="AE722" s="41"/>
      <c r="AR722" s="218" t="s">
        <v>305</v>
      </c>
      <c r="AT722" s="218" t="s">
        <v>142</v>
      </c>
      <c r="AU722" s="218" t="s">
        <v>86</v>
      </c>
      <c r="AY722" s="20" t="s">
        <v>139</v>
      </c>
      <c r="BE722" s="219">
        <f>IF(N722="základní",J722,0)</f>
        <v>0</v>
      </c>
      <c r="BF722" s="219">
        <f>IF(N722="snížená",J722,0)</f>
        <v>0</v>
      </c>
      <c r="BG722" s="219">
        <f>IF(N722="zákl. přenesená",J722,0)</f>
        <v>0</v>
      </c>
      <c r="BH722" s="219">
        <f>IF(N722="sníž. přenesená",J722,0)</f>
        <v>0</v>
      </c>
      <c r="BI722" s="219">
        <f>IF(N722="nulová",J722,0)</f>
        <v>0</v>
      </c>
      <c r="BJ722" s="20" t="s">
        <v>84</v>
      </c>
      <c r="BK722" s="219">
        <f>ROUND(I722*H722,2)</f>
        <v>0</v>
      </c>
      <c r="BL722" s="20" t="s">
        <v>305</v>
      </c>
      <c r="BM722" s="218" t="s">
        <v>2537</v>
      </c>
    </row>
    <row r="723" s="2" customFormat="1">
      <c r="A723" s="41"/>
      <c r="B723" s="42"/>
      <c r="C723" s="43"/>
      <c r="D723" s="220" t="s">
        <v>149</v>
      </c>
      <c r="E723" s="43"/>
      <c r="F723" s="221" t="s">
        <v>2538</v>
      </c>
      <c r="G723" s="43"/>
      <c r="H723" s="43"/>
      <c r="I723" s="222"/>
      <c r="J723" s="43"/>
      <c r="K723" s="43"/>
      <c r="L723" s="47"/>
      <c r="M723" s="223"/>
      <c r="N723" s="224"/>
      <c r="O723" s="87"/>
      <c r="P723" s="87"/>
      <c r="Q723" s="87"/>
      <c r="R723" s="87"/>
      <c r="S723" s="87"/>
      <c r="T723" s="88"/>
      <c r="U723" s="41"/>
      <c r="V723" s="41"/>
      <c r="W723" s="41"/>
      <c r="X723" s="41"/>
      <c r="Y723" s="41"/>
      <c r="Z723" s="41"/>
      <c r="AA723" s="41"/>
      <c r="AB723" s="41"/>
      <c r="AC723" s="41"/>
      <c r="AD723" s="41"/>
      <c r="AE723" s="41"/>
      <c r="AT723" s="20" t="s">
        <v>149</v>
      </c>
      <c r="AU723" s="20" t="s">
        <v>86</v>
      </c>
    </row>
    <row r="724" s="2" customFormat="1">
      <c r="A724" s="41"/>
      <c r="B724" s="42"/>
      <c r="C724" s="43"/>
      <c r="D724" s="225" t="s">
        <v>151</v>
      </c>
      <c r="E724" s="43"/>
      <c r="F724" s="226" t="s">
        <v>2539</v>
      </c>
      <c r="G724" s="43"/>
      <c r="H724" s="43"/>
      <c r="I724" s="222"/>
      <c r="J724" s="43"/>
      <c r="K724" s="43"/>
      <c r="L724" s="47"/>
      <c r="M724" s="223"/>
      <c r="N724" s="224"/>
      <c r="O724" s="87"/>
      <c r="P724" s="87"/>
      <c r="Q724" s="87"/>
      <c r="R724" s="87"/>
      <c r="S724" s="87"/>
      <c r="T724" s="88"/>
      <c r="U724" s="41"/>
      <c r="V724" s="41"/>
      <c r="W724" s="41"/>
      <c r="X724" s="41"/>
      <c r="Y724" s="41"/>
      <c r="Z724" s="41"/>
      <c r="AA724" s="41"/>
      <c r="AB724" s="41"/>
      <c r="AC724" s="41"/>
      <c r="AD724" s="41"/>
      <c r="AE724" s="41"/>
      <c r="AT724" s="20" t="s">
        <v>151</v>
      </c>
      <c r="AU724" s="20" t="s">
        <v>86</v>
      </c>
    </row>
    <row r="725" s="2" customFormat="1">
      <c r="A725" s="41"/>
      <c r="B725" s="42"/>
      <c r="C725" s="43"/>
      <c r="D725" s="220" t="s">
        <v>164</v>
      </c>
      <c r="E725" s="43"/>
      <c r="F725" s="239" t="s">
        <v>1108</v>
      </c>
      <c r="G725" s="43"/>
      <c r="H725" s="43"/>
      <c r="I725" s="222"/>
      <c r="J725" s="43"/>
      <c r="K725" s="43"/>
      <c r="L725" s="47"/>
      <c r="M725" s="223"/>
      <c r="N725" s="224"/>
      <c r="O725" s="87"/>
      <c r="P725" s="87"/>
      <c r="Q725" s="87"/>
      <c r="R725" s="87"/>
      <c r="S725" s="87"/>
      <c r="T725" s="88"/>
      <c r="U725" s="41"/>
      <c r="V725" s="41"/>
      <c r="W725" s="41"/>
      <c r="X725" s="41"/>
      <c r="Y725" s="41"/>
      <c r="Z725" s="41"/>
      <c r="AA725" s="41"/>
      <c r="AB725" s="41"/>
      <c r="AC725" s="41"/>
      <c r="AD725" s="41"/>
      <c r="AE725" s="41"/>
      <c r="AT725" s="20" t="s">
        <v>164</v>
      </c>
      <c r="AU725" s="20" t="s">
        <v>86</v>
      </c>
    </row>
    <row r="726" s="13" customFormat="1">
      <c r="A726" s="13"/>
      <c r="B726" s="227"/>
      <c r="C726" s="228"/>
      <c r="D726" s="220" t="s">
        <v>153</v>
      </c>
      <c r="E726" s="229" t="s">
        <v>19</v>
      </c>
      <c r="F726" s="230" t="s">
        <v>2521</v>
      </c>
      <c r="G726" s="228"/>
      <c r="H726" s="231">
        <v>393.82499999999999</v>
      </c>
      <c r="I726" s="232"/>
      <c r="J726" s="228"/>
      <c r="K726" s="228"/>
      <c r="L726" s="233"/>
      <c r="M726" s="234"/>
      <c r="N726" s="235"/>
      <c r="O726" s="235"/>
      <c r="P726" s="235"/>
      <c r="Q726" s="235"/>
      <c r="R726" s="235"/>
      <c r="S726" s="235"/>
      <c r="T726" s="236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37" t="s">
        <v>153</v>
      </c>
      <c r="AU726" s="237" t="s">
        <v>86</v>
      </c>
      <c r="AV726" s="13" t="s">
        <v>86</v>
      </c>
      <c r="AW726" s="13" t="s">
        <v>35</v>
      </c>
      <c r="AX726" s="13" t="s">
        <v>84</v>
      </c>
      <c r="AY726" s="237" t="s">
        <v>139</v>
      </c>
    </row>
    <row r="727" s="2" customFormat="1">
      <c r="A727" s="41"/>
      <c r="B727" s="42"/>
      <c r="C727" s="43"/>
      <c r="D727" s="220" t="s">
        <v>1392</v>
      </c>
      <c r="E727" s="43"/>
      <c r="F727" s="285" t="s">
        <v>1487</v>
      </c>
      <c r="G727" s="43"/>
      <c r="H727" s="43"/>
      <c r="I727" s="43"/>
      <c r="J727" s="43"/>
      <c r="K727" s="43"/>
      <c r="L727" s="47"/>
      <c r="M727" s="223"/>
      <c r="N727" s="224"/>
      <c r="O727" s="87"/>
      <c r="P727" s="87"/>
      <c r="Q727" s="87"/>
      <c r="R727" s="87"/>
      <c r="S727" s="87"/>
      <c r="T727" s="88"/>
      <c r="U727" s="41"/>
      <c r="V727" s="41"/>
      <c r="W727" s="41"/>
      <c r="X727" s="41"/>
      <c r="Y727" s="41"/>
      <c r="Z727" s="41"/>
      <c r="AA727" s="41"/>
      <c r="AB727" s="41"/>
      <c r="AC727" s="41"/>
      <c r="AD727" s="41"/>
      <c r="AE727" s="41"/>
      <c r="AU727" s="20" t="s">
        <v>86</v>
      </c>
    </row>
    <row r="728" s="2" customFormat="1">
      <c r="A728" s="41"/>
      <c r="B728" s="42"/>
      <c r="C728" s="43"/>
      <c r="D728" s="220" t="s">
        <v>1392</v>
      </c>
      <c r="E728" s="43"/>
      <c r="F728" s="286" t="s">
        <v>1488</v>
      </c>
      <c r="G728" s="43"/>
      <c r="H728" s="287">
        <v>393.82499999999999</v>
      </c>
      <c r="I728" s="43"/>
      <c r="J728" s="43"/>
      <c r="K728" s="43"/>
      <c r="L728" s="47"/>
      <c r="M728" s="223"/>
      <c r="N728" s="224"/>
      <c r="O728" s="87"/>
      <c r="P728" s="87"/>
      <c r="Q728" s="87"/>
      <c r="R728" s="87"/>
      <c r="S728" s="87"/>
      <c r="T728" s="88"/>
      <c r="U728" s="41"/>
      <c r="V728" s="41"/>
      <c r="W728" s="41"/>
      <c r="X728" s="41"/>
      <c r="Y728" s="41"/>
      <c r="Z728" s="41"/>
      <c r="AA728" s="41"/>
      <c r="AB728" s="41"/>
      <c r="AC728" s="41"/>
      <c r="AD728" s="41"/>
      <c r="AE728" s="41"/>
      <c r="AU728" s="20" t="s">
        <v>86</v>
      </c>
    </row>
    <row r="729" s="2" customFormat="1" ht="16.5" customHeight="1">
      <c r="A729" s="41"/>
      <c r="B729" s="42"/>
      <c r="C729" s="207" t="s">
        <v>204</v>
      </c>
      <c r="D729" s="238" t="s">
        <v>142</v>
      </c>
      <c r="E729" s="208" t="s">
        <v>2540</v>
      </c>
      <c r="F729" s="209" t="s">
        <v>2541</v>
      </c>
      <c r="G729" s="210" t="s">
        <v>160</v>
      </c>
      <c r="H729" s="211">
        <v>7</v>
      </c>
      <c r="I729" s="212"/>
      <c r="J729" s="213">
        <f>ROUND(I729*H729,2)</f>
        <v>0</v>
      </c>
      <c r="K729" s="209" t="s">
        <v>146</v>
      </c>
      <c r="L729" s="47"/>
      <c r="M729" s="214" t="s">
        <v>19</v>
      </c>
      <c r="N729" s="215" t="s">
        <v>47</v>
      </c>
      <c r="O729" s="87"/>
      <c r="P729" s="216">
        <f>O729*H729</f>
        <v>0</v>
      </c>
      <c r="Q729" s="216">
        <v>0.00039825</v>
      </c>
      <c r="R729" s="216">
        <f>Q729*H729</f>
        <v>0.0027877499999999999</v>
      </c>
      <c r="S729" s="216">
        <v>0</v>
      </c>
      <c r="T729" s="217">
        <f>S729*H729</f>
        <v>0</v>
      </c>
      <c r="U729" s="41"/>
      <c r="V729" s="41"/>
      <c r="W729" s="41"/>
      <c r="X729" s="41"/>
      <c r="Y729" s="41"/>
      <c r="Z729" s="41"/>
      <c r="AA729" s="41"/>
      <c r="AB729" s="41"/>
      <c r="AC729" s="41"/>
      <c r="AD729" s="41"/>
      <c r="AE729" s="41"/>
      <c r="AR729" s="218" t="s">
        <v>305</v>
      </c>
      <c r="AT729" s="218" t="s">
        <v>142</v>
      </c>
      <c r="AU729" s="218" t="s">
        <v>86</v>
      </c>
      <c r="AY729" s="20" t="s">
        <v>139</v>
      </c>
      <c r="BE729" s="219">
        <f>IF(N729="základní",J729,0)</f>
        <v>0</v>
      </c>
      <c r="BF729" s="219">
        <f>IF(N729="snížená",J729,0)</f>
        <v>0</v>
      </c>
      <c r="BG729" s="219">
        <f>IF(N729="zákl. přenesená",J729,0)</f>
        <v>0</v>
      </c>
      <c r="BH729" s="219">
        <f>IF(N729="sníž. přenesená",J729,0)</f>
        <v>0</v>
      </c>
      <c r="BI729" s="219">
        <f>IF(N729="nulová",J729,0)</f>
        <v>0</v>
      </c>
      <c r="BJ729" s="20" t="s">
        <v>84</v>
      </c>
      <c r="BK729" s="219">
        <f>ROUND(I729*H729,2)</f>
        <v>0</v>
      </c>
      <c r="BL729" s="20" t="s">
        <v>305</v>
      </c>
      <c r="BM729" s="218" t="s">
        <v>2542</v>
      </c>
    </row>
    <row r="730" s="2" customFormat="1">
      <c r="A730" s="41"/>
      <c r="B730" s="42"/>
      <c r="C730" s="43"/>
      <c r="D730" s="220" t="s">
        <v>149</v>
      </c>
      <c r="E730" s="43"/>
      <c r="F730" s="221" t="s">
        <v>2543</v>
      </c>
      <c r="G730" s="43"/>
      <c r="H730" s="43"/>
      <c r="I730" s="222"/>
      <c r="J730" s="43"/>
      <c r="K730" s="43"/>
      <c r="L730" s="47"/>
      <c r="M730" s="223"/>
      <c r="N730" s="224"/>
      <c r="O730" s="87"/>
      <c r="P730" s="87"/>
      <c r="Q730" s="87"/>
      <c r="R730" s="87"/>
      <c r="S730" s="87"/>
      <c r="T730" s="88"/>
      <c r="U730" s="41"/>
      <c r="V730" s="41"/>
      <c r="W730" s="41"/>
      <c r="X730" s="41"/>
      <c r="Y730" s="41"/>
      <c r="Z730" s="41"/>
      <c r="AA730" s="41"/>
      <c r="AB730" s="41"/>
      <c r="AC730" s="41"/>
      <c r="AD730" s="41"/>
      <c r="AE730" s="41"/>
      <c r="AT730" s="20" t="s">
        <v>149</v>
      </c>
      <c r="AU730" s="20" t="s">
        <v>86</v>
      </c>
    </row>
    <row r="731" s="2" customFormat="1">
      <c r="A731" s="41"/>
      <c r="B731" s="42"/>
      <c r="C731" s="43"/>
      <c r="D731" s="225" t="s">
        <v>151</v>
      </c>
      <c r="E731" s="43"/>
      <c r="F731" s="226" t="s">
        <v>2544</v>
      </c>
      <c r="G731" s="43"/>
      <c r="H731" s="43"/>
      <c r="I731" s="222"/>
      <c r="J731" s="43"/>
      <c r="K731" s="43"/>
      <c r="L731" s="47"/>
      <c r="M731" s="223"/>
      <c r="N731" s="224"/>
      <c r="O731" s="87"/>
      <c r="P731" s="87"/>
      <c r="Q731" s="87"/>
      <c r="R731" s="87"/>
      <c r="S731" s="87"/>
      <c r="T731" s="88"/>
      <c r="U731" s="41"/>
      <c r="V731" s="41"/>
      <c r="W731" s="41"/>
      <c r="X731" s="41"/>
      <c r="Y731" s="41"/>
      <c r="Z731" s="41"/>
      <c r="AA731" s="41"/>
      <c r="AB731" s="41"/>
      <c r="AC731" s="41"/>
      <c r="AD731" s="41"/>
      <c r="AE731" s="41"/>
      <c r="AT731" s="20" t="s">
        <v>151</v>
      </c>
      <c r="AU731" s="20" t="s">
        <v>86</v>
      </c>
    </row>
    <row r="732" s="2" customFormat="1">
      <c r="A732" s="41"/>
      <c r="B732" s="42"/>
      <c r="C732" s="43"/>
      <c r="D732" s="220" t="s">
        <v>164</v>
      </c>
      <c r="E732" s="43"/>
      <c r="F732" s="239" t="s">
        <v>2154</v>
      </c>
      <c r="G732" s="43"/>
      <c r="H732" s="43"/>
      <c r="I732" s="222"/>
      <c r="J732" s="43"/>
      <c r="K732" s="43"/>
      <c r="L732" s="47"/>
      <c r="M732" s="223"/>
      <c r="N732" s="224"/>
      <c r="O732" s="87"/>
      <c r="P732" s="87"/>
      <c r="Q732" s="87"/>
      <c r="R732" s="87"/>
      <c r="S732" s="87"/>
      <c r="T732" s="88"/>
      <c r="U732" s="41"/>
      <c r="V732" s="41"/>
      <c r="W732" s="41"/>
      <c r="X732" s="41"/>
      <c r="Y732" s="41"/>
      <c r="Z732" s="41"/>
      <c r="AA732" s="41"/>
      <c r="AB732" s="41"/>
      <c r="AC732" s="41"/>
      <c r="AD732" s="41"/>
      <c r="AE732" s="41"/>
      <c r="AT732" s="20" t="s">
        <v>164</v>
      </c>
      <c r="AU732" s="20" t="s">
        <v>86</v>
      </c>
    </row>
    <row r="733" s="13" customFormat="1">
      <c r="A733" s="13"/>
      <c r="B733" s="227"/>
      <c r="C733" s="228"/>
      <c r="D733" s="220" t="s">
        <v>153</v>
      </c>
      <c r="E733" s="229" t="s">
        <v>19</v>
      </c>
      <c r="F733" s="230" t="s">
        <v>2545</v>
      </c>
      <c r="G733" s="228"/>
      <c r="H733" s="231">
        <v>7</v>
      </c>
      <c r="I733" s="232"/>
      <c r="J733" s="228"/>
      <c r="K733" s="228"/>
      <c r="L733" s="233"/>
      <c r="M733" s="234"/>
      <c r="N733" s="235"/>
      <c r="O733" s="235"/>
      <c r="P733" s="235"/>
      <c r="Q733" s="235"/>
      <c r="R733" s="235"/>
      <c r="S733" s="235"/>
      <c r="T733" s="236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37" t="s">
        <v>153</v>
      </c>
      <c r="AU733" s="237" t="s">
        <v>86</v>
      </c>
      <c r="AV733" s="13" t="s">
        <v>86</v>
      </c>
      <c r="AW733" s="13" t="s">
        <v>35</v>
      </c>
      <c r="AX733" s="13" t="s">
        <v>84</v>
      </c>
      <c r="AY733" s="237" t="s">
        <v>139</v>
      </c>
    </row>
    <row r="734" s="2" customFormat="1" ht="24.15" customHeight="1">
      <c r="A734" s="41"/>
      <c r="B734" s="42"/>
      <c r="C734" s="240" t="s">
        <v>2546</v>
      </c>
      <c r="D734" s="241" t="s">
        <v>182</v>
      </c>
      <c r="E734" s="242" t="s">
        <v>2547</v>
      </c>
      <c r="F734" s="243" t="s">
        <v>2548</v>
      </c>
      <c r="G734" s="244" t="s">
        <v>160</v>
      </c>
      <c r="H734" s="245">
        <v>472.97399999999999</v>
      </c>
      <c r="I734" s="246"/>
      <c r="J734" s="247">
        <f>ROUND(I734*H734,2)</f>
        <v>0</v>
      </c>
      <c r="K734" s="243" t="s">
        <v>146</v>
      </c>
      <c r="L734" s="248"/>
      <c r="M734" s="249" t="s">
        <v>19</v>
      </c>
      <c r="N734" s="250" t="s">
        <v>47</v>
      </c>
      <c r="O734" s="87"/>
      <c r="P734" s="216">
        <f>O734*H734</f>
        <v>0</v>
      </c>
      <c r="Q734" s="216">
        <v>0.0053</v>
      </c>
      <c r="R734" s="216">
        <f>Q734*H734</f>
        <v>2.5067621999999998</v>
      </c>
      <c r="S734" s="216">
        <v>0</v>
      </c>
      <c r="T734" s="217">
        <f>S734*H734</f>
        <v>0</v>
      </c>
      <c r="U734" s="41"/>
      <c r="V734" s="41"/>
      <c r="W734" s="41"/>
      <c r="X734" s="41"/>
      <c r="Y734" s="41"/>
      <c r="Z734" s="41"/>
      <c r="AA734" s="41"/>
      <c r="AB734" s="41"/>
      <c r="AC734" s="41"/>
      <c r="AD734" s="41"/>
      <c r="AE734" s="41"/>
      <c r="AR734" s="218" t="s">
        <v>388</v>
      </c>
      <c r="AT734" s="218" t="s">
        <v>182</v>
      </c>
      <c r="AU734" s="218" t="s">
        <v>86</v>
      </c>
      <c r="AY734" s="20" t="s">
        <v>139</v>
      </c>
      <c r="BE734" s="219">
        <f>IF(N734="základní",J734,0)</f>
        <v>0</v>
      </c>
      <c r="BF734" s="219">
        <f>IF(N734="snížená",J734,0)</f>
        <v>0</v>
      </c>
      <c r="BG734" s="219">
        <f>IF(N734="zákl. přenesená",J734,0)</f>
        <v>0</v>
      </c>
      <c r="BH734" s="219">
        <f>IF(N734="sníž. přenesená",J734,0)</f>
        <v>0</v>
      </c>
      <c r="BI734" s="219">
        <f>IF(N734="nulová",J734,0)</f>
        <v>0</v>
      </c>
      <c r="BJ734" s="20" t="s">
        <v>84</v>
      </c>
      <c r="BK734" s="219">
        <f>ROUND(I734*H734,2)</f>
        <v>0</v>
      </c>
      <c r="BL734" s="20" t="s">
        <v>305</v>
      </c>
      <c r="BM734" s="218" t="s">
        <v>2549</v>
      </c>
    </row>
    <row r="735" s="2" customFormat="1">
      <c r="A735" s="41"/>
      <c r="B735" s="42"/>
      <c r="C735" s="43"/>
      <c r="D735" s="220" t="s">
        <v>149</v>
      </c>
      <c r="E735" s="43"/>
      <c r="F735" s="221" t="s">
        <v>2548</v>
      </c>
      <c r="G735" s="43"/>
      <c r="H735" s="43"/>
      <c r="I735" s="222"/>
      <c r="J735" s="43"/>
      <c r="K735" s="43"/>
      <c r="L735" s="47"/>
      <c r="M735" s="223"/>
      <c r="N735" s="224"/>
      <c r="O735" s="87"/>
      <c r="P735" s="87"/>
      <c r="Q735" s="87"/>
      <c r="R735" s="87"/>
      <c r="S735" s="87"/>
      <c r="T735" s="88"/>
      <c r="U735" s="41"/>
      <c r="V735" s="41"/>
      <c r="W735" s="41"/>
      <c r="X735" s="41"/>
      <c r="Y735" s="41"/>
      <c r="Z735" s="41"/>
      <c r="AA735" s="41"/>
      <c r="AB735" s="41"/>
      <c r="AC735" s="41"/>
      <c r="AD735" s="41"/>
      <c r="AE735" s="41"/>
      <c r="AT735" s="20" t="s">
        <v>149</v>
      </c>
      <c r="AU735" s="20" t="s">
        <v>86</v>
      </c>
    </row>
    <row r="736" s="2" customFormat="1">
      <c r="A736" s="41"/>
      <c r="B736" s="42"/>
      <c r="C736" s="43"/>
      <c r="D736" s="220" t="s">
        <v>164</v>
      </c>
      <c r="E736" s="43"/>
      <c r="F736" s="239" t="s">
        <v>2154</v>
      </c>
      <c r="G736" s="43"/>
      <c r="H736" s="43"/>
      <c r="I736" s="222"/>
      <c r="J736" s="43"/>
      <c r="K736" s="43"/>
      <c r="L736" s="47"/>
      <c r="M736" s="223"/>
      <c r="N736" s="224"/>
      <c r="O736" s="87"/>
      <c r="P736" s="87"/>
      <c r="Q736" s="87"/>
      <c r="R736" s="87"/>
      <c r="S736" s="87"/>
      <c r="T736" s="88"/>
      <c r="U736" s="41"/>
      <c r="V736" s="41"/>
      <c r="W736" s="41"/>
      <c r="X736" s="41"/>
      <c r="Y736" s="41"/>
      <c r="Z736" s="41"/>
      <c r="AA736" s="41"/>
      <c r="AB736" s="41"/>
      <c r="AC736" s="41"/>
      <c r="AD736" s="41"/>
      <c r="AE736" s="41"/>
      <c r="AT736" s="20" t="s">
        <v>164</v>
      </c>
      <c r="AU736" s="20" t="s">
        <v>86</v>
      </c>
    </row>
    <row r="737" s="13" customFormat="1">
      <c r="A737" s="13"/>
      <c r="B737" s="227"/>
      <c r="C737" s="228"/>
      <c r="D737" s="220" t="s">
        <v>153</v>
      </c>
      <c r="E737" s="229" t="s">
        <v>19</v>
      </c>
      <c r="F737" s="230" t="s">
        <v>2550</v>
      </c>
      <c r="G737" s="228"/>
      <c r="H737" s="231">
        <v>393.82499999999999</v>
      </c>
      <c r="I737" s="232"/>
      <c r="J737" s="228"/>
      <c r="K737" s="228"/>
      <c r="L737" s="233"/>
      <c r="M737" s="234"/>
      <c r="N737" s="235"/>
      <c r="O737" s="235"/>
      <c r="P737" s="235"/>
      <c r="Q737" s="235"/>
      <c r="R737" s="235"/>
      <c r="S737" s="235"/>
      <c r="T737" s="23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37" t="s">
        <v>153</v>
      </c>
      <c r="AU737" s="237" t="s">
        <v>86</v>
      </c>
      <c r="AV737" s="13" t="s">
        <v>86</v>
      </c>
      <c r="AW737" s="13" t="s">
        <v>35</v>
      </c>
      <c r="AX737" s="13" t="s">
        <v>76</v>
      </c>
      <c r="AY737" s="237" t="s">
        <v>139</v>
      </c>
    </row>
    <row r="738" s="13" customFormat="1">
      <c r="A738" s="13"/>
      <c r="B738" s="227"/>
      <c r="C738" s="228"/>
      <c r="D738" s="220" t="s">
        <v>153</v>
      </c>
      <c r="E738" s="229" t="s">
        <v>19</v>
      </c>
      <c r="F738" s="230" t="s">
        <v>2545</v>
      </c>
      <c r="G738" s="228"/>
      <c r="H738" s="231">
        <v>7</v>
      </c>
      <c r="I738" s="232"/>
      <c r="J738" s="228"/>
      <c r="K738" s="228"/>
      <c r="L738" s="233"/>
      <c r="M738" s="234"/>
      <c r="N738" s="235"/>
      <c r="O738" s="235"/>
      <c r="P738" s="235"/>
      <c r="Q738" s="235"/>
      <c r="R738" s="235"/>
      <c r="S738" s="235"/>
      <c r="T738" s="236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T738" s="237" t="s">
        <v>153</v>
      </c>
      <c r="AU738" s="237" t="s">
        <v>86</v>
      </c>
      <c r="AV738" s="13" t="s">
        <v>86</v>
      </c>
      <c r="AW738" s="13" t="s">
        <v>35</v>
      </c>
      <c r="AX738" s="13" t="s">
        <v>76</v>
      </c>
      <c r="AY738" s="237" t="s">
        <v>139</v>
      </c>
    </row>
    <row r="739" s="14" customFormat="1">
      <c r="A739" s="14"/>
      <c r="B739" s="251"/>
      <c r="C739" s="252"/>
      <c r="D739" s="220" t="s">
        <v>153</v>
      </c>
      <c r="E739" s="253" t="s">
        <v>19</v>
      </c>
      <c r="F739" s="254" t="s">
        <v>213</v>
      </c>
      <c r="G739" s="252"/>
      <c r="H739" s="255">
        <v>400.82499999999999</v>
      </c>
      <c r="I739" s="256"/>
      <c r="J739" s="252"/>
      <c r="K739" s="252"/>
      <c r="L739" s="257"/>
      <c r="M739" s="258"/>
      <c r="N739" s="259"/>
      <c r="O739" s="259"/>
      <c r="P739" s="259"/>
      <c r="Q739" s="259"/>
      <c r="R739" s="259"/>
      <c r="S739" s="259"/>
      <c r="T739" s="260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61" t="s">
        <v>153</v>
      </c>
      <c r="AU739" s="261" t="s">
        <v>86</v>
      </c>
      <c r="AV739" s="14" t="s">
        <v>147</v>
      </c>
      <c r="AW739" s="14" t="s">
        <v>35</v>
      </c>
      <c r="AX739" s="14" t="s">
        <v>84</v>
      </c>
      <c r="AY739" s="261" t="s">
        <v>139</v>
      </c>
    </row>
    <row r="740" s="2" customFormat="1">
      <c r="A740" s="41"/>
      <c r="B740" s="42"/>
      <c r="C740" s="43"/>
      <c r="D740" s="220" t="s">
        <v>1392</v>
      </c>
      <c r="E740" s="43"/>
      <c r="F740" s="285" t="s">
        <v>1487</v>
      </c>
      <c r="G740" s="43"/>
      <c r="H740" s="43"/>
      <c r="I740" s="43"/>
      <c r="J740" s="43"/>
      <c r="K740" s="43"/>
      <c r="L740" s="47"/>
      <c r="M740" s="223"/>
      <c r="N740" s="224"/>
      <c r="O740" s="87"/>
      <c r="P740" s="87"/>
      <c r="Q740" s="87"/>
      <c r="R740" s="87"/>
      <c r="S740" s="87"/>
      <c r="T740" s="88"/>
      <c r="U740" s="41"/>
      <c r="V740" s="41"/>
      <c r="W740" s="41"/>
      <c r="X740" s="41"/>
      <c r="Y740" s="41"/>
      <c r="Z740" s="41"/>
      <c r="AA740" s="41"/>
      <c r="AB740" s="41"/>
      <c r="AC740" s="41"/>
      <c r="AD740" s="41"/>
      <c r="AE740" s="41"/>
      <c r="AU740" s="20" t="s">
        <v>86</v>
      </c>
    </row>
    <row r="741" s="2" customFormat="1">
      <c r="A741" s="41"/>
      <c r="B741" s="42"/>
      <c r="C741" s="43"/>
      <c r="D741" s="220" t="s">
        <v>1392</v>
      </c>
      <c r="E741" s="43"/>
      <c r="F741" s="286" t="s">
        <v>1488</v>
      </c>
      <c r="G741" s="43"/>
      <c r="H741" s="287">
        <v>393.82499999999999</v>
      </c>
      <c r="I741" s="43"/>
      <c r="J741" s="43"/>
      <c r="K741" s="43"/>
      <c r="L741" s="47"/>
      <c r="M741" s="223"/>
      <c r="N741" s="224"/>
      <c r="O741" s="87"/>
      <c r="P741" s="87"/>
      <c r="Q741" s="87"/>
      <c r="R741" s="87"/>
      <c r="S741" s="87"/>
      <c r="T741" s="88"/>
      <c r="U741" s="41"/>
      <c r="V741" s="41"/>
      <c r="W741" s="41"/>
      <c r="X741" s="41"/>
      <c r="Y741" s="41"/>
      <c r="Z741" s="41"/>
      <c r="AA741" s="41"/>
      <c r="AB741" s="41"/>
      <c r="AC741" s="41"/>
      <c r="AD741" s="41"/>
      <c r="AE741" s="41"/>
      <c r="AU741" s="20" t="s">
        <v>86</v>
      </c>
    </row>
    <row r="742" s="13" customFormat="1">
      <c r="A742" s="13"/>
      <c r="B742" s="227"/>
      <c r="C742" s="228"/>
      <c r="D742" s="220" t="s">
        <v>153</v>
      </c>
      <c r="E742" s="228"/>
      <c r="F742" s="230" t="s">
        <v>2551</v>
      </c>
      <c r="G742" s="228"/>
      <c r="H742" s="231">
        <v>472.97399999999999</v>
      </c>
      <c r="I742" s="232"/>
      <c r="J742" s="228"/>
      <c r="K742" s="228"/>
      <c r="L742" s="233"/>
      <c r="M742" s="234"/>
      <c r="N742" s="235"/>
      <c r="O742" s="235"/>
      <c r="P742" s="235"/>
      <c r="Q742" s="235"/>
      <c r="R742" s="235"/>
      <c r="S742" s="235"/>
      <c r="T742" s="23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37" t="s">
        <v>153</v>
      </c>
      <c r="AU742" s="237" t="s">
        <v>86</v>
      </c>
      <c r="AV742" s="13" t="s">
        <v>86</v>
      </c>
      <c r="AW742" s="13" t="s">
        <v>4</v>
      </c>
      <c r="AX742" s="13" t="s">
        <v>84</v>
      </c>
      <c r="AY742" s="237" t="s">
        <v>139</v>
      </c>
    </row>
    <row r="743" s="2" customFormat="1" ht="16.5" customHeight="1">
      <c r="A743" s="41"/>
      <c r="B743" s="42"/>
      <c r="C743" s="207" t="s">
        <v>2489</v>
      </c>
      <c r="D743" s="238" t="s">
        <v>142</v>
      </c>
      <c r="E743" s="208" t="s">
        <v>2552</v>
      </c>
      <c r="F743" s="209" t="s">
        <v>2553</v>
      </c>
      <c r="G743" s="210" t="s">
        <v>160</v>
      </c>
      <c r="H743" s="211">
        <v>9</v>
      </c>
      <c r="I743" s="212"/>
      <c r="J743" s="213">
        <f>ROUND(I743*H743,2)</f>
        <v>0</v>
      </c>
      <c r="K743" s="209" t="s">
        <v>146</v>
      </c>
      <c r="L743" s="47"/>
      <c r="M743" s="214" t="s">
        <v>19</v>
      </c>
      <c r="N743" s="215" t="s">
        <v>47</v>
      </c>
      <c r="O743" s="87"/>
      <c r="P743" s="216">
        <f>O743*H743</f>
        <v>0</v>
      </c>
      <c r="Q743" s="216">
        <v>6.0000000000000002E-05</v>
      </c>
      <c r="R743" s="216">
        <f>Q743*H743</f>
        <v>0.00054000000000000001</v>
      </c>
      <c r="S743" s="216">
        <v>0</v>
      </c>
      <c r="T743" s="217">
        <f>S743*H743</f>
        <v>0</v>
      </c>
      <c r="U743" s="41"/>
      <c r="V743" s="41"/>
      <c r="W743" s="41"/>
      <c r="X743" s="41"/>
      <c r="Y743" s="41"/>
      <c r="Z743" s="41"/>
      <c r="AA743" s="41"/>
      <c r="AB743" s="41"/>
      <c r="AC743" s="41"/>
      <c r="AD743" s="41"/>
      <c r="AE743" s="41"/>
      <c r="AR743" s="218" t="s">
        <v>147</v>
      </c>
      <c r="AT743" s="218" t="s">
        <v>142</v>
      </c>
      <c r="AU743" s="218" t="s">
        <v>86</v>
      </c>
      <c r="AY743" s="20" t="s">
        <v>139</v>
      </c>
      <c r="BE743" s="219">
        <f>IF(N743="základní",J743,0)</f>
        <v>0</v>
      </c>
      <c r="BF743" s="219">
        <f>IF(N743="snížená",J743,0)</f>
        <v>0</v>
      </c>
      <c r="BG743" s="219">
        <f>IF(N743="zákl. přenesená",J743,0)</f>
        <v>0</v>
      </c>
      <c r="BH743" s="219">
        <f>IF(N743="sníž. přenesená",J743,0)</f>
        <v>0</v>
      </c>
      <c r="BI743" s="219">
        <f>IF(N743="nulová",J743,0)</f>
        <v>0</v>
      </c>
      <c r="BJ743" s="20" t="s">
        <v>84</v>
      </c>
      <c r="BK743" s="219">
        <f>ROUND(I743*H743,2)</f>
        <v>0</v>
      </c>
      <c r="BL743" s="20" t="s">
        <v>147</v>
      </c>
      <c r="BM743" s="218" t="s">
        <v>2554</v>
      </c>
    </row>
    <row r="744" s="2" customFormat="1">
      <c r="A744" s="41"/>
      <c r="B744" s="42"/>
      <c r="C744" s="43"/>
      <c r="D744" s="220" t="s">
        <v>149</v>
      </c>
      <c r="E744" s="43"/>
      <c r="F744" s="221" t="s">
        <v>2555</v>
      </c>
      <c r="G744" s="43"/>
      <c r="H744" s="43"/>
      <c r="I744" s="222"/>
      <c r="J744" s="43"/>
      <c r="K744" s="43"/>
      <c r="L744" s="47"/>
      <c r="M744" s="223"/>
      <c r="N744" s="224"/>
      <c r="O744" s="87"/>
      <c r="P744" s="87"/>
      <c r="Q744" s="87"/>
      <c r="R744" s="87"/>
      <c r="S744" s="87"/>
      <c r="T744" s="88"/>
      <c r="U744" s="41"/>
      <c r="V744" s="41"/>
      <c r="W744" s="41"/>
      <c r="X744" s="41"/>
      <c r="Y744" s="41"/>
      <c r="Z744" s="41"/>
      <c r="AA744" s="41"/>
      <c r="AB744" s="41"/>
      <c r="AC744" s="41"/>
      <c r="AD744" s="41"/>
      <c r="AE744" s="41"/>
      <c r="AT744" s="20" t="s">
        <v>149</v>
      </c>
      <c r="AU744" s="20" t="s">
        <v>86</v>
      </c>
    </row>
    <row r="745" s="2" customFormat="1">
      <c r="A745" s="41"/>
      <c r="B745" s="42"/>
      <c r="C745" s="43"/>
      <c r="D745" s="225" t="s">
        <v>151</v>
      </c>
      <c r="E745" s="43"/>
      <c r="F745" s="226" t="s">
        <v>2556</v>
      </c>
      <c r="G745" s="43"/>
      <c r="H745" s="43"/>
      <c r="I745" s="222"/>
      <c r="J745" s="43"/>
      <c r="K745" s="43"/>
      <c r="L745" s="47"/>
      <c r="M745" s="223"/>
      <c r="N745" s="224"/>
      <c r="O745" s="87"/>
      <c r="P745" s="87"/>
      <c r="Q745" s="87"/>
      <c r="R745" s="87"/>
      <c r="S745" s="87"/>
      <c r="T745" s="88"/>
      <c r="U745" s="41"/>
      <c r="V745" s="41"/>
      <c r="W745" s="41"/>
      <c r="X745" s="41"/>
      <c r="Y745" s="41"/>
      <c r="Z745" s="41"/>
      <c r="AA745" s="41"/>
      <c r="AB745" s="41"/>
      <c r="AC745" s="41"/>
      <c r="AD745" s="41"/>
      <c r="AE745" s="41"/>
      <c r="AT745" s="20" t="s">
        <v>151</v>
      </c>
      <c r="AU745" s="20" t="s">
        <v>86</v>
      </c>
    </row>
    <row r="746" s="2" customFormat="1">
      <c r="A746" s="41"/>
      <c r="B746" s="42"/>
      <c r="C746" s="43"/>
      <c r="D746" s="220" t="s">
        <v>164</v>
      </c>
      <c r="E746" s="43"/>
      <c r="F746" s="239" t="s">
        <v>2154</v>
      </c>
      <c r="G746" s="43"/>
      <c r="H746" s="43"/>
      <c r="I746" s="222"/>
      <c r="J746" s="43"/>
      <c r="K746" s="43"/>
      <c r="L746" s="47"/>
      <c r="M746" s="223"/>
      <c r="N746" s="224"/>
      <c r="O746" s="87"/>
      <c r="P746" s="87"/>
      <c r="Q746" s="87"/>
      <c r="R746" s="87"/>
      <c r="S746" s="87"/>
      <c r="T746" s="88"/>
      <c r="U746" s="41"/>
      <c r="V746" s="41"/>
      <c r="W746" s="41"/>
      <c r="X746" s="41"/>
      <c r="Y746" s="41"/>
      <c r="Z746" s="41"/>
      <c r="AA746" s="41"/>
      <c r="AB746" s="41"/>
      <c r="AC746" s="41"/>
      <c r="AD746" s="41"/>
      <c r="AE746" s="41"/>
      <c r="AT746" s="20" t="s">
        <v>164</v>
      </c>
      <c r="AU746" s="20" t="s">
        <v>86</v>
      </c>
    </row>
    <row r="747" s="13" customFormat="1">
      <c r="A747" s="13"/>
      <c r="B747" s="227"/>
      <c r="C747" s="228"/>
      <c r="D747" s="220" t="s">
        <v>153</v>
      </c>
      <c r="E747" s="229" t="s">
        <v>19</v>
      </c>
      <c r="F747" s="230" t="s">
        <v>2557</v>
      </c>
      <c r="G747" s="228"/>
      <c r="H747" s="231">
        <v>9</v>
      </c>
      <c r="I747" s="232"/>
      <c r="J747" s="228"/>
      <c r="K747" s="228"/>
      <c r="L747" s="233"/>
      <c r="M747" s="234"/>
      <c r="N747" s="235"/>
      <c r="O747" s="235"/>
      <c r="P747" s="235"/>
      <c r="Q747" s="235"/>
      <c r="R747" s="235"/>
      <c r="S747" s="235"/>
      <c r="T747" s="23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37" t="s">
        <v>153</v>
      </c>
      <c r="AU747" s="237" t="s">
        <v>86</v>
      </c>
      <c r="AV747" s="13" t="s">
        <v>86</v>
      </c>
      <c r="AW747" s="13" t="s">
        <v>35</v>
      </c>
      <c r="AX747" s="13" t="s">
        <v>84</v>
      </c>
      <c r="AY747" s="237" t="s">
        <v>139</v>
      </c>
    </row>
    <row r="748" s="2" customFormat="1" ht="16.5" customHeight="1">
      <c r="A748" s="41"/>
      <c r="B748" s="42"/>
      <c r="C748" s="240" t="s">
        <v>253</v>
      </c>
      <c r="D748" s="241" t="s">
        <v>182</v>
      </c>
      <c r="E748" s="242" t="s">
        <v>2558</v>
      </c>
      <c r="F748" s="243" t="s">
        <v>2559</v>
      </c>
      <c r="G748" s="244" t="s">
        <v>160</v>
      </c>
      <c r="H748" s="245">
        <v>10.989000000000001</v>
      </c>
      <c r="I748" s="246"/>
      <c r="J748" s="247">
        <f>ROUND(I748*H748,2)</f>
        <v>0</v>
      </c>
      <c r="K748" s="243" t="s">
        <v>146</v>
      </c>
      <c r="L748" s="248"/>
      <c r="M748" s="249" t="s">
        <v>19</v>
      </c>
      <c r="N748" s="250" t="s">
        <v>47</v>
      </c>
      <c r="O748" s="87"/>
      <c r="P748" s="216">
        <f>O748*H748</f>
        <v>0</v>
      </c>
      <c r="Q748" s="216">
        <v>0.00158</v>
      </c>
      <c r="R748" s="216">
        <f>Q748*H748</f>
        <v>0.017362620000000002</v>
      </c>
      <c r="S748" s="216">
        <v>0</v>
      </c>
      <c r="T748" s="217">
        <f>S748*H748</f>
        <v>0</v>
      </c>
      <c r="U748" s="41"/>
      <c r="V748" s="41"/>
      <c r="W748" s="41"/>
      <c r="X748" s="41"/>
      <c r="Y748" s="41"/>
      <c r="Z748" s="41"/>
      <c r="AA748" s="41"/>
      <c r="AB748" s="41"/>
      <c r="AC748" s="41"/>
      <c r="AD748" s="41"/>
      <c r="AE748" s="41"/>
      <c r="AR748" s="218" t="s">
        <v>185</v>
      </c>
      <c r="AT748" s="218" t="s">
        <v>182</v>
      </c>
      <c r="AU748" s="218" t="s">
        <v>86</v>
      </c>
      <c r="AY748" s="20" t="s">
        <v>139</v>
      </c>
      <c r="BE748" s="219">
        <f>IF(N748="základní",J748,0)</f>
        <v>0</v>
      </c>
      <c r="BF748" s="219">
        <f>IF(N748="snížená",J748,0)</f>
        <v>0</v>
      </c>
      <c r="BG748" s="219">
        <f>IF(N748="zákl. přenesená",J748,0)</f>
        <v>0</v>
      </c>
      <c r="BH748" s="219">
        <f>IF(N748="sníž. přenesená",J748,0)</f>
        <v>0</v>
      </c>
      <c r="BI748" s="219">
        <f>IF(N748="nulová",J748,0)</f>
        <v>0</v>
      </c>
      <c r="BJ748" s="20" t="s">
        <v>84</v>
      </c>
      <c r="BK748" s="219">
        <f>ROUND(I748*H748,2)</f>
        <v>0</v>
      </c>
      <c r="BL748" s="20" t="s">
        <v>147</v>
      </c>
      <c r="BM748" s="218" t="s">
        <v>2560</v>
      </c>
    </row>
    <row r="749" s="2" customFormat="1">
      <c r="A749" s="41"/>
      <c r="B749" s="42"/>
      <c r="C749" s="43"/>
      <c r="D749" s="220" t="s">
        <v>149</v>
      </c>
      <c r="E749" s="43"/>
      <c r="F749" s="221" t="s">
        <v>2559</v>
      </c>
      <c r="G749" s="43"/>
      <c r="H749" s="43"/>
      <c r="I749" s="222"/>
      <c r="J749" s="43"/>
      <c r="K749" s="43"/>
      <c r="L749" s="47"/>
      <c r="M749" s="223"/>
      <c r="N749" s="224"/>
      <c r="O749" s="87"/>
      <c r="P749" s="87"/>
      <c r="Q749" s="87"/>
      <c r="R749" s="87"/>
      <c r="S749" s="87"/>
      <c r="T749" s="88"/>
      <c r="U749" s="41"/>
      <c r="V749" s="41"/>
      <c r="W749" s="41"/>
      <c r="X749" s="41"/>
      <c r="Y749" s="41"/>
      <c r="Z749" s="41"/>
      <c r="AA749" s="41"/>
      <c r="AB749" s="41"/>
      <c r="AC749" s="41"/>
      <c r="AD749" s="41"/>
      <c r="AE749" s="41"/>
      <c r="AT749" s="20" t="s">
        <v>149</v>
      </c>
      <c r="AU749" s="20" t="s">
        <v>86</v>
      </c>
    </row>
    <row r="750" s="2" customFormat="1">
      <c r="A750" s="41"/>
      <c r="B750" s="42"/>
      <c r="C750" s="43"/>
      <c r="D750" s="220" t="s">
        <v>164</v>
      </c>
      <c r="E750" s="43"/>
      <c r="F750" s="239" t="s">
        <v>2154</v>
      </c>
      <c r="G750" s="43"/>
      <c r="H750" s="43"/>
      <c r="I750" s="222"/>
      <c r="J750" s="43"/>
      <c r="K750" s="43"/>
      <c r="L750" s="47"/>
      <c r="M750" s="223"/>
      <c r="N750" s="224"/>
      <c r="O750" s="87"/>
      <c r="P750" s="87"/>
      <c r="Q750" s="87"/>
      <c r="R750" s="87"/>
      <c r="S750" s="87"/>
      <c r="T750" s="88"/>
      <c r="U750" s="41"/>
      <c r="V750" s="41"/>
      <c r="W750" s="41"/>
      <c r="X750" s="41"/>
      <c r="Y750" s="41"/>
      <c r="Z750" s="41"/>
      <c r="AA750" s="41"/>
      <c r="AB750" s="41"/>
      <c r="AC750" s="41"/>
      <c r="AD750" s="41"/>
      <c r="AE750" s="41"/>
      <c r="AT750" s="20" t="s">
        <v>164</v>
      </c>
      <c r="AU750" s="20" t="s">
        <v>86</v>
      </c>
    </row>
    <row r="751" s="13" customFormat="1">
      <c r="A751" s="13"/>
      <c r="B751" s="227"/>
      <c r="C751" s="228"/>
      <c r="D751" s="220" t="s">
        <v>153</v>
      </c>
      <c r="E751" s="228"/>
      <c r="F751" s="230" t="s">
        <v>2561</v>
      </c>
      <c r="G751" s="228"/>
      <c r="H751" s="231">
        <v>10.989000000000001</v>
      </c>
      <c r="I751" s="232"/>
      <c r="J751" s="228"/>
      <c r="K751" s="228"/>
      <c r="L751" s="233"/>
      <c r="M751" s="234"/>
      <c r="N751" s="235"/>
      <c r="O751" s="235"/>
      <c r="P751" s="235"/>
      <c r="Q751" s="235"/>
      <c r="R751" s="235"/>
      <c r="S751" s="235"/>
      <c r="T751" s="236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37" t="s">
        <v>153</v>
      </c>
      <c r="AU751" s="237" t="s">
        <v>86</v>
      </c>
      <c r="AV751" s="13" t="s">
        <v>86</v>
      </c>
      <c r="AW751" s="13" t="s">
        <v>4</v>
      </c>
      <c r="AX751" s="13" t="s">
        <v>84</v>
      </c>
      <c r="AY751" s="237" t="s">
        <v>139</v>
      </c>
    </row>
    <row r="752" s="2" customFormat="1" ht="16.5" customHeight="1">
      <c r="A752" s="41"/>
      <c r="B752" s="42"/>
      <c r="C752" s="207" t="s">
        <v>2562</v>
      </c>
      <c r="D752" s="238" t="s">
        <v>142</v>
      </c>
      <c r="E752" s="208" t="s">
        <v>2563</v>
      </c>
      <c r="F752" s="209" t="s">
        <v>2564</v>
      </c>
      <c r="G752" s="210" t="s">
        <v>197</v>
      </c>
      <c r="H752" s="211">
        <v>27</v>
      </c>
      <c r="I752" s="212"/>
      <c r="J752" s="213">
        <f>ROUND(I752*H752,2)</f>
        <v>0</v>
      </c>
      <c r="K752" s="209" t="s">
        <v>146</v>
      </c>
      <c r="L752" s="47"/>
      <c r="M752" s="214" t="s">
        <v>19</v>
      </c>
      <c r="N752" s="215" t="s">
        <v>47</v>
      </c>
      <c r="O752" s="87"/>
      <c r="P752" s="216">
        <f>O752*H752</f>
        <v>0</v>
      </c>
      <c r="Q752" s="216">
        <v>0.00016000000000000001</v>
      </c>
      <c r="R752" s="216">
        <f>Q752*H752</f>
        <v>0.0043200000000000001</v>
      </c>
      <c r="S752" s="216">
        <v>0</v>
      </c>
      <c r="T752" s="217">
        <f>S752*H752</f>
        <v>0</v>
      </c>
      <c r="U752" s="41"/>
      <c r="V752" s="41"/>
      <c r="W752" s="41"/>
      <c r="X752" s="41"/>
      <c r="Y752" s="41"/>
      <c r="Z752" s="41"/>
      <c r="AA752" s="41"/>
      <c r="AB752" s="41"/>
      <c r="AC752" s="41"/>
      <c r="AD752" s="41"/>
      <c r="AE752" s="41"/>
      <c r="AR752" s="218" t="s">
        <v>305</v>
      </c>
      <c r="AT752" s="218" t="s">
        <v>142</v>
      </c>
      <c r="AU752" s="218" t="s">
        <v>86</v>
      </c>
      <c r="AY752" s="20" t="s">
        <v>139</v>
      </c>
      <c r="BE752" s="219">
        <f>IF(N752="základní",J752,0)</f>
        <v>0</v>
      </c>
      <c r="BF752" s="219">
        <f>IF(N752="snížená",J752,0)</f>
        <v>0</v>
      </c>
      <c r="BG752" s="219">
        <f>IF(N752="zákl. přenesená",J752,0)</f>
        <v>0</v>
      </c>
      <c r="BH752" s="219">
        <f>IF(N752="sníž. přenesená",J752,0)</f>
        <v>0</v>
      </c>
      <c r="BI752" s="219">
        <f>IF(N752="nulová",J752,0)</f>
        <v>0</v>
      </c>
      <c r="BJ752" s="20" t="s">
        <v>84</v>
      </c>
      <c r="BK752" s="219">
        <f>ROUND(I752*H752,2)</f>
        <v>0</v>
      </c>
      <c r="BL752" s="20" t="s">
        <v>305</v>
      </c>
      <c r="BM752" s="218" t="s">
        <v>2565</v>
      </c>
    </row>
    <row r="753" s="2" customFormat="1">
      <c r="A753" s="41"/>
      <c r="B753" s="42"/>
      <c r="C753" s="43"/>
      <c r="D753" s="220" t="s">
        <v>149</v>
      </c>
      <c r="E753" s="43"/>
      <c r="F753" s="221" t="s">
        <v>2566</v>
      </c>
      <c r="G753" s="43"/>
      <c r="H753" s="43"/>
      <c r="I753" s="222"/>
      <c r="J753" s="43"/>
      <c r="K753" s="43"/>
      <c r="L753" s="47"/>
      <c r="M753" s="223"/>
      <c r="N753" s="224"/>
      <c r="O753" s="87"/>
      <c r="P753" s="87"/>
      <c r="Q753" s="87"/>
      <c r="R753" s="87"/>
      <c r="S753" s="87"/>
      <c r="T753" s="88"/>
      <c r="U753" s="41"/>
      <c r="V753" s="41"/>
      <c r="W753" s="41"/>
      <c r="X753" s="41"/>
      <c r="Y753" s="41"/>
      <c r="Z753" s="41"/>
      <c r="AA753" s="41"/>
      <c r="AB753" s="41"/>
      <c r="AC753" s="41"/>
      <c r="AD753" s="41"/>
      <c r="AE753" s="41"/>
      <c r="AT753" s="20" t="s">
        <v>149</v>
      </c>
      <c r="AU753" s="20" t="s">
        <v>86</v>
      </c>
    </row>
    <row r="754" s="2" customFormat="1">
      <c r="A754" s="41"/>
      <c r="B754" s="42"/>
      <c r="C754" s="43"/>
      <c r="D754" s="225" t="s">
        <v>151</v>
      </c>
      <c r="E754" s="43"/>
      <c r="F754" s="226" t="s">
        <v>2567</v>
      </c>
      <c r="G754" s="43"/>
      <c r="H754" s="43"/>
      <c r="I754" s="222"/>
      <c r="J754" s="43"/>
      <c r="K754" s="43"/>
      <c r="L754" s="47"/>
      <c r="M754" s="223"/>
      <c r="N754" s="224"/>
      <c r="O754" s="87"/>
      <c r="P754" s="87"/>
      <c r="Q754" s="87"/>
      <c r="R754" s="87"/>
      <c r="S754" s="87"/>
      <c r="T754" s="88"/>
      <c r="U754" s="41"/>
      <c r="V754" s="41"/>
      <c r="W754" s="41"/>
      <c r="X754" s="41"/>
      <c r="Y754" s="41"/>
      <c r="Z754" s="41"/>
      <c r="AA754" s="41"/>
      <c r="AB754" s="41"/>
      <c r="AC754" s="41"/>
      <c r="AD754" s="41"/>
      <c r="AE754" s="41"/>
      <c r="AT754" s="20" t="s">
        <v>151</v>
      </c>
      <c r="AU754" s="20" t="s">
        <v>86</v>
      </c>
    </row>
    <row r="755" s="2" customFormat="1">
      <c r="A755" s="41"/>
      <c r="B755" s="42"/>
      <c r="C755" s="43"/>
      <c r="D755" s="220" t="s">
        <v>164</v>
      </c>
      <c r="E755" s="43"/>
      <c r="F755" s="239" t="s">
        <v>2154</v>
      </c>
      <c r="G755" s="43"/>
      <c r="H755" s="43"/>
      <c r="I755" s="222"/>
      <c r="J755" s="43"/>
      <c r="K755" s="43"/>
      <c r="L755" s="47"/>
      <c r="M755" s="223"/>
      <c r="N755" s="224"/>
      <c r="O755" s="87"/>
      <c r="P755" s="87"/>
      <c r="Q755" s="87"/>
      <c r="R755" s="87"/>
      <c r="S755" s="87"/>
      <c r="T755" s="88"/>
      <c r="U755" s="41"/>
      <c r="V755" s="41"/>
      <c r="W755" s="41"/>
      <c r="X755" s="41"/>
      <c r="Y755" s="41"/>
      <c r="Z755" s="41"/>
      <c r="AA755" s="41"/>
      <c r="AB755" s="41"/>
      <c r="AC755" s="41"/>
      <c r="AD755" s="41"/>
      <c r="AE755" s="41"/>
      <c r="AT755" s="20" t="s">
        <v>164</v>
      </c>
      <c r="AU755" s="20" t="s">
        <v>86</v>
      </c>
    </row>
    <row r="756" s="13" customFormat="1">
      <c r="A756" s="13"/>
      <c r="B756" s="227"/>
      <c r="C756" s="228"/>
      <c r="D756" s="220" t="s">
        <v>153</v>
      </c>
      <c r="E756" s="229" t="s">
        <v>19</v>
      </c>
      <c r="F756" s="230" t="s">
        <v>2568</v>
      </c>
      <c r="G756" s="228"/>
      <c r="H756" s="231">
        <v>27</v>
      </c>
      <c r="I756" s="232"/>
      <c r="J756" s="228"/>
      <c r="K756" s="228"/>
      <c r="L756" s="233"/>
      <c r="M756" s="234"/>
      <c r="N756" s="235"/>
      <c r="O756" s="235"/>
      <c r="P756" s="235"/>
      <c r="Q756" s="235"/>
      <c r="R756" s="235"/>
      <c r="S756" s="235"/>
      <c r="T756" s="236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T756" s="237" t="s">
        <v>153</v>
      </c>
      <c r="AU756" s="237" t="s">
        <v>86</v>
      </c>
      <c r="AV756" s="13" t="s">
        <v>86</v>
      </c>
      <c r="AW756" s="13" t="s">
        <v>35</v>
      </c>
      <c r="AX756" s="13" t="s">
        <v>84</v>
      </c>
      <c r="AY756" s="237" t="s">
        <v>139</v>
      </c>
    </row>
    <row r="757" s="2" customFormat="1" ht="16.5" customHeight="1">
      <c r="A757" s="41"/>
      <c r="B757" s="42"/>
      <c r="C757" s="207" t="s">
        <v>2569</v>
      </c>
      <c r="D757" s="238" t="s">
        <v>142</v>
      </c>
      <c r="E757" s="208" t="s">
        <v>2570</v>
      </c>
      <c r="F757" s="209" t="s">
        <v>2571</v>
      </c>
      <c r="G757" s="210" t="s">
        <v>176</v>
      </c>
      <c r="H757" s="211">
        <v>2.8079999999999998</v>
      </c>
      <c r="I757" s="212"/>
      <c r="J757" s="213">
        <f>ROUND(I757*H757,2)</f>
        <v>0</v>
      </c>
      <c r="K757" s="209" t="s">
        <v>146</v>
      </c>
      <c r="L757" s="47"/>
      <c r="M757" s="214" t="s">
        <v>19</v>
      </c>
      <c r="N757" s="215" t="s">
        <v>47</v>
      </c>
      <c r="O757" s="87"/>
      <c r="P757" s="216">
        <f>O757*H757</f>
        <v>0</v>
      </c>
      <c r="Q757" s="216">
        <v>0</v>
      </c>
      <c r="R757" s="216">
        <f>Q757*H757</f>
        <v>0</v>
      </c>
      <c r="S757" s="216">
        <v>0</v>
      </c>
      <c r="T757" s="217">
        <f>S757*H757</f>
        <v>0</v>
      </c>
      <c r="U757" s="41"/>
      <c r="V757" s="41"/>
      <c r="W757" s="41"/>
      <c r="X757" s="41"/>
      <c r="Y757" s="41"/>
      <c r="Z757" s="41"/>
      <c r="AA757" s="41"/>
      <c r="AB757" s="41"/>
      <c r="AC757" s="41"/>
      <c r="AD757" s="41"/>
      <c r="AE757" s="41"/>
      <c r="AR757" s="218" t="s">
        <v>305</v>
      </c>
      <c r="AT757" s="218" t="s">
        <v>142</v>
      </c>
      <c r="AU757" s="218" t="s">
        <v>86</v>
      </c>
      <c r="AY757" s="20" t="s">
        <v>139</v>
      </c>
      <c r="BE757" s="219">
        <f>IF(N757="základní",J757,0)</f>
        <v>0</v>
      </c>
      <c r="BF757" s="219">
        <f>IF(N757="snížená",J757,0)</f>
        <v>0</v>
      </c>
      <c r="BG757" s="219">
        <f>IF(N757="zákl. přenesená",J757,0)</f>
        <v>0</v>
      </c>
      <c r="BH757" s="219">
        <f>IF(N757="sníž. přenesená",J757,0)</f>
        <v>0</v>
      </c>
      <c r="BI757" s="219">
        <f>IF(N757="nulová",J757,0)</f>
        <v>0</v>
      </c>
      <c r="BJ757" s="20" t="s">
        <v>84</v>
      </c>
      <c r="BK757" s="219">
        <f>ROUND(I757*H757,2)</f>
        <v>0</v>
      </c>
      <c r="BL757" s="20" t="s">
        <v>305</v>
      </c>
      <c r="BM757" s="218" t="s">
        <v>2572</v>
      </c>
    </row>
    <row r="758" s="2" customFormat="1">
      <c r="A758" s="41"/>
      <c r="B758" s="42"/>
      <c r="C758" s="43"/>
      <c r="D758" s="220" t="s">
        <v>149</v>
      </c>
      <c r="E758" s="43"/>
      <c r="F758" s="221" t="s">
        <v>2573</v>
      </c>
      <c r="G758" s="43"/>
      <c r="H758" s="43"/>
      <c r="I758" s="222"/>
      <c r="J758" s="43"/>
      <c r="K758" s="43"/>
      <c r="L758" s="47"/>
      <c r="M758" s="223"/>
      <c r="N758" s="224"/>
      <c r="O758" s="87"/>
      <c r="P758" s="87"/>
      <c r="Q758" s="87"/>
      <c r="R758" s="87"/>
      <c r="S758" s="87"/>
      <c r="T758" s="88"/>
      <c r="U758" s="41"/>
      <c r="V758" s="41"/>
      <c r="W758" s="41"/>
      <c r="X758" s="41"/>
      <c r="Y758" s="41"/>
      <c r="Z758" s="41"/>
      <c r="AA758" s="41"/>
      <c r="AB758" s="41"/>
      <c r="AC758" s="41"/>
      <c r="AD758" s="41"/>
      <c r="AE758" s="41"/>
      <c r="AT758" s="20" t="s">
        <v>149</v>
      </c>
      <c r="AU758" s="20" t="s">
        <v>86</v>
      </c>
    </row>
    <row r="759" s="2" customFormat="1">
      <c r="A759" s="41"/>
      <c r="B759" s="42"/>
      <c r="C759" s="43"/>
      <c r="D759" s="225" t="s">
        <v>151</v>
      </c>
      <c r="E759" s="43"/>
      <c r="F759" s="226" t="s">
        <v>2574</v>
      </c>
      <c r="G759" s="43"/>
      <c r="H759" s="43"/>
      <c r="I759" s="222"/>
      <c r="J759" s="43"/>
      <c r="K759" s="43"/>
      <c r="L759" s="47"/>
      <c r="M759" s="223"/>
      <c r="N759" s="224"/>
      <c r="O759" s="87"/>
      <c r="P759" s="87"/>
      <c r="Q759" s="87"/>
      <c r="R759" s="87"/>
      <c r="S759" s="87"/>
      <c r="T759" s="88"/>
      <c r="U759" s="41"/>
      <c r="V759" s="41"/>
      <c r="W759" s="41"/>
      <c r="X759" s="41"/>
      <c r="Y759" s="41"/>
      <c r="Z759" s="41"/>
      <c r="AA759" s="41"/>
      <c r="AB759" s="41"/>
      <c r="AC759" s="41"/>
      <c r="AD759" s="41"/>
      <c r="AE759" s="41"/>
      <c r="AT759" s="20" t="s">
        <v>151</v>
      </c>
      <c r="AU759" s="20" t="s">
        <v>86</v>
      </c>
    </row>
    <row r="760" s="12" customFormat="1" ht="22.8" customHeight="1">
      <c r="A760" s="12"/>
      <c r="B760" s="191"/>
      <c r="C760" s="192"/>
      <c r="D760" s="193" t="s">
        <v>75</v>
      </c>
      <c r="E760" s="205" t="s">
        <v>1571</v>
      </c>
      <c r="F760" s="205" t="s">
        <v>1572</v>
      </c>
      <c r="G760" s="192"/>
      <c r="H760" s="192"/>
      <c r="I760" s="195"/>
      <c r="J760" s="206">
        <f>BK760</f>
        <v>0</v>
      </c>
      <c r="K760" s="192"/>
      <c r="L760" s="197"/>
      <c r="M760" s="198"/>
      <c r="N760" s="199"/>
      <c r="O760" s="199"/>
      <c r="P760" s="200">
        <f>SUM(P761:P788)</f>
        <v>0</v>
      </c>
      <c r="Q760" s="199"/>
      <c r="R760" s="200">
        <f>SUM(R761:R788)</f>
        <v>0.32971194999999998</v>
      </c>
      <c r="S760" s="199"/>
      <c r="T760" s="201">
        <f>SUM(T761:T788)</f>
        <v>5.907375</v>
      </c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R760" s="202" t="s">
        <v>86</v>
      </c>
      <c r="AT760" s="203" t="s">
        <v>75</v>
      </c>
      <c r="AU760" s="203" t="s">
        <v>84</v>
      </c>
      <c r="AY760" s="202" t="s">
        <v>139</v>
      </c>
      <c r="BK760" s="204">
        <f>SUM(BK761:BK788)</f>
        <v>0</v>
      </c>
    </row>
    <row r="761" s="2" customFormat="1" ht="16.5" customHeight="1">
      <c r="A761" s="41"/>
      <c r="B761" s="42"/>
      <c r="C761" s="207" t="s">
        <v>2575</v>
      </c>
      <c r="D761" s="238" t="s">
        <v>142</v>
      </c>
      <c r="E761" s="208" t="s">
        <v>2576</v>
      </c>
      <c r="F761" s="209" t="s">
        <v>2577</v>
      </c>
      <c r="G761" s="210" t="s">
        <v>160</v>
      </c>
      <c r="H761" s="211">
        <v>393.82499999999999</v>
      </c>
      <c r="I761" s="212"/>
      <c r="J761" s="213">
        <f>ROUND(I761*H761,2)</f>
        <v>0</v>
      </c>
      <c r="K761" s="209" t="s">
        <v>146</v>
      </c>
      <c r="L761" s="47"/>
      <c r="M761" s="214" t="s">
        <v>19</v>
      </c>
      <c r="N761" s="215" t="s">
        <v>47</v>
      </c>
      <c r="O761" s="87"/>
      <c r="P761" s="216">
        <f>O761*H761</f>
        <v>0</v>
      </c>
      <c r="Q761" s="216">
        <v>0</v>
      </c>
      <c r="R761" s="216">
        <f>Q761*H761</f>
        <v>0</v>
      </c>
      <c r="S761" s="216">
        <v>0.014999999999999999</v>
      </c>
      <c r="T761" s="217">
        <f>S761*H761</f>
        <v>5.907375</v>
      </c>
      <c r="U761" s="41"/>
      <c r="V761" s="41"/>
      <c r="W761" s="41"/>
      <c r="X761" s="41"/>
      <c r="Y761" s="41"/>
      <c r="Z761" s="41"/>
      <c r="AA761" s="41"/>
      <c r="AB761" s="41"/>
      <c r="AC761" s="41"/>
      <c r="AD761" s="41"/>
      <c r="AE761" s="41"/>
      <c r="AR761" s="218" t="s">
        <v>305</v>
      </c>
      <c r="AT761" s="218" t="s">
        <v>142</v>
      </c>
      <c r="AU761" s="218" t="s">
        <v>86</v>
      </c>
      <c r="AY761" s="20" t="s">
        <v>139</v>
      </c>
      <c r="BE761" s="219">
        <f>IF(N761="základní",J761,0)</f>
        <v>0</v>
      </c>
      <c r="BF761" s="219">
        <f>IF(N761="snížená",J761,0)</f>
        <v>0</v>
      </c>
      <c r="BG761" s="219">
        <f>IF(N761="zákl. přenesená",J761,0)</f>
        <v>0</v>
      </c>
      <c r="BH761" s="219">
        <f>IF(N761="sníž. přenesená",J761,0)</f>
        <v>0</v>
      </c>
      <c r="BI761" s="219">
        <f>IF(N761="nulová",J761,0)</f>
        <v>0</v>
      </c>
      <c r="BJ761" s="20" t="s">
        <v>84</v>
      </c>
      <c r="BK761" s="219">
        <f>ROUND(I761*H761,2)</f>
        <v>0</v>
      </c>
      <c r="BL761" s="20" t="s">
        <v>305</v>
      </c>
      <c r="BM761" s="218" t="s">
        <v>2578</v>
      </c>
    </row>
    <row r="762" s="2" customFormat="1">
      <c r="A762" s="41"/>
      <c r="B762" s="42"/>
      <c r="C762" s="43"/>
      <c r="D762" s="220" t="s">
        <v>149</v>
      </c>
      <c r="E762" s="43"/>
      <c r="F762" s="221" t="s">
        <v>2579</v>
      </c>
      <c r="G762" s="43"/>
      <c r="H762" s="43"/>
      <c r="I762" s="222"/>
      <c r="J762" s="43"/>
      <c r="K762" s="43"/>
      <c r="L762" s="47"/>
      <c r="M762" s="223"/>
      <c r="N762" s="224"/>
      <c r="O762" s="87"/>
      <c r="P762" s="87"/>
      <c r="Q762" s="87"/>
      <c r="R762" s="87"/>
      <c r="S762" s="87"/>
      <c r="T762" s="88"/>
      <c r="U762" s="41"/>
      <c r="V762" s="41"/>
      <c r="W762" s="41"/>
      <c r="X762" s="41"/>
      <c r="Y762" s="41"/>
      <c r="Z762" s="41"/>
      <c r="AA762" s="41"/>
      <c r="AB762" s="41"/>
      <c r="AC762" s="41"/>
      <c r="AD762" s="41"/>
      <c r="AE762" s="41"/>
      <c r="AT762" s="20" t="s">
        <v>149</v>
      </c>
      <c r="AU762" s="20" t="s">
        <v>86</v>
      </c>
    </row>
    <row r="763" s="2" customFormat="1">
      <c r="A763" s="41"/>
      <c r="B763" s="42"/>
      <c r="C763" s="43"/>
      <c r="D763" s="225" t="s">
        <v>151</v>
      </c>
      <c r="E763" s="43"/>
      <c r="F763" s="226" t="s">
        <v>2580</v>
      </c>
      <c r="G763" s="43"/>
      <c r="H763" s="43"/>
      <c r="I763" s="222"/>
      <c r="J763" s="43"/>
      <c r="K763" s="43"/>
      <c r="L763" s="47"/>
      <c r="M763" s="223"/>
      <c r="N763" s="224"/>
      <c r="O763" s="87"/>
      <c r="P763" s="87"/>
      <c r="Q763" s="87"/>
      <c r="R763" s="87"/>
      <c r="S763" s="87"/>
      <c r="T763" s="88"/>
      <c r="U763" s="41"/>
      <c r="V763" s="41"/>
      <c r="W763" s="41"/>
      <c r="X763" s="41"/>
      <c r="Y763" s="41"/>
      <c r="Z763" s="41"/>
      <c r="AA763" s="41"/>
      <c r="AB763" s="41"/>
      <c r="AC763" s="41"/>
      <c r="AD763" s="41"/>
      <c r="AE763" s="41"/>
      <c r="AT763" s="20" t="s">
        <v>151</v>
      </c>
      <c r="AU763" s="20" t="s">
        <v>86</v>
      </c>
    </row>
    <row r="764" s="2" customFormat="1">
      <c r="A764" s="41"/>
      <c r="B764" s="42"/>
      <c r="C764" s="43"/>
      <c r="D764" s="220" t="s">
        <v>164</v>
      </c>
      <c r="E764" s="43"/>
      <c r="F764" s="239" t="s">
        <v>2581</v>
      </c>
      <c r="G764" s="43"/>
      <c r="H764" s="43"/>
      <c r="I764" s="222"/>
      <c r="J764" s="43"/>
      <c r="K764" s="43"/>
      <c r="L764" s="47"/>
      <c r="M764" s="223"/>
      <c r="N764" s="224"/>
      <c r="O764" s="87"/>
      <c r="P764" s="87"/>
      <c r="Q764" s="87"/>
      <c r="R764" s="87"/>
      <c r="S764" s="87"/>
      <c r="T764" s="88"/>
      <c r="U764" s="41"/>
      <c r="V764" s="41"/>
      <c r="W764" s="41"/>
      <c r="X764" s="41"/>
      <c r="Y764" s="41"/>
      <c r="Z764" s="41"/>
      <c r="AA764" s="41"/>
      <c r="AB764" s="41"/>
      <c r="AC764" s="41"/>
      <c r="AD764" s="41"/>
      <c r="AE764" s="41"/>
      <c r="AT764" s="20" t="s">
        <v>164</v>
      </c>
      <c r="AU764" s="20" t="s">
        <v>86</v>
      </c>
    </row>
    <row r="765" s="13" customFormat="1">
      <c r="A765" s="13"/>
      <c r="B765" s="227"/>
      <c r="C765" s="228"/>
      <c r="D765" s="220" t="s">
        <v>153</v>
      </c>
      <c r="E765" s="229" t="s">
        <v>19</v>
      </c>
      <c r="F765" s="230" t="s">
        <v>1404</v>
      </c>
      <c r="G765" s="228"/>
      <c r="H765" s="231">
        <v>393.82499999999999</v>
      </c>
      <c r="I765" s="232"/>
      <c r="J765" s="228"/>
      <c r="K765" s="228"/>
      <c r="L765" s="233"/>
      <c r="M765" s="234"/>
      <c r="N765" s="235"/>
      <c r="O765" s="235"/>
      <c r="P765" s="235"/>
      <c r="Q765" s="235"/>
      <c r="R765" s="235"/>
      <c r="S765" s="235"/>
      <c r="T765" s="236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T765" s="237" t="s">
        <v>153</v>
      </c>
      <c r="AU765" s="237" t="s">
        <v>86</v>
      </c>
      <c r="AV765" s="13" t="s">
        <v>86</v>
      </c>
      <c r="AW765" s="13" t="s">
        <v>35</v>
      </c>
      <c r="AX765" s="13" t="s">
        <v>84</v>
      </c>
      <c r="AY765" s="237" t="s">
        <v>139</v>
      </c>
    </row>
    <row r="766" s="2" customFormat="1">
      <c r="A766" s="41"/>
      <c r="B766" s="42"/>
      <c r="C766" s="43"/>
      <c r="D766" s="220" t="s">
        <v>1392</v>
      </c>
      <c r="E766" s="43"/>
      <c r="F766" s="285" t="s">
        <v>1487</v>
      </c>
      <c r="G766" s="43"/>
      <c r="H766" s="43"/>
      <c r="I766" s="43"/>
      <c r="J766" s="43"/>
      <c r="K766" s="43"/>
      <c r="L766" s="47"/>
      <c r="M766" s="223"/>
      <c r="N766" s="224"/>
      <c r="O766" s="87"/>
      <c r="P766" s="87"/>
      <c r="Q766" s="87"/>
      <c r="R766" s="87"/>
      <c r="S766" s="87"/>
      <c r="T766" s="88"/>
      <c r="U766" s="41"/>
      <c r="V766" s="41"/>
      <c r="W766" s="41"/>
      <c r="X766" s="41"/>
      <c r="Y766" s="41"/>
      <c r="Z766" s="41"/>
      <c r="AA766" s="41"/>
      <c r="AB766" s="41"/>
      <c r="AC766" s="41"/>
      <c r="AD766" s="41"/>
      <c r="AE766" s="41"/>
      <c r="AU766" s="20" t="s">
        <v>86</v>
      </c>
    </row>
    <row r="767" s="2" customFormat="1">
      <c r="A767" s="41"/>
      <c r="B767" s="42"/>
      <c r="C767" s="43"/>
      <c r="D767" s="220" t="s">
        <v>1392</v>
      </c>
      <c r="E767" s="43"/>
      <c r="F767" s="286" t="s">
        <v>1488</v>
      </c>
      <c r="G767" s="43"/>
      <c r="H767" s="287">
        <v>393.82499999999999</v>
      </c>
      <c r="I767" s="43"/>
      <c r="J767" s="43"/>
      <c r="K767" s="43"/>
      <c r="L767" s="47"/>
      <c r="M767" s="223"/>
      <c r="N767" s="224"/>
      <c r="O767" s="87"/>
      <c r="P767" s="87"/>
      <c r="Q767" s="87"/>
      <c r="R767" s="87"/>
      <c r="S767" s="87"/>
      <c r="T767" s="88"/>
      <c r="U767" s="41"/>
      <c r="V767" s="41"/>
      <c r="W767" s="41"/>
      <c r="X767" s="41"/>
      <c r="Y767" s="41"/>
      <c r="Z767" s="41"/>
      <c r="AA767" s="41"/>
      <c r="AB767" s="41"/>
      <c r="AC767" s="41"/>
      <c r="AD767" s="41"/>
      <c r="AE767" s="41"/>
      <c r="AU767" s="20" t="s">
        <v>86</v>
      </c>
    </row>
    <row r="768" s="2" customFormat="1" ht="21.75" customHeight="1">
      <c r="A768" s="41"/>
      <c r="B768" s="42"/>
      <c r="C768" s="207" t="s">
        <v>2582</v>
      </c>
      <c r="D768" s="238" t="s">
        <v>142</v>
      </c>
      <c r="E768" s="208" t="s">
        <v>2583</v>
      </c>
      <c r="F768" s="209" t="s">
        <v>2584</v>
      </c>
      <c r="G768" s="210" t="s">
        <v>160</v>
      </c>
      <c r="H768" s="211">
        <v>7</v>
      </c>
      <c r="I768" s="212"/>
      <c r="J768" s="213">
        <f>ROUND(I768*H768,2)</f>
        <v>0</v>
      </c>
      <c r="K768" s="209" t="s">
        <v>146</v>
      </c>
      <c r="L768" s="47"/>
      <c r="M768" s="214" t="s">
        <v>19</v>
      </c>
      <c r="N768" s="215" t="s">
        <v>47</v>
      </c>
      <c r="O768" s="87"/>
      <c r="P768" s="216">
        <f>O768*H768</f>
        <v>0</v>
      </c>
      <c r="Q768" s="216">
        <v>5.1999999999999997E-05</v>
      </c>
      <c r="R768" s="216">
        <f>Q768*H768</f>
        <v>0.00036399999999999996</v>
      </c>
      <c r="S768" s="216">
        <v>0</v>
      </c>
      <c r="T768" s="217">
        <f>S768*H768</f>
        <v>0</v>
      </c>
      <c r="U768" s="41"/>
      <c r="V768" s="41"/>
      <c r="W768" s="41"/>
      <c r="X768" s="41"/>
      <c r="Y768" s="41"/>
      <c r="Z768" s="41"/>
      <c r="AA768" s="41"/>
      <c r="AB768" s="41"/>
      <c r="AC768" s="41"/>
      <c r="AD768" s="41"/>
      <c r="AE768" s="41"/>
      <c r="AR768" s="218" t="s">
        <v>305</v>
      </c>
      <c r="AT768" s="218" t="s">
        <v>142</v>
      </c>
      <c r="AU768" s="218" t="s">
        <v>86</v>
      </c>
      <c r="AY768" s="20" t="s">
        <v>139</v>
      </c>
      <c r="BE768" s="219">
        <f>IF(N768="základní",J768,0)</f>
        <v>0</v>
      </c>
      <c r="BF768" s="219">
        <f>IF(N768="snížená",J768,0)</f>
        <v>0</v>
      </c>
      <c r="BG768" s="219">
        <f>IF(N768="zákl. přenesená",J768,0)</f>
        <v>0</v>
      </c>
      <c r="BH768" s="219">
        <f>IF(N768="sníž. přenesená",J768,0)</f>
        <v>0</v>
      </c>
      <c r="BI768" s="219">
        <f>IF(N768="nulová",J768,0)</f>
        <v>0</v>
      </c>
      <c r="BJ768" s="20" t="s">
        <v>84</v>
      </c>
      <c r="BK768" s="219">
        <f>ROUND(I768*H768,2)</f>
        <v>0</v>
      </c>
      <c r="BL768" s="20" t="s">
        <v>305</v>
      </c>
      <c r="BM768" s="218" t="s">
        <v>2585</v>
      </c>
    </row>
    <row r="769" s="2" customFormat="1">
      <c r="A769" s="41"/>
      <c r="B769" s="42"/>
      <c r="C769" s="43"/>
      <c r="D769" s="220" t="s">
        <v>149</v>
      </c>
      <c r="E769" s="43"/>
      <c r="F769" s="221" t="s">
        <v>2586</v>
      </c>
      <c r="G769" s="43"/>
      <c r="H769" s="43"/>
      <c r="I769" s="222"/>
      <c r="J769" s="43"/>
      <c r="K769" s="43"/>
      <c r="L769" s="47"/>
      <c r="M769" s="223"/>
      <c r="N769" s="224"/>
      <c r="O769" s="87"/>
      <c r="P769" s="87"/>
      <c r="Q769" s="87"/>
      <c r="R769" s="87"/>
      <c r="S769" s="87"/>
      <c r="T769" s="88"/>
      <c r="U769" s="41"/>
      <c r="V769" s="41"/>
      <c r="W769" s="41"/>
      <c r="X769" s="41"/>
      <c r="Y769" s="41"/>
      <c r="Z769" s="41"/>
      <c r="AA769" s="41"/>
      <c r="AB769" s="41"/>
      <c r="AC769" s="41"/>
      <c r="AD769" s="41"/>
      <c r="AE769" s="41"/>
      <c r="AT769" s="20" t="s">
        <v>149</v>
      </c>
      <c r="AU769" s="20" t="s">
        <v>86</v>
      </c>
    </row>
    <row r="770" s="2" customFormat="1">
      <c r="A770" s="41"/>
      <c r="B770" s="42"/>
      <c r="C770" s="43"/>
      <c r="D770" s="225" t="s">
        <v>151</v>
      </c>
      <c r="E770" s="43"/>
      <c r="F770" s="226" t="s">
        <v>2587</v>
      </c>
      <c r="G770" s="43"/>
      <c r="H770" s="43"/>
      <c r="I770" s="222"/>
      <c r="J770" s="43"/>
      <c r="K770" s="43"/>
      <c r="L770" s="47"/>
      <c r="M770" s="223"/>
      <c r="N770" s="224"/>
      <c r="O770" s="87"/>
      <c r="P770" s="87"/>
      <c r="Q770" s="87"/>
      <c r="R770" s="87"/>
      <c r="S770" s="87"/>
      <c r="T770" s="88"/>
      <c r="U770" s="41"/>
      <c r="V770" s="41"/>
      <c r="W770" s="41"/>
      <c r="X770" s="41"/>
      <c r="Y770" s="41"/>
      <c r="Z770" s="41"/>
      <c r="AA770" s="41"/>
      <c r="AB770" s="41"/>
      <c r="AC770" s="41"/>
      <c r="AD770" s="41"/>
      <c r="AE770" s="41"/>
      <c r="AT770" s="20" t="s">
        <v>151</v>
      </c>
      <c r="AU770" s="20" t="s">
        <v>86</v>
      </c>
    </row>
    <row r="771" s="2" customFormat="1">
      <c r="A771" s="41"/>
      <c r="B771" s="42"/>
      <c r="C771" s="43"/>
      <c r="D771" s="220" t="s">
        <v>164</v>
      </c>
      <c r="E771" s="43"/>
      <c r="F771" s="239" t="s">
        <v>2154</v>
      </c>
      <c r="G771" s="43"/>
      <c r="H771" s="43"/>
      <c r="I771" s="222"/>
      <c r="J771" s="43"/>
      <c r="K771" s="43"/>
      <c r="L771" s="47"/>
      <c r="M771" s="223"/>
      <c r="N771" s="224"/>
      <c r="O771" s="87"/>
      <c r="P771" s="87"/>
      <c r="Q771" s="87"/>
      <c r="R771" s="87"/>
      <c r="S771" s="87"/>
      <c r="T771" s="88"/>
      <c r="U771" s="41"/>
      <c r="V771" s="41"/>
      <c r="W771" s="41"/>
      <c r="X771" s="41"/>
      <c r="Y771" s="41"/>
      <c r="Z771" s="41"/>
      <c r="AA771" s="41"/>
      <c r="AB771" s="41"/>
      <c r="AC771" s="41"/>
      <c r="AD771" s="41"/>
      <c r="AE771" s="41"/>
      <c r="AT771" s="20" t="s">
        <v>164</v>
      </c>
      <c r="AU771" s="20" t="s">
        <v>86</v>
      </c>
    </row>
    <row r="772" s="13" customFormat="1">
      <c r="A772" s="13"/>
      <c r="B772" s="227"/>
      <c r="C772" s="228"/>
      <c r="D772" s="220" t="s">
        <v>153</v>
      </c>
      <c r="E772" s="229" t="s">
        <v>19</v>
      </c>
      <c r="F772" s="230" t="s">
        <v>2588</v>
      </c>
      <c r="G772" s="228"/>
      <c r="H772" s="231">
        <v>7</v>
      </c>
      <c r="I772" s="232"/>
      <c r="J772" s="228"/>
      <c r="K772" s="228"/>
      <c r="L772" s="233"/>
      <c r="M772" s="234"/>
      <c r="N772" s="235"/>
      <c r="O772" s="235"/>
      <c r="P772" s="235"/>
      <c r="Q772" s="235"/>
      <c r="R772" s="235"/>
      <c r="S772" s="235"/>
      <c r="T772" s="236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37" t="s">
        <v>153</v>
      </c>
      <c r="AU772" s="237" t="s">
        <v>86</v>
      </c>
      <c r="AV772" s="13" t="s">
        <v>86</v>
      </c>
      <c r="AW772" s="13" t="s">
        <v>35</v>
      </c>
      <c r="AX772" s="13" t="s">
        <v>84</v>
      </c>
      <c r="AY772" s="237" t="s">
        <v>139</v>
      </c>
    </row>
    <row r="773" s="2" customFormat="1" ht="16.5" customHeight="1">
      <c r="A773" s="41"/>
      <c r="B773" s="42"/>
      <c r="C773" s="240" t="s">
        <v>173</v>
      </c>
      <c r="D773" s="241" t="s">
        <v>182</v>
      </c>
      <c r="E773" s="242" t="s">
        <v>2589</v>
      </c>
      <c r="F773" s="243" t="s">
        <v>2590</v>
      </c>
      <c r="G773" s="244" t="s">
        <v>160</v>
      </c>
      <c r="H773" s="245">
        <v>7.5599999999999996</v>
      </c>
      <c r="I773" s="246"/>
      <c r="J773" s="247">
        <f>ROUND(I773*H773,2)</f>
        <v>0</v>
      </c>
      <c r="K773" s="243" t="s">
        <v>146</v>
      </c>
      <c r="L773" s="248"/>
      <c r="M773" s="249" t="s">
        <v>19</v>
      </c>
      <c r="N773" s="250" t="s">
        <v>47</v>
      </c>
      <c r="O773" s="87"/>
      <c r="P773" s="216">
        <f>O773*H773</f>
        <v>0</v>
      </c>
      <c r="Q773" s="216">
        <v>0.0041000000000000003</v>
      </c>
      <c r="R773" s="216">
        <f>Q773*H773</f>
        <v>0.030996000000000003</v>
      </c>
      <c r="S773" s="216">
        <v>0</v>
      </c>
      <c r="T773" s="217">
        <f>S773*H773</f>
        <v>0</v>
      </c>
      <c r="U773" s="41"/>
      <c r="V773" s="41"/>
      <c r="W773" s="41"/>
      <c r="X773" s="41"/>
      <c r="Y773" s="41"/>
      <c r="Z773" s="41"/>
      <c r="AA773" s="41"/>
      <c r="AB773" s="41"/>
      <c r="AC773" s="41"/>
      <c r="AD773" s="41"/>
      <c r="AE773" s="41"/>
      <c r="AR773" s="218" t="s">
        <v>388</v>
      </c>
      <c r="AT773" s="218" t="s">
        <v>182</v>
      </c>
      <c r="AU773" s="218" t="s">
        <v>86</v>
      </c>
      <c r="AY773" s="20" t="s">
        <v>139</v>
      </c>
      <c r="BE773" s="219">
        <f>IF(N773="základní",J773,0)</f>
        <v>0</v>
      </c>
      <c r="BF773" s="219">
        <f>IF(N773="snížená",J773,0)</f>
        <v>0</v>
      </c>
      <c r="BG773" s="219">
        <f>IF(N773="zákl. přenesená",J773,0)</f>
        <v>0</v>
      </c>
      <c r="BH773" s="219">
        <f>IF(N773="sníž. přenesená",J773,0)</f>
        <v>0</v>
      </c>
      <c r="BI773" s="219">
        <f>IF(N773="nulová",J773,0)</f>
        <v>0</v>
      </c>
      <c r="BJ773" s="20" t="s">
        <v>84</v>
      </c>
      <c r="BK773" s="219">
        <f>ROUND(I773*H773,2)</f>
        <v>0</v>
      </c>
      <c r="BL773" s="20" t="s">
        <v>305</v>
      </c>
      <c r="BM773" s="218" t="s">
        <v>2591</v>
      </c>
    </row>
    <row r="774" s="2" customFormat="1">
      <c r="A774" s="41"/>
      <c r="B774" s="42"/>
      <c r="C774" s="43"/>
      <c r="D774" s="220" t="s">
        <v>149</v>
      </c>
      <c r="E774" s="43"/>
      <c r="F774" s="221" t="s">
        <v>2590</v>
      </c>
      <c r="G774" s="43"/>
      <c r="H774" s="43"/>
      <c r="I774" s="222"/>
      <c r="J774" s="43"/>
      <c r="K774" s="43"/>
      <c r="L774" s="47"/>
      <c r="M774" s="223"/>
      <c r="N774" s="224"/>
      <c r="O774" s="87"/>
      <c r="P774" s="87"/>
      <c r="Q774" s="87"/>
      <c r="R774" s="87"/>
      <c r="S774" s="87"/>
      <c r="T774" s="88"/>
      <c r="U774" s="41"/>
      <c r="V774" s="41"/>
      <c r="W774" s="41"/>
      <c r="X774" s="41"/>
      <c r="Y774" s="41"/>
      <c r="Z774" s="41"/>
      <c r="AA774" s="41"/>
      <c r="AB774" s="41"/>
      <c r="AC774" s="41"/>
      <c r="AD774" s="41"/>
      <c r="AE774" s="41"/>
      <c r="AT774" s="20" t="s">
        <v>149</v>
      </c>
      <c r="AU774" s="20" t="s">
        <v>86</v>
      </c>
    </row>
    <row r="775" s="2" customFormat="1">
      <c r="A775" s="41"/>
      <c r="B775" s="42"/>
      <c r="C775" s="43"/>
      <c r="D775" s="220" t="s">
        <v>164</v>
      </c>
      <c r="E775" s="43"/>
      <c r="F775" s="239" t="s">
        <v>2154</v>
      </c>
      <c r="G775" s="43"/>
      <c r="H775" s="43"/>
      <c r="I775" s="222"/>
      <c r="J775" s="43"/>
      <c r="K775" s="43"/>
      <c r="L775" s="47"/>
      <c r="M775" s="223"/>
      <c r="N775" s="224"/>
      <c r="O775" s="87"/>
      <c r="P775" s="87"/>
      <c r="Q775" s="87"/>
      <c r="R775" s="87"/>
      <c r="S775" s="87"/>
      <c r="T775" s="88"/>
      <c r="U775" s="41"/>
      <c r="V775" s="41"/>
      <c r="W775" s="41"/>
      <c r="X775" s="41"/>
      <c r="Y775" s="41"/>
      <c r="Z775" s="41"/>
      <c r="AA775" s="41"/>
      <c r="AB775" s="41"/>
      <c r="AC775" s="41"/>
      <c r="AD775" s="41"/>
      <c r="AE775" s="41"/>
      <c r="AT775" s="20" t="s">
        <v>164</v>
      </c>
      <c r="AU775" s="20" t="s">
        <v>86</v>
      </c>
    </row>
    <row r="776" s="13" customFormat="1">
      <c r="A776" s="13"/>
      <c r="B776" s="227"/>
      <c r="C776" s="228"/>
      <c r="D776" s="220" t="s">
        <v>153</v>
      </c>
      <c r="E776" s="228"/>
      <c r="F776" s="230" t="s">
        <v>2592</v>
      </c>
      <c r="G776" s="228"/>
      <c r="H776" s="231">
        <v>7.5599999999999996</v>
      </c>
      <c r="I776" s="232"/>
      <c r="J776" s="228"/>
      <c r="K776" s="228"/>
      <c r="L776" s="233"/>
      <c r="M776" s="234"/>
      <c r="N776" s="235"/>
      <c r="O776" s="235"/>
      <c r="P776" s="235"/>
      <c r="Q776" s="235"/>
      <c r="R776" s="235"/>
      <c r="S776" s="235"/>
      <c r="T776" s="236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37" t="s">
        <v>153</v>
      </c>
      <c r="AU776" s="237" t="s">
        <v>86</v>
      </c>
      <c r="AV776" s="13" t="s">
        <v>86</v>
      </c>
      <c r="AW776" s="13" t="s">
        <v>4</v>
      </c>
      <c r="AX776" s="13" t="s">
        <v>84</v>
      </c>
      <c r="AY776" s="237" t="s">
        <v>139</v>
      </c>
    </row>
    <row r="777" s="2" customFormat="1" ht="16.5" customHeight="1">
      <c r="A777" s="41"/>
      <c r="B777" s="42"/>
      <c r="C777" s="207" t="s">
        <v>2593</v>
      </c>
      <c r="D777" s="238" t="s">
        <v>142</v>
      </c>
      <c r="E777" s="208" t="s">
        <v>2594</v>
      </c>
      <c r="F777" s="209" t="s">
        <v>2595</v>
      </c>
      <c r="G777" s="210" t="s">
        <v>160</v>
      </c>
      <c r="H777" s="211">
        <v>459.00299999999999</v>
      </c>
      <c r="I777" s="212"/>
      <c r="J777" s="213">
        <f>ROUND(I777*H777,2)</f>
        <v>0</v>
      </c>
      <c r="K777" s="209" t="s">
        <v>146</v>
      </c>
      <c r="L777" s="47"/>
      <c r="M777" s="214" t="s">
        <v>19</v>
      </c>
      <c r="N777" s="215" t="s">
        <v>47</v>
      </c>
      <c r="O777" s="87"/>
      <c r="P777" s="216">
        <f>O777*H777</f>
        <v>0</v>
      </c>
      <c r="Q777" s="216">
        <v>0.00014999999999999999</v>
      </c>
      <c r="R777" s="216">
        <f>Q777*H777</f>
        <v>0.068850449999999994</v>
      </c>
      <c r="S777" s="216">
        <v>0</v>
      </c>
      <c r="T777" s="217">
        <f>S777*H777</f>
        <v>0</v>
      </c>
      <c r="U777" s="41"/>
      <c r="V777" s="41"/>
      <c r="W777" s="41"/>
      <c r="X777" s="41"/>
      <c r="Y777" s="41"/>
      <c r="Z777" s="41"/>
      <c r="AA777" s="41"/>
      <c r="AB777" s="41"/>
      <c r="AC777" s="41"/>
      <c r="AD777" s="41"/>
      <c r="AE777" s="41"/>
      <c r="AR777" s="218" t="s">
        <v>305</v>
      </c>
      <c r="AT777" s="218" t="s">
        <v>142</v>
      </c>
      <c r="AU777" s="218" t="s">
        <v>86</v>
      </c>
      <c r="AY777" s="20" t="s">
        <v>139</v>
      </c>
      <c r="BE777" s="219">
        <f>IF(N777="základní",J777,0)</f>
        <v>0</v>
      </c>
      <c r="BF777" s="219">
        <f>IF(N777="snížená",J777,0)</f>
        <v>0</v>
      </c>
      <c r="BG777" s="219">
        <f>IF(N777="zákl. přenesená",J777,0)</f>
        <v>0</v>
      </c>
      <c r="BH777" s="219">
        <f>IF(N777="sníž. přenesená",J777,0)</f>
        <v>0</v>
      </c>
      <c r="BI777" s="219">
        <f>IF(N777="nulová",J777,0)</f>
        <v>0</v>
      </c>
      <c r="BJ777" s="20" t="s">
        <v>84</v>
      </c>
      <c r="BK777" s="219">
        <f>ROUND(I777*H777,2)</f>
        <v>0</v>
      </c>
      <c r="BL777" s="20" t="s">
        <v>305</v>
      </c>
      <c r="BM777" s="218" t="s">
        <v>2596</v>
      </c>
    </row>
    <row r="778" s="2" customFormat="1">
      <c r="A778" s="41"/>
      <c r="B778" s="42"/>
      <c r="C778" s="43"/>
      <c r="D778" s="220" t="s">
        <v>149</v>
      </c>
      <c r="E778" s="43"/>
      <c r="F778" s="221" t="s">
        <v>2597</v>
      </c>
      <c r="G778" s="43"/>
      <c r="H778" s="43"/>
      <c r="I778" s="222"/>
      <c r="J778" s="43"/>
      <c r="K778" s="43"/>
      <c r="L778" s="47"/>
      <c r="M778" s="223"/>
      <c r="N778" s="224"/>
      <c r="O778" s="87"/>
      <c r="P778" s="87"/>
      <c r="Q778" s="87"/>
      <c r="R778" s="87"/>
      <c r="S778" s="87"/>
      <c r="T778" s="88"/>
      <c r="U778" s="41"/>
      <c r="V778" s="41"/>
      <c r="W778" s="41"/>
      <c r="X778" s="41"/>
      <c r="Y778" s="41"/>
      <c r="Z778" s="41"/>
      <c r="AA778" s="41"/>
      <c r="AB778" s="41"/>
      <c r="AC778" s="41"/>
      <c r="AD778" s="41"/>
      <c r="AE778" s="41"/>
      <c r="AT778" s="20" t="s">
        <v>149</v>
      </c>
      <c r="AU778" s="20" t="s">
        <v>86</v>
      </c>
    </row>
    <row r="779" s="2" customFormat="1">
      <c r="A779" s="41"/>
      <c r="B779" s="42"/>
      <c r="C779" s="43"/>
      <c r="D779" s="225" t="s">
        <v>151</v>
      </c>
      <c r="E779" s="43"/>
      <c r="F779" s="226" t="s">
        <v>2598</v>
      </c>
      <c r="G779" s="43"/>
      <c r="H779" s="43"/>
      <c r="I779" s="222"/>
      <c r="J779" s="43"/>
      <c r="K779" s="43"/>
      <c r="L779" s="47"/>
      <c r="M779" s="223"/>
      <c r="N779" s="224"/>
      <c r="O779" s="87"/>
      <c r="P779" s="87"/>
      <c r="Q779" s="87"/>
      <c r="R779" s="87"/>
      <c r="S779" s="87"/>
      <c r="T779" s="88"/>
      <c r="U779" s="41"/>
      <c r="V779" s="41"/>
      <c r="W779" s="41"/>
      <c r="X779" s="41"/>
      <c r="Y779" s="41"/>
      <c r="Z779" s="41"/>
      <c r="AA779" s="41"/>
      <c r="AB779" s="41"/>
      <c r="AC779" s="41"/>
      <c r="AD779" s="41"/>
      <c r="AE779" s="41"/>
      <c r="AT779" s="20" t="s">
        <v>151</v>
      </c>
      <c r="AU779" s="20" t="s">
        <v>86</v>
      </c>
    </row>
    <row r="780" s="2" customFormat="1">
      <c r="A780" s="41"/>
      <c r="B780" s="42"/>
      <c r="C780" s="43"/>
      <c r="D780" s="220" t="s">
        <v>164</v>
      </c>
      <c r="E780" s="43"/>
      <c r="F780" s="239" t="s">
        <v>1108</v>
      </c>
      <c r="G780" s="43"/>
      <c r="H780" s="43"/>
      <c r="I780" s="222"/>
      <c r="J780" s="43"/>
      <c r="K780" s="43"/>
      <c r="L780" s="47"/>
      <c r="M780" s="223"/>
      <c r="N780" s="224"/>
      <c r="O780" s="87"/>
      <c r="P780" s="87"/>
      <c r="Q780" s="87"/>
      <c r="R780" s="87"/>
      <c r="S780" s="87"/>
      <c r="T780" s="88"/>
      <c r="U780" s="41"/>
      <c r="V780" s="41"/>
      <c r="W780" s="41"/>
      <c r="X780" s="41"/>
      <c r="Y780" s="41"/>
      <c r="Z780" s="41"/>
      <c r="AA780" s="41"/>
      <c r="AB780" s="41"/>
      <c r="AC780" s="41"/>
      <c r="AD780" s="41"/>
      <c r="AE780" s="41"/>
      <c r="AT780" s="20" t="s">
        <v>164</v>
      </c>
      <c r="AU780" s="20" t="s">
        <v>86</v>
      </c>
    </row>
    <row r="781" s="13" customFormat="1">
      <c r="A781" s="13"/>
      <c r="B781" s="227"/>
      <c r="C781" s="228"/>
      <c r="D781" s="220" t="s">
        <v>153</v>
      </c>
      <c r="E781" s="229" t="s">
        <v>19</v>
      </c>
      <c r="F781" s="230" t="s">
        <v>2599</v>
      </c>
      <c r="G781" s="228"/>
      <c r="H781" s="231">
        <v>459.00299999999999</v>
      </c>
      <c r="I781" s="232"/>
      <c r="J781" s="228"/>
      <c r="K781" s="228"/>
      <c r="L781" s="233"/>
      <c r="M781" s="234"/>
      <c r="N781" s="235"/>
      <c r="O781" s="235"/>
      <c r="P781" s="235"/>
      <c r="Q781" s="235"/>
      <c r="R781" s="235"/>
      <c r="S781" s="235"/>
      <c r="T781" s="236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T781" s="237" t="s">
        <v>153</v>
      </c>
      <c r="AU781" s="237" t="s">
        <v>86</v>
      </c>
      <c r="AV781" s="13" t="s">
        <v>86</v>
      </c>
      <c r="AW781" s="13" t="s">
        <v>35</v>
      </c>
      <c r="AX781" s="13" t="s">
        <v>84</v>
      </c>
      <c r="AY781" s="237" t="s">
        <v>139</v>
      </c>
    </row>
    <row r="782" s="2" customFormat="1" ht="16.5" customHeight="1">
      <c r="A782" s="41"/>
      <c r="B782" s="42"/>
      <c r="C782" s="240" t="s">
        <v>194</v>
      </c>
      <c r="D782" s="241" t="s">
        <v>182</v>
      </c>
      <c r="E782" s="242" t="s">
        <v>2600</v>
      </c>
      <c r="F782" s="243" t="s">
        <v>2601</v>
      </c>
      <c r="G782" s="244" t="s">
        <v>160</v>
      </c>
      <c r="H782" s="245">
        <v>459.00299999999999</v>
      </c>
      <c r="I782" s="246"/>
      <c r="J782" s="247">
        <f>ROUND(I782*H782,2)</f>
        <v>0</v>
      </c>
      <c r="K782" s="243" t="s">
        <v>146</v>
      </c>
      <c r="L782" s="248"/>
      <c r="M782" s="249" t="s">
        <v>19</v>
      </c>
      <c r="N782" s="250" t="s">
        <v>47</v>
      </c>
      <c r="O782" s="87"/>
      <c r="P782" s="216">
        <f>O782*H782</f>
        <v>0</v>
      </c>
      <c r="Q782" s="216">
        <v>0.00050000000000000001</v>
      </c>
      <c r="R782" s="216">
        <f>Q782*H782</f>
        <v>0.2295015</v>
      </c>
      <c r="S782" s="216">
        <v>0</v>
      </c>
      <c r="T782" s="217">
        <f>S782*H782</f>
        <v>0</v>
      </c>
      <c r="U782" s="41"/>
      <c r="V782" s="41"/>
      <c r="W782" s="41"/>
      <c r="X782" s="41"/>
      <c r="Y782" s="41"/>
      <c r="Z782" s="41"/>
      <c r="AA782" s="41"/>
      <c r="AB782" s="41"/>
      <c r="AC782" s="41"/>
      <c r="AD782" s="41"/>
      <c r="AE782" s="41"/>
      <c r="AR782" s="218" t="s">
        <v>388</v>
      </c>
      <c r="AT782" s="218" t="s">
        <v>182</v>
      </c>
      <c r="AU782" s="218" t="s">
        <v>86</v>
      </c>
      <c r="AY782" s="20" t="s">
        <v>139</v>
      </c>
      <c r="BE782" s="219">
        <f>IF(N782="základní",J782,0)</f>
        <v>0</v>
      </c>
      <c r="BF782" s="219">
        <f>IF(N782="snížená",J782,0)</f>
        <v>0</v>
      </c>
      <c r="BG782" s="219">
        <f>IF(N782="zákl. přenesená",J782,0)</f>
        <v>0</v>
      </c>
      <c r="BH782" s="219">
        <f>IF(N782="sníž. přenesená",J782,0)</f>
        <v>0</v>
      </c>
      <c r="BI782" s="219">
        <f>IF(N782="nulová",J782,0)</f>
        <v>0</v>
      </c>
      <c r="BJ782" s="20" t="s">
        <v>84</v>
      </c>
      <c r="BK782" s="219">
        <f>ROUND(I782*H782,2)</f>
        <v>0</v>
      </c>
      <c r="BL782" s="20" t="s">
        <v>305</v>
      </c>
      <c r="BM782" s="218" t="s">
        <v>2602</v>
      </c>
    </row>
    <row r="783" s="2" customFormat="1">
      <c r="A783" s="41"/>
      <c r="B783" s="42"/>
      <c r="C783" s="43"/>
      <c r="D783" s="220" t="s">
        <v>149</v>
      </c>
      <c r="E783" s="43"/>
      <c r="F783" s="221" t="s">
        <v>2601</v>
      </c>
      <c r="G783" s="43"/>
      <c r="H783" s="43"/>
      <c r="I783" s="222"/>
      <c r="J783" s="43"/>
      <c r="K783" s="43"/>
      <c r="L783" s="47"/>
      <c r="M783" s="223"/>
      <c r="N783" s="224"/>
      <c r="O783" s="87"/>
      <c r="P783" s="87"/>
      <c r="Q783" s="87"/>
      <c r="R783" s="87"/>
      <c r="S783" s="87"/>
      <c r="T783" s="88"/>
      <c r="U783" s="41"/>
      <c r="V783" s="41"/>
      <c r="W783" s="41"/>
      <c r="X783" s="41"/>
      <c r="Y783" s="41"/>
      <c r="Z783" s="41"/>
      <c r="AA783" s="41"/>
      <c r="AB783" s="41"/>
      <c r="AC783" s="41"/>
      <c r="AD783" s="41"/>
      <c r="AE783" s="41"/>
      <c r="AT783" s="20" t="s">
        <v>149</v>
      </c>
      <c r="AU783" s="20" t="s">
        <v>86</v>
      </c>
    </row>
    <row r="784" s="2" customFormat="1">
      <c r="A784" s="41"/>
      <c r="B784" s="42"/>
      <c r="C784" s="43"/>
      <c r="D784" s="220" t="s">
        <v>164</v>
      </c>
      <c r="E784" s="43"/>
      <c r="F784" s="239" t="s">
        <v>1108</v>
      </c>
      <c r="G784" s="43"/>
      <c r="H784" s="43"/>
      <c r="I784" s="222"/>
      <c r="J784" s="43"/>
      <c r="K784" s="43"/>
      <c r="L784" s="47"/>
      <c r="M784" s="223"/>
      <c r="N784" s="224"/>
      <c r="O784" s="87"/>
      <c r="P784" s="87"/>
      <c r="Q784" s="87"/>
      <c r="R784" s="87"/>
      <c r="S784" s="87"/>
      <c r="T784" s="88"/>
      <c r="U784" s="41"/>
      <c r="V784" s="41"/>
      <c r="W784" s="41"/>
      <c r="X784" s="41"/>
      <c r="Y784" s="41"/>
      <c r="Z784" s="41"/>
      <c r="AA784" s="41"/>
      <c r="AB784" s="41"/>
      <c r="AC784" s="41"/>
      <c r="AD784" s="41"/>
      <c r="AE784" s="41"/>
      <c r="AT784" s="20" t="s">
        <v>164</v>
      </c>
      <c r="AU784" s="20" t="s">
        <v>86</v>
      </c>
    </row>
    <row r="785" s="13" customFormat="1">
      <c r="A785" s="13"/>
      <c r="B785" s="227"/>
      <c r="C785" s="228"/>
      <c r="D785" s="220" t="s">
        <v>153</v>
      </c>
      <c r="E785" s="228"/>
      <c r="F785" s="230" t="s">
        <v>2603</v>
      </c>
      <c r="G785" s="228"/>
      <c r="H785" s="231">
        <v>459.00299999999999</v>
      </c>
      <c r="I785" s="232"/>
      <c r="J785" s="228"/>
      <c r="K785" s="228"/>
      <c r="L785" s="233"/>
      <c r="M785" s="234"/>
      <c r="N785" s="235"/>
      <c r="O785" s="235"/>
      <c r="P785" s="235"/>
      <c r="Q785" s="235"/>
      <c r="R785" s="235"/>
      <c r="S785" s="235"/>
      <c r="T785" s="236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37" t="s">
        <v>153</v>
      </c>
      <c r="AU785" s="237" t="s">
        <v>86</v>
      </c>
      <c r="AV785" s="13" t="s">
        <v>86</v>
      </c>
      <c r="AW785" s="13" t="s">
        <v>4</v>
      </c>
      <c r="AX785" s="13" t="s">
        <v>84</v>
      </c>
      <c r="AY785" s="237" t="s">
        <v>139</v>
      </c>
    </row>
    <row r="786" s="2" customFormat="1" ht="16.5" customHeight="1">
      <c r="A786" s="41"/>
      <c r="B786" s="42"/>
      <c r="C786" s="207" t="s">
        <v>2604</v>
      </c>
      <c r="D786" s="207" t="s">
        <v>142</v>
      </c>
      <c r="E786" s="208" t="s">
        <v>2605</v>
      </c>
      <c r="F786" s="209" t="s">
        <v>2606</v>
      </c>
      <c r="G786" s="210" t="s">
        <v>176</v>
      </c>
      <c r="H786" s="211">
        <v>0.33000000000000002</v>
      </c>
      <c r="I786" s="212"/>
      <c r="J786" s="213">
        <f>ROUND(I786*H786,2)</f>
        <v>0</v>
      </c>
      <c r="K786" s="209" t="s">
        <v>146</v>
      </c>
      <c r="L786" s="47"/>
      <c r="M786" s="214" t="s">
        <v>19</v>
      </c>
      <c r="N786" s="215" t="s">
        <v>47</v>
      </c>
      <c r="O786" s="87"/>
      <c r="P786" s="216">
        <f>O786*H786</f>
        <v>0</v>
      </c>
      <c r="Q786" s="216">
        <v>0</v>
      </c>
      <c r="R786" s="216">
        <f>Q786*H786</f>
        <v>0</v>
      </c>
      <c r="S786" s="216">
        <v>0</v>
      </c>
      <c r="T786" s="217">
        <f>S786*H786</f>
        <v>0</v>
      </c>
      <c r="U786" s="41"/>
      <c r="V786" s="41"/>
      <c r="W786" s="41"/>
      <c r="X786" s="41"/>
      <c r="Y786" s="41"/>
      <c r="Z786" s="41"/>
      <c r="AA786" s="41"/>
      <c r="AB786" s="41"/>
      <c r="AC786" s="41"/>
      <c r="AD786" s="41"/>
      <c r="AE786" s="41"/>
      <c r="AR786" s="218" t="s">
        <v>305</v>
      </c>
      <c r="AT786" s="218" t="s">
        <v>142</v>
      </c>
      <c r="AU786" s="218" t="s">
        <v>86</v>
      </c>
      <c r="AY786" s="20" t="s">
        <v>139</v>
      </c>
      <c r="BE786" s="219">
        <f>IF(N786="základní",J786,0)</f>
        <v>0</v>
      </c>
      <c r="BF786" s="219">
        <f>IF(N786="snížená",J786,0)</f>
        <v>0</v>
      </c>
      <c r="BG786" s="219">
        <f>IF(N786="zákl. přenesená",J786,0)</f>
        <v>0</v>
      </c>
      <c r="BH786" s="219">
        <f>IF(N786="sníž. přenesená",J786,0)</f>
        <v>0</v>
      </c>
      <c r="BI786" s="219">
        <f>IF(N786="nulová",J786,0)</f>
        <v>0</v>
      </c>
      <c r="BJ786" s="20" t="s">
        <v>84</v>
      </c>
      <c r="BK786" s="219">
        <f>ROUND(I786*H786,2)</f>
        <v>0</v>
      </c>
      <c r="BL786" s="20" t="s">
        <v>305</v>
      </c>
      <c r="BM786" s="218" t="s">
        <v>2607</v>
      </c>
    </row>
    <row r="787" s="2" customFormat="1">
      <c r="A787" s="41"/>
      <c r="B787" s="42"/>
      <c r="C787" s="43"/>
      <c r="D787" s="220" t="s">
        <v>149</v>
      </c>
      <c r="E787" s="43"/>
      <c r="F787" s="221" t="s">
        <v>2608</v>
      </c>
      <c r="G787" s="43"/>
      <c r="H787" s="43"/>
      <c r="I787" s="222"/>
      <c r="J787" s="43"/>
      <c r="K787" s="43"/>
      <c r="L787" s="47"/>
      <c r="M787" s="223"/>
      <c r="N787" s="224"/>
      <c r="O787" s="87"/>
      <c r="P787" s="87"/>
      <c r="Q787" s="87"/>
      <c r="R787" s="87"/>
      <c r="S787" s="87"/>
      <c r="T787" s="88"/>
      <c r="U787" s="41"/>
      <c r="V787" s="41"/>
      <c r="W787" s="41"/>
      <c r="X787" s="41"/>
      <c r="Y787" s="41"/>
      <c r="Z787" s="41"/>
      <c r="AA787" s="41"/>
      <c r="AB787" s="41"/>
      <c r="AC787" s="41"/>
      <c r="AD787" s="41"/>
      <c r="AE787" s="41"/>
      <c r="AT787" s="20" t="s">
        <v>149</v>
      </c>
      <c r="AU787" s="20" t="s">
        <v>86</v>
      </c>
    </row>
    <row r="788" s="2" customFormat="1">
      <c r="A788" s="41"/>
      <c r="B788" s="42"/>
      <c r="C788" s="43"/>
      <c r="D788" s="225" t="s">
        <v>151</v>
      </c>
      <c r="E788" s="43"/>
      <c r="F788" s="226" t="s">
        <v>2609</v>
      </c>
      <c r="G788" s="43"/>
      <c r="H788" s="43"/>
      <c r="I788" s="222"/>
      <c r="J788" s="43"/>
      <c r="K788" s="43"/>
      <c r="L788" s="47"/>
      <c r="M788" s="223"/>
      <c r="N788" s="224"/>
      <c r="O788" s="87"/>
      <c r="P788" s="87"/>
      <c r="Q788" s="87"/>
      <c r="R788" s="87"/>
      <c r="S788" s="87"/>
      <c r="T788" s="88"/>
      <c r="U788" s="41"/>
      <c r="V788" s="41"/>
      <c r="W788" s="41"/>
      <c r="X788" s="41"/>
      <c r="Y788" s="41"/>
      <c r="Z788" s="41"/>
      <c r="AA788" s="41"/>
      <c r="AB788" s="41"/>
      <c r="AC788" s="41"/>
      <c r="AD788" s="41"/>
      <c r="AE788" s="41"/>
      <c r="AT788" s="20" t="s">
        <v>151</v>
      </c>
      <c r="AU788" s="20" t="s">
        <v>86</v>
      </c>
    </row>
    <row r="789" s="12" customFormat="1" ht="22.8" customHeight="1">
      <c r="A789" s="12"/>
      <c r="B789" s="191"/>
      <c r="C789" s="192"/>
      <c r="D789" s="193" t="s">
        <v>75</v>
      </c>
      <c r="E789" s="205" t="s">
        <v>1584</v>
      </c>
      <c r="F789" s="205" t="s">
        <v>1585</v>
      </c>
      <c r="G789" s="192"/>
      <c r="H789" s="192"/>
      <c r="I789" s="195"/>
      <c r="J789" s="206">
        <f>BK789</f>
        <v>0</v>
      </c>
      <c r="K789" s="192"/>
      <c r="L789" s="197"/>
      <c r="M789" s="198"/>
      <c r="N789" s="199"/>
      <c r="O789" s="199"/>
      <c r="P789" s="200">
        <f>SUM(P790:P805)</f>
        <v>0</v>
      </c>
      <c r="Q789" s="199"/>
      <c r="R789" s="200">
        <f>SUM(R790:R805)</f>
        <v>0.11628000000000001</v>
      </c>
      <c r="S789" s="199"/>
      <c r="T789" s="201">
        <f>SUM(T790:T805)</f>
        <v>0</v>
      </c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R789" s="202" t="s">
        <v>86</v>
      </c>
      <c r="AT789" s="203" t="s">
        <v>75</v>
      </c>
      <c r="AU789" s="203" t="s">
        <v>84</v>
      </c>
      <c r="AY789" s="202" t="s">
        <v>139</v>
      </c>
      <c r="BK789" s="204">
        <f>SUM(BK790:BK805)</f>
        <v>0</v>
      </c>
    </row>
    <row r="790" s="2" customFormat="1" ht="16.5" customHeight="1">
      <c r="A790" s="41"/>
      <c r="B790" s="42"/>
      <c r="C790" s="207" t="s">
        <v>2610</v>
      </c>
      <c r="D790" s="238" t="s">
        <v>142</v>
      </c>
      <c r="E790" s="208" t="s">
        <v>2611</v>
      </c>
      <c r="F790" s="209" t="s">
        <v>2612</v>
      </c>
      <c r="G790" s="210" t="s">
        <v>160</v>
      </c>
      <c r="H790" s="211">
        <v>176.63999999999999</v>
      </c>
      <c r="I790" s="212"/>
      <c r="J790" s="213">
        <f>ROUND(I790*H790,2)</f>
        <v>0</v>
      </c>
      <c r="K790" s="209" t="s">
        <v>146</v>
      </c>
      <c r="L790" s="47"/>
      <c r="M790" s="214" t="s">
        <v>19</v>
      </c>
      <c r="N790" s="215" t="s">
        <v>47</v>
      </c>
      <c r="O790" s="87"/>
      <c r="P790" s="216">
        <f>O790*H790</f>
        <v>0</v>
      </c>
      <c r="Q790" s="216">
        <v>0</v>
      </c>
      <c r="R790" s="216">
        <f>Q790*H790</f>
        <v>0</v>
      </c>
      <c r="S790" s="216">
        <v>0</v>
      </c>
      <c r="T790" s="217">
        <f>S790*H790</f>
        <v>0</v>
      </c>
      <c r="U790" s="41"/>
      <c r="V790" s="41"/>
      <c r="W790" s="41"/>
      <c r="X790" s="41"/>
      <c r="Y790" s="41"/>
      <c r="Z790" s="41"/>
      <c r="AA790" s="41"/>
      <c r="AB790" s="41"/>
      <c r="AC790" s="41"/>
      <c r="AD790" s="41"/>
      <c r="AE790" s="41"/>
      <c r="AR790" s="218" t="s">
        <v>305</v>
      </c>
      <c r="AT790" s="218" t="s">
        <v>142</v>
      </c>
      <c r="AU790" s="218" t="s">
        <v>86</v>
      </c>
      <c r="AY790" s="20" t="s">
        <v>139</v>
      </c>
      <c r="BE790" s="219">
        <f>IF(N790="základní",J790,0)</f>
        <v>0</v>
      </c>
      <c r="BF790" s="219">
        <f>IF(N790="snížená",J790,0)</f>
        <v>0</v>
      </c>
      <c r="BG790" s="219">
        <f>IF(N790="zákl. přenesená",J790,0)</f>
        <v>0</v>
      </c>
      <c r="BH790" s="219">
        <f>IF(N790="sníž. přenesená",J790,0)</f>
        <v>0</v>
      </c>
      <c r="BI790" s="219">
        <f>IF(N790="nulová",J790,0)</f>
        <v>0</v>
      </c>
      <c r="BJ790" s="20" t="s">
        <v>84</v>
      </c>
      <c r="BK790" s="219">
        <f>ROUND(I790*H790,2)</f>
        <v>0</v>
      </c>
      <c r="BL790" s="20" t="s">
        <v>305</v>
      </c>
      <c r="BM790" s="218" t="s">
        <v>2613</v>
      </c>
    </row>
    <row r="791" s="2" customFormat="1">
      <c r="A791" s="41"/>
      <c r="B791" s="42"/>
      <c r="C791" s="43"/>
      <c r="D791" s="220" t="s">
        <v>149</v>
      </c>
      <c r="E791" s="43"/>
      <c r="F791" s="221" t="s">
        <v>2614</v>
      </c>
      <c r="G791" s="43"/>
      <c r="H791" s="43"/>
      <c r="I791" s="222"/>
      <c r="J791" s="43"/>
      <c r="K791" s="43"/>
      <c r="L791" s="47"/>
      <c r="M791" s="223"/>
      <c r="N791" s="224"/>
      <c r="O791" s="87"/>
      <c r="P791" s="87"/>
      <c r="Q791" s="87"/>
      <c r="R791" s="87"/>
      <c r="S791" s="87"/>
      <c r="T791" s="88"/>
      <c r="U791" s="41"/>
      <c r="V791" s="41"/>
      <c r="W791" s="41"/>
      <c r="X791" s="41"/>
      <c r="Y791" s="41"/>
      <c r="Z791" s="41"/>
      <c r="AA791" s="41"/>
      <c r="AB791" s="41"/>
      <c r="AC791" s="41"/>
      <c r="AD791" s="41"/>
      <c r="AE791" s="41"/>
      <c r="AT791" s="20" t="s">
        <v>149</v>
      </c>
      <c r="AU791" s="20" t="s">
        <v>86</v>
      </c>
    </row>
    <row r="792" s="2" customFormat="1">
      <c r="A792" s="41"/>
      <c r="B792" s="42"/>
      <c r="C792" s="43"/>
      <c r="D792" s="225" t="s">
        <v>151</v>
      </c>
      <c r="E792" s="43"/>
      <c r="F792" s="226" t="s">
        <v>2615</v>
      </c>
      <c r="G792" s="43"/>
      <c r="H792" s="43"/>
      <c r="I792" s="222"/>
      <c r="J792" s="43"/>
      <c r="K792" s="43"/>
      <c r="L792" s="47"/>
      <c r="M792" s="223"/>
      <c r="N792" s="224"/>
      <c r="O792" s="87"/>
      <c r="P792" s="87"/>
      <c r="Q792" s="87"/>
      <c r="R792" s="87"/>
      <c r="S792" s="87"/>
      <c r="T792" s="88"/>
      <c r="U792" s="41"/>
      <c r="V792" s="41"/>
      <c r="W792" s="41"/>
      <c r="X792" s="41"/>
      <c r="Y792" s="41"/>
      <c r="Z792" s="41"/>
      <c r="AA792" s="41"/>
      <c r="AB792" s="41"/>
      <c r="AC792" s="41"/>
      <c r="AD792" s="41"/>
      <c r="AE792" s="41"/>
      <c r="AT792" s="20" t="s">
        <v>151</v>
      </c>
      <c r="AU792" s="20" t="s">
        <v>86</v>
      </c>
    </row>
    <row r="793" s="2" customFormat="1">
      <c r="A793" s="41"/>
      <c r="B793" s="42"/>
      <c r="C793" s="43"/>
      <c r="D793" s="220" t="s">
        <v>164</v>
      </c>
      <c r="E793" s="43"/>
      <c r="F793" s="239" t="s">
        <v>919</v>
      </c>
      <c r="G793" s="43"/>
      <c r="H793" s="43"/>
      <c r="I793" s="222"/>
      <c r="J793" s="43"/>
      <c r="K793" s="43"/>
      <c r="L793" s="47"/>
      <c r="M793" s="223"/>
      <c r="N793" s="224"/>
      <c r="O793" s="87"/>
      <c r="P793" s="87"/>
      <c r="Q793" s="87"/>
      <c r="R793" s="87"/>
      <c r="S793" s="87"/>
      <c r="T793" s="88"/>
      <c r="U793" s="41"/>
      <c r="V793" s="41"/>
      <c r="W793" s="41"/>
      <c r="X793" s="41"/>
      <c r="Y793" s="41"/>
      <c r="Z793" s="41"/>
      <c r="AA793" s="41"/>
      <c r="AB793" s="41"/>
      <c r="AC793" s="41"/>
      <c r="AD793" s="41"/>
      <c r="AE793" s="41"/>
      <c r="AT793" s="20" t="s">
        <v>164</v>
      </c>
      <c r="AU793" s="20" t="s">
        <v>86</v>
      </c>
    </row>
    <row r="794" s="13" customFormat="1">
      <c r="A794" s="13"/>
      <c r="B794" s="227"/>
      <c r="C794" s="228"/>
      <c r="D794" s="220" t="s">
        <v>153</v>
      </c>
      <c r="E794" s="229" t="s">
        <v>19</v>
      </c>
      <c r="F794" s="230" t="s">
        <v>2128</v>
      </c>
      <c r="G794" s="228"/>
      <c r="H794" s="231">
        <v>147.80000000000001</v>
      </c>
      <c r="I794" s="232"/>
      <c r="J794" s="228"/>
      <c r="K794" s="228"/>
      <c r="L794" s="233"/>
      <c r="M794" s="234"/>
      <c r="N794" s="235"/>
      <c r="O794" s="235"/>
      <c r="P794" s="235"/>
      <c r="Q794" s="235"/>
      <c r="R794" s="235"/>
      <c r="S794" s="235"/>
      <c r="T794" s="236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37" t="s">
        <v>153</v>
      </c>
      <c r="AU794" s="237" t="s">
        <v>86</v>
      </c>
      <c r="AV794" s="13" t="s">
        <v>86</v>
      </c>
      <c r="AW794" s="13" t="s">
        <v>35</v>
      </c>
      <c r="AX794" s="13" t="s">
        <v>76</v>
      </c>
      <c r="AY794" s="237" t="s">
        <v>139</v>
      </c>
    </row>
    <row r="795" s="15" customFormat="1">
      <c r="A795" s="15"/>
      <c r="B795" s="262"/>
      <c r="C795" s="263"/>
      <c r="D795" s="220" t="s">
        <v>153</v>
      </c>
      <c r="E795" s="264" t="s">
        <v>19</v>
      </c>
      <c r="F795" s="265" t="s">
        <v>2129</v>
      </c>
      <c r="G795" s="263"/>
      <c r="H795" s="264" t="s">
        <v>19</v>
      </c>
      <c r="I795" s="266"/>
      <c r="J795" s="263"/>
      <c r="K795" s="263"/>
      <c r="L795" s="267"/>
      <c r="M795" s="268"/>
      <c r="N795" s="269"/>
      <c r="O795" s="269"/>
      <c r="P795" s="269"/>
      <c r="Q795" s="269"/>
      <c r="R795" s="269"/>
      <c r="S795" s="269"/>
      <c r="T795" s="270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  <c r="AE795" s="15"/>
      <c r="AT795" s="271" t="s">
        <v>153</v>
      </c>
      <c r="AU795" s="271" t="s">
        <v>86</v>
      </c>
      <c r="AV795" s="15" t="s">
        <v>84</v>
      </c>
      <c r="AW795" s="15" t="s">
        <v>35</v>
      </c>
      <c r="AX795" s="15" t="s">
        <v>76</v>
      </c>
      <c r="AY795" s="271" t="s">
        <v>139</v>
      </c>
    </row>
    <row r="796" s="13" customFormat="1">
      <c r="A796" s="13"/>
      <c r="B796" s="227"/>
      <c r="C796" s="228"/>
      <c r="D796" s="220" t="s">
        <v>153</v>
      </c>
      <c r="E796" s="229" t="s">
        <v>19</v>
      </c>
      <c r="F796" s="230" t="s">
        <v>2130</v>
      </c>
      <c r="G796" s="228"/>
      <c r="H796" s="231">
        <v>3</v>
      </c>
      <c r="I796" s="232"/>
      <c r="J796" s="228"/>
      <c r="K796" s="228"/>
      <c r="L796" s="233"/>
      <c r="M796" s="234"/>
      <c r="N796" s="235"/>
      <c r="O796" s="235"/>
      <c r="P796" s="235"/>
      <c r="Q796" s="235"/>
      <c r="R796" s="235"/>
      <c r="S796" s="235"/>
      <c r="T796" s="236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37" t="s">
        <v>153</v>
      </c>
      <c r="AU796" s="237" t="s">
        <v>86</v>
      </c>
      <c r="AV796" s="13" t="s">
        <v>86</v>
      </c>
      <c r="AW796" s="13" t="s">
        <v>35</v>
      </c>
      <c r="AX796" s="13" t="s">
        <v>76</v>
      </c>
      <c r="AY796" s="237" t="s">
        <v>139</v>
      </c>
    </row>
    <row r="797" s="13" customFormat="1">
      <c r="A797" s="13"/>
      <c r="B797" s="227"/>
      <c r="C797" s="228"/>
      <c r="D797" s="220" t="s">
        <v>153</v>
      </c>
      <c r="E797" s="229" t="s">
        <v>19</v>
      </c>
      <c r="F797" s="230" t="s">
        <v>2616</v>
      </c>
      <c r="G797" s="228"/>
      <c r="H797" s="231">
        <v>25.84</v>
      </c>
      <c r="I797" s="232"/>
      <c r="J797" s="228"/>
      <c r="K797" s="228"/>
      <c r="L797" s="233"/>
      <c r="M797" s="234"/>
      <c r="N797" s="235"/>
      <c r="O797" s="235"/>
      <c r="P797" s="235"/>
      <c r="Q797" s="235"/>
      <c r="R797" s="235"/>
      <c r="S797" s="235"/>
      <c r="T797" s="236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T797" s="237" t="s">
        <v>153</v>
      </c>
      <c r="AU797" s="237" t="s">
        <v>86</v>
      </c>
      <c r="AV797" s="13" t="s">
        <v>86</v>
      </c>
      <c r="AW797" s="13" t="s">
        <v>35</v>
      </c>
      <c r="AX797" s="13" t="s">
        <v>76</v>
      </c>
      <c r="AY797" s="237" t="s">
        <v>139</v>
      </c>
    </row>
    <row r="798" s="14" customFormat="1">
      <c r="A798" s="14"/>
      <c r="B798" s="251"/>
      <c r="C798" s="252"/>
      <c r="D798" s="220" t="s">
        <v>153</v>
      </c>
      <c r="E798" s="253" t="s">
        <v>19</v>
      </c>
      <c r="F798" s="254" t="s">
        <v>213</v>
      </c>
      <c r="G798" s="252"/>
      <c r="H798" s="255">
        <v>176.63999999999999</v>
      </c>
      <c r="I798" s="256"/>
      <c r="J798" s="252"/>
      <c r="K798" s="252"/>
      <c r="L798" s="257"/>
      <c r="M798" s="258"/>
      <c r="N798" s="259"/>
      <c r="O798" s="259"/>
      <c r="P798" s="259"/>
      <c r="Q798" s="259"/>
      <c r="R798" s="259"/>
      <c r="S798" s="259"/>
      <c r="T798" s="260"/>
      <c r="U798" s="14"/>
      <c r="V798" s="14"/>
      <c r="W798" s="14"/>
      <c r="X798" s="14"/>
      <c r="Y798" s="14"/>
      <c r="Z798" s="14"/>
      <c r="AA798" s="14"/>
      <c r="AB798" s="14"/>
      <c r="AC798" s="14"/>
      <c r="AD798" s="14"/>
      <c r="AE798" s="14"/>
      <c r="AT798" s="261" t="s">
        <v>153</v>
      </c>
      <c r="AU798" s="261" t="s">
        <v>86</v>
      </c>
      <c r="AV798" s="14" t="s">
        <v>147</v>
      </c>
      <c r="AW798" s="14" t="s">
        <v>35</v>
      </c>
      <c r="AX798" s="14" t="s">
        <v>84</v>
      </c>
      <c r="AY798" s="261" t="s">
        <v>139</v>
      </c>
    </row>
    <row r="799" s="2" customFormat="1" ht="16.5" customHeight="1">
      <c r="A799" s="41"/>
      <c r="B799" s="42"/>
      <c r="C799" s="240" t="s">
        <v>899</v>
      </c>
      <c r="D799" s="241" t="s">
        <v>182</v>
      </c>
      <c r="E799" s="242" t="s">
        <v>2617</v>
      </c>
      <c r="F799" s="243" t="s">
        <v>2618</v>
      </c>
      <c r="G799" s="244" t="s">
        <v>160</v>
      </c>
      <c r="H799" s="245">
        <v>342</v>
      </c>
      <c r="I799" s="246"/>
      <c r="J799" s="247">
        <f>ROUND(I799*H799,2)</f>
        <v>0</v>
      </c>
      <c r="K799" s="243" t="s">
        <v>146</v>
      </c>
      <c r="L799" s="248"/>
      <c r="M799" s="249" t="s">
        <v>19</v>
      </c>
      <c r="N799" s="250" t="s">
        <v>47</v>
      </c>
      <c r="O799" s="87"/>
      <c r="P799" s="216">
        <f>O799*H799</f>
        <v>0</v>
      </c>
      <c r="Q799" s="216">
        <v>0.00034000000000000002</v>
      </c>
      <c r="R799" s="216">
        <f>Q799*H799</f>
        <v>0.11628000000000001</v>
      </c>
      <c r="S799" s="216">
        <v>0</v>
      </c>
      <c r="T799" s="217">
        <f>S799*H799</f>
        <v>0</v>
      </c>
      <c r="U799" s="41"/>
      <c r="V799" s="41"/>
      <c r="W799" s="41"/>
      <c r="X799" s="41"/>
      <c r="Y799" s="41"/>
      <c r="Z799" s="41"/>
      <c r="AA799" s="41"/>
      <c r="AB799" s="41"/>
      <c r="AC799" s="41"/>
      <c r="AD799" s="41"/>
      <c r="AE799" s="41"/>
      <c r="AR799" s="218" t="s">
        <v>388</v>
      </c>
      <c r="AT799" s="218" t="s">
        <v>182</v>
      </c>
      <c r="AU799" s="218" t="s">
        <v>86</v>
      </c>
      <c r="AY799" s="20" t="s">
        <v>139</v>
      </c>
      <c r="BE799" s="219">
        <f>IF(N799="základní",J799,0)</f>
        <v>0</v>
      </c>
      <c r="BF799" s="219">
        <f>IF(N799="snížená",J799,0)</f>
        <v>0</v>
      </c>
      <c r="BG799" s="219">
        <f>IF(N799="zákl. přenesená",J799,0)</f>
        <v>0</v>
      </c>
      <c r="BH799" s="219">
        <f>IF(N799="sníž. přenesená",J799,0)</f>
        <v>0</v>
      </c>
      <c r="BI799" s="219">
        <f>IF(N799="nulová",J799,0)</f>
        <v>0</v>
      </c>
      <c r="BJ799" s="20" t="s">
        <v>84</v>
      </c>
      <c r="BK799" s="219">
        <f>ROUND(I799*H799,2)</f>
        <v>0</v>
      </c>
      <c r="BL799" s="20" t="s">
        <v>305</v>
      </c>
      <c r="BM799" s="218" t="s">
        <v>2619</v>
      </c>
    </row>
    <row r="800" s="2" customFormat="1">
      <c r="A800" s="41"/>
      <c r="B800" s="42"/>
      <c r="C800" s="43"/>
      <c r="D800" s="220" t="s">
        <v>149</v>
      </c>
      <c r="E800" s="43"/>
      <c r="F800" s="221" t="s">
        <v>2618</v>
      </c>
      <c r="G800" s="43"/>
      <c r="H800" s="43"/>
      <c r="I800" s="222"/>
      <c r="J800" s="43"/>
      <c r="K800" s="43"/>
      <c r="L800" s="47"/>
      <c r="M800" s="223"/>
      <c r="N800" s="224"/>
      <c r="O800" s="87"/>
      <c r="P800" s="87"/>
      <c r="Q800" s="87"/>
      <c r="R800" s="87"/>
      <c r="S800" s="87"/>
      <c r="T800" s="88"/>
      <c r="U800" s="41"/>
      <c r="V800" s="41"/>
      <c r="W800" s="41"/>
      <c r="X800" s="41"/>
      <c r="Y800" s="41"/>
      <c r="Z800" s="41"/>
      <c r="AA800" s="41"/>
      <c r="AB800" s="41"/>
      <c r="AC800" s="41"/>
      <c r="AD800" s="41"/>
      <c r="AE800" s="41"/>
      <c r="AT800" s="20" t="s">
        <v>149</v>
      </c>
      <c r="AU800" s="20" t="s">
        <v>86</v>
      </c>
    </row>
    <row r="801" s="2" customFormat="1">
      <c r="A801" s="41"/>
      <c r="B801" s="42"/>
      <c r="C801" s="43"/>
      <c r="D801" s="220" t="s">
        <v>164</v>
      </c>
      <c r="E801" s="43"/>
      <c r="F801" s="239" t="s">
        <v>919</v>
      </c>
      <c r="G801" s="43"/>
      <c r="H801" s="43"/>
      <c r="I801" s="222"/>
      <c r="J801" s="43"/>
      <c r="K801" s="43"/>
      <c r="L801" s="47"/>
      <c r="M801" s="223"/>
      <c r="N801" s="224"/>
      <c r="O801" s="87"/>
      <c r="P801" s="87"/>
      <c r="Q801" s="87"/>
      <c r="R801" s="87"/>
      <c r="S801" s="87"/>
      <c r="T801" s="88"/>
      <c r="U801" s="41"/>
      <c r="V801" s="41"/>
      <c r="W801" s="41"/>
      <c r="X801" s="41"/>
      <c r="Y801" s="41"/>
      <c r="Z801" s="41"/>
      <c r="AA801" s="41"/>
      <c r="AB801" s="41"/>
      <c r="AC801" s="41"/>
      <c r="AD801" s="41"/>
      <c r="AE801" s="41"/>
      <c r="AT801" s="20" t="s">
        <v>164</v>
      </c>
      <c r="AU801" s="20" t="s">
        <v>86</v>
      </c>
    </row>
    <row r="802" s="13" customFormat="1">
      <c r="A802" s="13"/>
      <c r="B802" s="227"/>
      <c r="C802" s="228"/>
      <c r="D802" s="220" t="s">
        <v>153</v>
      </c>
      <c r="E802" s="228"/>
      <c r="F802" s="230" t="s">
        <v>2620</v>
      </c>
      <c r="G802" s="228"/>
      <c r="H802" s="231">
        <v>342</v>
      </c>
      <c r="I802" s="232"/>
      <c r="J802" s="228"/>
      <c r="K802" s="228"/>
      <c r="L802" s="233"/>
      <c r="M802" s="234"/>
      <c r="N802" s="235"/>
      <c r="O802" s="235"/>
      <c r="P802" s="235"/>
      <c r="Q802" s="235"/>
      <c r="R802" s="235"/>
      <c r="S802" s="235"/>
      <c r="T802" s="236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37" t="s">
        <v>153</v>
      </c>
      <c r="AU802" s="237" t="s">
        <v>86</v>
      </c>
      <c r="AV802" s="13" t="s">
        <v>86</v>
      </c>
      <c r="AW802" s="13" t="s">
        <v>4</v>
      </c>
      <c r="AX802" s="13" t="s">
        <v>84</v>
      </c>
      <c r="AY802" s="237" t="s">
        <v>139</v>
      </c>
    </row>
    <row r="803" s="2" customFormat="1" ht="16.5" customHeight="1">
      <c r="A803" s="41"/>
      <c r="B803" s="42"/>
      <c r="C803" s="207" t="s">
        <v>976</v>
      </c>
      <c r="D803" s="238" t="s">
        <v>142</v>
      </c>
      <c r="E803" s="208" t="s">
        <v>1615</v>
      </c>
      <c r="F803" s="209" t="s">
        <v>1616</v>
      </c>
      <c r="G803" s="210" t="s">
        <v>176</v>
      </c>
      <c r="H803" s="211">
        <v>0.11600000000000001</v>
      </c>
      <c r="I803" s="212"/>
      <c r="J803" s="213">
        <f>ROUND(I803*H803,2)</f>
        <v>0</v>
      </c>
      <c r="K803" s="209" t="s">
        <v>146</v>
      </c>
      <c r="L803" s="47"/>
      <c r="M803" s="214" t="s">
        <v>19</v>
      </c>
      <c r="N803" s="215" t="s">
        <v>47</v>
      </c>
      <c r="O803" s="87"/>
      <c r="P803" s="216">
        <f>O803*H803</f>
        <v>0</v>
      </c>
      <c r="Q803" s="216">
        <v>0</v>
      </c>
      <c r="R803" s="216">
        <f>Q803*H803</f>
        <v>0</v>
      </c>
      <c r="S803" s="216">
        <v>0</v>
      </c>
      <c r="T803" s="217">
        <f>S803*H803</f>
        <v>0</v>
      </c>
      <c r="U803" s="41"/>
      <c r="V803" s="41"/>
      <c r="W803" s="41"/>
      <c r="X803" s="41"/>
      <c r="Y803" s="41"/>
      <c r="Z803" s="41"/>
      <c r="AA803" s="41"/>
      <c r="AB803" s="41"/>
      <c r="AC803" s="41"/>
      <c r="AD803" s="41"/>
      <c r="AE803" s="41"/>
      <c r="AR803" s="218" t="s">
        <v>305</v>
      </c>
      <c r="AT803" s="218" t="s">
        <v>142</v>
      </c>
      <c r="AU803" s="218" t="s">
        <v>86</v>
      </c>
      <c r="AY803" s="20" t="s">
        <v>139</v>
      </c>
      <c r="BE803" s="219">
        <f>IF(N803="základní",J803,0)</f>
        <v>0</v>
      </c>
      <c r="BF803" s="219">
        <f>IF(N803="snížená",J803,0)</f>
        <v>0</v>
      </c>
      <c r="BG803" s="219">
        <f>IF(N803="zákl. přenesená",J803,0)</f>
        <v>0</v>
      </c>
      <c r="BH803" s="219">
        <f>IF(N803="sníž. přenesená",J803,0)</f>
        <v>0</v>
      </c>
      <c r="BI803" s="219">
        <f>IF(N803="nulová",J803,0)</f>
        <v>0</v>
      </c>
      <c r="BJ803" s="20" t="s">
        <v>84</v>
      </c>
      <c r="BK803" s="219">
        <f>ROUND(I803*H803,2)</f>
        <v>0</v>
      </c>
      <c r="BL803" s="20" t="s">
        <v>305</v>
      </c>
      <c r="BM803" s="218" t="s">
        <v>2621</v>
      </c>
    </row>
    <row r="804" s="2" customFormat="1">
      <c r="A804" s="41"/>
      <c r="B804" s="42"/>
      <c r="C804" s="43"/>
      <c r="D804" s="220" t="s">
        <v>149</v>
      </c>
      <c r="E804" s="43"/>
      <c r="F804" s="221" t="s">
        <v>1618</v>
      </c>
      <c r="G804" s="43"/>
      <c r="H804" s="43"/>
      <c r="I804" s="222"/>
      <c r="J804" s="43"/>
      <c r="K804" s="43"/>
      <c r="L804" s="47"/>
      <c r="M804" s="223"/>
      <c r="N804" s="224"/>
      <c r="O804" s="87"/>
      <c r="P804" s="87"/>
      <c r="Q804" s="87"/>
      <c r="R804" s="87"/>
      <c r="S804" s="87"/>
      <c r="T804" s="88"/>
      <c r="U804" s="41"/>
      <c r="V804" s="41"/>
      <c r="W804" s="41"/>
      <c r="X804" s="41"/>
      <c r="Y804" s="41"/>
      <c r="Z804" s="41"/>
      <c r="AA804" s="41"/>
      <c r="AB804" s="41"/>
      <c r="AC804" s="41"/>
      <c r="AD804" s="41"/>
      <c r="AE804" s="41"/>
      <c r="AT804" s="20" t="s">
        <v>149</v>
      </c>
      <c r="AU804" s="20" t="s">
        <v>86</v>
      </c>
    </row>
    <row r="805" s="2" customFormat="1">
      <c r="A805" s="41"/>
      <c r="B805" s="42"/>
      <c r="C805" s="43"/>
      <c r="D805" s="225" t="s">
        <v>151</v>
      </c>
      <c r="E805" s="43"/>
      <c r="F805" s="226" t="s">
        <v>1619</v>
      </c>
      <c r="G805" s="43"/>
      <c r="H805" s="43"/>
      <c r="I805" s="222"/>
      <c r="J805" s="43"/>
      <c r="K805" s="43"/>
      <c r="L805" s="47"/>
      <c r="M805" s="223"/>
      <c r="N805" s="224"/>
      <c r="O805" s="87"/>
      <c r="P805" s="87"/>
      <c r="Q805" s="87"/>
      <c r="R805" s="87"/>
      <c r="S805" s="87"/>
      <c r="T805" s="88"/>
      <c r="U805" s="41"/>
      <c r="V805" s="41"/>
      <c r="W805" s="41"/>
      <c r="X805" s="41"/>
      <c r="Y805" s="41"/>
      <c r="Z805" s="41"/>
      <c r="AA805" s="41"/>
      <c r="AB805" s="41"/>
      <c r="AC805" s="41"/>
      <c r="AD805" s="41"/>
      <c r="AE805" s="41"/>
      <c r="AT805" s="20" t="s">
        <v>151</v>
      </c>
      <c r="AU805" s="20" t="s">
        <v>86</v>
      </c>
    </row>
    <row r="806" s="12" customFormat="1" ht="22.8" customHeight="1">
      <c r="A806" s="12"/>
      <c r="B806" s="191"/>
      <c r="C806" s="192"/>
      <c r="D806" s="193" t="s">
        <v>75</v>
      </c>
      <c r="E806" s="205" t="s">
        <v>2622</v>
      </c>
      <c r="F806" s="205" t="s">
        <v>2623</v>
      </c>
      <c r="G806" s="192"/>
      <c r="H806" s="192"/>
      <c r="I806" s="195"/>
      <c r="J806" s="206">
        <f>BK806</f>
        <v>0</v>
      </c>
      <c r="K806" s="192"/>
      <c r="L806" s="197"/>
      <c r="M806" s="198"/>
      <c r="N806" s="199"/>
      <c r="O806" s="199"/>
      <c r="P806" s="200">
        <f>SUM(P807:P823)</f>
        <v>0</v>
      </c>
      <c r="Q806" s="199"/>
      <c r="R806" s="200">
        <f>SUM(R807:R823)</f>
        <v>2.9536875</v>
      </c>
      <c r="S806" s="199"/>
      <c r="T806" s="201">
        <f>SUM(T807:T823)</f>
        <v>5.907375</v>
      </c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R806" s="202" t="s">
        <v>86</v>
      </c>
      <c r="AT806" s="203" t="s">
        <v>75</v>
      </c>
      <c r="AU806" s="203" t="s">
        <v>84</v>
      </c>
      <c r="AY806" s="202" t="s">
        <v>139</v>
      </c>
      <c r="BK806" s="204">
        <f>SUM(BK807:BK823)</f>
        <v>0</v>
      </c>
    </row>
    <row r="807" s="2" customFormat="1" ht="21.75" customHeight="1">
      <c r="A807" s="41"/>
      <c r="B807" s="42"/>
      <c r="C807" s="207" t="s">
        <v>2624</v>
      </c>
      <c r="D807" s="238" t="s">
        <v>142</v>
      </c>
      <c r="E807" s="208" t="s">
        <v>2625</v>
      </c>
      <c r="F807" s="209" t="s">
        <v>2626</v>
      </c>
      <c r="G807" s="210" t="s">
        <v>160</v>
      </c>
      <c r="H807" s="211">
        <v>393.82499999999999</v>
      </c>
      <c r="I807" s="212"/>
      <c r="J807" s="213">
        <f>ROUND(I807*H807,2)</f>
        <v>0</v>
      </c>
      <c r="K807" s="209" t="s">
        <v>146</v>
      </c>
      <c r="L807" s="47"/>
      <c r="M807" s="214" t="s">
        <v>19</v>
      </c>
      <c r="N807" s="215" t="s">
        <v>47</v>
      </c>
      <c r="O807" s="87"/>
      <c r="P807" s="216">
        <f>O807*H807</f>
        <v>0</v>
      </c>
      <c r="Q807" s="216">
        <v>0.0074999999999999997</v>
      </c>
      <c r="R807" s="216">
        <f>Q807*H807</f>
        <v>2.9536875</v>
      </c>
      <c r="S807" s="216">
        <v>0</v>
      </c>
      <c r="T807" s="217">
        <f>S807*H807</f>
        <v>0</v>
      </c>
      <c r="U807" s="41"/>
      <c r="V807" s="41"/>
      <c r="W807" s="41"/>
      <c r="X807" s="41"/>
      <c r="Y807" s="41"/>
      <c r="Z807" s="41"/>
      <c r="AA807" s="41"/>
      <c r="AB807" s="41"/>
      <c r="AC807" s="41"/>
      <c r="AD807" s="41"/>
      <c r="AE807" s="41"/>
      <c r="AR807" s="218" t="s">
        <v>305</v>
      </c>
      <c r="AT807" s="218" t="s">
        <v>142</v>
      </c>
      <c r="AU807" s="218" t="s">
        <v>86</v>
      </c>
      <c r="AY807" s="20" t="s">
        <v>139</v>
      </c>
      <c r="BE807" s="219">
        <f>IF(N807="základní",J807,0)</f>
        <v>0</v>
      </c>
      <c r="BF807" s="219">
        <f>IF(N807="snížená",J807,0)</f>
        <v>0</v>
      </c>
      <c r="BG807" s="219">
        <f>IF(N807="zákl. přenesená",J807,0)</f>
        <v>0</v>
      </c>
      <c r="BH807" s="219">
        <f>IF(N807="sníž. přenesená",J807,0)</f>
        <v>0</v>
      </c>
      <c r="BI807" s="219">
        <f>IF(N807="nulová",J807,0)</f>
        <v>0</v>
      </c>
      <c r="BJ807" s="20" t="s">
        <v>84</v>
      </c>
      <c r="BK807" s="219">
        <f>ROUND(I807*H807,2)</f>
        <v>0</v>
      </c>
      <c r="BL807" s="20" t="s">
        <v>305</v>
      </c>
      <c r="BM807" s="218" t="s">
        <v>2627</v>
      </c>
    </row>
    <row r="808" s="2" customFormat="1">
      <c r="A808" s="41"/>
      <c r="B808" s="42"/>
      <c r="C808" s="43"/>
      <c r="D808" s="220" t="s">
        <v>149</v>
      </c>
      <c r="E808" s="43"/>
      <c r="F808" s="221" t="s">
        <v>2628</v>
      </c>
      <c r="G808" s="43"/>
      <c r="H808" s="43"/>
      <c r="I808" s="222"/>
      <c r="J808" s="43"/>
      <c r="K808" s="43"/>
      <c r="L808" s="47"/>
      <c r="M808" s="223"/>
      <c r="N808" s="224"/>
      <c r="O808" s="87"/>
      <c r="P808" s="87"/>
      <c r="Q808" s="87"/>
      <c r="R808" s="87"/>
      <c r="S808" s="87"/>
      <c r="T808" s="88"/>
      <c r="U808" s="41"/>
      <c r="V808" s="41"/>
      <c r="W808" s="41"/>
      <c r="X808" s="41"/>
      <c r="Y808" s="41"/>
      <c r="Z808" s="41"/>
      <c r="AA808" s="41"/>
      <c r="AB808" s="41"/>
      <c r="AC808" s="41"/>
      <c r="AD808" s="41"/>
      <c r="AE808" s="41"/>
      <c r="AT808" s="20" t="s">
        <v>149</v>
      </c>
      <c r="AU808" s="20" t="s">
        <v>86</v>
      </c>
    </row>
    <row r="809" s="2" customFormat="1">
      <c r="A809" s="41"/>
      <c r="B809" s="42"/>
      <c r="C809" s="43"/>
      <c r="D809" s="225" t="s">
        <v>151</v>
      </c>
      <c r="E809" s="43"/>
      <c r="F809" s="226" t="s">
        <v>2629</v>
      </c>
      <c r="G809" s="43"/>
      <c r="H809" s="43"/>
      <c r="I809" s="222"/>
      <c r="J809" s="43"/>
      <c r="K809" s="43"/>
      <c r="L809" s="47"/>
      <c r="M809" s="223"/>
      <c r="N809" s="224"/>
      <c r="O809" s="87"/>
      <c r="P809" s="87"/>
      <c r="Q809" s="87"/>
      <c r="R809" s="87"/>
      <c r="S809" s="87"/>
      <c r="T809" s="88"/>
      <c r="U809" s="41"/>
      <c r="V809" s="41"/>
      <c r="W809" s="41"/>
      <c r="X809" s="41"/>
      <c r="Y809" s="41"/>
      <c r="Z809" s="41"/>
      <c r="AA809" s="41"/>
      <c r="AB809" s="41"/>
      <c r="AC809" s="41"/>
      <c r="AD809" s="41"/>
      <c r="AE809" s="41"/>
      <c r="AT809" s="20" t="s">
        <v>151</v>
      </c>
      <c r="AU809" s="20" t="s">
        <v>86</v>
      </c>
    </row>
    <row r="810" s="2" customFormat="1">
      <c r="A810" s="41"/>
      <c r="B810" s="42"/>
      <c r="C810" s="43"/>
      <c r="D810" s="220" t="s">
        <v>164</v>
      </c>
      <c r="E810" s="43"/>
      <c r="F810" s="239" t="s">
        <v>1108</v>
      </c>
      <c r="G810" s="43"/>
      <c r="H810" s="43"/>
      <c r="I810" s="222"/>
      <c r="J810" s="43"/>
      <c r="K810" s="43"/>
      <c r="L810" s="47"/>
      <c r="M810" s="223"/>
      <c r="N810" s="224"/>
      <c r="O810" s="87"/>
      <c r="P810" s="87"/>
      <c r="Q810" s="87"/>
      <c r="R810" s="87"/>
      <c r="S810" s="87"/>
      <c r="T810" s="88"/>
      <c r="U810" s="41"/>
      <c r="V810" s="41"/>
      <c r="W810" s="41"/>
      <c r="X810" s="41"/>
      <c r="Y810" s="41"/>
      <c r="Z810" s="41"/>
      <c r="AA810" s="41"/>
      <c r="AB810" s="41"/>
      <c r="AC810" s="41"/>
      <c r="AD810" s="41"/>
      <c r="AE810" s="41"/>
      <c r="AT810" s="20" t="s">
        <v>164</v>
      </c>
      <c r="AU810" s="20" t="s">
        <v>86</v>
      </c>
    </row>
    <row r="811" s="13" customFormat="1">
      <c r="A811" s="13"/>
      <c r="B811" s="227"/>
      <c r="C811" s="228"/>
      <c r="D811" s="220" t="s">
        <v>153</v>
      </c>
      <c r="E811" s="229" t="s">
        <v>19</v>
      </c>
      <c r="F811" s="230" t="s">
        <v>2630</v>
      </c>
      <c r="G811" s="228"/>
      <c r="H811" s="231">
        <v>393.82499999999999</v>
      </c>
      <c r="I811" s="232"/>
      <c r="J811" s="228"/>
      <c r="K811" s="228"/>
      <c r="L811" s="233"/>
      <c r="M811" s="234"/>
      <c r="N811" s="235"/>
      <c r="O811" s="235"/>
      <c r="P811" s="235"/>
      <c r="Q811" s="235"/>
      <c r="R811" s="235"/>
      <c r="S811" s="235"/>
      <c r="T811" s="236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T811" s="237" t="s">
        <v>153</v>
      </c>
      <c r="AU811" s="237" t="s">
        <v>86</v>
      </c>
      <c r="AV811" s="13" t="s">
        <v>86</v>
      </c>
      <c r="AW811" s="13" t="s">
        <v>35</v>
      </c>
      <c r="AX811" s="13" t="s">
        <v>84</v>
      </c>
      <c r="AY811" s="237" t="s">
        <v>139</v>
      </c>
    </row>
    <row r="812" s="2" customFormat="1">
      <c r="A812" s="41"/>
      <c r="B812" s="42"/>
      <c r="C812" s="43"/>
      <c r="D812" s="220" t="s">
        <v>1392</v>
      </c>
      <c r="E812" s="43"/>
      <c r="F812" s="285" t="s">
        <v>1487</v>
      </c>
      <c r="G812" s="43"/>
      <c r="H812" s="43"/>
      <c r="I812" s="43"/>
      <c r="J812" s="43"/>
      <c r="K812" s="43"/>
      <c r="L812" s="47"/>
      <c r="M812" s="223"/>
      <c r="N812" s="224"/>
      <c r="O812" s="87"/>
      <c r="P812" s="87"/>
      <c r="Q812" s="87"/>
      <c r="R812" s="87"/>
      <c r="S812" s="87"/>
      <c r="T812" s="88"/>
      <c r="U812" s="41"/>
      <c r="V812" s="41"/>
      <c r="W812" s="41"/>
      <c r="X812" s="41"/>
      <c r="Y812" s="41"/>
      <c r="Z812" s="41"/>
      <c r="AA812" s="41"/>
      <c r="AB812" s="41"/>
      <c r="AC812" s="41"/>
      <c r="AD812" s="41"/>
      <c r="AE812" s="41"/>
      <c r="AU812" s="20" t="s">
        <v>86</v>
      </c>
    </row>
    <row r="813" s="2" customFormat="1">
      <c r="A813" s="41"/>
      <c r="B813" s="42"/>
      <c r="C813" s="43"/>
      <c r="D813" s="220" t="s">
        <v>1392</v>
      </c>
      <c r="E813" s="43"/>
      <c r="F813" s="286" t="s">
        <v>1488</v>
      </c>
      <c r="G813" s="43"/>
      <c r="H813" s="287">
        <v>393.82499999999999</v>
      </c>
      <c r="I813" s="43"/>
      <c r="J813" s="43"/>
      <c r="K813" s="43"/>
      <c r="L813" s="47"/>
      <c r="M813" s="223"/>
      <c r="N813" s="224"/>
      <c r="O813" s="87"/>
      <c r="P813" s="87"/>
      <c r="Q813" s="87"/>
      <c r="R813" s="87"/>
      <c r="S813" s="87"/>
      <c r="T813" s="88"/>
      <c r="U813" s="41"/>
      <c r="V813" s="41"/>
      <c r="W813" s="41"/>
      <c r="X813" s="41"/>
      <c r="Y813" s="41"/>
      <c r="Z813" s="41"/>
      <c r="AA813" s="41"/>
      <c r="AB813" s="41"/>
      <c r="AC813" s="41"/>
      <c r="AD813" s="41"/>
      <c r="AE813" s="41"/>
      <c r="AU813" s="20" t="s">
        <v>86</v>
      </c>
    </row>
    <row r="814" s="2" customFormat="1" ht="16.5" customHeight="1">
      <c r="A814" s="41"/>
      <c r="B814" s="42"/>
      <c r="C814" s="207" t="s">
        <v>2631</v>
      </c>
      <c r="D814" s="238" t="s">
        <v>142</v>
      </c>
      <c r="E814" s="208" t="s">
        <v>2632</v>
      </c>
      <c r="F814" s="209" t="s">
        <v>2633</v>
      </c>
      <c r="G814" s="210" t="s">
        <v>160</v>
      </c>
      <c r="H814" s="211">
        <v>393.82499999999999</v>
      </c>
      <c r="I814" s="212"/>
      <c r="J814" s="213">
        <f>ROUND(I814*H814,2)</f>
        <v>0</v>
      </c>
      <c r="K814" s="209" t="s">
        <v>146</v>
      </c>
      <c r="L814" s="47"/>
      <c r="M814" s="214" t="s">
        <v>19</v>
      </c>
      <c r="N814" s="215" t="s">
        <v>47</v>
      </c>
      <c r="O814" s="87"/>
      <c r="P814" s="216">
        <f>O814*H814</f>
        <v>0</v>
      </c>
      <c r="Q814" s="216">
        <v>0</v>
      </c>
      <c r="R814" s="216">
        <f>Q814*H814</f>
        <v>0</v>
      </c>
      <c r="S814" s="216">
        <v>0.014999999999999999</v>
      </c>
      <c r="T814" s="217">
        <f>S814*H814</f>
        <v>5.907375</v>
      </c>
      <c r="U814" s="41"/>
      <c r="V814" s="41"/>
      <c r="W814" s="41"/>
      <c r="X814" s="41"/>
      <c r="Y814" s="41"/>
      <c r="Z814" s="41"/>
      <c r="AA814" s="41"/>
      <c r="AB814" s="41"/>
      <c r="AC814" s="41"/>
      <c r="AD814" s="41"/>
      <c r="AE814" s="41"/>
      <c r="AR814" s="218" t="s">
        <v>305</v>
      </c>
      <c r="AT814" s="218" t="s">
        <v>142</v>
      </c>
      <c r="AU814" s="218" t="s">
        <v>86</v>
      </c>
      <c r="AY814" s="20" t="s">
        <v>139</v>
      </c>
      <c r="BE814" s="219">
        <f>IF(N814="základní",J814,0)</f>
        <v>0</v>
      </c>
      <c r="BF814" s="219">
        <f>IF(N814="snížená",J814,0)</f>
        <v>0</v>
      </c>
      <c r="BG814" s="219">
        <f>IF(N814="zákl. přenesená",J814,0)</f>
        <v>0</v>
      </c>
      <c r="BH814" s="219">
        <f>IF(N814="sníž. přenesená",J814,0)</f>
        <v>0</v>
      </c>
      <c r="BI814" s="219">
        <f>IF(N814="nulová",J814,0)</f>
        <v>0</v>
      </c>
      <c r="BJ814" s="20" t="s">
        <v>84</v>
      </c>
      <c r="BK814" s="219">
        <f>ROUND(I814*H814,2)</f>
        <v>0</v>
      </c>
      <c r="BL814" s="20" t="s">
        <v>305</v>
      </c>
      <c r="BM814" s="218" t="s">
        <v>2634</v>
      </c>
    </row>
    <row r="815" s="2" customFormat="1">
      <c r="A815" s="41"/>
      <c r="B815" s="42"/>
      <c r="C815" s="43"/>
      <c r="D815" s="220" t="s">
        <v>149</v>
      </c>
      <c r="E815" s="43"/>
      <c r="F815" s="221" t="s">
        <v>2635</v>
      </c>
      <c r="G815" s="43"/>
      <c r="H815" s="43"/>
      <c r="I815" s="222"/>
      <c r="J815" s="43"/>
      <c r="K815" s="43"/>
      <c r="L815" s="47"/>
      <c r="M815" s="223"/>
      <c r="N815" s="224"/>
      <c r="O815" s="87"/>
      <c r="P815" s="87"/>
      <c r="Q815" s="87"/>
      <c r="R815" s="87"/>
      <c r="S815" s="87"/>
      <c r="T815" s="88"/>
      <c r="U815" s="41"/>
      <c r="V815" s="41"/>
      <c r="W815" s="41"/>
      <c r="X815" s="41"/>
      <c r="Y815" s="41"/>
      <c r="Z815" s="41"/>
      <c r="AA815" s="41"/>
      <c r="AB815" s="41"/>
      <c r="AC815" s="41"/>
      <c r="AD815" s="41"/>
      <c r="AE815" s="41"/>
      <c r="AT815" s="20" t="s">
        <v>149</v>
      </c>
      <c r="AU815" s="20" t="s">
        <v>86</v>
      </c>
    </row>
    <row r="816" s="2" customFormat="1">
      <c r="A816" s="41"/>
      <c r="B816" s="42"/>
      <c r="C816" s="43"/>
      <c r="D816" s="225" t="s">
        <v>151</v>
      </c>
      <c r="E816" s="43"/>
      <c r="F816" s="226" t="s">
        <v>2636</v>
      </c>
      <c r="G816" s="43"/>
      <c r="H816" s="43"/>
      <c r="I816" s="222"/>
      <c r="J816" s="43"/>
      <c r="K816" s="43"/>
      <c r="L816" s="47"/>
      <c r="M816" s="223"/>
      <c r="N816" s="224"/>
      <c r="O816" s="87"/>
      <c r="P816" s="87"/>
      <c r="Q816" s="87"/>
      <c r="R816" s="87"/>
      <c r="S816" s="87"/>
      <c r="T816" s="88"/>
      <c r="U816" s="41"/>
      <c r="V816" s="41"/>
      <c r="W816" s="41"/>
      <c r="X816" s="41"/>
      <c r="Y816" s="41"/>
      <c r="Z816" s="41"/>
      <c r="AA816" s="41"/>
      <c r="AB816" s="41"/>
      <c r="AC816" s="41"/>
      <c r="AD816" s="41"/>
      <c r="AE816" s="41"/>
      <c r="AT816" s="20" t="s">
        <v>151</v>
      </c>
      <c r="AU816" s="20" t="s">
        <v>86</v>
      </c>
    </row>
    <row r="817" s="2" customFormat="1">
      <c r="A817" s="41"/>
      <c r="B817" s="42"/>
      <c r="C817" s="43"/>
      <c r="D817" s="220" t="s">
        <v>164</v>
      </c>
      <c r="E817" s="43"/>
      <c r="F817" s="239" t="s">
        <v>2581</v>
      </c>
      <c r="G817" s="43"/>
      <c r="H817" s="43"/>
      <c r="I817" s="222"/>
      <c r="J817" s="43"/>
      <c r="K817" s="43"/>
      <c r="L817" s="47"/>
      <c r="M817" s="223"/>
      <c r="N817" s="224"/>
      <c r="O817" s="87"/>
      <c r="P817" s="87"/>
      <c r="Q817" s="87"/>
      <c r="R817" s="87"/>
      <c r="S817" s="87"/>
      <c r="T817" s="88"/>
      <c r="U817" s="41"/>
      <c r="V817" s="41"/>
      <c r="W817" s="41"/>
      <c r="X817" s="41"/>
      <c r="Y817" s="41"/>
      <c r="Z817" s="41"/>
      <c r="AA817" s="41"/>
      <c r="AB817" s="41"/>
      <c r="AC817" s="41"/>
      <c r="AD817" s="41"/>
      <c r="AE817" s="41"/>
      <c r="AT817" s="20" t="s">
        <v>164</v>
      </c>
      <c r="AU817" s="20" t="s">
        <v>86</v>
      </c>
    </row>
    <row r="818" s="13" customFormat="1">
      <c r="A818" s="13"/>
      <c r="B818" s="227"/>
      <c r="C818" s="228"/>
      <c r="D818" s="220" t="s">
        <v>153</v>
      </c>
      <c r="E818" s="229" t="s">
        <v>19</v>
      </c>
      <c r="F818" s="230" t="s">
        <v>1404</v>
      </c>
      <c r="G818" s="228"/>
      <c r="H818" s="231">
        <v>393.82499999999999</v>
      </c>
      <c r="I818" s="232"/>
      <c r="J818" s="228"/>
      <c r="K818" s="228"/>
      <c r="L818" s="233"/>
      <c r="M818" s="234"/>
      <c r="N818" s="235"/>
      <c r="O818" s="235"/>
      <c r="P818" s="235"/>
      <c r="Q818" s="235"/>
      <c r="R818" s="235"/>
      <c r="S818" s="235"/>
      <c r="T818" s="236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T818" s="237" t="s">
        <v>153</v>
      </c>
      <c r="AU818" s="237" t="s">
        <v>86</v>
      </c>
      <c r="AV818" s="13" t="s">
        <v>86</v>
      </c>
      <c r="AW818" s="13" t="s">
        <v>35</v>
      </c>
      <c r="AX818" s="13" t="s">
        <v>84</v>
      </c>
      <c r="AY818" s="237" t="s">
        <v>139</v>
      </c>
    </row>
    <row r="819" s="2" customFormat="1">
      <c r="A819" s="41"/>
      <c r="B819" s="42"/>
      <c r="C819" s="43"/>
      <c r="D819" s="220" t="s">
        <v>1392</v>
      </c>
      <c r="E819" s="43"/>
      <c r="F819" s="285" t="s">
        <v>1487</v>
      </c>
      <c r="G819" s="43"/>
      <c r="H819" s="43"/>
      <c r="I819" s="43"/>
      <c r="J819" s="43"/>
      <c r="K819" s="43"/>
      <c r="L819" s="47"/>
      <c r="M819" s="223"/>
      <c r="N819" s="224"/>
      <c r="O819" s="87"/>
      <c r="P819" s="87"/>
      <c r="Q819" s="87"/>
      <c r="R819" s="87"/>
      <c r="S819" s="87"/>
      <c r="T819" s="88"/>
      <c r="U819" s="41"/>
      <c r="V819" s="41"/>
      <c r="W819" s="41"/>
      <c r="X819" s="41"/>
      <c r="Y819" s="41"/>
      <c r="Z819" s="41"/>
      <c r="AA819" s="41"/>
      <c r="AB819" s="41"/>
      <c r="AC819" s="41"/>
      <c r="AD819" s="41"/>
      <c r="AE819" s="41"/>
      <c r="AU819" s="20" t="s">
        <v>86</v>
      </c>
    </row>
    <row r="820" s="2" customFormat="1">
      <c r="A820" s="41"/>
      <c r="B820" s="42"/>
      <c r="C820" s="43"/>
      <c r="D820" s="220" t="s">
        <v>1392</v>
      </c>
      <c r="E820" s="43"/>
      <c r="F820" s="286" t="s">
        <v>1488</v>
      </c>
      <c r="G820" s="43"/>
      <c r="H820" s="287">
        <v>393.82499999999999</v>
      </c>
      <c r="I820" s="43"/>
      <c r="J820" s="43"/>
      <c r="K820" s="43"/>
      <c r="L820" s="47"/>
      <c r="M820" s="223"/>
      <c r="N820" s="224"/>
      <c r="O820" s="87"/>
      <c r="P820" s="87"/>
      <c r="Q820" s="87"/>
      <c r="R820" s="87"/>
      <c r="S820" s="87"/>
      <c r="T820" s="88"/>
      <c r="U820" s="41"/>
      <c r="V820" s="41"/>
      <c r="W820" s="41"/>
      <c r="X820" s="41"/>
      <c r="Y820" s="41"/>
      <c r="Z820" s="41"/>
      <c r="AA820" s="41"/>
      <c r="AB820" s="41"/>
      <c r="AC820" s="41"/>
      <c r="AD820" s="41"/>
      <c r="AE820" s="41"/>
      <c r="AU820" s="20" t="s">
        <v>86</v>
      </c>
    </row>
    <row r="821" s="2" customFormat="1" ht="16.5" customHeight="1">
      <c r="A821" s="41"/>
      <c r="B821" s="42"/>
      <c r="C821" s="207" t="s">
        <v>2637</v>
      </c>
      <c r="D821" s="207" t="s">
        <v>142</v>
      </c>
      <c r="E821" s="208" t="s">
        <v>2638</v>
      </c>
      <c r="F821" s="209" t="s">
        <v>2639</v>
      </c>
      <c r="G821" s="210" t="s">
        <v>176</v>
      </c>
      <c r="H821" s="211">
        <v>2.9540000000000002</v>
      </c>
      <c r="I821" s="212"/>
      <c r="J821" s="213">
        <f>ROUND(I821*H821,2)</f>
        <v>0</v>
      </c>
      <c r="K821" s="209" t="s">
        <v>146</v>
      </c>
      <c r="L821" s="47"/>
      <c r="M821" s="214" t="s">
        <v>19</v>
      </c>
      <c r="N821" s="215" t="s">
        <v>47</v>
      </c>
      <c r="O821" s="87"/>
      <c r="P821" s="216">
        <f>O821*H821</f>
        <v>0</v>
      </c>
      <c r="Q821" s="216">
        <v>0</v>
      </c>
      <c r="R821" s="216">
        <f>Q821*H821</f>
        <v>0</v>
      </c>
      <c r="S821" s="216">
        <v>0</v>
      </c>
      <c r="T821" s="217">
        <f>S821*H821</f>
        <v>0</v>
      </c>
      <c r="U821" s="41"/>
      <c r="V821" s="41"/>
      <c r="W821" s="41"/>
      <c r="X821" s="41"/>
      <c r="Y821" s="41"/>
      <c r="Z821" s="41"/>
      <c r="AA821" s="41"/>
      <c r="AB821" s="41"/>
      <c r="AC821" s="41"/>
      <c r="AD821" s="41"/>
      <c r="AE821" s="41"/>
      <c r="AR821" s="218" t="s">
        <v>305</v>
      </c>
      <c r="AT821" s="218" t="s">
        <v>142</v>
      </c>
      <c r="AU821" s="218" t="s">
        <v>86</v>
      </c>
      <c r="AY821" s="20" t="s">
        <v>139</v>
      </c>
      <c r="BE821" s="219">
        <f>IF(N821="základní",J821,0)</f>
        <v>0</v>
      </c>
      <c r="BF821" s="219">
        <f>IF(N821="snížená",J821,0)</f>
        <v>0</v>
      </c>
      <c r="BG821" s="219">
        <f>IF(N821="zákl. přenesená",J821,0)</f>
        <v>0</v>
      </c>
      <c r="BH821" s="219">
        <f>IF(N821="sníž. přenesená",J821,0)</f>
        <v>0</v>
      </c>
      <c r="BI821" s="219">
        <f>IF(N821="nulová",J821,0)</f>
        <v>0</v>
      </c>
      <c r="BJ821" s="20" t="s">
        <v>84</v>
      </c>
      <c r="BK821" s="219">
        <f>ROUND(I821*H821,2)</f>
        <v>0</v>
      </c>
      <c r="BL821" s="20" t="s">
        <v>305</v>
      </c>
      <c r="BM821" s="218" t="s">
        <v>2640</v>
      </c>
    </row>
    <row r="822" s="2" customFormat="1">
      <c r="A822" s="41"/>
      <c r="B822" s="42"/>
      <c r="C822" s="43"/>
      <c r="D822" s="220" t="s">
        <v>149</v>
      </c>
      <c r="E822" s="43"/>
      <c r="F822" s="221" t="s">
        <v>2641</v>
      </c>
      <c r="G822" s="43"/>
      <c r="H822" s="43"/>
      <c r="I822" s="222"/>
      <c r="J822" s="43"/>
      <c r="K822" s="43"/>
      <c r="L822" s="47"/>
      <c r="M822" s="223"/>
      <c r="N822" s="224"/>
      <c r="O822" s="87"/>
      <c r="P822" s="87"/>
      <c r="Q822" s="87"/>
      <c r="R822" s="87"/>
      <c r="S822" s="87"/>
      <c r="T822" s="88"/>
      <c r="U822" s="41"/>
      <c r="V822" s="41"/>
      <c r="W822" s="41"/>
      <c r="X822" s="41"/>
      <c r="Y822" s="41"/>
      <c r="Z822" s="41"/>
      <c r="AA822" s="41"/>
      <c r="AB822" s="41"/>
      <c r="AC822" s="41"/>
      <c r="AD822" s="41"/>
      <c r="AE822" s="41"/>
      <c r="AT822" s="20" t="s">
        <v>149</v>
      </c>
      <c r="AU822" s="20" t="s">
        <v>86</v>
      </c>
    </row>
    <row r="823" s="2" customFormat="1">
      <c r="A823" s="41"/>
      <c r="B823" s="42"/>
      <c r="C823" s="43"/>
      <c r="D823" s="225" t="s">
        <v>151</v>
      </c>
      <c r="E823" s="43"/>
      <c r="F823" s="226" t="s">
        <v>2642</v>
      </c>
      <c r="G823" s="43"/>
      <c r="H823" s="43"/>
      <c r="I823" s="222"/>
      <c r="J823" s="43"/>
      <c r="K823" s="43"/>
      <c r="L823" s="47"/>
      <c r="M823" s="223"/>
      <c r="N823" s="224"/>
      <c r="O823" s="87"/>
      <c r="P823" s="87"/>
      <c r="Q823" s="87"/>
      <c r="R823" s="87"/>
      <c r="S823" s="87"/>
      <c r="T823" s="88"/>
      <c r="U823" s="41"/>
      <c r="V823" s="41"/>
      <c r="W823" s="41"/>
      <c r="X823" s="41"/>
      <c r="Y823" s="41"/>
      <c r="Z823" s="41"/>
      <c r="AA823" s="41"/>
      <c r="AB823" s="41"/>
      <c r="AC823" s="41"/>
      <c r="AD823" s="41"/>
      <c r="AE823" s="41"/>
      <c r="AT823" s="20" t="s">
        <v>151</v>
      </c>
      <c r="AU823" s="20" t="s">
        <v>86</v>
      </c>
    </row>
    <row r="824" s="12" customFormat="1" ht="22.8" customHeight="1">
      <c r="A824" s="12"/>
      <c r="B824" s="191"/>
      <c r="C824" s="192"/>
      <c r="D824" s="193" t="s">
        <v>75</v>
      </c>
      <c r="E824" s="205" t="s">
        <v>2643</v>
      </c>
      <c r="F824" s="205" t="s">
        <v>2644</v>
      </c>
      <c r="G824" s="192"/>
      <c r="H824" s="192"/>
      <c r="I824" s="195"/>
      <c r="J824" s="206">
        <f>BK824</f>
        <v>0</v>
      </c>
      <c r="K824" s="192"/>
      <c r="L824" s="197"/>
      <c r="M824" s="198"/>
      <c r="N824" s="199"/>
      <c r="O824" s="199"/>
      <c r="P824" s="200">
        <f>SUM(P825:P831)</f>
        <v>0</v>
      </c>
      <c r="Q824" s="199"/>
      <c r="R824" s="200">
        <f>SUM(R825:R831)</f>
        <v>0</v>
      </c>
      <c r="S824" s="199"/>
      <c r="T824" s="201">
        <f>SUM(T825:T831)</f>
        <v>0</v>
      </c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R824" s="202" t="s">
        <v>86</v>
      </c>
      <c r="AT824" s="203" t="s">
        <v>75</v>
      </c>
      <c r="AU824" s="203" t="s">
        <v>84</v>
      </c>
      <c r="AY824" s="202" t="s">
        <v>139</v>
      </c>
      <c r="BK824" s="204">
        <f>SUM(BK825:BK831)</f>
        <v>0</v>
      </c>
    </row>
    <row r="825" s="2" customFormat="1" ht="16.5" customHeight="1">
      <c r="A825" s="41"/>
      <c r="B825" s="42"/>
      <c r="C825" s="207" t="s">
        <v>2645</v>
      </c>
      <c r="D825" s="238" t="s">
        <v>142</v>
      </c>
      <c r="E825" s="208" t="s">
        <v>2646</v>
      </c>
      <c r="F825" s="209" t="s">
        <v>2647</v>
      </c>
      <c r="G825" s="210" t="s">
        <v>160</v>
      </c>
      <c r="H825" s="211">
        <v>393.82499999999999</v>
      </c>
      <c r="I825" s="212"/>
      <c r="J825" s="213">
        <f>ROUND(I825*H825,2)</f>
        <v>0</v>
      </c>
      <c r="K825" s="209" t="s">
        <v>146</v>
      </c>
      <c r="L825" s="47"/>
      <c r="M825" s="214" t="s">
        <v>19</v>
      </c>
      <c r="N825" s="215" t="s">
        <v>47</v>
      </c>
      <c r="O825" s="87"/>
      <c r="P825" s="216">
        <f>O825*H825</f>
        <v>0</v>
      </c>
      <c r="Q825" s="216">
        <v>0</v>
      </c>
      <c r="R825" s="216">
        <f>Q825*H825</f>
        <v>0</v>
      </c>
      <c r="S825" s="216">
        <v>0</v>
      </c>
      <c r="T825" s="217">
        <f>S825*H825</f>
        <v>0</v>
      </c>
      <c r="U825" s="41"/>
      <c r="V825" s="41"/>
      <c r="W825" s="41"/>
      <c r="X825" s="41"/>
      <c r="Y825" s="41"/>
      <c r="Z825" s="41"/>
      <c r="AA825" s="41"/>
      <c r="AB825" s="41"/>
      <c r="AC825" s="41"/>
      <c r="AD825" s="41"/>
      <c r="AE825" s="41"/>
      <c r="AR825" s="218" t="s">
        <v>305</v>
      </c>
      <c r="AT825" s="218" t="s">
        <v>142</v>
      </c>
      <c r="AU825" s="218" t="s">
        <v>86</v>
      </c>
      <c r="AY825" s="20" t="s">
        <v>139</v>
      </c>
      <c r="BE825" s="219">
        <f>IF(N825="základní",J825,0)</f>
        <v>0</v>
      </c>
      <c r="BF825" s="219">
        <f>IF(N825="snížená",J825,0)</f>
        <v>0</v>
      </c>
      <c r="BG825" s="219">
        <f>IF(N825="zákl. přenesená",J825,0)</f>
        <v>0</v>
      </c>
      <c r="BH825" s="219">
        <f>IF(N825="sníž. přenesená",J825,0)</f>
        <v>0</v>
      </c>
      <c r="BI825" s="219">
        <f>IF(N825="nulová",J825,0)</f>
        <v>0</v>
      </c>
      <c r="BJ825" s="20" t="s">
        <v>84</v>
      </c>
      <c r="BK825" s="219">
        <f>ROUND(I825*H825,2)</f>
        <v>0</v>
      </c>
      <c r="BL825" s="20" t="s">
        <v>305</v>
      </c>
      <c r="BM825" s="218" t="s">
        <v>2648</v>
      </c>
    </row>
    <row r="826" s="2" customFormat="1">
      <c r="A826" s="41"/>
      <c r="B826" s="42"/>
      <c r="C826" s="43"/>
      <c r="D826" s="220" t="s">
        <v>149</v>
      </c>
      <c r="E826" s="43"/>
      <c r="F826" s="221" t="s">
        <v>2649</v>
      </c>
      <c r="G826" s="43"/>
      <c r="H826" s="43"/>
      <c r="I826" s="222"/>
      <c r="J826" s="43"/>
      <c r="K826" s="43"/>
      <c r="L826" s="47"/>
      <c r="M826" s="223"/>
      <c r="N826" s="224"/>
      <c r="O826" s="87"/>
      <c r="P826" s="87"/>
      <c r="Q826" s="87"/>
      <c r="R826" s="87"/>
      <c r="S826" s="87"/>
      <c r="T826" s="88"/>
      <c r="U826" s="41"/>
      <c r="V826" s="41"/>
      <c r="W826" s="41"/>
      <c r="X826" s="41"/>
      <c r="Y826" s="41"/>
      <c r="Z826" s="41"/>
      <c r="AA826" s="41"/>
      <c r="AB826" s="41"/>
      <c r="AC826" s="41"/>
      <c r="AD826" s="41"/>
      <c r="AE826" s="41"/>
      <c r="AT826" s="20" t="s">
        <v>149</v>
      </c>
      <c r="AU826" s="20" t="s">
        <v>86</v>
      </c>
    </row>
    <row r="827" s="2" customFormat="1">
      <c r="A827" s="41"/>
      <c r="B827" s="42"/>
      <c r="C827" s="43"/>
      <c r="D827" s="225" t="s">
        <v>151</v>
      </c>
      <c r="E827" s="43"/>
      <c r="F827" s="226" t="s">
        <v>2650</v>
      </c>
      <c r="G827" s="43"/>
      <c r="H827" s="43"/>
      <c r="I827" s="222"/>
      <c r="J827" s="43"/>
      <c r="K827" s="43"/>
      <c r="L827" s="47"/>
      <c r="M827" s="223"/>
      <c r="N827" s="224"/>
      <c r="O827" s="87"/>
      <c r="P827" s="87"/>
      <c r="Q827" s="87"/>
      <c r="R827" s="87"/>
      <c r="S827" s="87"/>
      <c r="T827" s="88"/>
      <c r="U827" s="41"/>
      <c r="V827" s="41"/>
      <c r="W827" s="41"/>
      <c r="X827" s="41"/>
      <c r="Y827" s="41"/>
      <c r="Z827" s="41"/>
      <c r="AA827" s="41"/>
      <c r="AB827" s="41"/>
      <c r="AC827" s="41"/>
      <c r="AD827" s="41"/>
      <c r="AE827" s="41"/>
      <c r="AT827" s="20" t="s">
        <v>151</v>
      </c>
      <c r="AU827" s="20" t="s">
        <v>86</v>
      </c>
    </row>
    <row r="828" s="2" customFormat="1">
      <c r="A828" s="41"/>
      <c r="B828" s="42"/>
      <c r="C828" s="43"/>
      <c r="D828" s="220" t="s">
        <v>164</v>
      </c>
      <c r="E828" s="43"/>
      <c r="F828" s="239" t="s">
        <v>1108</v>
      </c>
      <c r="G828" s="43"/>
      <c r="H828" s="43"/>
      <c r="I828" s="222"/>
      <c r="J828" s="43"/>
      <c r="K828" s="43"/>
      <c r="L828" s="47"/>
      <c r="M828" s="223"/>
      <c r="N828" s="224"/>
      <c r="O828" s="87"/>
      <c r="P828" s="87"/>
      <c r="Q828" s="87"/>
      <c r="R828" s="87"/>
      <c r="S828" s="87"/>
      <c r="T828" s="88"/>
      <c r="U828" s="41"/>
      <c r="V828" s="41"/>
      <c r="W828" s="41"/>
      <c r="X828" s="41"/>
      <c r="Y828" s="41"/>
      <c r="Z828" s="41"/>
      <c r="AA828" s="41"/>
      <c r="AB828" s="41"/>
      <c r="AC828" s="41"/>
      <c r="AD828" s="41"/>
      <c r="AE828" s="41"/>
      <c r="AT828" s="20" t="s">
        <v>164</v>
      </c>
      <c r="AU828" s="20" t="s">
        <v>86</v>
      </c>
    </row>
    <row r="829" s="13" customFormat="1">
      <c r="A829" s="13"/>
      <c r="B829" s="227"/>
      <c r="C829" s="228"/>
      <c r="D829" s="220" t="s">
        <v>153</v>
      </c>
      <c r="E829" s="229" t="s">
        <v>19</v>
      </c>
      <c r="F829" s="230" t="s">
        <v>2651</v>
      </c>
      <c r="G829" s="228"/>
      <c r="H829" s="231">
        <v>393.82499999999999</v>
      </c>
      <c r="I829" s="232"/>
      <c r="J829" s="228"/>
      <c r="K829" s="228"/>
      <c r="L829" s="233"/>
      <c r="M829" s="234"/>
      <c r="N829" s="235"/>
      <c r="O829" s="235"/>
      <c r="P829" s="235"/>
      <c r="Q829" s="235"/>
      <c r="R829" s="235"/>
      <c r="S829" s="235"/>
      <c r="T829" s="236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37" t="s">
        <v>153</v>
      </c>
      <c r="AU829" s="237" t="s">
        <v>86</v>
      </c>
      <c r="AV829" s="13" t="s">
        <v>86</v>
      </c>
      <c r="AW829" s="13" t="s">
        <v>35</v>
      </c>
      <c r="AX829" s="13" t="s">
        <v>84</v>
      </c>
      <c r="AY829" s="237" t="s">
        <v>139</v>
      </c>
    </row>
    <row r="830" s="2" customFormat="1">
      <c r="A830" s="41"/>
      <c r="B830" s="42"/>
      <c r="C830" s="43"/>
      <c r="D830" s="220" t="s">
        <v>1392</v>
      </c>
      <c r="E830" s="43"/>
      <c r="F830" s="285" t="s">
        <v>1487</v>
      </c>
      <c r="G830" s="43"/>
      <c r="H830" s="43"/>
      <c r="I830" s="43"/>
      <c r="J830" s="43"/>
      <c r="K830" s="43"/>
      <c r="L830" s="47"/>
      <c r="M830" s="223"/>
      <c r="N830" s="224"/>
      <c r="O830" s="87"/>
      <c r="P830" s="87"/>
      <c r="Q830" s="87"/>
      <c r="R830" s="87"/>
      <c r="S830" s="87"/>
      <c r="T830" s="88"/>
      <c r="U830" s="41"/>
      <c r="V830" s="41"/>
      <c r="W830" s="41"/>
      <c r="X830" s="41"/>
      <c r="Y830" s="41"/>
      <c r="Z830" s="41"/>
      <c r="AA830" s="41"/>
      <c r="AB830" s="41"/>
      <c r="AC830" s="41"/>
      <c r="AD830" s="41"/>
      <c r="AE830" s="41"/>
      <c r="AU830" s="20" t="s">
        <v>86</v>
      </c>
    </row>
    <row r="831" s="2" customFormat="1">
      <c r="A831" s="41"/>
      <c r="B831" s="42"/>
      <c r="C831" s="43"/>
      <c r="D831" s="220" t="s">
        <v>1392</v>
      </c>
      <c r="E831" s="43"/>
      <c r="F831" s="286" t="s">
        <v>1488</v>
      </c>
      <c r="G831" s="43"/>
      <c r="H831" s="287">
        <v>393.82499999999999</v>
      </c>
      <c r="I831" s="43"/>
      <c r="J831" s="43"/>
      <c r="K831" s="43"/>
      <c r="L831" s="47"/>
      <c r="M831" s="223"/>
      <c r="N831" s="224"/>
      <c r="O831" s="87"/>
      <c r="P831" s="87"/>
      <c r="Q831" s="87"/>
      <c r="R831" s="87"/>
      <c r="S831" s="87"/>
      <c r="T831" s="88"/>
      <c r="U831" s="41"/>
      <c r="V831" s="41"/>
      <c r="W831" s="41"/>
      <c r="X831" s="41"/>
      <c r="Y831" s="41"/>
      <c r="Z831" s="41"/>
      <c r="AA831" s="41"/>
      <c r="AB831" s="41"/>
      <c r="AC831" s="41"/>
      <c r="AD831" s="41"/>
      <c r="AE831" s="41"/>
      <c r="AU831" s="20" t="s">
        <v>86</v>
      </c>
    </row>
    <row r="832" s="12" customFormat="1" ht="22.8" customHeight="1">
      <c r="A832" s="12"/>
      <c r="B832" s="191"/>
      <c r="C832" s="192"/>
      <c r="D832" s="193" t="s">
        <v>75</v>
      </c>
      <c r="E832" s="205" t="s">
        <v>2652</v>
      </c>
      <c r="F832" s="205" t="s">
        <v>2653</v>
      </c>
      <c r="G832" s="192"/>
      <c r="H832" s="192"/>
      <c r="I832" s="195"/>
      <c r="J832" s="206">
        <f>BK832</f>
        <v>0</v>
      </c>
      <c r="K832" s="192"/>
      <c r="L832" s="197"/>
      <c r="M832" s="198"/>
      <c r="N832" s="199"/>
      <c r="O832" s="199"/>
      <c r="P832" s="200">
        <f>SUM(P833:P838)</f>
        <v>0</v>
      </c>
      <c r="Q832" s="199"/>
      <c r="R832" s="200">
        <f>SUM(R833:R838)</f>
        <v>0.00080360000000000002</v>
      </c>
      <c r="S832" s="199"/>
      <c r="T832" s="201">
        <f>SUM(T833:T838)</f>
        <v>0</v>
      </c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R832" s="202" t="s">
        <v>86</v>
      </c>
      <c r="AT832" s="203" t="s">
        <v>75</v>
      </c>
      <c r="AU832" s="203" t="s">
        <v>84</v>
      </c>
      <c r="AY832" s="202" t="s">
        <v>139</v>
      </c>
      <c r="BK832" s="204">
        <f>SUM(BK833:BK838)</f>
        <v>0</v>
      </c>
    </row>
    <row r="833" s="2" customFormat="1" ht="21.75" customHeight="1">
      <c r="A833" s="41"/>
      <c r="B833" s="42"/>
      <c r="C833" s="207" t="s">
        <v>1179</v>
      </c>
      <c r="D833" s="238" t="s">
        <v>142</v>
      </c>
      <c r="E833" s="208" t="s">
        <v>2654</v>
      </c>
      <c r="F833" s="209" t="s">
        <v>2655</v>
      </c>
      <c r="G833" s="210" t="s">
        <v>271</v>
      </c>
      <c r="H833" s="211">
        <v>5</v>
      </c>
      <c r="I833" s="212"/>
      <c r="J833" s="213">
        <f>ROUND(I833*H833,2)</f>
        <v>0</v>
      </c>
      <c r="K833" s="209" t="s">
        <v>146</v>
      </c>
      <c r="L833" s="47"/>
      <c r="M833" s="214" t="s">
        <v>19</v>
      </c>
      <c r="N833" s="215" t="s">
        <v>47</v>
      </c>
      <c r="O833" s="87"/>
      <c r="P833" s="216">
        <f>O833*H833</f>
        <v>0</v>
      </c>
      <c r="Q833" s="216">
        <v>0.00016071999999999999</v>
      </c>
      <c r="R833" s="216">
        <f>Q833*H833</f>
        <v>0.00080360000000000002</v>
      </c>
      <c r="S833" s="216">
        <v>0</v>
      </c>
      <c r="T833" s="217">
        <f>S833*H833</f>
        <v>0</v>
      </c>
      <c r="U833" s="41"/>
      <c r="V833" s="41"/>
      <c r="W833" s="41"/>
      <c r="X833" s="41"/>
      <c r="Y833" s="41"/>
      <c r="Z833" s="41"/>
      <c r="AA833" s="41"/>
      <c r="AB833" s="41"/>
      <c r="AC833" s="41"/>
      <c r="AD833" s="41"/>
      <c r="AE833" s="41"/>
      <c r="AR833" s="218" t="s">
        <v>305</v>
      </c>
      <c r="AT833" s="218" t="s">
        <v>142</v>
      </c>
      <c r="AU833" s="218" t="s">
        <v>86</v>
      </c>
      <c r="AY833" s="20" t="s">
        <v>139</v>
      </c>
      <c r="BE833" s="219">
        <f>IF(N833="základní",J833,0)</f>
        <v>0</v>
      </c>
      <c r="BF833" s="219">
        <f>IF(N833="snížená",J833,0)</f>
        <v>0</v>
      </c>
      <c r="BG833" s="219">
        <f>IF(N833="zákl. přenesená",J833,0)</f>
        <v>0</v>
      </c>
      <c r="BH833" s="219">
        <f>IF(N833="sníž. přenesená",J833,0)</f>
        <v>0</v>
      </c>
      <c r="BI833" s="219">
        <f>IF(N833="nulová",J833,0)</f>
        <v>0</v>
      </c>
      <c r="BJ833" s="20" t="s">
        <v>84</v>
      </c>
      <c r="BK833" s="219">
        <f>ROUND(I833*H833,2)</f>
        <v>0</v>
      </c>
      <c r="BL833" s="20" t="s">
        <v>305</v>
      </c>
      <c r="BM833" s="218" t="s">
        <v>2656</v>
      </c>
    </row>
    <row r="834" s="2" customFormat="1">
      <c r="A834" s="41"/>
      <c r="B834" s="42"/>
      <c r="C834" s="43"/>
      <c r="D834" s="220" t="s">
        <v>149</v>
      </c>
      <c r="E834" s="43"/>
      <c r="F834" s="221" t="s">
        <v>2657</v>
      </c>
      <c r="G834" s="43"/>
      <c r="H834" s="43"/>
      <c r="I834" s="222"/>
      <c r="J834" s="43"/>
      <c r="K834" s="43"/>
      <c r="L834" s="47"/>
      <c r="M834" s="223"/>
      <c r="N834" s="224"/>
      <c r="O834" s="87"/>
      <c r="P834" s="87"/>
      <c r="Q834" s="87"/>
      <c r="R834" s="87"/>
      <c r="S834" s="87"/>
      <c r="T834" s="88"/>
      <c r="U834" s="41"/>
      <c r="V834" s="41"/>
      <c r="W834" s="41"/>
      <c r="X834" s="41"/>
      <c r="Y834" s="41"/>
      <c r="Z834" s="41"/>
      <c r="AA834" s="41"/>
      <c r="AB834" s="41"/>
      <c r="AC834" s="41"/>
      <c r="AD834" s="41"/>
      <c r="AE834" s="41"/>
      <c r="AT834" s="20" t="s">
        <v>149</v>
      </c>
      <c r="AU834" s="20" t="s">
        <v>86</v>
      </c>
    </row>
    <row r="835" s="2" customFormat="1">
      <c r="A835" s="41"/>
      <c r="B835" s="42"/>
      <c r="C835" s="43"/>
      <c r="D835" s="225" t="s">
        <v>151</v>
      </c>
      <c r="E835" s="43"/>
      <c r="F835" s="226" t="s">
        <v>2658</v>
      </c>
      <c r="G835" s="43"/>
      <c r="H835" s="43"/>
      <c r="I835" s="222"/>
      <c r="J835" s="43"/>
      <c r="K835" s="43"/>
      <c r="L835" s="47"/>
      <c r="M835" s="223"/>
      <c r="N835" s="224"/>
      <c r="O835" s="87"/>
      <c r="P835" s="87"/>
      <c r="Q835" s="87"/>
      <c r="R835" s="87"/>
      <c r="S835" s="87"/>
      <c r="T835" s="88"/>
      <c r="U835" s="41"/>
      <c r="V835" s="41"/>
      <c r="W835" s="41"/>
      <c r="X835" s="41"/>
      <c r="Y835" s="41"/>
      <c r="Z835" s="41"/>
      <c r="AA835" s="41"/>
      <c r="AB835" s="41"/>
      <c r="AC835" s="41"/>
      <c r="AD835" s="41"/>
      <c r="AE835" s="41"/>
      <c r="AT835" s="20" t="s">
        <v>151</v>
      </c>
      <c r="AU835" s="20" t="s">
        <v>86</v>
      </c>
    </row>
    <row r="836" s="2" customFormat="1" ht="16.5" customHeight="1">
      <c r="A836" s="41"/>
      <c r="B836" s="42"/>
      <c r="C836" s="207" t="s">
        <v>1248</v>
      </c>
      <c r="D836" s="238" t="s">
        <v>142</v>
      </c>
      <c r="E836" s="208" t="s">
        <v>2659</v>
      </c>
      <c r="F836" s="209" t="s">
        <v>2660</v>
      </c>
      <c r="G836" s="210" t="s">
        <v>176</v>
      </c>
      <c r="H836" s="211">
        <v>0.001</v>
      </c>
      <c r="I836" s="212"/>
      <c r="J836" s="213">
        <f>ROUND(I836*H836,2)</f>
        <v>0</v>
      </c>
      <c r="K836" s="209" t="s">
        <v>146</v>
      </c>
      <c r="L836" s="47"/>
      <c r="M836" s="214" t="s">
        <v>19</v>
      </c>
      <c r="N836" s="215" t="s">
        <v>47</v>
      </c>
      <c r="O836" s="87"/>
      <c r="P836" s="216">
        <f>O836*H836</f>
        <v>0</v>
      </c>
      <c r="Q836" s="216">
        <v>0</v>
      </c>
      <c r="R836" s="216">
        <f>Q836*H836</f>
        <v>0</v>
      </c>
      <c r="S836" s="216">
        <v>0</v>
      </c>
      <c r="T836" s="217">
        <f>S836*H836</f>
        <v>0</v>
      </c>
      <c r="U836" s="41"/>
      <c r="V836" s="41"/>
      <c r="W836" s="41"/>
      <c r="X836" s="41"/>
      <c r="Y836" s="41"/>
      <c r="Z836" s="41"/>
      <c r="AA836" s="41"/>
      <c r="AB836" s="41"/>
      <c r="AC836" s="41"/>
      <c r="AD836" s="41"/>
      <c r="AE836" s="41"/>
      <c r="AR836" s="218" t="s">
        <v>305</v>
      </c>
      <c r="AT836" s="218" t="s">
        <v>142</v>
      </c>
      <c r="AU836" s="218" t="s">
        <v>86</v>
      </c>
      <c r="AY836" s="20" t="s">
        <v>139</v>
      </c>
      <c r="BE836" s="219">
        <f>IF(N836="základní",J836,0)</f>
        <v>0</v>
      </c>
      <c r="BF836" s="219">
        <f>IF(N836="snížená",J836,0)</f>
        <v>0</v>
      </c>
      <c r="BG836" s="219">
        <f>IF(N836="zákl. přenesená",J836,0)</f>
        <v>0</v>
      </c>
      <c r="BH836" s="219">
        <f>IF(N836="sníž. přenesená",J836,0)</f>
        <v>0</v>
      </c>
      <c r="BI836" s="219">
        <f>IF(N836="nulová",J836,0)</f>
        <v>0</v>
      </c>
      <c r="BJ836" s="20" t="s">
        <v>84</v>
      </c>
      <c r="BK836" s="219">
        <f>ROUND(I836*H836,2)</f>
        <v>0</v>
      </c>
      <c r="BL836" s="20" t="s">
        <v>305</v>
      </c>
      <c r="BM836" s="218" t="s">
        <v>2661</v>
      </c>
    </row>
    <row r="837" s="2" customFormat="1">
      <c r="A837" s="41"/>
      <c r="B837" s="42"/>
      <c r="C837" s="43"/>
      <c r="D837" s="220" t="s">
        <v>149</v>
      </c>
      <c r="E837" s="43"/>
      <c r="F837" s="221" t="s">
        <v>2662</v>
      </c>
      <c r="G837" s="43"/>
      <c r="H837" s="43"/>
      <c r="I837" s="222"/>
      <c r="J837" s="43"/>
      <c r="K837" s="43"/>
      <c r="L837" s="47"/>
      <c r="M837" s="223"/>
      <c r="N837" s="224"/>
      <c r="O837" s="87"/>
      <c r="P837" s="87"/>
      <c r="Q837" s="87"/>
      <c r="R837" s="87"/>
      <c r="S837" s="87"/>
      <c r="T837" s="88"/>
      <c r="U837" s="41"/>
      <c r="V837" s="41"/>
      <c r="W837" s="41"/>
      <c r="X837" s="41"/>
      <c r="Y837" s="41"/>
      <c r="Z837" s="41"/>
      <c r="AA837" s="41"/>
      <c r="AB837" s="41"/>
      <c r="AC837" s="41"/>
      <c r="AD837" s="41"/>
      <c r="AE837" s="41"/>
      <c r="AT837" s="20" t="s">
        <v>149</v>
      </c>
      <c r="AU837" s="20" t="s">
        <v>86</v>
      </c>
    </row>
    <row r="838" s="2" customFormat="1">
      <c r="A838" s="41"/>
      <c r="B838" s="42"/>
      <c r="C838" s="43"/>
      <c r="D838" s="225" t="s">
        <v>151</v>
      </c>
      <c r="E838" s="43"/>
      <c r="F838" s="226" t="s">
        <v>2663</v>
      </c>
      <c r="G838" s="43"/>
      <c r="H838" s="43"/>
      <c r="I838" s="222"/>
      <c r="J838" s="43"/>
      <c r="K838" s="43"/>
      <c r="L838" s="47"/>
      <c r="M838" s="223"/>
      <c r="N838" s="224"/>
      <c r="O838" s="87"/>
      <c r="P838" s="87"/>
      <c r="Q838" s="87"/>
      <c r="R838" s="87"/>
      <c r="S838" s="87"/>
      <c r="T838" s="88"/>
      <c r="U838" s="41"/>
      <c r="V838" s="41"/>
      <c r="W838" s="41"/>
      <c r="X838" s="41"/>
      <c r="Y838" s="41"/>
      <c r="Z838" s="41"/>
      <c r="AA838" s="41"/>
      <c r="AB838" s="41"/>
      <c r="AC838" s="41"/>
      <c r="AD838" s="41"/>
      <c r="AE838" s="41"/>
      <c r="AT838" s="20" t="s">
        <v>151</v>
      </c>
      <c r="AU838" s="20" t="s">
        <v>86</v>
      </c>
    </row>
    <row r="839" s="12" customFormat="1" ht="22.8" customHeight="1">
      <c r="A839" s="12"/>
      <c r="B839" s="191"/>
      <c r="C839" s="192"/>
      <c r="D839" s="193" t="s">
        <v>75</v>
      </c>
      <c r="E839" s="205" t="s">
        <v>2664</v>
      </c>
      <c r="F839" s="205" t="s">
        <v>2665</v>
      </c>
      <c r="G839" s="192"/>
      <c r="H839" s="192"/>
      <c r="I839" s="195"/>
      <c r="J839" s="206">
        <f>BK839</f>
        <v>0</v>
      </c>
      <c r="K839" s="192"/>
      <c r="L839" s="197"/>
      <c r="M839" s="198"/>
      <c r="N839" s="199"/>
      <c r="O839" s="199"/>
      <c r="P839" s="200">
        <f>SUM(P840:P841)</f>
        <v>0</v>
      </c>
      <c r="Q839" s="199"/>
      <c r="R839" s="200">
        <f>SUM(R840:R841)</f>
        <v>0</v>
      </c>
      <c r="S839" s="199"/>
      <c r="T839" s="201">
        <f>SUM(T840:T841)</f>
        <v>0</v>
      </c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R839" s="202" t="s">
        <v>86</v>
      </c>
      <c r="AT839" s="203" t="s">
        <v>75</v>
      </c>
      <c r="AU839" s="203" t="s">
        <v>84</v>
      </c>
      <c r="AY839" s="202" t="s">
        <v>139</v>
      </c>
      <c r="BK839" s="204">
        <f>SUM(BK840:BK841)</f>
        <v>0</v>
      </c>
    </row>
    <row r="840" s="2" customFormat="1" ht="16.5" customHeight="1">
      <c r="A840" s="41"/>
      <c r="B840" s="42"/>
      <c r="C840" s="207" t="s">
        <v>285</v>
      </c>
      <c r="D840" s="238" t="s">
        <v>142</v>
      </c>
      <c r="E840" s="208" t="s">
        <v>2666</v>
      </c>
      <c r="F840" s="209" t="s">
        <v>2667</v>
      </c>
      <c r="G840" s="210" t="s">
        <v>422</v>
      </c>
      <c r="H840" s="211">
        <v>1</v>
      </c>
      <c r="I840" s="212"/>
      <c r="J840" s="213">
        <f>ROUND(I840*H840,2)</f>
        <v>0</v>
      </c>
      <c r="K840" s="209" t="s">
        <v>19</v>
      </c>
      <c r="L840" s="47"/>
      <c r="M840" s="214" t="s">
        <v>19</v>
      </c>
      <c r="N840" s="215" t="s">
        <v>47</v>
      </c>
      <c r="O840" s="87"/>
      <c r="P840" s="216">
        <f>O840*H840</f>
        <v>0</v>
      </c>
      <c r="Q840" s="216">
        <v>0</v>
      </c>
      <c r="R840" s="216">
        <f>Q840*H840</f>
        <v>0</v>
      </c>
      <c r="S840" s="216">
        <v>0</v>
      </c>
      <c r="T840" s="217">
        <f>S840*H840</f>
        <v>0</v>
      </c>
      <c r="U840" s="41"/>
      <c r="V840" s="41"/>
      <c r="W840" s="41"/>
      <c r="X840" s="41"/>
      <c r="Y840" s="41"/>
      <c r="Z840" s="41"/>
      <c r="AA840" s="41"/>
      <c r="AB840" s="41"/>
      <c r="AC840" s="41"/>
      <c r="AD840" s="41"/>
      <c r="AE840" s="41"/>
      <c r="AR840" s="218" t="s">
        <v>305</v>
      </c>
      <c r="AT840" s="218" t="s">
        <v>142</v>
      </c>
      <c r="AU840" s="218" t="s">
        <v>86</v>
      </c>
      <c r="AY840" s="20" t="s">
        <v>139</v>
      </c>
      <c r="BE840" s="219">
        <f>IF(N840="základní",J840,0)</f>
        <v>0</v>
      </c>
      <c r="BF840" s="219">
        <f>IF(N840="snížená",J840,0)</f>
        <v>0</v>
      </c>
      <c r="BG840" s="219">
        <f>IF(N840="zákl. přenesená",J840,0)</f>
        <v>0</v>
      </c>
      <c r="BH840" s="219">
        <f>IF(N840="sníž. přenesená",J840,0)</f>
        <v>0</v>
      </c>
      <c r="BI840" s="219">
        <f>IF(N840="nulová",J840,0)</f>
        <v>0</v>
      </c>
      <c r="BJ840" s="20" t="s">
        <v>84</v>
      </c>
      <c r="BK840" s="219">
        <f>ROUND(I840*H840,2)</f>
        <v>0</v>
      </c>
      <c r="BL840" s="20" t="s">
        <v>305</v>
      </c>
      <c r="BM840" s="218" t="s">
        <v>2668</v>
      </c>
    </row>
    <row r="841" s="2" customFormat="1">
      <c r="A841" s="41"/>
      <c r="B841" s="42"/>
      <c r="C841" s="43"/>
      <c r="D841" s="220" t="s">
        <v>149</v>
      </c>
      <c r="E841" s="43"/>
      <c r="F841" s="221" t="s">
        <v>2667</v>
      </c>
      <c r="G841" s="43"/>
      <c r="H841" s="43"/>
      <c r="I841" s="222"/>
      <c r="J841" s="43"/>
      <c r="K841" s="43"/>
      <c r="L841" s="47"/>
      <c r="M841" s="223"/>
      <c r="N841" s="224"/>
      <c r="O841" s="87"/>
      <c r="P841" s="87"/>
      <c r="Q841" s="87"/>
      <c r="R841" s="87"/>
      <c r="S841" s="87"/>
      <c r="T841" s="88"/>
      <c r="U841" s="41"/>
      <c r="V841" s="41"/>
      <c r="W841" s="41"/>
      <c r="X841" s="41"/>
      <c r="Y841" s="41"/>
      <c r="Z841" s="41"/>
      <c r="AA841" s="41"/>
      <c r="AB841" s="41"/>
      <c r="AC841" s="41"/>
      <c r="AD841" s="41"/>
      <c r="AE841" s="41"/>
      <c r="AT841" s="20" t="s">
        <v>149</v>
      </c>
      <c r="AU841" s="20" t="s">
        <v>86</v>
      </c>
    </row>
    <row r="842" s="12" customFormat="1" ht="22.8" customHeight="1">
      <c r="A842" s="12"/>
      <c r="B842" s="191"/>
      <c r="C842" s="192"/>
      <c r="D842" s="193" t="s">
        <v>75</v>
      </c>
      <c r="E842" s="205" t="s">
        <v>723</v>
      </c>
      <c r="F842" s="205" t="s">
        <v>724</v>
      </c>
      <c r="G842" s="192"/>
      <c r="H842" s="192"/>
      <c r="I842" s="195"/>
      <c r="J842" s="206">
        <f>BK842</f>
        <v>0</v>
      </c>
      <c r="K842" s="192"/>
      <c r="L842" s="197"/>
      <c r="M842" s="198"/>
      <c r="N842" s="199"/>
      <c r="O842" s="199"/>
      <c r="P842" s="200">
        <f>SUM(P843:P859)</f>
        <v>0</v>
      </c>
      <c r="Q842" s="199"/>
      <c r="R842" s="200">
        <f>SUM(R843:R859)</f>
        <v>0.0060499999999999998</v>
      </c>
      <c r="S842" s="199"/>
      <c r="T842" s="201">
        <f>SUM(T843:T859)</f>
        <v>0.012100000000000001</v>
      </c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R842" s="202" t="s">
        <v>86</v>
      </c>
      <c r="AT842" s="203" t="s">
        <v>75</v>
      </c>
      <c r="AU842" s="203" t="s">
        <v>84</v>
      </c>
      <c r="AY842" s="202" t="s">
        <v>139</v>
      </c>
      <c r="BK842" s="204">
        <f>SUM(BK843:BK859)</f>
        <v>0</v>
      </c>
    </row>
    <row r="843" s="2" customFormat="1" ht="16.5" customHeight="1">
      <c r="A843" s="41"/>
      <c r="B843" s="42"/>
      <c r="C843" s="207" t="s">
        <v>329</v>
      </c>
      <c r="D843" s="238" t="s">
        <v>142</v>
      </c>
      <c r="E843" s="208" t="s">
        <v>2669</v>
      </c>
      <c r="F843" s="209" t="s">
        <v>2670</v>
      </c>
      <c r="G843" s="210" t="s">
        <v>422</v>
      </c>
      <c r="H843" s="211">
        <v>1</v>
      </c>
      <c r="I843" s="212"/>
      <c r="J843" s="213">
        <f>ROUND(I843*H843,2)</f>
        <v>0</v>
      </c>
      <c r="K843" s="209" t="s">
        <v>19</v>
      </c>
      <c r="L843" s="47"/>
      <c r="M843" s="214" t="s">
        <v>19</v>
      </c>
      <c r="N843" s="215" t="s">
        <v>47</v>
      </c>
      <c r="O843" s="87"/>
      <c r="P843" s="216">
        <f>O843*H843</f>
        <v>0</v>
      </c>
      <c r="Q843" s="216">
        <v>0</v>
      </c>
      <c r="R843" s="216">
        <f>Q843*H843</f>
        <v>0</v>
      </c>
      <c r="S843" s="216">
        <v>0</v>
      </c>
      <c r="T843" s="217">
        <f>S843*H843</f>
        <v>0</v>
      </c>
      <c r="U843" s="41"/>
      <c r="V843" s="41"/>
      <c r="W843" s="41"/>
      <c r="X843" s="41"/>
      <c r="Y843" s="41"/>
      <c r="Z843" s="41"/>
      <c r="AA843" s="41"/>
      <c r="AB843" s="41"/>
      <c r="AC843" s="41"/>
      <c r="AD843" s="41"/>
      <c r="AE843" s="41"/>
      <c r="AR843" s="218" t="s">
        <v>305</v>
      </c>
      <c r="AT843" s="218" t="s">
        <v>142</v>
      </c>
      <c r="AU843" s="218" t="s">
        <v>86</v>
      </c>
      <c r="AY843" s="20" t="s">
        <v>139</v>
      </c>
      <c r="BE843" s="219">
        <f>IF(N843="základní",J843,0)</f>
        <v>0</v>
      </c>
      <c r="BF843" s="219">
        <f>IF(N843="snížená",J843,0)</f>
        <v>0</v>
      </c>
      <c r="BG843" s="219">
        <f>IF(N843="zákl. přenesená",J843,0)</f>
        <v>0</v>
      </c>
      <c r="BH843" s="219">
        <f>IF(N843="sníž. přenesená",J843,0)</f>
        <v>0</v>
      </c>
      <c r="BI843" s="219">
        <f>IF(N843="nulová",J843,0)</f>
        <v>0</v>
      </c>
      <c r="BJ843" s="20" t="s">
        <v>84</v>
      </c>
      <c r="BK843" s="219">
        <f>ROUND(I843*H843,2)</f>
        <v>0</v>
      </c>
      <c r="BL843" s="20" t="s">
        <v>305</v>
      </c>
      <c r="BM843" s="218" t="s">
        <v>2671</v>
      </c>
    </row>
    <row r="844" s="2" customFormat="1">
      <c r="A844" s="41"/>
      <c r="B844" s="42"/>
      <c r="C844" s="43"/>
      <c r="D844" s="220" t="s">
        <v>149</v>
      </c>
      <c r="E844" s="43"/>
      <c r="F844" s="221" t="s">
        <v>2672</v>
      </c>
      <c r="G844" s="43"/>
      <c r="H844" s="43"/>
      <c r="I844" s="222"/>
      <c r="J844" s="43"/>
      <c r="K844" s="43"/>
      <c r="L844" s="47"/>
      <c r="M844" s="223"/>
      <c r="N844" s="224"/>
      <c r="O844" s="87"/>
      <c r="P844" s="87"/>
      <c r="Q844" s="87"/>
      <c r="R844" s="87"/>
      <c r="S844" s="87"/>
      <c r="T844" s="88"/>
      <c r="U844" s="41"/>
      <c r="V844" s="41"/>
      <c r="W844" s="41"/>
      <c r="X844" s="41"/>
      <c r="Y844" s="41"/>
      <c r="Z844" s="41"/>
      <c r="AA844" s="41"/>
      <c r="AB844" s="41"/>
      <c r="AC844" s="41"/>
      <c r="AD844" s="41"/>
      <c r="AE844" s="41"/>
      <c r="AT844" s="20" t="s">
        <v>149</v>
      </c>
      <c r="AU844" s="20" t="s">
        <v>86</v>
      </c>
    </row>
    <row r="845" s="2" customFormat="1" ht="16.5" customHeight="1">
      <c r="A845" s="41"/>
      <c r="B845" s="42"/>
      <c r="C845" s="207" t="s">
        <v>2673</v>
      </c>
      <c r="D845" s="238" t="s">
        <v>142</v>
      </c>
      <c r="E845" s="208" t="s">
        <v>726</v>
      </c>
      <c r="F845" s="209" t="s">
        <v>727</v>
      </c>
      <c r="G845" s="210" t="s">
        <v>271</v>
      </c>
      <c r="H845" s="211">
        <v>11</v>
      </c>
      <c r="I845" s="212"/>
      <c r="J845" s="213">
        <f>ROUND(I845*H845,2)</f>
        <v>0</v>
      </c>
      <c r="K845" s="209" t="s">
        <v>146</v>
      </c>
      <c r="L845" s="47"/>
      <c r="M845" s="214" t="s">
        <v>19</v>
      </c>
      <c r="N845" s="215" t="s">
        <v>47</v>
      </c>
      <c r="O845" s="87"/>
      <c r="P845" s="216">
        <f>O845*H845</f>
        <v>0</v>
      </c>
      <c r="Q845" s="216">
        <v>6.0000000000000002E-05</v>
      </c>
      <c r="R845" s="216">
        <f>Q845*H845</f>
        <v>0.00066</v>
      </c>
      <c r="S845" s="216">
        <v>0.0011000000000000001</v>
      </c>
      <c r="T845" s="217">
        <f>S845*H845</f>
        <v>0.012100000000000001</v>
      </c>
      <c r="U845" s="41"/>
      <c r="V845" s="41"/>
      <c r="W845" s="41"/>
      <c r="X845" s="41"/>
      <c r="Y845" s="41"/>
      <c r="Z845" s="41"/>
      <c r="AA845" s="41"/>
      <c r="AB845" s="41"/>
      <c r="AC845" s="41"/>
      <c r="AD845" s="41"/>
      <c r="AE845" s="41"/>
      <c r="AR845" s="218" t="s">
        <v>305</v>
      </c>
      <c r="AT845" s="218" t="s">
        <v>142</v>
      </c>
      <c r="AU845" s="218" t="s">
        <v>86</v>
      </c>
      <c r="AY845" s="20" t="s">
        <v>139</v>
      </c>
      <c r="BE845" s="219">
        <f>IF(N845="základní",J845,0)</f>
        <v>0</v>
      </c>
      <c r="BF845" s="219">
        <f>IF(N845="snížená",J845,0)</f>
        <v>0</v>
      </c>
      <c r="BG845" s="219">
        <f>IF(N845="zákl. přenesená",J845,0)</f>
        <v>0</v>
      </c>
      <c r="BH845" s="219">
        <f>IF(N845="sníž. přenesená",J845,0)</f>
        <v>0</v>
      </c>
      <c r="BI845" s="219">
        <f>IF(N845="nulová",J845,0)</f>
        <v>0</v>
      </c>
      <c r="BJ845" s="20" t="s">
        <v>84</v>
      </c>
      <c r="BK845" s="219">
        <f>ROUND(I845*H845,2)</f>
        <v>0</v>
      </c>
      <c r="BL845" s="20" t="s">
        <v>305</v>
      </c>
      <c r="BM845" s="218" t="s">
        <v>2674</v>
      </c>
    </row>
    <row r="846" s="2" customFormat="1">
      <c r="A846" s="41"/>
      <c r="B846" s="42"/>
      <c r="C846" s="43"/>
      <c r="D846" s="220" t="s">
        <v>149</v>
      </c>
      <c r="E846" s="43"/>
      <c r="F846" s="221" t="s">
        <v>729</v>
      </c>
      <c r="G846" s="43"/>
      <c r="H846" s="43"/>
      <c r="I846" s="222"/>
      <c r="J846" s="43"/>
      <c r="K846" s="43"/>
      <c r="L846" s="47"/>
      <c r="M846" s="223"/>
      <c r="N846" s="224"/>
      <c r="O846" s="87"/>
      <c r="P846" s="87"/>
      <c r="Q846" s="87"/>
      <c r="R846" s="87"/>
      <c r="S846" s="87"/>
      <c r="T846" s="88"/>
      <c r="U846" s="41"/>
      <c r="V846" s="41"/>
      <c r="W846" s="41"/>
      <c r="X846" s="41"/>
      <c r="Y846" s="41"/>
      <c r="Z846" s="41"/>
      <c r="AA846" s="41"/>
      <c r="AB846" s="41"/>
      <c r="AC846" s="41"/>
      <c r="AD846" s="41"/>
      <c r="AE846" s="41"/>
      <c r="AT846" s="20" t="s">
        <v>149</v>
      </c>
      <c r="AU846" s="20" t="s">
        <v>86</v>
      </c>
    </row>
    <row r="847" s="2" customFormat="1">
      <c r="A847" s="41"/>
      <c r="B847" s="42"/>
      <c r="C847" s="43"/>
      <c r="D847" s="225" t="s">
        <v>151</v>
      </c>
      <c r="E847" s="43"/>
      <c r="F847" s="226" t="s">
        <v>730</v>
      </c>
      <c r="G847" s="43"/>
      <c r="H847" s="43"/>
      <c r="I847" s="222"/>
      <c r="J847" s="43"/>
      <c r="K847" s="43"/>
      <c r="L847" s="47"/>
      <c r="M847" s="223"/>
      <c r="N847" s="224"/>
      <c r="O847" s="87"/>
      <c r="P847" s="87"/>
      <c r="Q847" s="87"/>
      <c r="R847" s="87"/>
      <c r="S847" s="87"/>
      <c r="T847" s="88"/>
      <c r="U847" s="41"/>
      <c r="V847" s="41"/>
      <c r="W847" s="41"/>
      <c r="X847" s="41"/>
      <c r="Y847" s="41"/>
      <c r="Z847" s="41"/>
      <c r="AA847" s="41"/>
      <c r="AB847" s="41"/>
      <c r="AC847" s="41"/>
      <c r="AD847" s="41"/>
      <c r="AE847" s="41"/>
      <c r="AT847" s="20" t="s">
        <v>151</v>
      </c>
      <c r="AU847" s="20" t="s">
        <v>86</v>
      </c>
    </row>
    <row r="848" s="2" customFormat="1" ht="16.5" customHeight="1">
      <c r="A848" s="41"/>
      <c r="B848" s="42"/>
      <c r="C848" s="207" t="s">
        <v>2675</v>
      </c>
      <c r="D848" s="238" t="s">
        <v>142</v>
      </c>
      <c r="E848" s="208" t="s">
        <v>733</v>
      </c>
      <c r="F848" s="209" t="s">
        <v>734</v>
      </c>
      <c r="G848" s="210" t="s">
        <v>271</v>
      </c>
      <c r="H848" s="211">
        <v>11</v>
      </c>
      <c r="I848" s="212"/>
      <c r="J848" s="213">
        <f>ROUND(I848*H848,2)</f>
        <v>0</v>
      </c>
      <c r="K848" s="209" t="s">
        <v>146</v>
      </c>
      <c r="L848" s="47"/>
      <c r="M848" s="214" t="s">
        <v>19</v>
      </c>
      <c r="N848" s="215" t="s">
        <v>47</v>
      </c>
      <c r="O848" s="87"/>
      <c r="P848" s="216">
        <f>O848*H848</f>
        <v>0</v>
      </c>
      <c r="Q848" s="216">
        <v>0.00029</v>
      </c>
      <c r="R848" s="216">
        <f>Q848*H848</f>
        <v>0.0031900000000000001</v>
      </c>
      <c r="S848" s="216">
        <v>0</v>
      </c>
      <c r="T848" s="217">
        <f>S848*H848</f>
        <v>0</v>
      </c>
      <c r="U848" s="41"/>
      <c r="V848" s="41"/>
      <c r="W848" s="41"/>
      <c r="X848" s="41"/>
      <c r="Y848" s="41"/>
      <c r="Z848" s="41"/>
      <c r="AA848" s="41"/>
      <c r="AB848" s="41"/>
      <c r="AC848" s="41"/>
      <c r="AD848" s="41"/>
      <c r="AE848" s="41"/>
      <c r="AR848" s="218" t="s">
        <v>305</v>
      </c>
      <c r="AT848" s="218" t="s">
        <v>142</v>
      </c>
      <c r="AU848" s="218" t="s">
        <v>86</v>
      </c>
      <c r="AY848" s="20" t="s">
        <v>139</v>
      </c>
      <c r="BE848" s="219">
        <f>IF(N848="základní",J848,0)</f>
        <v>0</v>
      </c>
      <c r="BF848" s="219">
        <f>IF(N848="snížená",J848,0)</f>
        <v>0</v>
      </c>
      <c r="BG848" s="219">
        <f>IF(N848="zákl. přenesená",J848,0)</f>
        <v>0</v>
      </c>
      <c r="BH848" s="219">
        <f>IF(N848="sníž. přenesená",J848,0)</f>
        <v>0</v>
      </c>
      <c r="BI848" s="219">
        <f>IF(N848="nulová",J848,0)</f>
        <v>0</v>
      </c>
      <c r="BJ848" s="20" t="s">
        <v>84</v>
      </c>
      <c r="BK848" s="219">
        <f>ROUND(I848*H848,2)</f>
        <v>0</v>
      </c>
      <c r="BL848" s="20" t="s">
        <v>305</v>
      </c>
      <c r="BM848" s="218" t="s">
        <v>2676</v>
      </c>
    </row>
    <row r="849" s="2" customFormat="1">
      <c r="A849" s="41"/>
      <c r="B849" s="42"/>
      <c r="C849" s="43"/>
      <c r="D849" s="220" t="s">
        <v>149</v>
      </c>
      <c r="E849" s="43"/>
      <c r="F849" s="221" t="s">
        <v>736</v>
      </c>
      <c r="G849" s="43"/>
      <c r="H849" s="43"/>
      <c r="I849" s="222"/>
      <c r="J849" s="43"/>
      <c r="K849" s="43"/>
      <c r="L849" s="47"/>
      <c r="M849" s="223"/>
      <c r="N849" s="224"/>
      <c r="O849" s="87"/>
      <c r="P849" s="87"/>
      <c r="Q849" s="87"/>
      <c r="R849" s="87"/>
      <c r="S849" s="87"/>
      <c r="T849" s="88"/>
      <c r="U849" s="41"/>
      <c r="V849" s="41"/>
      <c r="W849" s="41"/>
      <c r="X849" s="41"/>
      <c r="Y849" s="41"/>
      <c r="Z849" s="41"/>
      <c r="AA849" s="41"/>
      <c r="AB849" s="41"/>
      <c r="AC849" s="41"/>
      <c r="AD849" s="41"/>
      <c r="AE849" s="41"/>
      <c r="AT849" s="20" t="s">
        <v>149</v>
      </c>
      <c r="AU849" s="20" t="s">
        <v>86</v>
      </c>
    </row>
    <row r="850" s="2" customFormat="1">
      <c r="A850" s="41"/>
      <c r="B850" s="42"/>
      <c r="C850" s="43"/>
      <c r="D850" s="225" t="s">
        <v>151</v>
      </c>
      <c r="E850" s="43"/>
      <c r="F850" s="226" t="s">
        <v>737</v>
      </c>
      <c r="G850" s="43"/>
      <c r="H850" s="43"/>
      <c r="I850" s="222"/>
      <c r="J850" s="43"/>
      <c r="K850" s="43"/>
      <c r="L850" s="47"/>
      <c r="M850" s="223"/>
      <c r="N850" s="224"/>
      <c r="O850" s="87"/>
      <c r="P850" s="87"/>
      <c r="Q850" s="87"/>
      <c r="R850" s="87"/>
      <c r="S850" s="87"/>
      <c r="T850" s="88"/>
      <c r="U850" s="41"/>
      <c r="V850" s="41"/>
      <c r="W850" s="41"/>
      <c r="X850" s="41"/>
      <c r="Y850" s="41"/>
      <c r="Z850" s="41"/>
      <c r="AA850" s="41"/>
      <c r="AB850" s="41"/>
      <c r="AC850" s="41"/>
      <c r="AD850" s="41"/>
      <c r="AE850" s="41"/>
      <c r="AT850" s="20" t="s">
        <v>151</v>
      </c>
      <c r="AU850" s="20" t="s">
        <v>86</v>
      </c>
    </row>
    <row r="851" s="2" customFormat="1" ht="16.5" customHeight="1">
      <c r="A851" s="41"/>
      <c r="B851" s="42"/>
      <c r="C851" s="207" t="s">
        <v>2677</v>
      </c>
      <c r="D851" s="238" t="s">
        <v>142</v>
      </c>
      <c r="E851" s="208" t="s">
        <v>739</v>
      </c>
      <c r="F851" s="209" t="s">
        <v>740</v>
      </c>
      <c r="G851" s="210" t="s">
        <v>271</v>
      </c>
      <c r="H851" s="211">
        <v>11</v>
      </c>
      <c r="I851" s="212"/>
      <c r="J851" s="213">
        <f>ROUND(I851*H851,2)</f>
        <v>0</v>
      </c>
      <c r="K851" s="209" t="s">
        <v>146</v>
      </c>
      <c r="L851" s="47"/>
      <c r="M851" s="214" t="s">
        <v>19</v>
      </c>
      <c r="N851" s="215" t="s">
        <v>47</v>
      </c>
      <c r="O851" s="87"/>
      <c r="P851" s="216">
        <f>O851*H851</f>
        <v>0</v>
      </c>
      <c r="Q851" s="216">
        <v>0.00020000000000000001</v>
      </c>
      <c r="R851" s="216">
        <f>Q851*H851</f>
        <v>0.0022000000000000001</v>
      </c>
      <c r="S851" s="216">
        <v>0</v>
      </c>
      <c r="T851" s="217">
        <f>S851*H851</f>
        <v>0</v>
      </c>
      <c r="U851" s="41"/>
      <c r="V851" s="41"/>
      <c r="W851" s="41"/>
      <c r="X851" s="41"/>
      <c r="Y851" s="41"/>
      <c r="Z851" s="41"/>
      <c r="AA851" s="41"/>
      <c r="AB851" s="41"/>
      <c r="AC851" s="41"/>
      <c r="AD851" s="41"/>
      <c r="AE851" s="41"/>
      <c r="AR851" s="218" t="s">
        <v>305</v>
      </c>
      <c r="AT851" s="218" t="s">
        <v>142</v>
      </c>
      <c r="AU851" s="218" t="s">
        <v>86</v>
      </c>
      <c r="AY851" s="20" t="s">
        <v>139</v>
      </c>
      <c r="BE851" s="219">
        <f>IF(N851="základní",J851,0)</f>
        <v>0</v>
      </c>
      <c r="BF851" s="219">
        <f>IF(N851="snížená",J851,0)</f>
        <v>0</v>
      </c>
      <c r="BG851" s="219">
        <f>IF(N851="zákl. přenesená",J851,0)</f>
        <v>0</v>
      </c>
      <c r="BH851" s="219">
        <f>IF(N851="sníž. přenesená",J851,0)</f>
        <v>0</v>
      </c>
      <c r="BI851" s="219">
        <f>IF(N851="nulová",J851,0)</f>
        <v>0</v>
      </c>
      <c r="BJ851" s="20" t="s">
        <v>84</v>
      </c>
      <c r="BK851" s="219">
        <f>ROUND(I851*H851,2)</f>
        <v>0</v>
      </c>
      <c r="BL851" s="20" t="s">
        <v>305</v>
      </c>
      <c r="BM851" s="218" t="s">
        <v>2678</v>
      </c>
    </row>
    <row r="852" s="2" customFormat="1">
      <c r="A852" s="41"/>
      <c r="B852" s="42"/>
      <c r="C852" s="43"/>
      <c r="D852" s="220" t="s">
        <v>149</v>
      </c>
      <c r="E852" s="43"/>
      <c r="F852" s="221" t="s">
        <v>742</v>
      </c>
      <c r="G852" s="43"/>
      <c r="H852" s="43"/>
      <c r="I852" s="222"/>
      <c r="J852" s="43"/>
      <c r="K852" s="43"/>
      <c r="L852" s="47"/>
      <c r="M852" s="223"/>
      <c r="N852" s="224"/>
      <c r="O852" s="87"/>
      <c r="P852" s="87"/>
      <c r="Q852" s="87"/>
      <c r="R852" s="87"/>
      <c r="S852" s="87"/>
      <c r="T852" s="88"/>
      <c r="U852" s="41"/>
      <c r="V852" s="41"/>
      <c r="W852" s="41"/>
      <c r="X852" s="41"/>
      <c r="Y852" s="41"/>
      <c r="Z852" s="41"/>
      <c r="AA852" s="41"/>
      <c r="AB852" s="41"/>
      <c r="AC852" s="41"/>
      <c r="AD852" s="41"/>
      <c r="AE852" s="41"/>
      <c r="AT852" s="20" t="s">
        <v>149</v>
      </c>
      <c r="AU852" s="20" t="s">
        <v>86</v>
      </c>
    </row>
    <row r="853" s="2" customFormat="1">
      <c r="A853" s="41"/>
      <c r="B853" s="42"/>
      <c r="C853" s="43"/>
      <c r="D853" s="225" t="s">
        <v>151</v>
      </c>
      <c r="E853" s="43"/>
      <c r="F853" s="226" t="s">
        <v>743</v>
      </c>
      <c r="G853" s="43"/>
      <c r="H853" s="43"/>
      <c r="I853" s="222"/>
      <c r="J853" s="43"/>
      <c r="K853" s="43"/>
      <c r="L853" s="47"/>
      <c r="M853" s="223"/>
      <c r="N853" s="224"/>
      <c r="O853" s="87"/>
      <c r="P853" s="87"/>
      <c r="Q853" s="87"/>
      <c r="R853" s="87"/>
      <c r="S853" s="87"/>
      <c r="T853" s="88"/>
      <c r="U853" s="41"/>
      <c r="V853" s="41"/>
      <c r="W853" s="41"/>
      <c r="X853" s="41"/>
      <c r="Y853" s="41"/>
      <c r="Z853" s="41"/>
      <c r="AA853" s="41"/>
      <c r="AB853" s="41"/>
      <c r="AC853" s="41"/>
      <c r="AD853" s="41"/>
      <c r="AE853" s="41"/>
      <c r="AT853" s="20" t="s">
        <v>151</v>
      </c>
      <c r="AU853" s="20" t="s">
        <v>86</v>
      </c>
    </row>
    <row r="854" s="13" customFormat="1">
      <c r="A854" s="13"/>
      <c r="B854" s="227"/>
      <c r="C854" s="228"/>
      <c r="D854" s="220" t="s">
        <v>153</v>
      </c>
      <c r="E854" s="229" t="s">
        <v>19</v>
      </c>
      <c r="F854" s="230" t="s">
        <v>2679</v>
      </c>
      <c r="G854" s="228"/>
      <c r="H854" s="231">
        <v>9</v>
      </c>
      <c r="I854" s="232"/>
      <c r="J854" s="228"/>
      <c r="K854" s="228"/>
      <c r="L854" s="233"/>
      <c r="M854" s="234"/>
      <c r="N854" s="235"/>
      <c r="O854" s="235"/>
      <c r="P854" s="235"/>
      <c r="Q854" s="235"/>
      <c r="R854" s="235"/>
      <c r="S854" s="235"/>
      <c r="T854" s="236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T854" s="237" t="s">
        <v>153</v>
      </c>
      <c r="AU854" s="237" t="s">
        <v>86</v>
      </c>
      <c r="AV854" s="13" t="s">
        <v>86</v>
      </c>
      <c r="AW854" s="13" t="s">
        <v>35</v>
      </c>
      <c r="AX854" s="13" t="s">
        <v>76</v>
      </c>
      <c r="AY854" s="237" t="s">
        <v>139</v>
      </c>
    </row>
    <row r="855" s="13" customFormat="1">
      <c r="A855" s="13"/>
      <c r="B855" s="227"/>
      <c r="C855" s="228"/>
      <c r="D855" s="220" t="s">
        <v>153</v>
      </c>
      <c r="E855" s="229" t="s">
        <v>19</v>
      </c>
      <c r="F855" s="230" t="s">
        <v>2680</v>
      </c>
      <c r="G855" s="228"/>
      <c r="H855" s="231">
        <v>2</v>
      </c>
      <c r="I855" s="232"/>
      <c r="J855" s="228"/>
      <c r="K855" s="228"/>
      <c r="L855" s="233"/>
      <c r="M855" s="234"/>
      <c r="N855" s="235"/>
      <c r="O855" s="235"/>
      <c r="P855" s="235"/>
      <c r="Q855" s="235"/>
      <c r="R855" s="235"/>
      <c r="S855" s="235"/>
      <c r="T855" s="236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T855" s="237" t="s">
        <v>153</v>
      </c>
      <c r="AU855" s="237" t="s">
        <v>86</v>
      </c>
      <c r="AV855" s="13" t="s">
        <v>86</v>
      </c>
      <c r="AW855" s="13" t="s">
        <v>35</v>
      </c>
      <c r="AX855" s="13" t="s">
        <v>76</v>
      </c>
      <c r="AY855" s="237" t="s">
        <v>139</v>
      </c>
    </row>
    <row r="856" s="14" customFormat="1">
      <c r="A856" s="14"/>
      <c r="B856" s="251"/>
      <c r="C856" s="252"/>
      <c r="D856" s="220" t="s">
        <v>153</v>
      </c>
      <c r="E856" s="253" t="s">
        <v>19</v>
      </c>
      <c r="F856" s="254" t="s">
        <v>213</v>
      </c>
      <c r="G856" s="252"/>
      <c r="H856" s="255">
        <v>11</v>
      </c>
      <c r="I856" s="256"/>
      <c r="J856" s="252"/>
      <c r="K856" s="252"/>
      <c r="L856" s="257"/>
      <c r="M856" s="258"/>
      <c r="N856" s="259"/>
      <c r="O856" s="259"/>
      <c r="P856" s="259"/>
      <c r="Q856" s="259"/>
      <c r="R856" s="259"/>
      <c r="S856" s="259"/>
      <c r="T856" s="260"/>
      <c r="U856" s="14"/>
      <c r="V856" s="14"/>
      <c r="W856" s="14"/>
      <c r="X856" s="14"/>
      <c r="Y856" s="14"/>
      <c r="Z856" s="14"/>
      <c r="AA856" s="14"/>
      <c r="AB856" s="14"/>
      <c r="AC856" s="14"/>
      <c r="AD856" s="14"/>
      <c r="AE856" s="14"/>
      <c r="AT856" s="261" t="s">
        <v>153</v>
      </c>
      <c r="AU856" s="261" t="s">
        <v>86</v>
      </c>
      <c r="AV856" s="14" t="s">
        <v>147</v>
      </c>
      <c r="AW856" s="14" t="s">
        <v>35</v>
      </c>
      <c r="AX856" s="14" t="s">
        <v>84</v>
      </c>
      <c r="AY856" s="261" t="s">
        <v>139</v>
      </c>
    </row>
    <row r="857" s="2" customFormat="1" ht="16.5" customHeight="1">
      <c r="A857" s="41"/>
      <c r="B857" s="42"/>
      <c r="C857" s="207" t="s">
        <v>1079</v>
      </c>
      <c r="D857" s="238" t="s">
        <v>142</v>
      </c>
      <c r="E857" s="208" t="s">
        <v>745</v>
      </c>
      <c r="F857" s="209" t="s">
        <v>746</v>
      </c>
      <c r="G857" s="210" t="s">
        <v>176</v>
      </c>
      <c r="H857" s="211">
        <v>0.0060000000000000001</v>
      </c>
      <c r="I857" s="212"/>
      <c r="J857" s="213">
        <f>ROUND(I857*H857,2)</f>
        <v>0</v>
      </c>
      <c r="K857" s="209" t="s">
        <v>146</v>
      </c>
      <c r="L857" s="47"/>
      <c r="M857" s="214" t="s">
        <v>19</v>
      </c>
      <c r="N857" s="215" t="s">
        <v>47</v>
      </c>
      <c r="O857" s="87"/>
      <c r="P857" s="216">
        <f>O857*H857</f>
        <v>0</v>
      </c>
      <c r="Q857" s="216">
        <v>0</v>
      </c>
      <c r="R857" s="216">
        <f>Q857*H857</f>
        <v>0</v>
      </c>
      <c r="S857" s="216">
        <v>0</v>
      </c>
      <c r="T857" s="217">
        <f>S857*H857</f>
        <v>0</v>
      </c>
      <c r="U857" s="41"/>
      <c r="V857" s="41"/>
      <c r="W857" s="41"/>
      <c r="X857" s="41"/>
      <c r="Y857" s="41"/>
      <c r="Z857" s="41"/>
      <c r="AA857" s="41"/>
      <c r="AB857" s="41"/>
      <c r="AC857" s="41"/>
      <c r="AD857" s="41"/>
      <c r="AE857" s="41"/>
      <c r="AR857" s="218" t="s">
        <v>305</v>
      </c>
      <c r="AT857" s="218" t="s">
        <v>142</v>
      </c>
      <c r="AU857" s="218" t="s">
        <v>86</v>
      </c>
      <c r="AY857" s="20" t="s">
        <v>139</v>
      </c>
      <c r="BE857" s="219">
        <f>IF(N857="základní",J857,0)</f>
        <v>0</v>
      </c>
      <c r="BF857" s="219">
        <f>IF(N857="snížená",J857,0)</f>
        <v>0</v>
      </c>
      <c r="BG857" s="219">
        <f>IF(N857="zákl. přenesená",J857,0)</f>
        <v>0</v>
      </c>
      <c r="BH857" s="219">
        <f>IF(N857="sníž. přenesená",J857,0)</f>
        <v>0</v>
      </c>
      <c r="BI857" s="219">
        <f>IF(N857="nulová",J857,0)</f>
        <v>0</v>
      </c>
      <c r="BJ857" s="20" t="s">
        <v>84</v>
      </c>
      <c r="BK857" s="219">
        <f>ROUND(I857*H857,2)</f>
        <v>0</v>
      </c>
      <c r="BL857" s="20" t="s">
        <v>305</v>
      </c>
      <c r="BM857" s="218" t="s">
        <v>2681</v>
      </c>
    </row>
    <row r="858" s="2" customFormat="1">
      <c r="A858" s="41"/>
      <c r="B858" s="42"/>
      <c r="C858" s="43"/>
      <c r="D858" s="220" t="s">
        <v>149</v>
      </c>
      <c r="E858" s="43"/>
      <c r="F858" s="221" t="s">
        <v>748</v>
      </c>
      <c r="G858" s="43"/>
      <c r="H858" s="43"/>
      <c r="I858" s="222"/>
      <c r="J858" s="43"/>
      <c r="K858" s="43"/>
      <c r="L858" s="47"/>
      <c r="M858" s="223"/>
      <c r="N858" s="224"/>
      <c r="O858" s="87"/>
      <c r="P858" s="87"/>
      <c r="Q858" s="87"/>
      <c r="R858" s="87"/>
      <c r="S858" s="87"/>
      <c r="T858" s="88"/>
      <c r="U858" s="41"/>
      <c r="V858" s="41"/>
      <c r="W858" s="41"/>
      <c r="X858" s="41"/>
      <c r="Y858" s="41"/>
      <c r="Z858" s="41"/>
      <c r="AA858" s="41"/>
      <c r="AB858" s="41"/>
      <c r="AC858" s="41"/>
      <c r="AD858" s="41"/>
      <c r="AE858" s="41"/>
      <c r="AT858" s="20" t="s">
        <v>149</v>
      </c>
      <c r="AU858" s="20" t="s">
        <v>86</v>
      </c>
    </row>
    <row r="859" s="2" customFormat="1">
      <c r="A859" s="41"/>
      <c r="B859" s="42"/>
      <c r="C859" s="43"/>
      <c r="D859" s="225" t="s">
        <v>151</v>
      </c>
      <c r="E859" s="43"/>
      <c r="F859" s="226" t="s">
        <v>2682</v>
      </c>
      <c r="G859" s="43"/>
      <c r="H859" s="43"/>
      <c r="I859" s="222"/>
      <c r="J859" s="43"/>
      <c r="K859" s="43"/>
      <c r="L859" s="47"/>
      <c r="M859" s="223"/>
      <c r="N859" s="224"/>
      <c r="O859" s="87"/>
      <c r="P859" s="87"/>
      <c r="Q859" s="87"/>
      <c r="R859" s="87"/>
      <c r="S859" s="87"/>
      <c r="T859" s="88"/>
      <c r="U859" s="41"/>
      <c r="V859" s="41"/>
      <c r="W859" s="41"/>
      <c r="X859" s="41"/>
      <c r="Y859" s="41"/>
      <c r="Z859" s="41"/>
      <c r="AA859" s="41"/>
      <c r="AB859" s="41"/>
      <c r="AC859" s="41"/>
      <c r="AD859" s="41"/>
      <c r="AE859" s="41"/>
      <c r="AT859" s="20" t="s">
        <v>151</v>
      </c>
      <c r="AU859" s="20" t="s">
        <v>86</v>
      </c>
    </row>
    <row r="860" s="12" customFormat="1" ht="22.8" customHeight="1">
      <c r="A860" s="12"/>
      <c r="B860" s="191"/>
      <c r="C860" s="192"/>
      <c r="D860" s="193" t="s">
        <v>75</v>
      </c>
      <c r="E860" s="205" t="s">
        <v>2683</v>
      </c>
      <c r="F860" s="205" t="s">
        <v>2684</v>
      </c>
      <c r="G860" s="192"/>
      <c r="H860" s="192"/>
      <c r="I860" s="195"/>
      <c r="J860" s="206">
        <f>BK860</f>
        <v>0</v>
      </c>
      <c r="K860" s="192"/>
      <c r="L860" s="197"/>
      <c r="M860" s="198"/>
      <c r="N860" s="199"/>
      <c r="O860" s="199"/>
      <c r="P860" s="200">
        <f>SUM(P861:P886)</f>
        <v>0</v>
      </c>
      <c r="Q860" s="199"/>
      <c r="R860" s="200">
        <f>SUM(R861:R886)</f>
        <v>0.31319999999999998</v>
      </c>
      <c r="S860" s="199"/>
      <c r="T860" s="201">
        <f>SUM(T861:T886)</f>
        <v>0.4284</v>
      </c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R860" s="202" t="s">
        <v>86</v>
      </c>
      <c r="AT860" s="203" t="s">
        <v>75</v>
      </c>
      <c r="AU860" s="203" t="s">
        <v>84</v>
      </c>
      <c r="AY860" s="202" t="s">
        <v>139</v>
      </c>
      <c r="BK860" s="204">
        <f>SUM(BK861:BK886)</f>
        <v>0</v>
      </c>
    </row>
    <row r="861" s="2" customFormat="1" ht="16.5" customHeight="1">
      <c r="A861" s="41"/>
      <c r="B861" s="42"/>
      <c r="C861" s="207" t="s">
        <v>2685</v>
      </c>
      <c r="D861" s="238" t="s">
        <v>142</v>
      </c>
      <c r="E861" s="208" t="s">
        <v>2686</v>
      </c>
      <c r="F861" s="209" t="s">
        <v>2687</v>
      </c>
      <c r="G861" s="210" t="s">
        <v>271</v>
      </c>
      <c r="H861" s="211">
        <v>11</v>
      </c>
      <c r="I861" s="212"/>
      <c r="J861" s="213">
        <f>ROUND(I861*H861,2)</f>
        <v>0</v>
      </c>
      <c r="K861" s="209" t="s">
        <v>146</v>
      </c>
      <c r="L861" s="47"/>
      <c r="M861" s="214" t="s">
        <v>19</v>
      </c>
      <c r="N861" s="215" t="s">
        <v>47</v>
      </c>
      <c r="O861" s="87"/>
      <c r="P861" s="216">
        <f>O861*H861</f>
        <v>0</v>
      </c>
      <c r="Q861" s="216">
        <v>0</v>
      </c>
      <c r="R861" s="216">
        <f>Q861*H861</f>
        <v>0</v>
      </c>
      <c r="S861" s="216">
        <v>0</v>
      </c>
      <c r="T861" s="217">
        <f>S861*H861</f>
        <v>0</v>
      </c>
      <c r="U861" s="41"/>
      <c r="V861" s="41"/>
      <c r="W861" s="41"/>
      <c r="X861" s="41"/>
      <c r="Y861" s="41"/>
      <c r="Z861" s="41"/>
      <c r="AA861" s="41"/>
      <c r="AB861" s="41"/>
      <c r="AC861" s="41"/>
      <c r="AD861" s="41"/>
      <c r="AE861" s="41"/>
      <c r="AR861" s="218" t="s">
        <v>305</v>
      </c>
      <c r="AT861" s="218" t="s">
        <v>142</v>
      </c>
      <c r="AU861" s="218" t="s">
        <v>86</v>
      </c>
      <c r="AY861" s="20" t="s">
        <v>139</v>
      </c>
      <c r="BE861" s="219">
        <f>IF(N861="základní",J861,0)</f>
        <v>0</v>
      </c>
      <c r="BF861" s="219">
        <f>IF(N861="snížená",J861,0)</f>
        <v>0</v>
      </c>
      <c r="BG861" s="219">
        <f>IF(N861="zákl. přenesená",J861,0)</f>
        <v>0</v>
      </c>
      <c r="BH861" s="219">
        <f>IF(N861="sníž. přenesená",J861,0)</f>
        <v>0</v>
      </c>
      <c r="BI861" s="219">
        <f>IF(N861="nulová",J861,0)</f>
        <v>0</v>
      </c>
      <c r="BJ861" s="20" t="s">
        <v>84</v>
      </c>
      <c r="BK861" s="219">
        <f>ROUND(I861*H861,2)</f>
        <v>0</v>
      </c>
      <c r="BL861" s="20" t="s">
        <v>305</v>
      </c>
      <c r="BM861" s="218" t="s">
        <v>2688</v>
      </c>
    </row>
    <row r="862" s="2" customFormat="1">
      <c r="A862" s="41"/>
      <c r="B862" s="42"/>
      <c r="C862" s="43"/>
      <c r="D862" s="220" t="s">
        <v>149</v>
      </c>
      <c r="E862" s="43"/>
      <c r="F862" s="221" t="s">
        <v>2689</v>
      </c>
      <c r="G862" s="43"/>
      <c r="H862" s="43"/>
      <c r="I862" s="222"/>
      <c r="J862" s="43"/>
      <c r="K862" s="43"/>
      <c r="L862" s="47"/>
      <c r="M862" s="223"/>
      <c r="N862" s="224"/>
      <c r="O862" s="87"/>
      <c r="P862" s="87"/>
      <c r="Q862" s="87"/>
      <c r="R862" s="87"/>
      <c r="S862" s="87"/>
      <c r="T862" s="88"/>
      <c r="U862" s="41"/>
      <c r="V862" s="41"/>
      <c r="W862" s="41"/>
      <c r="X862" s="41"/>
      <c r="Y862" s="41"/>
      <c r="Z862" s="41"/>
      <c r="AA862" s="41"/>
      <c r="AB862" s="41"/>
      <c r="AC862" s="41"/>
      <c r="AD862" s="41"/>
      <c r="AE862" s="41"/>
      <c r="AT862" s="20" t="s">
        <v>149</v>
      </c>
      <c r="AU862" s="20" t="s">
        <v>86</v>
      </c>
    </row>
    <row r="863" s="2" customFormat="1">
      <c r="A863" s="41"/>
      <c r="B863" s="42"/>
      <c r="C863" s="43"/>
      <c r="D863" s="225" t="s">
        <v>151</v>
      </c>
      <c r="E863" s="43"/>
      <c r="F863" s="226" t="s">
        <v>2690</v>
      </c>
      <c r="G863" s="43"/>
      <c r="H863" s="43"/>
      <c r="I863" s="222"/>
      <c r="J863" s="43"/>
      <c r="K863" s="43"/>
      <c r="L863" s="47"/>
      <c r="M863" s="223"/>
      <c r="N863" s="224"/>
      <c r="O863" s="87"/>
      <c r="P863" s="87"/>
      <c r="Q863" s="87"/>
      <c r="R863" s="87"/>
      <c r="S863" s="87"/>
      <c r="T863" s="88"/>
      <c r="U863" s="41"/>
      <c r="V863" s="41"/>
      <c r="W863" s="41"/>
      <c r="X863" s="41"/>
      <c r="Y863" s="41"/>
      <c r="Z863" s="41"/>
      <c r="AA863" s="41"/>
      <c r="AB863" s="41"/>
      <c r="AC863" s="41"/>
      <c r="AD863" s="41"/>
      <c r="AE863" s="41"/>
      <c r="AT863" s="20" t="s">
        <v>151</v>
      </c>
      <c r="AU863" s="20" t="s">
        <v>86</v>
      </c>
    </row>
    <row r="864" s="2" customFormat="1" ht="16.5" customHeight="1">
      <c r="A864" s="41"/>
      <c r="B864" s="42"/>
      <c r="C864" s="207" t="s">
        <v>1083</v>
      </c>
      <c r="D864" s="238" t="s">
        <v>142</v>
      </c>
      <c r="E864" s="208" t="s">
        <v>2691</v>
      </c>
      <c r="F864" s="209" t="s">
        <v>2692</v>
      </c>
      <c r="G864" s="210" t="s">
        <v>19</v>
      </c>
      <c r="H864" s="211">
        <v>9</v>
      </c>
      <c r="I864" s="212"/>
      <c r="J864" s="213">
        <f>ROUND(I864*H864,2)</f>
        <v>0</v>
      </c>
      <c r="K864" s="209" t="s">
        <v>19</v>
      </c>
      <c r="L864" s="47"/>
      <c r="M864" s="214" t="s">
        <v>19</v>
      </c>
      <c r="N864" s="215" t="s">
        <v>47</v>
      </c>
      <c r="O864" s="87"/>
      <c r="P864" s="216">
        <f>O864*H864</f>
        <v>0</v>
      </c>
      <c r="Q864" s="216">
        <v>0</v>
      </c>
      <c r="R864" s="216">
        <f>Q864*H864</f>
        <v>0</v>
      </c>
      <c r="S864" s="216">
        <v>0</v>
      </c>
      <c r="T864" s="217">
        <f>S864*H864</f>
        <v>0</v>
      </c>
      <c r="U864" s="41"/>
      <c r="V864" s="41"/>
      <c r="W864" s="41"/>
      <c r="X864" s="41"/>
      <c r="Y864" s="41"/>
      <c r="Z864" s="41"/>
      <c r="AA864" s="41"/>
      <c r="AB864" s="41"/>
      <c r="AC864" s="41"/>
      <c r="AD864" s="41"/>
      <c r="AE864" s="41"/>
      <c r="AR864" s="218" t="s">
        <v>305</v>
      </c>
      <c r="AT864" s="218" t="s">
        <v>142</v>
      </c>
      <c r="AU864" s="218" t="s">
        <v>86</v>
      </c>
      <c r="AY864" s="20" t="s">
        <v>139</v>
      </c>
      <c r="BE864" s="219">
        <f>IF(N864="základní",J864,0)</f>
        <v>0</v>
      </c>
      <c r="BF864" s="219">
        <f>IF(N864="snížená",J864,0)</f>
        <v>0</v>
      </c>
      <c r="BG864" s="219">
        <f>IF(N864="zákl. přenesená",J864,0)</f>
        <v>0</v>
      </c>
      <c r="BH864" s="219">
        <f>IF(N864="sníž. přenesená",J864,0)</f>
        <v>0</v>
      </c>
      <c r="BI864" s="219">
        <f>IF(N864="nulová",J864,0)</f>
        <v>0</v>
      </c>
      <c r="BJ864" s="20" t="s">
        <v>84</v>
      </c>
      <c r="BK864" s="219">
        <f>ROUND(I864*H864,2)</f>
        <v>0</v>
      </c>
      <c r="BL864" s="20" t="s">
        <v>305</v>
      </c>
      <c r="BM864" s="218" t="s">
        <v>2693</v>
      </c>
    </row>
    <row r="865" s="2" customFormat="1">
      <c r="A865" s="41"/>
      <c r="B865" s="42"/>
      <c r="C865" s="43"/>
      <c r="D865" s="220" t="s">
        <v>149</v>
      </c>
      <c r="E865" s="43"/>
      <c r="F865" s="221" t="s">
        <v>2694</v>
      </c>
      <c r="G865" s="43"/>
      <c r="H865" s="43"/>
      <c r="I865" s="222"/>
      <c r="J865" s="43"/>
      <c r="K865" s="43"/>
      <c r="L865" s="47"/>
      <c r="M865" s="223"/>
      <c r="N865" s="224"/>
      <c r="O865" s="87"/>
      <c r="P865" s="87"/>
      <c r="Q865" s="87"/>
      <c r="R865" s="87"/>
      <c r="S865" s="87"/>
      <c r="T865" s="88"/>
      <c r="U865" s="41"/>
      <c r="V865" s="41"/>
      <c r="W865" s="41"/>
      <c r="X865" s="41"/>
      <c r="Y865" s="41"/>
      <c r="Z865" s="41"/>
      <c r="AA865" s="41"/>
      <c r="AB865" s="41"/>
      <c r="AC865" s="41"/>
      <c r="AD865" s="41"/>
      <c r="AE865" s="41"/>
      <c r="AT865" s="20" t="s">
        <v>149</v>
      </c>
      <c r="AU865" s="20" t="s">
        <v>86</v>
      </c>
    </row>
    <row r="866" s="13" customFormat="1">
      <c r="A866" s="13"/>
      <c r="B866" s="227"/>
      <c r="C866" s="228"/>
      <c r="D866" s="220" t="s">
        <v>153</v>
      </c>
      <c r="E866" s="229" t="s">
        <v>19</v>
      </c>
      <c r="F866" s="230" t="s">
        <v>290</v>
      </c>
      <c r="G866" s="228"/>
      <c r="H866" s="231">
        <v>9</v>
      </c>
      <c r="I866" s="232"/>
      <c r="J866" s="228"/>
      <c r="K866" s="228"/>
      <c r="L866" s="233"/>
      <c r="M866" s="234"/>
      <c r="N866" s="235"/>
      <c r="O866" s="235"/>
      <c r="P866" s="235"/>
      <c r="Q866" s="235"/>
      <c r="R866" s="235"/>
      <c r="S866" s="235"/>
      <c r="T866" s="236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T866" s="237" t="s">
        <v>153</v>
      </c>
      <c r="AU866" s="237" t="s">
        <v>86</v>
      </c>
      <c r="AV866" s="13" t="s">
        <v>86</v>
      </c>
      <c r="AW866" s="13" t="s">
        <v>35</v>
      </c>
      <c r="AX866" s="13" t="s">
        <v>84</v>
      </c>
      <c r="AY866" s="237" t="s">
        <v>139</v>
      </c>
    </row>
    <row r="867" s="2" customFormat="1" ht="16.5" customHeight="1">
      <c r="A867" s="41"/>
      <c r="B867" s="42"/>
      <c r="C867" s="207" t="s">
        <v>2695</v>
      </c>
      <c r="D867" s="238" t="s">
        <v>142</v>
      </c>
      <c r="E867" s="208" t="s">
        <v>2696</v>
      </c>
      <c r="F867" s="209" t="s">
        <v>2697</v>
      </c>
      <c r="G867" s="210" t="s">
        <v>160</v>
      </c>
      <c r="H867" s="211">
        <v>18</v>
      </c>
      <c r="I867" s="212"/>
      <c r="J867" s="213">
        <f>ROUND(I867*H867,2)</f>
        <v>0</v>
      </c>
      <c r="K867" s="209" t="s">
        <v>146</v>
      </c>
      <c r="L867" s="47"/>
      <c r="M867" s="214" t="s">
        <v>19</v>
      </c>
      <c r="N867" s="215" t="s">
        <v>47</v>
      </c>
      <c r="O867" s="87"/>
      <c r="P867" s="216">
        <f>O867*H867</f>
        <v>0</v>
      </c>
      <c r="Q867" s="216">
        <v>0</v>
      </c>
      <c r="R867" s="216">
        <f>Q867*H867</f>
        <v>0</v>
      </c>
      <c r="S867" s="216">
        <v>0.023800000000000002</v>
      </c>
      <c r="T867" s="217">
        <f>S867*H867</f>
        <v>0.4284</v>
      </c>
      <c r="U867" s="41"/>
      <c r="V867" s="41"/>
      <c r="W867" s="41"/>
      <c r="X867" s="41"/>
      <c r="Y867" s="41"/>
      <c r="Z867" s="41"/>
      <c r="AA867" s="41"/>
      <c r="AB867" s="41"/>
      <c r="AC867" s="41"/>
      <c r="AD867" s="41"/>
      <c r="AE867" s="41"/>
      <c r="AR867" s="218" t="s">
        <v>305</v>
      </c>
      <c r="AT867" s="218" t="s">
        <v>142</v>
      </c>
      <c r="AU867" s="218" t="s">
        <v>86</v>
      </c>
      <c r="AY867" s="20" t="s">
        <v>139</v>
      </c>
      <c r="BE867" s="219">
        <f>IF(N867="základní",J867,0)</f>
        <v>0</v>
      </c>
      <c r="BF867" s="219">
        <f>IF(N867="snížená",J867,0)</f>
        <v>0</v>
      </c>
      <c r="BG867" s="219">
        <f>IF(N867="zákl. přenesená",J867,0)</f>
        <v>0</v>
      </c>
      <c r="BH867" s="219">
        <f>IF(N867="sníž. přenesená",J867,0)</f>
        <v>0</v>
      </c>
      <c r="BI867" s="219">
        <f>IF(N867="nulová",J867,0)</f>
        <v>0</v>
      </c>
      <c r="BJ867" s="20" t="s">
        <v>84</v>
      </c>
      <c r="BK867" s="219">
        <f>ROUND(I867*H867,2)</f>
        <v>0</v>
      </c>
      <c r="BL867" s="20" t="s">
        <v>305</v>
      </c>
      <c r="BM867" s="218" t="s">
        <v>2698</v>
      </c>
    </row>
    <row r="868" s="2" customFormat="1">
      <c r="A868" s="41"/>
      <c r="B868" s="42"/>
      <c r="C868" s="43"/>
      <c r="D868" s="220" t="s">
        <v>149</v>
      </c>
      <c r="E868" s="43"/>
      <c r="F868" s="221" t="s">
        <v>2699</v>
      </c>
      <c r="G868" s="43"/>
      <c r="H868" s="43"/>
      <c r="I868" s="222"/>
      <c r="J868" s="43"/>
      <c r="K868" s="43"/>
      <c r="L868" s="47"/>
      <c r="M868" s="223"/>
      <c r="N868" s="224"/>
      <c r="O868" s="87"/>
      <c r="P868" s="87"/>
      <c r="Q868" s="87"/>
      <c r="R868" s="87"/>
      <c r="S868" s="87"/>
      <c r="T868" s="88"/>
      <c r="U868" s="41"/>
      <c r="V868" s="41"/>
      <c r="W868" s="41"/>
      <c r="X868" s="41"/>
      <c r="Y868" s="41"/>
      <c r="Z868" s="41"/>
      <c r="AA868" s="41"/>
      <c r="AB868" s="41"/>
      <c r="AC868" s="41"/>
      <c r="AD868" s="41"/>
      <c r="AE868" s="41"/>
      <c r="AT868" s="20" t="s">
        <v>149</v>
      </c>
      <c r="AU868" s="20" t="s">
        <v>86</v>
      </c>
    </row>
    <row r="869" s="2" customFormat="1">
      <c r="A869" s="41"/>
      <c r="B869" s="42"/>
      <c r="C869" s="43"/>
      <c r="D869" s="225" t="s">
        <v>151</v>
      </c>
      <c r="E869" s="43"/>
      <c r="F869" s="226" t="s">
        <v>2700</v>
      </c>
      <c r="G869" s="43"/>
      <c r="H869" s="43"/>
      <c r="I869" s="222"/>
      <c r="J869" s="43"/>
      <c r="K869" s="43"/>
      <c r="L869" s="47"/>
      <c r="M869" s="223"/>
      <c r="N869" s="224"/>
      <c r="O869" s="87"/>
      <c r="P869" s="87"/>
      <c r="Q869" s="87"/>
      <c r="R869" s="87"/>
      <c r="S869" s="87"/>
      <c r="T869" s="88"/>
      <c r="U869" s="41"/>
      <c r="V869" s="41"/>
      <c r="W869" s="41"/>
      <c r="X869" s="41"/>
      <c r="Y869" s="41"/>
      <c r="Z869" s="41"/>
      <c r="AA869" s="41"/>
      <c r="AB869" s="41"/>
      <c r="AC869" s="41"/>
      <c r="AD869" s="41"/>
      <c r="AE869" s="41"/>
      <c r="AT869" s="20" t="s">
        <v>151</v>
      </c>
      <c r="AU869" s="20" t="s">
        <v>86</v>
      </c>
    </row>
    <row r="870" s="13" customFormat="1">
      <c r="A870" s="13"/>
      <c r="B870" s="227"/>
      <c r="C870" s="228"/>
      <c r="D870" s="220" t="s">
        <v>153</v>
      </c>
      <c r="E870" s="229" t="s">
        <v>19</v>
      </c>
      <c r="F870" s="230" t="s">
        <v>2701</v>
      </c>
      <c r="G870" s="228"/>
      <c r="H870" s="231">
        <v>18</v>
      </c>
      <c r="I870" s="232"/>
      <c r="J870" s="228"/>
      <c r="K870" s="228"/>
      <c r="L870" s="233"/>
      <c r="M870" s="234"/>
      <c r="N870" s="235"/>
      <c r="O870" s="235"/>
      <c r="P870" s="235"/>
      <c r="Q870" s="235"/>
      <c r="R870" s="235"/>
      <c r="S870" s="235"/>
      <c r="T870" s="236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T870" s="237" t="s">
        <v>153</v>
      </c>
      <c r="AU870" s="237" t="s">
        <v>86</v>
      </c>
      <c r="AV870" s="13" t="s">
        <v>86</v>
      </c>
      <c r="AW870" s="13" t="s">
        <v>35</v>
      </c>
      <c r="AX870" s="13" t="s">
        <v>84</v>
      </c>
      <c r="AY870" s="237" t="s">
        <v>139</v>
      </c>
    </row>
    <row r="871" s="2" customFormat="1" ht="21.75" customHeight="1">
      <c r="A871" s="41"/>
      <c r="B871" s="42"/>
      <c r="C871" s="207" t="s">
        <v>1090</v>
      </c>
      <c r="D871" s="238" t="s">
        <v>142</v>
      </c>
      <c r="E871" s="208" t="s">
        <v>2702</v>
      </c>
      <c r="F871" s="209" t="s">
        <v>2703</v>
      </c>
      <c r="G871" s="210" t="s">
        <v>271</v>
      </c>
      <c r="H871" s="211">
        <v>9</v>
      </c>
      <c r="I871" s="212"/>
      <c r="J871" s="213">
        <f>ROUND(I871*H871,2)</f>
        <v>0</v>
      </c>
      <c r="K871" s="209" t="s">
        <v>146</v>
      </c>
      <c r="L871" s="47"/>
      <c r="M871" s="214" t="s">
        <v>19</v>
      </c>
      <c r="N871" s="215" t="s">
        <v>47</v>
      </c>
      <c r="O871" s="87"/>
      <c r="P871" s="216">
        <f>O871*H871</f>
        <v>0</v>
      </c>
      <c r="Q871" s="216">
        <v>0.034799999999999998</v>
      </c>
      <c r="R871" s="216">
        <f>Q871*H871</f>
        <v>0.31319999999999998</v>
      </c>
      <c r="S871" s="216">
        <v>0</v>
      </c>
      <c r="T871" s="217">
        <f>S871*H871</f>
        <v>0</v>
      </c>
      <c r="U871" s="41"/>
      <c r="V871" s="41"/>
      <c r="W871" s="41"/>
      <c r="X871" s="41"/>
      <c r="Y871" s="41"/>
      <c r="Z871" s="41"/>
      <c r="AA871" s="41"/>
      <c r="AB871" s="41"/>
      <c r="AC871" s="41"/>
      <c r="AD871" s="41"/>
      <c r="AE871" s="41"/>
      <c r="AR871" s="218" t="s">
        <v>305</v>
      </c>
      <c r="AT871" s="218" t="s">
        <v>142</v>
      </c>
      <c r="AU871" s="218" t="s">
        <v>86</v>
      </c>
      <c r="AY871" s="20" t="s">
        <v>139</v>
      </c>
      <c r="BE871" s="219">
        <f>IF(N871="základní",J871,0)</f>
        <v>0</v>
      </c>
      <c r="BF871" s="219">
        <f>IF(N871="snížená",J871,0)</f>
        <v>0</v>
      </c>
      <c r="BG871" s="219">
        <f>IF(N871="zákl. přenesená",J871,0)</f>
        <v>0</v>
      </c>
      <c r="BH871" s="219">
        <f>IF(N871="sníž. přenesená",J871,0)</f>
        <v>0</v>
      </c>
      <c r="BI871" s="219">
        <f>IF(N871="nulová",J871,0)</f>
        <v>0</v>
      </c>
      <c r="BJ871" s="20" t="s">
        <v>84</v>
      </c>
      <c r="BK871" s="219">
        <f>ROUND(I871*H871,2)</f>
        <v>0</v>
      </c>
      <c r="BL871" s="20" t="s">
        <v>305</v>
      </c>
      <c r="BM871" s="218" t="s">
        <v>2704</v>
      </c>
    </row>
    <row r="872" s="2" customFormat="1">
      <c r="A872" s="41"/>
      <c r="B872" s="42"/>
      <c r="C872" s="43"/>
      <c r="D872" s="220" t="s">
        <v>149</v>
      </c>
      <c r="E872" s="43"/>
      <c r="F872" s="221" t="s">
        <v>2705</v>
      </c>
      <c r="G872" s="43"/>
      <c r="H872" s="43"/>
      <c r="I872" s="222"/>
      <c r="J872" s="43"/>
      <c r="K872" s="43"/>
      <c r="L872" s="47"/>
      <c r="M872" s="223"/>
      <c r="N872" s="224"/>
      <c r="O872" s="87"/>
      <c r="P872" s="87"/>
      <c r="Q872" s="87"/>
      <c r="R872" s="87"/>
      <c r="S872" s="87"/>
      <c r="T872" s="88"/>
      <c r="U872" s="41"/>
      <c r="V872" s="41"/>
      <c r="W872" s="41"/>
      <c r="X872" s="41"/>
      <c r="Y872" s="41"/>
      <c r="Z872" s="41"/>
      <c r="AA872" s="41"/>
      <c r="AB872" s="41"/>
      <c r="AC872" s="41"/>
      <c r="AD872" s="41"/>
      <c r="AE872" s="41"/>
      <c r="AT872" s="20" t="s">
        <v>149</v>
      </c>
      <c r="AU872" s="20" t="s">
        <v>86</v>
      </c>
    </row>
    <row r="873" s="2" customFormat="1">
      <c r="A873" s="41"/>
      <c r="B873" s="42"/>
      <c r="C873" s="43"/>
      <c r="D873" s="225" t="s">
        <v>151</v>
      </c>
      <c r="E873" s="43"/>
      <c r="F873" s="226" t="s">
        <v>2706</v>
      </c>
      <c r="G873" s="43"/>
      <c r="H873" s="43"/>
      <c r="I873" s="222"/>
      <c r="J873" s="43"/>
      <c r="K873" s="43"/>
      <c r="L873" s="47"/>
      <c r="M873" s="223"/>
      <c r="N873" s="224"/>
      <c r="O873" s="87"/>
      <c r="P873" s="87"/>
      <c r="Q873" s="87"/>
      <c r="R873" s="87"/>
      <c r="S873" s="87"/>
      <c r="T873" s="88"/>
      <c r="U873" s="41"/>
      <c r="V873" s="41"/>
      <c r="W873" s="41"/>
      <c r="X873" s="41"/>
      <c r="Y873" s="41"/>
      <c r="Z873" s="41"/>
      <c r="AA873" s="41"/>
      <c r="AB873" s="41"/>
      <c r="AC873" s="41"/>
      <c r="AD873" s="41"/>
      <c r="AE873" s="41"/>
      <c r="AT873" s="20" t="s">
        <v>151</v>
      </c>
      <c r="AU873" s="20" t="s">
        <v>86</v>
      </c>
    </row>
    <row r="874" s="13" customFormat="1">
      <c r="A874" s="13"/>
      <c r="B874" s="227"/>
      <c r="C874" s="228"/>
      <c r="D874" s="220" t="s">
        <v>153</v>
      </c>
      <c r="E874" s="229" t="s">
        <v>19</v>
      </c>
      <c r="F874" s="230" t="s">
        <v>290</v>
      </c>
      <c r="G874" s="228"/>
      <c r="H874" s="231">
        <v>9</v>
      </c>
      <c r="I874" s="232"/>
      <c r="J874" s="228"/>
      <c r="K874" s="228"/>
      <c r="L874" s="233"/>
      <c r="M874" s="234"/>
      <c r="N874" s="235"/>
      <c r="O874" s="235"/>
      <c r="P874" s="235"/>
      <c r="Q874" s="235"/>
      <c r="R874" s="235"/>
      <c r="S874" s="235"/>
      <c r="T874" s="236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T874" s="237" t="s">
        <v>153</v>
      </c>
      <c r="AU874" s="237" t="s">
        <v>86</v>
      </c>
      <c r="AV874" s="13" t="s">
        <v>86</v>
      </c>
      <c r="AW874" s="13" t="s">
        <v>35</v>
      </c>
      <c r="AX874" s="13" t="s">
        <v>84</v>
      </c>
      <c r="AY874" s="237" t="s">
        <v>139</v>
      </c>
    </row>
    <row r="875" s="2" customFormat="1" ht="16.5" customHeight="1">
      <c r="A875" s="41"/>
      <c r="B875" s="42"/>
      <c r="C875" s="207" t="s">
        <v>2707</v>
      </c>
      <c r="D875" s="238" t="s">
        <v>142</v>
      </c>
      <c r="E875" s="208" t="s">
        <v>2708</v>
      </c>
      <c r="F875" s="209" t="s">
        <v>2709</v>
      </c>
      <c r="G875" s="210" t="s">
        <v>527</v>
      </c>
      <c r="H875" s="211">
        <v>20</v>
      </c>
      <c r="I875" s="212"/>
      <c r="J875" s="213">
        <f>ROUND(I875*H875,2)</f>
        <v>0</v>
      </c>
      <c r="K875" s="209" t="s">
        <v>146</v>
      </c>
      <c r="L875" s="47"/>
      <c r="M875" s="214" t="s">
        <v>19</v>
      </c>
      <c r="N875" s="215" t="s">
        <v>47</v>
      </c>
      <c r="O875" s="87"/>
      <c r="P875" s="216">
        <f>O875*H875</f>
        <v>0</v>
      </c>
      <c r="Q875" s="216">
        <v>0</v>
      </c>
      <c r="R875" s="216">
        <f>Q875*H875</f>
        <v>0</v>
      </c>
      <c r="S875" s="216">
        <v>0</v>
      </c>
      <c r="T875" s="217">
        <f>S875*H875</f>
        <v>0</v>
      </c>
      <c r="U875" s="41"/>
      <c r="V875" s="41"/>
      <c r="W875" s="41"/>
      <c r="X875" s="41"/>
      <c r="Y875" s="41"/>
      <c r="Z875" s="41"/>
      <c r="AA875" s="41"/>
      <c r="AB875" s="41"/>
      <c r="AC875" s="41"/>
      <c r="AD875" s="41"/>
      <c r="AE875" s="41"/>
      <c r="AR875" s="218" t="s">
        <v>528</v>
      </c>
      <c r="AT875" s="218" t="s">
        <v>142</v>
      </c>
      <c r="AU875" s="218" t="s">
        <v>86</v>
      </c>
      <c r="AY875" s="20" t="s">
        <v>139</v>
      </c>
      <c r="BE875" s="219">
        <f>IF(N875="základní",J875,0)</f>
        <v>0</v>
      </c>
      <c r="BF875" s="219">
        <f>IF(N875="snížená",J875,0)</f>
        <v>0</v>
      </c>
      <c r="BG875" s="219">
        <f>IF(N875="zákl. přenesená",J875,0)</f>
        <v>0</v>
      </c>
      <c r="BH875" s="219">
        <f>IF(N875="sníž. přenesená",J875,0)</f>
        <v>0</v>
      </c>
      <c r="BI875" s="219">
        <f>IF(N875="nulová",J875,0)</f>
        <v>0</v>
      </c>
      <c r="BJ875" s="20" t="s">
        <v>84</v>
      </c>
      <c r="BK875" s="219">
        <f>ROUND(I875*H875,2)</f>
        <v>0</v>
      </c>
      <c r="BL875" s="20" t="s">
        <v>528</v>
      </c>
      <c r="BM875" s="218" t="s">
        <v>2710</v>
      </c>
    </row>
    <row r="876" s="2" customFormat="1">
      <c r="A876" s="41"/>
      <c r="B876" s="42"/>
      <c r="C876" s="43"/>
      <c r="D876" s="220" t="s">
        <v>149</v>
      </c>
      <c r="E876" s="43"/>
      <c r="F876" s="221" t="s">
        <v>2711</v>
      </c>
      <c r="G876" s="43"/>
      <c r="H876" s="43"/>
      <c r="I876" s="222"/>
      <c r="J876" s="43"/>
      <c r="K876" s="43"/>
      <c r="L876" s="47"/>
      <c r="M876" s="223"/>
      <c r="N876" s="224"/>
      <c r="O876" s="87"/>
      <c r="P876" s="87"/>
      <c r="Q876" s="87"/>
      <c r="R876" s="87"/>
      <c r="S876" s="87"/>
      <c r="T876" s="88"/>
      <c r="U876" s="41"/>
      <c r="V876" s="41"/>
      <c r="W876" s="41"/>
      <c r="X876" s="41"/>
      <c r="Y876" s="41"/>
      <c r="Z876" s="41"/>
      <c r="AA876" s="41"/>
      <c r="AB876" s="41"/>
      <c r="AC876" s="41"/>
      <c r="AD876" s="41"/>
      <c r="AE876" s="41"/>
      <c r="AT876" s="20" t="s">
        <v>149</v>
      </c>
      <c r="AU876" s="20" t="s">
        <v>86</v>
      </c>
    </row>
    <row r="877" s="2" customFormat="1">
      <c r="A877" s="41"/>
      <c r="B877" s="42"/>
      <c r="C877" s="43"/>
      <c r="D877" s="225" t="s">
        <v>151</v>
      </c>
      <c r="E877" s="43"/>
      <c r="F877" s="226" t="s">
        <v>2712</v>
      </c>
      <c r="G877" s="43"/>
      <c r="H877" s="43"/>
      <c r="I877" s="222"/>
      <c r="J877" s="43"/>
      <c r="K877" s="43"/>
      <c r="L877" s="47"/>
      <c r="M877" s="223"/>
      <c r="N877" s="224"/>
      <c r="O877" s="87"/>
      <c r="P877" s="87"/>
      <c r="Q877" s="87"/>
      <c r="R877" s="87"/>
      <c r="S877" s="87"/>
      <c r="T877" s="88"/>
      <c r="U877" s="41"/>
      <c r="V877" s="41"/>
      <c r="W877" s="41"/>
      <c r="X877" s="41"/>
      <c r="Y877" s="41"/>
      <c r="Z877" s="41"/>
      <c r="AA877" s="41"/>
      <c r="AB877" s="41"/>
      <c r="AC877" s="41"/>
      <c r="AD877" s="41"/>
      <c r="AE877" s="41"/>
      <c r="AT877" s="20" t="s">
        <v>151</v>
      </c>
      <c r="AU877" s="20" t="s">
        <v>86</v>
      </c>
    </row>
    <row r="878" s="2" customFormat="1">
      <c r="A878" s="41"/>
      <c r="B878" s="42"/>
      <c r="C878" s="43"/>
      <c r="D878" s="220" t="s">
        <v>164</v>
      </c>
      <c r="E878" s="43"/>
      <c r="F878" s="239" t="s">
        <v>2713</v>
      </c>
      <c r="G878" s="43"/>
      <c r="H878" s="43"/>
      <c r="I878" s="222"/>
      <c r="J878" s="43"/>
      <c r="K878" s="43"/>
      <c r="L878" s="47"/>
      <c r="M878" s="223"/>
      <c r="N878" s="224"/>
      <c r="O878" s="87"/>
      <c r="P878" s="87"/>
      <c r="Q878" s="87"/>
      <c r="R878" s="87"/>
      <c r="S878" s="87"/>
      <c r="T878" s="88"/>
      <c r="U878" s="41"/>
      <c r="V878" s="41"/>
      <c r="W878" s="41"/>
      <c r="X878" s="41"/>
      <c r="Y878" s="41"/>
      <c r="Z878" s="41"/>
      <c r="AA878" s="41"/>
      <c r="AB878" s="41"/>
      <c r="AC878" s="41"/>
      <c r="AD878" s="41"/>
      <c r="AE878" s="41"/>
      <c r="AT878" s="20" t="s">
        <v>164</v>
      </c>
      <c r="AU878" s="20" t="s">
        <v>86</v>
      </c>
    </row>
    <row r="879" s="13" customFormat="1">
      <c r="A879" s="13"/>
      <c r="B879" s="227"/>
      <c r="C879" s="228"/>
      <c r="D879" s="220" t="s">
        <v>153</v>
      </c>
      <c r="E879" s="229" t="s">
        <v>19</v>
      </c>
      <c r="F879" s="230" t="s">
        <v>1703</v>
      </c>
      <c r="G879" s="228"/>
      <c r="H879" s="231">
        <v>20</v>
      </c>
      <c r="I879" s="232"/>
      <c r="J879" s="228"/>
      <c r="K879" s="228"/>
      <c r="L879" s="233"/>
      <c r="M879" s="234"/>
      <c r="N879" s="235"/>
      <c r="O879" s="235"/>
      <c r="P879" s="235"/>
      <c r="Q879" s="235"/>
      <c r="R879" s="235"/>
      <c r="S879" s="235"/>
      <c r="T879" s="236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T879" s="237" t="s">
        <v>153</v>
      </c>
      <c r="AU879" s="237" t="s">
        <v>86</v>
      </c>
      <c r="AV879" s="13" t="s">
        <v>86</v>
      </c>
      <c r="AW879" s="13" t="s">
        <v>35</v>
      </c>
      <c r="AX879" s="13" t="s">
        <v>84</v>
      </c>
      <c r="AY879" s="237" t="s">
        <v>139</v>
      </c>
    </row>
    <row r="880" s="2" customFormat="1" ht="16.5" customHeight="1">
      <c r="A880" s="41"/>
      <c r="B880" s="42"/>
      <c r="C880" s="207" t="s">
        <v>1072</v>
      </c>
      <c r="D880" s="238" t="s">
        <v>142</v>
      </c>
      <c r="E880" s="208" t="s">
        <v>2714</v>
      </c>
      <c r="F880" s="209" t="s">
        <v>541</v>
      </c>
      <c r="G880" s="210" t="s">
        <v>527</v>
      </c>
      <c r="H880" s="211">
        <v>20</v>
      </c>
      <c r="I880" s="212"/>
      <c r="J880" s="213">
        <f>ROUND(I880*H880,2)</f>
        <v>0</v>
      </c>
      <c r="K880" s="209" t="s">
        <v>19</v>
      </c>
      <c r="L880" s="47"/>
      <c r="M880" s="214" t="s">
        <v>19</v>
      </c>
      <c r="N880" s="215" t="s">
        <v>47</v>
      </c>
      <c r="O880" s="87"/>
      <c r="P880" s="216">
        <f>O880*H880</f>
        <v>0</v>
      </c>
      <c r="Q880" s="216">
        <v>0</v>
      </c>
      <c r="R880" s="216">
        <f>Q880*H880</f>
        <v>0</v>
      </c>
      <c r="S880" s="216">
        <v>0</v>
      </c>
      <c r="T880" s="217">
        <f>S880*H880</f>
        <v>0</v>
      </c>
      <c r="U880" s="41"/>
      <c r="V880" s="41"/>
      <c r="W880" s="41"/>
      <c r="X880" s="41"/>
      <c r="Y880" s="41"/>
      <c r="Z880" s="41"/>
      <c r="AA880" s="41"/>
      <c r="AB880" s="41"/>
      <c r="AC880" s="41"/>
      <c r="AD880" s="41"/>
      <c r="AE880" s="41"/>
      <c r="AR880" s="218" t="s">
        <v>528</v>
      </c>
      <c r="AT880" s="218" t="s">
        <v>142</v>
      </c>
      <c r="AU880" s="218" t="s">
        <v>86</v>
      </c>
      <c r="AY880" s="20" t="s">
        <v>139</v>
      </c>
      <c r="BE880" s="219">
        <f>IF(N880="základní",J880,0)</f>
        <v>0</v>
      </c>
      <c r="BF880" s="219">
        <f>IF(N880="snížená",J880,0)</f>
        <v>0</v>
      </c>
      <c r="BG880" s="219">
        <f>IF(N880="zákl. přenesená",J880,0)</f>
        <v>0</v>
      </c>
      <c r="BH880" s="219">
        <f>IF(N880="sníž. přenesená",J880,0)</f>
        <v>0</v>
      </c>
      <c r="BI880" s="219">
        <f>IF(N880="nulová",J880,0)</f>
        <v>0</v>
      </c>
      <c r="BJ880" s="20" t="s">
        <v>84</v>
      </c>
      <c r="BK880" s="219">
        <f>ROUND(I880*H880,2)</f>
        <v>0</v>
      </c>
      <c r="BL880" s="20" t="s">
        <v>528</v>
      </c>
      <c r="BM880" s="218" t="s">
        <v>2715</v>
      </c>
    </row>
    <row r="881" s="2" customFormat="1">
      <c r="A881" s="41"/>
      <c r="B881" s="42"/>
      <c r="C881" s="43"/>
      <c r="D881" s="220" t="s">
        <v>149</v>
      </c>
      <c r="E881" s="43"/>
      <c r="F881" s="221" t="s">
        <v>543</v>
      </c>
      <c r="G881" s="43"/>
      <c r="H881" s="43"/>
      <c r="I881" s="222"/>
      <c r="J881" s="43"/>
      <c r="K881" s="43"/>
      <c r="L881" s="47"/>
      <c r="M881" s="223"/>
      <c r="N881" s="224"/>
      <c r="O881" s="87"/>
      <c r="P881" s="87"/>
      <c r="Q881" s="87"/>
      <c r="R881" s="87"/>
      <c r="S881" s="87"/>
      <c r="T881" s="88"/>
      <c r="U881" s="41"/>
      <c r="V881" s="41"/>
      <c r="W881" s="41"/>
      <c r="X881" s="41"/>
      <c r="Y881" s="41"/>
      <c r="Z881" s="41"/>
      <c r="AA881" s="41"/>
      <c r="AB881" s="41"/>
      <c r="AC881" s="41"/>
      <c r="AD881" s="41"/>
      <c r="AE881" s="41"/>
      <c r="AT881" s="20" t="s">
        <v>149</v>
      </c>
      <c r="AU881" s="20" t="s">
        <v>86</v>
      </c>
    </row>
    <row r="882" s="2" customFormat="1">
      <c r="A882" s="41"/>
      <c r="B882" s="42"/>
      <c r="C882" s="43"/>
      <c r="D882" s="220" t="s">
        <v>164</v>
      </c>
      <c r="E882" s="43"/>
      <c r="F882" s="239" t="s">
        <v>2716</v>
      </c>
      <c r="G882" s="43"/>
      <c r="H882" s="43"/>
      <c r="I882" s="222"/>
      <c r="J882" s="43"/>
      <c r="K882" s="43"/>
      <c r="L882" s="47"/>
      <c r="M882" s="223"/>
      <c r="N882" s="224"/>
      <c r="O882" s="87"/>
      <c r="P882" s="87"/>
      <c r="Q882" s="87"/>
      <c r="R882" s="87"/>
      <c r="S882" s="87"/>
      <c r="T882" s="88"/>
      <c r="U882" s="41"/>
      <c r="V882" s="41"/>
      <c r="W882" s="41"/>
      <c r="X882" s="41"/>
      <c r="Y882" s="41"/>
      <c r="Z882" s="41"/>
      <c r="AA882" s="41"/>
      <c r="AB882" s="41"/>
      <c r="AC882" s="41"/>
      <c r="AD882" s="41"/>
      <c r="AE882" s="41"/>
      <c r="AT882" s="20" t="s">
        <v>164</v>
      </c>
      <c r="AU882" s="20" t="s">
        <v>86</v>
      </c>
    </row>
    <row r="883" s="13" customFormat="1">
      <c r="A883" s="13"/>
      <c r="B883" s="227"/>
      <c r="C883" s="228"/>
      <c r="D883" s="220" t="s">
        <v>153</v>
      </c>
      <c r="E883" s="229" t="s">
        <v>19</v>
      </c>
      <c r="F883" s="230" t="s">
        <v>1703</v>
      </c>
      <c r="G883" s="228"/>
      <c r="H883" s="231">
        <v>20</v>
      </c>
      <c r="I883" s="232"/>
      <c r="J883" s="228"/>
      <c r="K883" s="228"/>
      <c r="L883" s="233"/>
      <c r="M883" s="234"/>
      <c r="N883" s="235"/>
      <c r="O883" s="235"/>
      <c r="P883" s="235"/>
      <c r="Q883" s="235"/>
      <c r="R883" s="235"/>
      <c r="S883" s="235"/>
      <c r="T883" s="236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T883" s="237" t="s">
        <v>153</v>
      </c>
      <c r="AU883" s="237" t="s">
        <v>86</v>
      </c>
      <c r="AV883" s="13" t="s">
        <v>86</v>
      </c>
      <c r="AW883" s="13" t="s">
        <v>35</v>
      </c>
      <c r="AX883" s="13" t="s">
        <v>84</v>
      </c>
      <c r="AY883" s="237" t="s">
        <v>139</v>
      </c>
    </row>
    <row r="884" s="2" customFormat="1" ht="21.75" customHeight="1">
      <c r="A884" s="41"/>
      <c r="B884" s="42"/>
      <c r="C884" s="207" t="s">
        <v>2717</v>
      </c>
      <c r="D884" s="238" t="s">
        <v>142</v>
      </c>
      <c r="E884" s="208" t="s">
        <v>2718</v>
      </c>
      <c r="F884" s="209" t="s">
        <v>2719</v>
      </c>
      <c r="G884" s="210" t="s">
        <v>176</v>
      </c>
      <c r="H884" s="211">
        <v>0.313</v>
      </c>
      <c r="I884" s="212"/>
      <c r="J884" s="213">
        <f>ROUND(I884*H884,2)</f>
        <v>0</v>
      </c>
      <c r="K884" s="209" t="s">
        <v>146</v>
      </c>
      <c r="L884" s="47"/>
      <c r="M884" s="214" t="s">
        <v>19</v>
      </c>
      <c r="N884" s="215" t="s">
        <v>47</v>
      </c>
      <c r="O884" s="87"/>
      <c r="P884" s="216">
        <f>O884*H884</f>
        <v>0</v>
      </c>
      <c r="Q884" s="216">
        <v>0</v>
      </c>
      <c r="R884" s="216">
        <f>Q884*H884</f>
        <v>0</v>
      </c>
      <c r="S884" s="216">
        <v>0</v>
      </c>
      <c r="T884" s="217">
        <f>S884*H884</f>
        <v>0</v>
      </c>
      <c r="U884" s="41"/>
      <c r="V884" s="41"/>
      <c r="W884" s="41"/>
      <c r="X884" s="41"/>
      <c r="Y884" s="41"/>
      <c r="Z884" s="41"/>
      <c r="AA884" s="41"/>
      <c r="AB884" s="41"/>
      <c r="AC884" s="41"/>
      <c r="AD884" s="41"/>
      <c r="AE884" s="41"/>
      <c r="AR884" s="218" t="s">
        <v>305</v>
      </c>
      <c r="AT884" s="218" t="s">
        <v>142</v>
      </c>
      <c r="AU884" s="218" t="s">
        <v>86</v>
      </c>
      <c r="AY884" s="20" t="s">
        <v>139</v>
      </c>
      <c r="BE884" s="219">
        <f>IF(N884="základní",J884,0)</f>
        <v>0</v>
      </c>
      <c r="BF884" s="219">
        <f>IF(N884="snížená",J884,0)</f>
        <v>0</v>
      </c>
      <c r="BG884" s="219">
        <f>IF(N884="zákl. přenesená",J884,0)</f>
        <v>0</v>
      </c>
      <c r="BH884" s="219">
        <f>IF(N884="sníž. přenesená",J884,0)</f>
        <v>0</v>
      </c>
      <c r="BI884" s="219">
        <f>IF(N884="nulová",J884,0)</f>
        <v>0</v>
      </c>
      <c r="BJ884" s="20" t="s">
        <v>84</v>
      </c>
      <c r="BK884" s="219">
        <f>ROUND(I884*H884,2)</f>
        <v>0</v>
      </c>
      <c r="BL884" s="20" t="s">
        <v>305</v>
      </c>
      <c r="BM884" s="218" t="s">
        <v>2720</v>
      </c>
    </row>
    <row r="885" s="2" customFormat="1">
      <c r="A885" s="41"/>
      <c r="B885" s="42"/>
      <c r="C885" s="43"/>
      <c r="D885" s="220" t="s">
        <v>149</v>
      </c>
      <c r="E885" s="43"/>
      <c r="F885" s="221" t="s">
        <v>2721</v>
      </c>
      <c r="G885" s="43"/>
      <c r="H885" s="43"/>
      <c r="I885" s="222"/>
      <c r="J885" s="43"/>
      <c r="K885" s="43"/>
      <c r="L885" s="47"/>
      <c r="M885" s="223"/>
      <c r="N885" s="224"/>
      <c r="O885" s="87"/>
      <c r="P885" s="87"/>
      <c r="Q885" s="87"/>
      <c r="R885" s="87"/>
      <c r="S885" s="87"/>
      <c r="T885" s="88"/>
      <c r="U885" s="41"/>
      <c r="V885" s="41"/>
      <c r="W885" s="41"/>
      <c r="X885" s="41"/>
      <c r="Y885" s="41"/>
      <c r="Z885" s="41"/>
      <c r="AA885" s="41"/>
      <c r="AB885" s="41"/>
      <c r="AC885" s="41"/>
      <c r="AD885" s="41"/>
      <c r="AE885" s="41"/>
      <c r="AT885" s="20" t="s">
        <v>149</v>
      </c>
      <c r="AU885" s="20" t="s">
        <v>86</v>
      </c>
    </row>
    <row r="886" s="2" customFormat="1">
      <c r="A886" s="41"/>
      <c r="B886" s="42"/>
      <c r="C886" s="43"/>
      <c r="D886" s="225" t="s">
        <v>151</v>
      </c>
      <c r="E886" s="43"/>
      <c r="F886" s="226" t="s">
        <v>2722</v>
      </c>
      <c r="G886" s="43"/>
      <c r="H886" s="43"/>
      <c r="I886" s="222"/>
      <c r="J886" s="43"/>
      <c r="K886" s="43"/>
      <c r="L886" s="47"/>
      <c r="M886" s="223"/>
      <c r="N886" s="224"/>
      <c r="O886" s="87"/>
      <c r="P886" s="87"/>
      <c r="Q886" s="87"/>
      <c r="R886" s="87"/>
      <c r="S886" s="87"/>
      <c r="T886" s="88"/>
      <c r="U886" s="41"/>
      <c r="V886" s="41"/>
      <c r="W886" s="41"/>
      <c r="X886" s="41"/>
      <c r="Y886" s="41"/>
      <c r="Z886" s="41"/>
      <c r="AA886" s="41"/>
      <c r="AB886" s="41"/>
      <c r="AC886" s="41"/>
      <c r="AD886" s="41"/>
      <c r="AE886" s="41"/>
      <c r="AT886" s="20" t="s">
        <v>151</v>
      </c>
      <c r="AU886" s="20" t="s">
        <v>86</v>
      </c>
    </row>
    <row r="887" s="12" customFormat="1" ht="22.8" customHeight="1">
      <c r="A887" s="12"/>
      <c r="B887" s="191"/>
      <c r="C887" s="192"/>
      <c r="D887" s="193" t="s">
        <v>75</v>
      </c>
      <c r="E887" s="205" t="s">
        <v>749</v>
      </c>
      <c r="F887" s="205" t="s">
        <v>750</v>
      </c>
      <c r="G887" s="192"/>
      <c r="H887" s="192"/>
      <c r="I887" s="195"/>
      <c r="J887" s="206">
        <f>BK887</f>
        <v>0</v>
      </c>
      <c r="K887" s="192"/>
      <c r="L887" s="197"/>
      <c r="M887" s="198"/>
      <c r="N887" s="199"/>
      <c r="O887" s="199"/>
      <c r="P887" s="200">
        <f>SUM(P888:P982)</f>
        <v>0</v>
      </c>
      <c r="Q887" s="199"/>
      <c r="R887" s="200">
        <f>SUM(R888:R982)</f>
        <v>0.052853999999999998</v>
      </c>
      <c r="S887" s="199"/>
      <c r="T887" s="201">
        <f>SUM(T888:T982)</f>
        <v>0</v>
      </c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R887" s="202" t="s">
        <v>86</v>
      </c>
      <c r="AT887" s="203" t="s">
        <v>75</v>
      </c>
      <c r="AU887" s="203" t="s">
        <v>84</v>
      </c>
      <c r="AY887" s="202" t="s">
        <v>139</v>
      </c>
      <c r="BK887" s="204">
        <f>SUM(BK888:BK982)</f>
        <v>0</v>
      </c>
    </row>
    <row r="888" s="2" customFormat="1" ht="16.5" customHeight="1">
      <c r="A888" s="41"/>
      <c r="B888" s="42"/>
      <c r="C888" s="207" t="s">
        <v>2723</v>
      </c>
      <c r="D888" s="207" t="s">
        <v>142</v>
      </c>
      <c r="E888" s="208" t="s">
        <v>778</v>
      </c>
      <c r="F888" s="209" t="s">
        <v>779</v>
      </c>
      <c r="G888" s="210" t="s">
        <v>271</v>
      </c>
      <c r="H888" s="211">
        <v>30</v>
      </c>
      <c r="I888" s="212"/>
      <c r="J888" s="213">
        <f>ROUND(I888*H888,2)</f>
        <v>0</v>
      </c>
      <c r="K888" s="209" t="s">
        <v>146</v>
      </c>
      <c r="L888" s="47"/>
      <c r="M888" s="214" t="s">
        <v>19</v>
      </c>
      <c r="N888" s="215" t="s">
        <v>47</v>
      </c>
      <c r="O888" s="87"/>
      <c r="P888" s="216">
        <f>O888*H888</f>
        <v>0</v>
      </c>
      <c r="Q888" s="216">
        <v>0</v>
      </c>
      <c r="R888" s="216">
        <f>Q888*H888</f>
        <v>0</v>
      </c>
      <c r="S888" s="216">
        <v>0</v>
      </c>
      <c r="T888" s="217">
        <f>S888*H888</f>
        <v>0</v>
      </c>
      <c r="U888" s="41"/>
      <c r="V888" s="41"/>
      <c r="W888" s="41"/>
      <c r="X888" s="41"/>
      <c r="Y888" s="41"/>
      <c r="Z888" s="41"/>
      <c r="AA888" s="41"/>
      <c r="AB888" s="41"/>
      <c r="AC888" s="41"/>
      <c r="AD888" s="41"/>
      <c r="AE888" s="41"/>
      <c r="AR888" s="218" t="s">
        <v>147</v>
      </c>
      <c r="AT888" s="218" t="s">
        <v>142</v>
      </c>
      <c r="AU888" s="218" t="s">
        <v>86</v>
      </c>
      <c r="AY888" s="20" t="s">
        <v>139</v>
      </c>
      <c r="BE888" s="219">
        <f>IF(N888="základní",J888,0)</f>
        <v>0</v>
      </c>
      <c r="BF888" s="219">
        <f>IF(N888="snížená",J888,0)</f>
        <v>0</v>
      </c>
      <c r="BG888" s="219">
        <f>IF(N888="zákl. přenesená",J888,0)</f>
        <v>0</v>
      </c>
      <c r="BH888" s="219">
        <f>IF(N888="sníž. přenesená",J888,0)</f>
        <v>0</v>
      </c>
      <c r="BI888" s="219">
        <f>IF(N888="nulová",J888,0)</f>
        <v>0</v>
      </c>
      <c r="BJ888" s="20" t="s">
        <v>84</v>
      </c>
      <c r="BK888" s="219">
        <f>ROUND(I888*H888,2)</f>
        <v>0</v>
      </c>
      <c r="BL888" s="20" t="s">
        <v>147</v>
      </c>
      <c r="BM888" s="218" t="s">
        <v>2724</v>
      </c>
    </row>
    <row r="889" s="2" customFormat="1">
      <c r="A889" s="41"/>
      <c r="B889" s="42"/>
      <c r="C889" s="43"/>
      <c r="D889" s="220" t="s">
        <v>149</v>
      </c>
      <c r="E889" s="43"/>
      <c r="F889" s="221" t="s">
        <v>781</v>
      </c>
      <c r="G889" s="43"/>
      <c r="H889" s="43"/>
      <c r="I889" s="222"/>
      <c r="J889" s="43"/>
      <c r="K889" s="43"/>
      <c r="L889" s="47"/>
      <c r="M889" s="223"/>
      <c r="N889" s="224"/>
      <c r="O889" s="87"/>
      <c r="P889" s="87"/>
      <c r="Q889" s="87"/>
      <c r="R889" s="87"/>
      <c r="S889" s="87"/>
      <c r="T889" s="88"/>
      <c r="U889" s="41"/>
      <c r="V889" s="41"/>
      <c r="W889" s="41"/>
      <c r="X889" s="41"/>
      <c r="Y889" s="41"/>
      <c r="Z889" s="41"/>
      <c r="AA889" s="41"/>
      <c r="AB889" s="41"/>
      <c r="AC889" s="41"/>
      <c r="AD889" s="41"/>
      <c r="AE889" s="41"/>
      <c r="AT889" s="20" t="s">
        <v>149</v>
      </c>
      <c r="AU889" s="20" t="s">
        <v>86</v>
      </c>
    </row>
    <row r="890" s="2" customFormat="1">
      <c r="A890" s="41"/>
      <c r="B890" s="42"/>
      <c r="C890" s="43"/>
      <c r="D890" s="225" t="s">
        <v>151</v>
      </c>
      <c r="E890" s="43"/>
      <c r="F890" s="226" t="s">
        <v>782</v>
      </c>
      <c r="G890" s="43"/>
      <c r="H890" s="43"/>
      <c r="I890" s="222"/>
      <c r="J890" s="43"/>
      <c r="K890" s="43"/>
      <c r="L890" s="47"/>
      <c r="M890" s="223"/>
      <c r="N890" s="224"/>
      <c r="O890" s="87"/>
      <c r="P890" s="87"/>
      <c r="Q890" s="87"/>
      <c r="R890" s="87"/>
      <c r="S890" s="87"/>
      <c r="T890" s="88"/>
      <c r="U890" s="41"/>
      <c r="V890" s="41"/>
      <c r="W890" s="41"/>
      <c r="X890" s="41"/>
      <c r="Y890" s="41"/>
      <c r="Z890" s="41"/>
      <c r="AA890" s="41"/>
      <c r="AB890" s="41"/>
      <c r="AC890" s="41"/>
      <c r="AD890" s="41"/>
      <c r="AE890" s="41"/>
      <c r="AT890" s="20" t="s">
        <v>151</v>
      </c>
      <c r="AU890" s="20" t="s">
        <v>86</v>
      </c>
    </row>
    <row r="891" s="13" customFormat="1">
      <c r="A891" s="13"/>
      <c r="B891" s="227"/>
      <c r="C891" s="228"/>
      <c r="D891" s="220" t="s">
        <v>153</v>
      </c>
      <c r="E891" s="229" t="s">
        <v>19</v>
      </c>
      <c r="F891" s="230" t="s">
        <v>344</v>
      </c>
      <c r="G891" s="228"/>
      <c r="H891" s="231">
        <v>30</v>
      </c>
      <c r="I891" s="232"/>
      <c r="J891" s="228"/>
      <c r="K891" s="228"/>
      <c r="L891" s="233"/>
      <c r="M891" s="234"/>
      <c r="N891" s="235"/>
      <c r="O891" s="235"/>
      <c r="P891" s="235"/>
      <c r="Q891" s="235"/>
      <c r="R891" s="235"/>
      <c r="S891" s="235"/>
      <c r="T891" s="236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37" t="s">
        <v>153</v>
      </c>
      <c r="AU891" s="237" t="s">
        <v>86</v>
      </c>
      <c r="AV891" s="13" t="s">
        <v>86</v>
      </c>
      <c r="AW891" s="13" t="s">
        <v>35</v>
      </c>
      <c r="AX891" s="13" t="s">
        <v>84</v>
      </c>
      <c r="AY891" s="237" t="s">
        <v>139</v>
      </c>
    </row>
    <row r="892" s="2" customFormat="1" ht="16.5" customHeight="1">
      <c r="A892" s="41"/>
      <c r="B892" s="42"/>
      <c r="C892" s="207" t="s">
        <v>2725</v>
      </c>
      <c r="D892" s="207" t="s">
        <v>142</v>
      </c>
      <c r="E892" s="208" t="s">
        <v>784</v>
      </c>
      <c r="F892" s="209" t="s">
        <v>785</v>
      </c>
      <c r="G892" s="210" t="s">
        <v>271</v>
      </c>
      <c r="H892" s="211">
        <v>12</v>
      </c>
      <c r="I892" s="212"/>
      <c r="J892" s="213">
        <f>ROUND(I892*H892,2)</f>
        <v>0</v>
      </c>
      <c r="K892" s="209" t="s">
        <v>146</v>
      </c>
      <c r="L892" s="47"/>
      <c r="M892" s="214" t="s">
        <v>19</v>
      </c>
      <c r="N892" s="215" t="s">
        <v>47</v>
      </c>
      <c r="O892" s="87"/>
      <c r="P892" s="216">
        <f>O892*H892</f>
        <v>0</v>
      </c>
      <c r="Q892" s="216">
        <v>0</v>
      </c>
      <c r="R892" s="216">
        <f>Q892*H892</f>
        <v>0</v>
      </c>
      <c r="S892" s="216">
        <v>0</v>
      </c>
      <c r="T892" s="217">
        <f>S892*H892</f>
        <v>0</v>
      </c>
      <c r="U892" s="41"/>
      <c r="V892" s="41"/>
      <c r="W892" s="41"/>
      <c r="X892" s="41"/>
      <c r="Y892" s="41"/>
      <c r="Z892" s="41"/>
      <c r="AA892" s="41"/>
      <c r="AB892" s="41"/>
      <c r="AC892" s="41"/>
      <c r="AD892" s="41"/>
      <c r="AE892" s="41"/>
      <c r="AR892" s="218" t="s">
        <v>305</v>
      </c>
      <c r="AT892" s="218" t="s">
        <v>142</v>
      </c>
      <c r="AU892" s="218" t="s">
        <v>86</v>
      </c>
      <c r="AY892" s="20" t="s">
        <v>139</v>
      </c>
      <c r="BE892" s="219">
        <f>IF(N892="základní",J892,0)</f>
        <v>0</v>
      </c>
      <c r="BF892" s="219">
        <f>IF(N892="snížená",J892,0)</f>
        <v>0</v>
      </c>
      <c r="BG892" s="219">
        <f>IF(N892="zákl. přenesená",J892,0)</f>
        <v>0</v>
      </c>
      <c r="BH892" s="219">
        <f>IF(N892="sníž. přenesená",J892,0)</f>
        <v>0</v>
      </c>
      <c r="BI892" s="219">
        <f>IF(N892="nulová",J892,0)</f>
        <v>0</v>
      </c>
      <c r="BJ892" s="20" t="s">
        <v>84</v>
      </c>
      <c r="BK892" s="219">
        <f>ROUND(I892*H892,2)</f>
        <v>0</v>
      </c>
      <c r="BL892" s="20" t="s">
        <v>305</v>
      </c>
      <c r="BM892" s="218" t="s">
        <v>2726</v>
      </c>
    </row>
    <row r="893" s="2" customFormat="1">
      <c r="A893" s="41"/>
      <c r="B893" s="42"/>
      <c r="C893" s="43"/>
      <c r="D893" s="220" t="s">
        <v>149</v>
      </c>
      <c r="E893" s="43"/>
      <c r="F893" s="221" t="s">
        <v>787</v>
      </c>
      <c r="G893" s="43"/>
      <c r="H893" s="43"/>
      <c r="I893" s="222"/>
      <c r="J893" s="43"/>
      <c r="K893" s="43"/>
      <c r="L893" s="47"/>
      <c r="M893" s="223"/>
      <c r="N893" s="224"/>
      <c r="O893" s="87"/>
      <c r="P893" s="87"/>
      <c r="Q893" s="87"/>
      <c r="R893" s="87"/>
      <c r="S893" s="87"/>
      <c r="T893" s="88"/>
      <c r="U893" s="41"/>
      <c r="V893" s="41"/>
      <c r="W893" s="41"/>
      <c r="X893" s="41"/>
      <c r="Y893" s="41"/>
      <c r="Z893" s="41"/>
      <c r="AA893" s="41"/>
      <c r="AB893" s="41"/>
      <c r="AC893" s="41"/>
      <c r="AD893" s="41"/>
      <c r="AE893" s="41"/>
      <c r="AT893" s="20" t="s">
        <v>149</v>
      </c>
      <c r="AU893" s="20" t="s">
        <v>86</v>
      </c>
    </row>
    <row r="894" s="2" customFormat="1">
      <c r="A894" s="41"/>
      <c r="B894" s="42"/>
      <c r="C894" s="43"/>
      <c r="D894" s="225" t="s">
        <v>151</v>
      </c>
      <c r="E894" s="43"/>
      <c r="F894" s="226" t="s">
        <v>788</v>
      </c>
      <c r="G894" s="43"/>
      <c r="H894" s="43"/>
      <c r="I894" s="222"/>
      <c r="J894" s="43"/>
      <c r="K894" s="43"/>
      <c r="L894" s="47"/>
      <c r="M894" s="223"/>
      <c r="N894" s="224"/>
      <c r="O894" s="87"/>
      <c r="P894" s="87"/>
      <c r="Q894" s="87"/>
      <c r="R894" s="87"/>
      <c r="S894" s="87"/>
      <c r="T894" s="88"/>
      <c r="U894" s="41"/>
      <c r="V894" s="41"/>
      <c r="W894" s="41"/>
      <c r="X894" s="41"/>
      <c r="Y894" s="41"/>
      <c r="Z894" s="41"/>
      <c r="AA894" s="41"/>
      <c r="AB894" s="41"/>
      <c r="AC894" s="41"/>
      <c r="AD894" s="41"/>
      <c r="AE894" s="41"/>
      <c r="AT894" s="20" t="s">
        <v>151</v>
      </c>
      <c r="AU894" s="20" t="s">
        <v>86</v>
      </c>
    </row>
    <row r="895" s="2" customFormat="1" ht="21.75" customHeight="1">
      <c r="A895" s="41"/>
      <c r="B895" s="42"/>
      <c r="C895" s="207" t="s">
        <v>2727</v>
      </c>
      <c r="D895" s="238" t="s">
        <v>142</v>
      </c>
      <c r="E895" s="208" t="s">
        <v>2728</v>
      </c>
      <c r="F895" s="209" t="s">
        <v>2729</v>
      </c>
      <c r="G895" s="210" t="s">
        <v>271</v>
      </c>
      <c r="H895" s="211">
        <v>12</v>
      </c>
      <c r="I895" s="212"/>
      <c r="J895" s="213">
        <f>ROUND(I895*H895,2)</f>
        <v>0</v>
      </c>
      <c r="K895" s="209" t="s">
        <v>146</v>
      </c>
      <c r="L895" s="47"/>
      <c r="M895" s="214" t="s">
        <v>19</v>
      </c>
      <c r="N895" s="215" t="s">
        <v>47</v>
      </c>
      <c r="O895" s="87"/>
      <c r="P895" s="216">
        <f>O895*H895</f>
        <v>0</v>
      </c>
      <c r="Q895" s="216">
        <v>0</v>
      </c>
      <c r="R895" s="216">
        <f>Q895*H895</f>
        <v>0</v>
      </c>
      <c r="S895" s="216">
        <v>0</v>
      </c>
      <c r="T895" s="217">
        <f>S895*H895</f>
        <v>0</v>
      </c>
      <c r="U895" s="41"/>
      <c r="V895" s="41"/>
      <c r="W895" s="41"/>
      <c r="X895" s="41"/>
      <c r="Y895" s="41"/>
      <c r="Z895" s="41"/>
      <c r="AA895" s="41"/>
      <c r="AB895" s="41"/>
      <c r="AC895" s="41"/>
      <c r="AD895" s="41"/>
      <c r="AE895" s="41"/>
      <c r="AR895" s="218" t="s">
        <v>305</v>
      </c>
      <c r="AT895" s="218" t="s">
        <v>142</v>
      </c>
      <c r="AU895" s="218" t="s">
        <v>86</v>
      </c>
      <c r="AY895" s="20" t="s">
        <v>139</v>
      </c>
      <c r="BE895" s="219">
        <f>IF(N895="základní",J895,0)</f>
        <v>0</v>
      </c>
      <c r="BF895" s="219">
        <f>IF(N895="snížená",J895,0)</f>
        <v>0</v>
      </c>
      <c r="BG895" s="219">
        <f>IF(N895="zákl. přenesená",J895,0)</f>
        <v>0</v>
      </c>
      <c r="BH895" s="219">
        <f>IF(N895="sníž. přenesená",J895,0)</f>
        <v>0</v>
      </c>
      <c r="BI895" s="219">
        <f>IF(N895="nulová",J895,0)</f>
        <v>0</v>
      </c>
      <c r="BJ895" s="20" t="s">
        <v>84</v>
      </c>
      <c r="BK895" s="219">
        <f>ROUND(I895*H895,2)</f>
        <v>0</v>
      </c>
      <c r="BL895" s="20" t="s">
        <v>305</v>
      </c>
      <c r="BM895" s="218" t="s">
        <v>2730</v>
      </c>
    </row>
    <row r="896" s="2" customFormat="1">
      <c r="A896" s="41"/>
      <c r="B896" s="42"/>
      <c r="C896" s="43"/>
      <c r="D896" s="220" t="s">
        <v>149</v>
      </c>
      <c r="E896" s="43"/>
      <c r="F896" s="221" t="s">
        <v>2731</v>
      </c>
      <c r="G896" s="43"/>
      <c r="H896" s="43"/>
      <c r="I896" s="222"/>
      <c r="J896" s="43"/>
      <c r="K896" s="43"/>
      <c r="L896" s="47"/>
      <c r="M896" s="223"/>
      <c r="N896" s="224"/>
      <c r="O896" s="87"/>
      <c r="P896" s="87"/>
      <c r="Q896" s="87"/>
      <c r="R896" s="87"/>
      <c r="S896" s="87"/>
      <c r="T896" s="88"/>
      <c r="U896" s="41"/>
      <c r="V896" s="41"/>
      <c r="W896" s="41"/>
      <c r="X896" s="41"/>
      <c r="Y896" s="41"/>
      <c r="Z896" s="41"/>
      <c r="AA896" s="41"/>
      <c r="AB896" s="41"/>
      <c r="AC896" s="41"/>
      <c r="AD896" s="41"/>
      <c r="AE896" s="41"/>
      <c r="AT896" s="20" t="s">
        <v>149</v>
      </c>
      <c r="AU896" s="20" t="s">
        <v>86</v>
      </c>
    </row>
    <row r="897" s="2" customFormat="1">
      <c r="A897" s="41"/>
      <c r="B897" s="42"/>
      <c r="C897" s="43"/>
      <c r="D897" s="225" t="s">
        <v>151</v>
      </c>
      <c r="E897" s="43"/>
      <c r="F897" s="226" t="s">
        <v>2732</v>
      </c>
      <c r="G897" s="43"/>
      <c r="H897" s="43"/>
      <c r="I897" s="222"/>
      <c r="J897" s="43"/>
      <c r="K897" s="43"/>
      <c r="L897" s="47"/>
      <c r="M897" s="223"/>
      <c r="N897" s="224"/>
      <c r="O897" s="87"/>
      <c r="P897" s="87"/>
      <c r="Q897" s="87"/>
      <c r="R897" s="87"/>
      <c r="S897" s="87"/>
      <c r="T897" s="88"/>
      <c r="U897" s="41"/>
      <c r="V897" s="41"/>
      <c r="W897" s="41"/>
      <c r="X897" s="41"/>
      <c r="Y897" s="41"/>
      <c r="Z897" s="41"/>
      <c r="AA897" s="41"/>
      <c r="AB897" s="41"/>
      <c r="AC897" s="41"/>
      <c r="AD897" s="41"/>
      <c r="AE897" s="41"/>
      <c r="AT897" s="20" t="s">
        <v>151</v>
      </c>
      <c r="AU897" s="20" t="s">
        <v>86</v>
      </c>
    </row>
    <row r="898" s="2" customFormat="1" ht="16.5" customHeight="1">
      <c r="A898" s="41"/>
      <c r="B898" s="42"/>
      <c r="C898" s="207" t="s">
        <v>2733</v>
      </c>
      <c r="D898" s="238" t="s">
        <v>142</v>
      </c>
      <c r="E898" s="208" t="s">
        <v>2734</v>
      </c>
      <c r="F898" s="209" t="s">
        <v>2735</v>
      </c>
      <c r="G898" s="210" t="s">
        <v>271</v>
      </c>
      <c r="H898" s="211">
        <v>1</v>
      </c>
      <c r="I898" s="212"/>
      <c r="J898" s="213">
        <f>ROUND(I898*H898,2)</f>
        <v>0</v>
      </c>
      <c r="K898" s="209" t="s">
        <v>146</v>
      </c>
      <c r="L898" s="47"/>
      <c r="M898" s="214" t="s">
        <v>19</v>
      </c>
      <c r="N898" s="215" t="s">
        <v>47</v>
      </c>
      <c r="O898" s="87"/>
      <c r="P898" s="216">
        <f>O898*H898</f>
        <v>0</v>
      </c>
      <c r="Q898" s="216">
        <v>0</v>
      </c>
      <c r="R898" s="216">
        <f>Q898*H898</f>
        <v>0</v>
      </c>
      <c r="S898" s="216">
        <v>0</v>
      </c>
      <c r="T898" s="217">
        <f>S898*H898</f>
        <v>0</v>
      </c>
      <c r="U898" s="41"/>
      <c r="V898" s="41"/>
      <c r="W898" s="41"/>
      <c r="X898" s="41"/>
      <c r="Y898" s="41"/>
      <c r="Z898" s="41"/>
      <c r="AA898" s="41"/>
      <c r="AB898" s="41"/>
      <c r="AC898" s="41"/>
      <c r="AD898" s="41"/>
      <c r="AE898" s="41"/>
      <c r="AR898" s="218" t="s">
        <v>305</v>
      </c>
      <c r="AT898" s="218" t="s">
        <v>142</v>
      </c>
      <c r="AU898" s="218" t="s">
        <v>86</v>
      </c>
      <c r="AY898" s="20" t="s">
        <v>139</v>
      </c>
      <c r="BE898" s="219">
        <f>IF(N898="základní",J898,0)</f>
        <v>0</v>
      </c>
      <c r="BF898" s="219">
        <f>IF(N898="snížená",J898,0)</f>
        <v>0</v>
      </c>
      <c r="BG898" s="219">
        <f>IF(N898="zákl. přenesená",J898,0)</f>
        <v>0</v>
      </c>
      <c r="BH898" s="219">
        <f>IF(N898="sníž. přenesená",J898,0)</f>
        <v>0</v>
      </c>
      <c r="BI898" s="219">
        <f>IF(N898="nulová",J898,0)</f>
        <v>0</v>
      </c>
      <c r="BJ898" s="20" t="s">
        <v>84</v>
      </c>
      <c r="BK898" s="219">
        <f>ROUND(I898*H898,2)</f>
        <v>0</v>
      </c>
      <c r="BL898" s="20" t="s">
        <v>305</v>
      </c>
      <c r="BM898" s="218" t="s">
        <v>2736</v>
      </c>
    </row>
    <row r="899" s="2" customFormat="1">
      <c r="A899" s="41"/>
      <c r="B899" s="42"/>
      <c r="C899" s="43"/>
      <c r="D899" s="220" t="s">
        <v>149</v>
      </c>
      <c r="E899" s="43"/>
      <c r="F899" s="221" t="s">
        <v>2737</v>
      </c>
      <c r="G899" s="43"/>
      <c r="H899" s="43"/>
      <c r="I899" s="222"/>
      <c r="J899" s="43"/>
      <c r="K899" s="43"/>
      <c r="L899" s="47"/>
      <c r="M899" s="223"/>
      <c r="N899" s="224"/>
      <c r="O899" s="87"/>
      <c r="P899" s="87"/>
      <c r="Q899" s="87"/>
      <c r="R899" s="87"/>
      <c r="S899" s="87"/>
      <c r="T899" s="88"/>
      <c r="U899" s="41"/>
      <c r="V899" s="41"/>
      <c r="W899" s="41"/>
      <c r="X899" s="41"/>
      <c r="Y899" s="41"/>
      <c r="Z899" s="41"/>
      <c r="AA899" s="41"/>
      <c r="AB899" s="41"/>
      <c r="AC899" s="41"/>
      <c r="AD899" s="41"/>
      <c r="AE899" s="41"/>
      <c r="AT899" s="20" t="s">
        <v>149</v>
      </c>
      <c r="AU899" s="20" t="s">
        <v>86</v>
      </c>
    </row>
    <row r="900" s="2" customFormat="1">
      <c r="A900" s="41"/>
      <c r="B900" s="42"/>
      <c r="C900" s="43"/>
      <c r="D900" s="225" t="s">
        <v>151</v>
      </c>
      <c r="E900" s="43"/>
      <c r="F900" s="226" t="s">
        <v>2738</v>
      </c>
      <c r="G900" s="43"/>
      <c r="H900" s="43"/>
      <c r="I900" s="222"/>
      <c r="J900" s="43"/>
      <c r="K900" s="43"/>
      <c r="L900" s="47"/>
      <c r="M900" s="223"/>
      <c r="N900" s="224"/>
      <c r="O900" s="87"/>
      <c r="P900" s="87"/>
      <c r="Q900" s="87"/>
      <c r="R900" s="87"/>
      <c r="S900" s="87"/>
      <c r="T900" s="88"/>
      <c r="U900" s="41"/>
      <c r="V900" s="41"/>
      <c r="W900" s="41"/>
      <c r="X900" s="41"/>
      <c r="Y900" s="41"/>
      <c r="Z900" s="41"/>
      <c r="AA900" s="41"/>
      <c r="AB900" s="41"/>
      <c r="AC900" s="41"/>
      <c r="AD900" s="41"/>
      <c r="AE900" s="41"/>
      <c r="AT900" s="20" t="s">
        <v>151</v>
      </c>
      <c r="AU900" s="20" t="s">
        <v>86</v>
      </c>
    </row>
    <row r="901" s="13" customFormat="1">
      <c r="A901" s="13"/>
      <c r="B901" s="227"/>
      <c r="C901" s="228"/>
      <c r="D901" s="220" t="s">
        <v>153</v>
      </c>
      <c r="E901" s="229" t="s">
        <v>19</v>
      </c>
      <c r="F901" s="230" t="s">
        <v>84</v>
      </c>
      <c r="G901" s="228"/>
      <c r="H901" s="231">
        <v>1</v>
      </c>
      <c r="I901" s="232"/>
      <c r="J901" s="228"/>
      <c r="K901" s="228"/>
      <c r="L901" s="233"/>
      <c r="M901" s="234"/>
      <c r="N901" s="235"/>
      <c r="O901" s="235"/>
      <c r="P901" s="235"/>
      <c r="Q901" s="235"/>
      <c r="R901" s="235"/>
      <c r="S901" s="235"/>
      <c r="T901" s="236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37" t="s">
        <v>153</v>
      </c>
      <c r="AU901" s="237" t="s">
        <v>86</v>
      </c>
      <c r="AV901" s="13" t="s">
        <v>86</v>
      </c>
      <c r="AW901" s="13" t="s">
        <v>35</v>
      </c>
      <c r="AX901" s="13" t="s">
        <v>84</v>
      </c>
      <c r="AY901" s="237" t="s">
        <v>139</v>
      </c>
    </row>
    <row r="902" s="2" customFormat="1" ht="16.5" customHeight="1">
      <c r="A902" s="41"/>
      <c r="B902" s="42"/>
      <c r="C902" s="207" t="s">
        <v>2739</v>
      </c>
      <c r="D902" s="238" t="s">
        <v>142</v>
      </c>
      <c r="E902" s="208" t="s">
        <v>2740</v>
      </c>
      <c r="F902" s="209" t="s">
        <v>2741</v>
      </c>
      <c r="G902" s="210" t="s">
        <v>422</v>
      </c>
      <c r="H902" s="211">
        <v>1</v>
      </c>
      <c r="I902" s="212"/>
      <c r="J902" s="213">
        <f>ROUND(I902*H902,2)</f>
        <v>0</v>
      </c>
      <c r="K902" s="209" t="s">
        <v>19</v>
      </c>
      <c r="L902" s="47"/>
      <c r="M902" s="214" t="s">
        <v>19</v>
      </c>
      <c r="N902" s="215" t="s">
        <v>47</v>
      </c>
      <c r="O902" s="87"/>
      <c r="P902" s="216">
        <f>O902*H902</f>
        <v>0</v>
      </c>
      <c r="Q902" s="216">
        <v>0</v>
      </c>
      <c r="R902" s="216">
        <f>Q902*H902</f>
        <v>0</v>
      </c>
      <c r="S902" s="216">
        <v>0</v>
      </c>
      <c r="T902" s="217">
        <f>S902*H902</f>
        <v>0</v>
      </c>
      <c r="U902" s="41"/>
      <c r="V902" s="41"/>
      <c r="W902" s="41"/>
      <c r="X902" s="41"/>
      <c r="Y902" s="41"/>
      <c r="Z902" s="41"/>
      <c r="AA902" s="41"/>
      <c r="AB902" s="41"/>
      <c r="AC902" s="41"/>
      <c r="AD902" s="41"/>
      <c r="AE902" s="41"/>
      <c r="AR902" s="218" t="s">
        <v>305</v>
      </c>
      <c r="AT902" s="218" t="s">
        <v>142</v>
      </c>
      <c r="AU902" s="218" t="s">
        <v>86</v>
      </c>
      <c r="AY902" s="20" t="s">
        <v>139</v>
      </c>
      <c r="BE902" s="219">
        <f>IF(N902="základní",J902,0)</f>
        <v>0</v>
      </c>
      <c r="BF902" s="219">
        <f>IF(N902="snížená",J902,0)</f>
        <v>0</v>
      </c>
      <c r="BG902" s="219">
        <f>IF(N902="zákl. přenesená",J902,0)</f>
        <v>0</v>
      </c>
      <c r="BH902" s="219">
        <f>IF(N902="sníž. přenesená",J902,0)</f>
        <v>0</v>
      </c>
      <c r="BI902" s="219">
        <f>IF(N902="nulová",J902,0)</f>
        <v>0</v>
      </c>
      <c r="BJ902" s="20" t="s">
        <v>84</v>
      </c>
      <c r="BK902" s="219">
        <f>ROUND(I902*H902,2)</f>
        <v>0</v>
      </c>
      <c r="BL902" s="20" t="s">
        <v>305</v>
      </c>
      <c r="BM902" s="218" t="s">
        <v>2742</v>
      </c>
    </row>
    <row r="903" s="2" customFormat="1">
      <c r="A903" s="41"/>
      <c r="B903" s="42"/>
      <c r="C903" s="43"/>
      <c r="D903" s="220" t="s">
        <v>149</v>
      </c>
      <c r="E903" s="43"/>
      <c r="F903" s="221" t="s">
        <v>2743</v>
      </c>
      <c r="G903" s="43"/>
      <c r="H903" s="43"/>
      <c r="I903" s="222"/>
      <c r="J903" s="43"/>
      <c r="K903" s="43"/>
      <c r="L903" s="47"/>
      <c r="M903" s="223"/>
      <c r="N903" s="224"/>
      <c r="O903" s="87"/>
      <c r="P903" s="87"/>
      <c r="Q903" s="87"/>
      <c r="R903" s="87"/>
      <c r="S903" s="87"/>
      <c r="T903" s="88"/>
      <c r="U903" s="41"/>
      <c r="V903" s="41"/>
      <c r="W903" s="41"/>
      <c r="X903" s="41"/>
      <c r="Y903" s="41"/>
      <c r="Z903" s="41"/>
      <c r="AA903" s="41"/>
      <c r="AB903" s="41"/>
      <c r="AC903" s="41"/>
      <c r="AD903" s="41"/>
      <c r="AE903" s="41"/>
      <c r="AT903" s="20" t="s">
        <v>149</v>
      </c>
      <c r="AU903" s="20" t="s">
        <v>86</v>
      </c>
    </row>
    <row r="904" s="2" customFormat="1" ht="16.5" customHeight="1">
      <c r="A904" s="41"/>
      <c r="B904" s="42"/>
      <c r="C904" s="207" t="s">
        <v>2744</v>
      </c>
      <c r="D904" s="238" t="s">
        <v>142</v>
      </c>
      <c r="E904" s="208" t="s">
        <v>2745</v>
      </c>
      <c r="F904" s="209" t="s">
        <v>2746</v>
      </c>
      <c r="G904" s="210" t="s">
        <v>197</v>
      </c>
      <c r="H904" s="211">
        <v>112</v>
      </c>
      <c r="I904" s="212"/>
      <c r="J904" s="213">
        <f>ROUND(I904*H904,2)</f>
        <v>0</v>
      </c>
      <c r="K904" s="209" t="s">
        <v>146</v>
      </c>
      <c r="L904" s="47"/>
      <c r="M904" s="214" t="s">
        <v>19</v>
      </c>
      <c r="N904" s="215" t="s">
        <v>47</v>
      </c>
      <c r="O904" s="87"/>
      <c r="P904" s="216">
        <f>O904*H904</f>
        <v>0</v>
      </c>
      <c r="Q904" s="216">
        <v>0</v>
      </c>
      <c r="R904" s="216">
        <f>Q904*H904</f>
        <v>0</v>
      </c>
      <c r="S904" s="216">
        <v>0</v>
      </c>
      <c r="T904" s="217">
        <f>S904*H904</f>
        <v>0</v>
      </c>
      <c r="U904" s="41"/>
      <c r="V904" s="41"/>
      <c r="W904" s="41"/>
      <c r="X904" s="41"/>
      <c r="Y904" s="41"/>
      <c r="Z904" s="41"/>
      <c r="AA904" s="41"/>
      <c r="AB904" s="41"/>
      <c r="AC904" s="41"/>
      <c r="AD904" s="41"/>
      <c r="AE904" s="41"/>
      <c r="AR904" s="218" t="s">
        <v>305</v>
      </c>
      <c r="AT904" s="218" t="s">
        <v>142</v>
      </c>
      <c r="AU904" s="218" t="s">
        <v>86</v>
      </c>
      <c r="AY904" s="20" t="s">
        <v>139</v>
      </c>
      <c r="BE904" s="219">
        <f>IF(N904="základní",J904,0)</f>
        <v>0</v>
      </c>
      <c r="BF904" s="219">
        <f>IF(N904="snížená",J904,0)</f>
        <v>0</v>
      </c>
      <c r="BG904" s="219">
        <f>IF(N904="zákl. přenesená",J904,0)</f>
        <v>0</v>
      </c>
      <c r="BH904" s="219">
        <f>IF(N904="sníž. přenesená",J904,0)</f>
        <v>0</v>
      </c>
      <c r="BI904" s="219">
        <f>IF(N904="nulová",J904,0)</f>
        <v>0</v>
      </c>
      <c r="BJ904" s="20" t="s">
        <v>84</v>
      </c>
      <c r="BK904" s="219">
        <f>ROUND(I904*H904,2)</f>
        <v>0</v>
      </c>
      <c r="BL904" s="20" t="s">
        <v>305</v>
      </c>
      <c r="BM904" s="218" t="s">
        <v>2747</v>
      </c>
    </row>
    <row r="905" s="2" customFormat="1">
      <c r="A905" s="41"/>
      <c r="B905" s="42"/>
      <c r="C905" s="43"/>
      <c r="D905" s="220" t="s">
        <v>149</v>
      </c>
      <c r="E905" s="43"/>
      <c r="F905" s="221" t="s">
        <v>2748</v>
      </c>
      <c r="G905" s="43"/>
      <c r="H905" s="43"/>
      <c r="I905" s="222"/>
      <c r="J905" s="43"/>
      <c r="K905" s="43"/>
      <c r="L905" s="47"/>
      <c r="M905" s="223"/>
      <c r="N905" s="224"/>
      <c r="O905" s="87"/>
      <c r="P905" s="87"/>
      <c r="Q905" s="87"/>
      <c r="R905" s="87"/>
      <c r="S905" s="87"/>
      <c r="T905" s="88"/>
      <c r="U905" s="41"/>
      <c r="V905" s="41"/>
      <c r="W905" s="41"/>
      <c r="X905" s="41"/>
      <c r="Y905" s="41"/>
      <c r="Z905" s="41"/>
      <c r="AA905" s="41"/>
      <c r="AB905" s="41"/>
      <c r="AC905" s="41"/>
      <c r="AD905" s="41"/>
      <c r="AE905" s="41"/>
      <c r="AT905" s="20" t="s">
        <v>149</v>
      </c>
      <c r="AU905" s="20" t="s">
        <v>86</v>
      </c>
    </row>
    <row r="906" s="2" customFormat="1">
      <c r="A906" s="41"/>
      <c r="B906" s="42"/>
      <c r="C906" s="43"/>
      <c r="D906" s="225" t="s">
        <v>151</v>
      </c>
      <c r="E906" s="43"/>
      <c r="F906" s="226" t="s">
        <v>2749</v>
      </c>
      <c r="G906" s="43"/>
      <c r="H906" s="43"/>
      <c r="I906" s="222"/>
      <c r="J906" s="43"/>
      <c r="K906" s="43"/>
      <c r="L906" s="47"/>
      <c r="M906" s="223"/>
      <c r="N906" s="224"/>
      <c r="O906" s="87"/>
      <c r="P906" s="87"/>
      <c r="Q906" s="87"/>
      <c r="R906" s="87"/>
      <c r="S906" s="87"/>
      <c r="T906" s="88"/>
      <c r="U906" s="41"/>
      <c r="V906" s="41"/>
      <c r="W906" s="41"/>
      <c r="X906" s="41"/>
      <c r="Y906" s="41"/>
      <c r="Z906" s="41"/>
      <c r="AA906" s="41"/>
      <c r="AB906" s="41"/>
      <c r="AC906" s="41"/>
      <c r="AD906" s="41"/>
      <c r="AE906" s="41"/>
      <c r="AT906" s="20" t="s">
        <v>151</v>
      </c>
      <c r="AU906" s="20" t="s">
        <v>86</v>
      </c>
    </row>
    <row r="907" s="2" customFormat="1" ht="16.5" customHeight="1">
      <c r="A907" s="41"/>
      <c r="B907" s="42"/>
      <c r="C907" s="240" t="s">
        <v>2750</v>
      </c>
      <c r="D907" s="241" t="s">
        <v>182</v>
      </c>
      <c r="E907" s="242" t="s">
        <v>2751</v>
      </c>
      <c r="F907" s="243" t="s">
        <v>2752</v>
      </c>
      <c r="G907" s="244" t="s">
        <v>197</v>
      </c>
      <c r="H907" s="245">
        <v>117.59999999999999</v>
      </c>
      <c r="I907" s="246"/>
      <c r="J907" s="247">
        <f>ROUND(I907*H907,2)</f>
        <v>0</v>
      </c>
      <c r="K907" s="243" t="s">
        <v>19</v>
      </c>
      <c r="L907" s="248"/>
      <c r="M907" s="249" t="s">
        <v>19</v>
      </c>
      <c r="N907" s="250" t="s">
        <v>47</v>
      </c>
      <c r="O907" s="87"/>
      <c r="P907" s="216">
        <f>O907*H907</f>
        <v>0</v>
      </c>
      <c r="Q907" s="216">
        <v>0.00013999999999999999</v>
      </c>
      <c r="R907" s="216">
        <f>Q907*H907</f>
        <v>0.016463999999999999</v>
      </c>
      <c r="S907" s="216">
        <v>0</v>
      </c>
      <c r="T907" s="217">
        <f>S907*H907</f>
        <v>0</v>
      </c>
      <c r="U907" s="41"/>
      <c r="V907" s="41"/>
      <c r="W907" s="41"/>
      <c r="X907" s="41"/>
      <c r="Y907" s="41"/>
      <c r="Z907" s="41"/>
      <c r="AA907" s="41"/>
      <c r="AB907" s="41"/>
      <c r="AC907" s="41"/>
      <c r="AD907" s="41"/>
      <c r="AE907" s="41"/>
      <c r="AR907" s="218" t="s">
        <v>388</v>
      </c>
      <c r="AT907" s="218" t="s">
        <v>182</v>
      </c>
      <c r="AU907" s="218" t="s">
        <v>86</v>
      </c>
      <c r="AY907" s="20" t="s">
        <v>139</v>
      </c>
      <c r="BE907" s="219">
        <f>IF(N907="základní",J907,0)</f>
        <v>0</v>
      </c>
      <c r="BF907" s="219">
        <f>IF(N907="snížená",J907,0)</f>
        <v>0</v>
      </c>
      <c r="BG907" s="219">
        <f>IF(N907="zákl. přenesená",J907,0)</f>
        <v>0</v>
      </c>
      <c r="BH907" s="219">
        <f>IF(N907="sníž. přenesená",J907,0)</f>
        <v>0</v>
      </c>
      <c r="BI907" s="219">
        <f>IF(N907="nulová",J907,0)</f>
        <v>0</v>
      </c>
      <c r="BJ907" s="20" t="s">
        <v>84</v>
      </c>
      <c r="BK907" s="219">
        <f>ROUND(I907*H907,2)</f>
        <v>0</v>
      </c>
      <c r="BL907" s="20" t="s">
        <v>305</v>
      </c>
      <c r="BM907" s="218" t="s">
        <v>2753</v>
      </c>
    </row>
    <row r="908" s="2" customFormat="1">
      <c r="A908" s="41"/>
      <c r="B908" s="42"/>
      <c r="C908" s="43"/>
      <c r="D908" s="220" t="s">
        <v>149</v>
      </c>
      <c r="E908" s="43"/>
      <c r="F908" s="221" t="s">
        <v>2754</v>
      </c>
      <c r="G908" s="43"/>
      <c r="H908" s="43"/>
      <c r="I908" s="222"/>
      <c r="J908" s="43"/>
      <c r="K908" s="43"/>
      <c r="L908" s="47"/>
      <c r="M908" s="223"/>
      <c r="N908" s="224"/>
      <c r="O908" s="87"/>
      <c r="P908" s="87"/>
      <c r="Q908" s="87"/>
      <c r="R908" s="87"/>
      <c r="S908" s="87"/>
      <c r="T908" s="88"/>
      <c r="U908" s="41"/>
      <c r="V908" s="41"/>
      <c r="W908" s="41"/>
      <c r="X908" s="41"/>
      <c r="Y908" s="41"/>
      <c r="Z908" s="41"/>
      <c r="AA908" s="41"/>
      <c r="AB908" s="41"/>
      <c r="AC908" s="41"/>
      <c r="AD908" s="41"/>
      <c r="AE908" s="41"/>
      <c r="AT908" s="20" t="s">
        <v>149</v>
      </c>
      <c r="AU908" s="20" t="s">
        <v>86</v>
      </c>
    </row>
    <row r="909" s="13" customFormat="1">
      <c r="A909" s="13"/>
      <c r="B909" s="227"/>
      <c r="C909" s="228"/>
      <c r="D909" s="220" t="s">
        <v>153</v>
      </c>
      <c r="E909" s="229" t="s">
        <v>19</v>
      </c>
      <c r="F909" s="230" t="s">
        <v>2208</v>
      </c>
      <c r="G909" s="228"/>
      <c r="H909" s="231">
        <v>112</v>
      </c>
      <c r="I909" s="232"/>
      <c r="J909" s="228"/>
      <c r="K909" s="228"/>
      <c r="L909" s="233"/>
      <c r="M909" s="234"/>
      <c r="N909" s="235"/>
      <c r="O909" s="235"/>
      <c r="P909" s="235"/>
      <c r="Q909" s="235"/>
      <c r="R909" s="235"/>
      <c r="S909" s="235"/>
      <c r="T909" s="236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37" t="s">
        <v>153</v>
      </c>
      <c r="AU909" s="237" t="s">
        <v>86</v>
      </c>
      <c r="AV909" s="13" t="s">
        <v>86</v>
      </c>
      <c r="AW909" s="13" t="s">
        <v>35</v>
      </c>
      <c r="AX909" s="13" t="s">
        <v>84</v>
      </c>
      <c r="AY909" s="237" t="s">
        <v>139</v>
      </c>
    </row>
    <row r="910" s="13" customFormat="1">
      <c r="A910" s="13"/>
      <c r="B910" s="227"/>
      <c r="C910" s="228"/>
      <c r="D910" s="220" t="s">
        <v>153</v>
      </c>
      <c r="E910" s="228"/>
      <c r="F910" s="230" t="s">
        <v>2755</v>
      </c>
      <c r="G910" s="228"/>
      <c r="H910" s="231">
        <v>117.59999999999999</v>
      </c>
      <c r="I910" s="232"/>
      <c r="J910" s="228"/>
      <c r="K910" s="228"/>
      <c r="L910" s="233"/>
      <c r="M910" s="234"/>
      <c r="N910" s="235"/>
      <c r="O910" s="235"/>
      <c r="P910" s="235"/>
      <c r="Q910" s="235"/>
      <c r="R910" s="235"/>
      <c r="S910" s="235"/>
      <c r="T910" s="236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T910" s="237" t="s">
        <v>153</v>
      </c>
      <c r="AU910" s="237" t="s">
        <v>86</v>
      </c>
      <c r="AV910" s="13" t="s">
        <v>86</v>
      </c>
      <c r="AW910" s="13" t="s">
        <v>4</v>
      </c>
      <c r="AX910" s="13" t="s">
        <v>84</v>
      </c>
      <c r="AY910" s="237" t="s">
        <v>139</v>
      </c>
    </row>
    <row r="911" s="2" customFormat="1" ht="24.15" customHeight="1">
      <c r="A911" s="41"/>
      <c r="B911" s="42"/>
      <c r="C911" s="240" t="s">
        <v>2756</v>
      </c>
      <c r="D911" s="241" t="s">
        <v>182</v>
      </c>
      <c r="E911" s="242" t="s">
        <v>2757</v>
      </c>
      <c r="F911" s="243" t="s">
        <v>2758</v>
      </c>
      <c r="G911" s="244" t="s">
        <v>271</v>
      </c>
      <c r="H911" s="245">
        <v>20</v>
      </c>
      <c r="I911" s="246"/>
      <c r="J911" s="247">
        <f>ROUND(I911*H911,2)</f>
        <v>0</v>
      </c>
      <c r="K911" s="243" t="s">
        <v>19</v>
      </c>
      <c r="L911" s="248"/>
      <c r="M911" s="249" t="s">
        <v>19</v>
      </c>
      <c r="N911" s="250" t="s">
        <v>47</v>
      </c>
      <c r="O911" s="87"/>
      <c r="P911" s="216">
        <f>O911*H911</f>
        <v>0</v>
      </c>
      <c r="Q911" s="216">
        <v>0.00010000000000000001</v>
      </c>
      <c r="R911" s="216">
        <f>Q911*H911</f>
        <v>0.002</v>
      </c>
      <c r="S911" s="216">
        <v>0</v>
      </c>
      <c r="T911" s="217">
        <f>S911*H911</f>
        <v>0</v>
      </c>
      <c r="U911" s="41"/>
      <c r="V911" s="41"/>
      <c r="W911" s="41"/>
      <c r="X911" s="41"/>
      <c r="Y911" s="41"/>
      <c r="Z911" s="41"/>
      <c r="AA911" s="41"/>
      <c r="AB911" s="41"/>
      <c r="AC911" s="41"/>
      <c r="AD911" s="41"/>
      <c r="AE911" s="41"/>
      <c r="AR911" s="218" t="s">
        <v>388</v>
      </c>
      <c r="AT911" s="218" t="s">
        <v>182</v>
      </c>
      <c r="AU911" s="218" t="s">
        <v>86</v>
      </c>
      <c r="AY911" s="20" t="s">
        <v>139</v>
      </c>
      <c r="BE911" s="219">
        <f>IF(N911="základní",J911,0)</f>
        <v>0</v>
      </c>
      <c r="BF911" s="219">
        <f>IF(N911="snížená",J911,0)</f>
        <v>0</v>
      </c>
      <c r="BG911" s="219">
        <f>IF(N911="zákl. přenesená",J911,0)</f>
        <v>0</v>
      </c>
      <c r="BH911" s="219">
        <f>IF(N911="sníž. přenesená",J911,0)</f>
        <v>0</v>
      </c>
      <c r="BI911" s="219">
        <f>IF(N911="nulová",J911,0)</f>
        <v>0</v>
      </c>
      <c r="BJ911" s="20" t="s">
        <v>84</v>
      </c>
      <c r="BK911" s="219">
        <f>ROUND(I911*H911,2)</f>
        <v>0</v>
      </c>
      <c r="BL911" s="20" t="s">
        <v>305</v>
      </c>
      <c r="BM911" s="218" t="s">
        <v>2759</v>
      </c>
    </row>
    <row r="912" s="2" customFormat="1">
      <c r="A912" s="41"/>
      <c r="B912" s="42"/>
      <c r="C912" s="43"/>
      <c r="D912" s="220" t="s">
        <v>149</v>
      </c>
      <c r="E912" s="43"/>
      <c r="F912" s="221" t="s">
        <v>2760</v>
      </c>
      <c r="G912" s="43"/>
      <c r="H912" s="43"/>
      <c r="I912" s="222"/>
      <c r="J912" s="43"/>
      <c r="K912" s="43"/>
      <c r="L912" s="47"/>
      <c r="M912" s="223"/>
      <c r="N912" s="224"/>
      <c r="O912" s="87"/>
      <c r="P912" s="87"/>
      <c r="Q912" s="87"/>
      <c r="R912" s="87"/>
      <c r="S912" s="87"/>
      <c r="T912" s="88"/>
      <c r="U912" s="41"/>
      <c r="V912" s="41"/>
      <c r="W912" s="41"/>
      <c r="X912" s="41"/>
      <c r="Y912" s="41"/>
      <c r="Z912" s="41"/>
      <c r="AA912" s="41"/>
      <c r="AB912" s="41"/>
      <c r="AC912" s="41"/>
      <c r="AD912" s="41"/>
      <c r="AE912" s="41"/>
      <c r="AT912" s="20" t="s">
        <v>149</v>
      </c>
      <c r="AU912" s="20" t="s">
        <v>86</v>
      </c>
    </row>
    <row r="913" s="13" customFormat="1">
      <c r="A913" s="13"/>
      <c r="B913" s="227"/>
      <c r="C913" s="228"/>
      <c r="D913" s="220" t="s">
        <v>153</v>
      </c>
      <c r="E913" s="229" t="s">
        <v>19</v>
      </c>
      <c r="F913" s="230" t="s">
        <v>1703</v>
      </c>
      <c r="G913" s="228"/>
      <c r="H913" s="231">
        <v>20</v>
      </c>
      <c r="I913" s="232"/>
      <c r="J913" s="228"/>
      <c r="K913" s="228"/>
      <c r="L913" s="233"/>
      <c r="M913" s="234"/>
      <c r="N913" s="235"/>
      <c r="O913" s="235"/>
      <c r="P913" s="235"/>
      <c r="Q913" s="235"/>
      <c r="R913" s="235"/>
      <c r="S913" s="235"/>
      <c r="T913" s="236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T913" s="237" t="s">
        <v>153</v>
      </c>
      <c r="AU913" s="237" t="s">
        <v>86</v>
      </c>
      <c r="AV913" s="13" t="s">
        <v>86</v>
      </c>
      <c r="AW913" s="13" t="s">
        <v>35</v>
      </c>
      <c r="AX913" s="13" t="s">
        <v>84</v>
      </c>
      <c r="AY913" s="237" t="s">
        <v>139</v>
      </c>
    </row>
    <row r="914" s="2" customFormat="1" ht="24.15" customHeight="1">
      <c r="A914" s="41"/>
      <c r="B914" s="42"/>
      <c r="C914" s="240" t="s">
        <v>2761</v>
      </c>
      <c r="D914" s="241" t="s">
        <v>182</v>
      </c>
      <c r="E914" s="242" t="s">
        <v>2762</v>
      </c>
      <c r="F914" s="243" t="s">
        <v>2763</v>
      </c>
      <c r="G914" s="244" t="s">
        <v>271</v>
      </c>
      <c r="H914" s="245">
        <v>10</v>
      </c>
      <c r="I914" s="246"/>
      <c r="J914" s="247">
        <f>ROUND(I914*H914,2)</f>
        <v>0</v>
      </c>
      <c r="K914" s="243" t="s">
        <v>19</v>
      </c>
      <c r="L914" s="248"/>
      <c r="M914" s="249" t="s">
        <v>19</v>
      </c>
      <c r="N914" s="250" t="s">
        <v>47</v>
      </c>
      <c r="O914" s="87"/>
      <c r="P914" s="216">
        <f>O914*H914</f>
        <v>0</v>
      </c>
      <c r="Q914" s="216">
        <v>1.0000000000000001E-05</v>
      </c>
      <c r="R914" s="216">
        <f>Q914*H914</f>
        <v>0.00010000000000000001</v>
      </c>
      <c r="S914" s="216">
        <v>0</v>
      </c>
      <c r="T914" s="217">
        <f>S914*H914</f>
        <v>0</v>
      </c>
      <c r="U914" s="41"/>
      <c r="V914" s="41"/>
      <c r="W914" s="41"/>
      <c r="X914" s="41"/>
      <c r="Y914" s="41"/>
      <c r="Z914" s="41"/>
      <c r="AA914" s="41"/>
      <c r="AB914" s="41"/>
      <c r="AC914" s="41"/>
      <c r="AD914" s="41"/>
      <c r="AE914" s="41"/>
      <c r="AR914" s="218" t="s">
        <v>388</v>
      </c>
      <c r="AT914" s="218" t="s">
        <v>182</v>
      </c>
      <c r="AU914" s="218" t="s">
        <v>86</v>
      </c>
      <c r="AY914" s="20" t="s">
        <v>139</v>
      </c>
      <c r="BE914" s="219">
        <f>IF(N914="základní",J914,0)</f>
        <v>0</v>
      </c>
      <c r="BF914" s="219">
        <f>IF(N914="snížená",J914,0)</f>
        <v>0</v>
      </c>
      <c r="BG914" s="219">
        <f>IF(N914="zákl. přenesená",J914,0)</f>
        <v>0</v>
      </c>
      <c r="BH914" s="219">
        <f>IF(N914="sníž. přenesená",J914,0)</f>
        <v>0</v>
      </c>
      <c r="BI914" s="219">
        <f>IF(N914="nulová",J914,0)</f>
        <v>0</v>
      </c>
      <c r="BJ914" s="20" t="s">
        <v>84</v>
      </c>
      <c r="BK914" s="219">
        <f>ROUND(I914*H914,2)</f>
        <v>0</v>
      </c>
      <c r="BL914" s="20" t="s">
        <v>305</v>
      </c>
      <c r="BM914" s="218" t="s">
        <v>2764</v>
      </c>
    </row>
    <row r="915" s="2" customFormat="1">
      <c r="A915" s="41"/>
      <c r="B915" s="42"/>
      <c r="C915" s="43"/>
      <c r="D915" s="220" t="s">
        <v>149</v>
      </c>
      <c r="E915" s="43"/>
      <c r="F915" s="221" t="s">
        <v>2763</v>
      </c>
      <c r="G915" s="43"/>
      <c r="H915" s="43"/>
      <c r="I915" s="222"/>
      <c r="J915" s="43"/>
      <c r="K915" s="43"/>
      <c r="L915" s="47"/>
      <c r="M915" s="223"/>
      <c r="N915" s="224"/>
      <c r="O915" s="87"/>
      <c r="P915" s="87"/>
      <c r="Q915" s="87"/>
      <c r="R915" s="87"/>
      <c r="S915" s="87"/>
      <c r="T915" s="88"/>
      <c r="U915" s="41"/>
      <c r="V915" s="41"/>
      <c r="W915" s="41"/>
      <c r="X915" s="41"/>
      <c r="Y915" s="41"/>
      <c r="Z915" s="41"/>
      <c r="AA915" s="41"/>
      <c r="AB915" s="41"/>
      <c r="AC915" s="41"/>
      <c r="AD915" s="41"/>
      <c r="AE915" s="41"/>
      <c r="AT915" s="20" t="s">
        <v>149</v>
      </c>
      <c r="AU915" s="20" t="s">
        <v>86</v>
      </c>
    </row>
    <row r="916" s="13" customFormat="1">
      <c r="A916" s="13"/>
      <c r="B916" s="227"/>
      <c r="C916" s="228"/>
      <c r="D916" s="220" t="s">
        <v>153</v>
      </c>
      <c r="E916" s="229" t="s">
        <v>19</v>
      </c>
      <c r="F916" s="230" t="s">
        <v>545</v>
      </c>
      <c r="G916" s="228"/>
      <c r="H916" s="231">
        <v>10</v>
      </c>
      <c r="I916" s="232"/>
      <c r="J916" s="228"/>
      <c r="K916" s="228"/>
      <c r="L916" s="233"/>
      <c r="M916" s="234"/>
      <c r="N916" s="235"/>
      <c r="O916" s="235"/>
      <c r="P916" s="235"/>
      <c r="Q916" s="235"/>
      <c r="R916" s="235"/>
      <c r="S916" s="235"/>
      <c r="T916" s="236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37" t="s">
        <v>153</v>
      </c>
      <c r="AU916" s="237" t="s">
        <v>86</v>
      </c>
      <c r="AV916" s="13" t="s">
        <v>86</v>
      </c>
      <c r="AW916" s="13" t="s">
        <v>35</v>
      </c>
      <c r="AX916" s="13" t="s">
        <v>84</v>
      </c>
      <c r="AY916" s="237" t="s">
        <v>139</v>
      </c>
    </row>
    <row r="917" s="2" customFormat="1" ht="16.5" customHeight="1">
      <c r="A917" s="41"/>
      <c r="B917" s="42"/>
      <c r="C917" s="240" t="s">
        <v>2765</v>
      </c>
      <c r="D917" s="241" t="s">
        <v>182</v>
      </c>
      <c r="E917" s="242" t="s">
        <v>2766</v>
      </c>
      <c r="F917" s="243" t="s">
        <v>2767</v>
      </c>
      <c r="G917" s="244" t="s">
        <v>271</v>
      </c>
      <c r="H917" s="245">
        <v>14</v>
      </c>
      <c r="I917" s="246"/>
      <c r="J917" s="247">
        <f>ROUND(I917*H917,2)</f>
        <v>0</v>
      </c>
      <c r="K917" s="243" t="s">
        <v>19</v>
      </c>
      <c r="L917" s="248"/>
      <c r="M917" s="249" t="s">
        <v>19</v>
      </c>
      <c r="N917" s="250" t="s">
        <v>47</v>
      </c>
      <c r="O917" s="87"/>
      <c r="P917" s="216">
        <f>O917*H917</f>
        <v>0</v>
      </c>
      <c r="Q917" s="216">
        <v>1.0000000000000001E-05</v>
      </c>
      <c r="R917" s="216">
        <f>Q917*H917</f>
        <v>0.00014000000000000002</v>
      </c>
      <c r="S917" s="216">
        <v>0</v>
      </c>
      <c r="T917" s="217">
        <f>S917*H917</f>
        <v>0</v>
      </c>
      <c r="U917" s="41"/>
      <c r="V917" s="41"/>
      <c r="W917" s="41"/>
      <c r="X917" s="41"/>
      <c r="Y917" s="41"/>
      <c r="Z917" s="41"/>
      <c r="AA917" s="41"/>
      <c r="AB917" s="41"/>
      <c r="AC917" s="41"/>
      <c r="AD917" s="41"/>
      <c r="AE917" s="41"/>
      <c r="AR917" s="218" t="s">
        <v>388</v>
      </c>
      <c r="AT917" s="218" t="s">
        <v>182</v>
      </c>
      <c r="AU917" s="218" t="s">
        <v>86</v>
      </c>
      <c r="AY917" s="20" t="s">
        <v>139</v>
      </c>
      <c r="BE917" s="219">
        <f>IF(N917="základní",J917,0)</f>
        <v>0</v>
      </c>
      <c r="BF917" s="219">
        <f>IF(N917="snížená",J917,0)</f>
        <v>0</v>
      </c>
      <c r="BG917" s="219">
        <f>IF(N917="zákl. přenesená",J917,0)</f>
        <v>0</v>
      </c>
      <c r="BH917" s="219">
        <f>IF(N917="sníž. přenesená",J917,0)</f>
        <v>0</v>
      </c>
      <c r="BI917" s="219">
        <f>IF(N917="nulová",J917,0)</f>
        <v>0</v>
      </c>
      <c r="BJ917" s="20" t="s">
        <v>84</v>
      </c>
      <c r="BK917" s="219">
        <f>ROUND(I917*H917,2)</f>
        <v>0</v>
      </c>
      <c r="BL917" s="20" t="s">
        <v>305</v>
      </c>
      <c r="BM917" s="218" t="s">
        <v>2768</v>
      </c>
    </row>
    <row r="918" s="2" customFormat="1">
      <c r="A918" s="41"/>
      <c r="B918" s="42"/>
      <c r="C918" s="43"/>
      <c r="D918" s="220" t="s">
        <v>149</v>
      </c>
      <c r="E918" s="43"/>
      <c r="F918" s="221" t="s">
        <v>2767</v>
      </c>
      <c r="G918" s="43"/>
      <c r="H918" s="43"/>
      <c r="I918" s="222"/>
      <c r="J918" s="43"/>
      <c r="K918" s="43"/>
      <c r="L918" s="47"/>
      <c r="M918" s="223"/>
      <c r="N918" s="224"/>
      <c r="O918" s="87"/>
      <c r="P918" s="87"/>
      <c r="Q918" s="87"/>
      <c r="R918" s="87"/>
      <c r="S918" s="87"/>
      <c r="T918" s="88"/>
      <c r="U918" s="41"/>
      <c r="V918" s="41"/>
      <c r="W918" s="41"/>
      <c r="X918" s="41"/>
      <c r="Y918" s="41"/>
      <c r="Z918" s="41"/>
      <c r="AA918" s="41"/>
      <c r="AB918" s="41"/>
      <c r="AC918" s="41"/>
      <c r="AD918" s="41"/>
      <c r="AE918" s="41"/>
      <c r="AT918" s="20" t="s">
        <v>149</v>
      </c>
      <c r="AU918" s="20" t="s">
        <v>86</v>
      </c>
    </row>
    <row r="919" s="13" customFormat="1">
      <c r="A919" s="13"/>
      <c r="B919" s="227"/>
      <c r="C919" s="228"/>
      <c r="D919" s="220" t="s">
        <v>153</v>
      </c>
      <c r="E919" s="229" t="s">
        <v>19</v>
      </c>
      <c r="F919" s="230" t="s">
        <v>1603</v>
      </c>
      <c r="G919" s="228"/>
      <c r="H919" s="231">
        <v>14</v>
      </c>
      <c r="I919" s="232"/>
      <c r="J919" s="228"/>
      <c r="K919" s="228"/>
      <c r="L919" s="233"/>
      <c r="M919" s="234"/>
      <c r="N919" s="235"/>
      <c r="O919" s="235"/>
      <c r="P919" s="235"/>
      <c r="Q919" s="235"/>
      <c r="R919" s="235"/>
      <c r="S919" s="235"/>
      <c r="T919" s="236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T919" s="237" t="s">
        <v>153</v>
      </c>
      <c r="AU919" s="237" t="s">
        <v>86</v>
      </c>
      <c r="AV919" s="13" t="s">
        <v>86</v>
      </c>
      <c r="AW919" s="13" t="s">
        <v>35</v>
      </c>
      <c r="AX919" s="13" t="s">
        <v>84</v>
      </c>
      <c r="AY919" s="237" t="s">
        <v>139</v>
      </c>
    </row>
    <row r="920" s="2" customFormat="1" ht="16.5" customHeight="1">
      <c r="A920" s="41"/>
      <c r="B920" s="42"/>
      <c r="C920" s="240" t="s">
        <v>2769</v>
      </c>
      <c r="D920" s="241" t="s">
        <v>182</v>
      </c>
      <c r="E920" s="242" t="s">
        <v>2770</v>
      </c>
      <c r="F920" s="243" t="s">
        <v>2771</v>
      </c>
      <c r="G920" s="244" t="s">
        <v>271</v>
      </c>
      <c r="H920" s="245">
        <v>200</v>
      </c>
      <c r="I920" s="246"/>
      <c r="J920" s="247">
        <f>ROUND(I920*H920,2)</f>
        <v>0</v>
      </c>
      <c r="K920" s="243" t="s">
        <v>146</v>
      </c>
      <c r="L920" s="248"/>
      <c r="M920" s="249" t="s">
        <v>19</v>
      </c>
      <c r="N920" s="250" t="s">
        <v>47</v>
      </c>
      <c r="O920" s="87"/>
      <c r="P920" s="216">
        <f>O920*H920</f>
        <v>0</v>
      </c>
      <c r="Q920" s="216">
        <v>1.0000000000000001E-05</v>
      </c>
      <c r="R920" s="216">
        <f>Q920*H920</f>
        <v>0.002</v>
      </c>
      <c r="S920" s="216">
        <v>0</v>
      </c>
      <c r="T920" s="217">
        <f>S920*H920</f>
        <v>0</v>
      </c>
      <c r="U920" s="41"/>
      <c r="V920" s="41"/>
      <c r="W920" s="41"/>
      <c r="X920" s="41"/>
      <c r="Y920" s="41"/>
      <c r="Z920" s="41"/>
      <c r="AA920" s="41"/>
      <c r="AB920" s="41"/>
      <c r="AC920" s="41"/>
      <c r="AD920" s="41"/>
      <c r="AE920" s="41"/>
      <c r="AR920" s="218" t="s">
        <v>388</v>
      </c>
      <c r="AT920" s="218" t="s">
        <v>182</v>
      </c>
      <c r="AU920" s="218" t="s">
        <v>86</v>
      </c>
      <c r="AY920" s="20" t="s">
        <v>139</v>
      </c>
      <c r="BE920" s="219">
        <f>IF(N920="základní",J920,0)</f>
        <v>0</v>
      </c>
      <c r="BF920" s="219">
        <f>IF(N920="snížená",J920,0)</f>
        <v>0</v>
      </c>
      <c r="BG920" s="219">
        <f>IF(N920="zákl. přenesená",J920,0)</f>
        <v>0</v>
      </c>
      <c r="BH920" s="219">
        <f>IF(N920="sníž. přenesená",J920,0)</f>
        <v>0</v>
      </c>
      <c r="BI920" s="219">
        <f>IF(N920="nulová",J920,0)</f>
        <v>0</v>
      </c>
      <c r="BJ920" s="20" t="s">
        <v>84</v>
      </c>
      <c r="BK920" s="219">
        <f>ROUND(I920*H920,2)</f>
        <v>0</v>
      </c>
      <c r="BL920" s="20" t="s">
        <v>305</v>
      </c>
      <c r="BM920" s="218" t="s">
        <v>2772</v>
      </c>
    </row>
    <row r="921" s="2" customFormat="1">
      <c r="A921" s="41"/>
      <c r="B921" s="42"/>
      <c r="C921" s="43"/>
      <c r="D921" s="220" t="s">
        <v>149</v>
      </c>
      <c r="E921" s="43"/>
      <c r="F921" s="221" t="s">
        <v>2771</v>
      </c>
      <c r="G921" s="43"/>
      <c r="H921" s="43"/>
      <c r="I921" s="222"/>
      <c r="J921" s="43"/>
      <c r="K921" s="43"/>
      <c r="L921" s="47"/>
      <c r="M921" s="223"/>
      <c r="N921" s="224"/>
      <c r="O921" s="87"/>
      <c r="P921" s="87"/>
      <c r="Q921" s="87"/>
      <c r="R921" s="87"/>
      <c r="S921" s="87"/>
      <c r="T921" s="88"/>
      <c r="U921" s="41"/>
      <c r="V921" s="41"/>
      <c r="W921" s="41"/>
      <c r="X921" s="41"/>
      <c r="Y921" s="41"/>
      <c r="Z921" s="41"/>
      <c r="AA921" s="41"/>
      <c r="AB921" s="41"/>
      <c r="AC921" s="41"/>
      <c r="AD921" s="41"/>
      <c r="AE921" s="41"/>
      <c r="AT921" s="20" t="s">
        <v>149</v>
      </c>
      <c r="AU921" s="20" t="s">
        <v>86</v>
      </c>
    </row>
    <row r="922" s="13" customFormat="1">
      <c r="A922" s="13"/>
      <c r="B922" s="227"/>
      <c r="C922" s="228"/>
      <c r="D922" s="220" t="s">
        <v>153</v>
      </c>
      <c r="E922" s="229" t="s">
        <v>19</v>
      </c>
      <c r="F922" s="230" t="s">
        <v>1284</v>
      </c>
      <c r="G922" s="228"/>
      <c r="H922" s="231">
        <v>200</v>
      </c>
      <c r="I922" s="232"/>
      <c r="J922" s="228"/>
      <c r="K922" s="228"/>
      <c r="L922" s="233"/>
      <c r="M922" s="234"/>
      <c r="N922" s="235"/>
      <c r="O922" s="235"/>
      <c r="P922" s="235"/>
      <c r="Q922" s="235"/>
      <c r="R922" s="235"/>
      <c r="S922" s="235"/>
      <c r="T922" s="236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37" t="s">
        <v>153</v>
      </c>
      <c r="AU922" s="237" t="s">
        <v>86</v>
      </c>
      <c r="AV922" s="13" t="s">
        <v>86</v>
      </c>
      <c r="AW922" s="13" t="s">
        <v>35</v>
      </c>
      <c r="AX922" s="13" t="s">
        <v>84</v>
      </c>
      <c r="AY922" s="237" t="s">
        <v>139</v>
      </c>
    </row>
    <row r="923" s="2" customFormat="1" ht="16.5" customHeight="1">
      <c r="A923" s="41"/>
      <c r="B923" s="42"/>
      <c r="C923" s="207" t="s">
        <v>2773</v>
      </c>
      <c r="D923" s="238" t="s">
        <v>142</v>
      </c>
      <c r="E923" s="208" t="s">
        <v>2774</v>
      </c>
      <c r="F923" s="209" t="s">
        <v>2775</v>
      </c>
      <c r="G923" s="210" t="s">
        <v>271</v>
      </c>
      <c r="H923" s="211">
        <v>16</v>
      </c>
      <c r="I923" s="212"/>
      <c r="J923" s="213">
        <f>ROUND(I923*H923,2)</f>
        <v>0</v>
      </c>
      <c r="K923" s="209" t="s">
        <v>146</v>
      </c>
      <c r="L923" s="47"/>
      <c r="M923" s="214" t="s">
        <v>19</v>
      </c>
      <c r="N923" s="215" t="s">
        <v>47</v>
      </c>
      <c r="O923" s="87"/>
      <c r="P923" s="216">
        <f>O923*H923</f>
        <v>0</v>
      </c>
      <c r="Q923" s="216">
        <v>0</v>
      </c>
      <c r="R923" s="216">
        <f>Q923*H923</f>
        <v>0</v>
      </c>
      <c r="S923" s="216">
        <v>0</v>
      </c>
      <c r="T923" s="217">
        <f>S923*H923</f>
        <v>0</v>
      </c>
      <c r="U923" s="41"/>
      <c r="V923" s="41"/>
      <c r="W923" s="41"/>
      <c r="X923" s="41"/>
      <c r="Y923" s="41"/>
      <c r="Z923" s="41"/>
      <c r="AA923" s="41"/>
      <c r="AB923" s="41"/>
      <c r="AC923" s="41"/>
      <c r="AD923" s="41"/>
      <c r="AE923" s="41"/>
      <c r="AR923" s="218" t="s">
        <v>305</v>
      </c>
      <c r="AT923" s="218" t="s">
        <v>142</v>
      </c>
      <c r="AU923" s="218" t="s">
        <v>86</v>
      </c>
      <c r="AY923" s="20" t="s">
        <v>139</v>
      </c>
      <c r="BE923" s="219">
        <f>IF(N923="základní",J923,0)</f>
        <v>0</v>
      </c>
      <c r="BF923" s="219">
        <f>IF(N923="snížená",J923,0)</f>
        <v>0</v>
      </c>
      <c r="BG923" s="219">
        <f>IF(N923="zákl. přenesená",J923,0)</f>
        <v>0</v>
      </c>
      <c r="BH923" s="219">
        <f>IF(N923="sníž. přenesená",J923,0)</f>
        <v>0</v>
      </c>
      <c r="BI923" s="219">
        <f>IF(N923="nulová",J923,0)</f>
        <v>0</v>
      </c>
      <c r="BJ923" s="20" t="s">
        <v>84</v>
      </c>
      <c r="BK923" s="219">
        <f>ROUND(I923*H923,2)</f>
        <v>0</v>
      </c>
      <c r="BL923" s="20" t="s">
        <v>305</v>
      </c>
      <c r="BM923" s="218" t="s">
        <v>2776</v>
      </c>
    </row>
    <row r="924" s="2" customFormat="1">
      <c r="A924" s="41"/>
      <c r="B924" s="42"/>
      <c r="C924" s="43"/>
      <c r="D924" s="220" t="s">
        <v>149</v>
      </c>
      <c r="E924" s="43"/>
      <c r="F924" s="221" t="s">
        <v>2777</v>
      </c>
      <c r="G924" s="43"/>
      <c r="H924" s="43"/>
      <c r="I924" s="222"/>
      <c r="J924" s="43"/>
      <c r="K924" s="43"/>
      <c r="L924" s="47"/>
      <c r="M924" s="223"/>
      <c r="N924" s="224"/>
      <c r="O924" s="87"/>
      <c r="P924" s="87"/>
      <c r="Q924" s="87"/>
      <c r="R924" s="87"/>
      <c r="S924" s="87"/>
      <c r="T924" s="88"/>
      <c r="U924" s="41"/>
      <c r="V924" s="41"/>
      <c r="W924" s="41"/>
      <c r="X924" s="41"/>
      <c r="Y924" s="41"/>
      <c r="Z924" s="41"/>
      <c r="AA924" s="41"/>
      <c r="AB924" s="41"/>
      <c r="AC924" s="41"/>
      <c r="AD924" s="41"/>
      <c r="AE924" s="41"/>
      <c r="AT924" s="20" t="s">
        <v>149</v>
      </c>
      <c r="AU924" s="20" t="s">
        <v>86</v>
      </c>
    </row>
    <row r="925" s="2" customFormat="1">
      <c r="A925" s="41"/>
      <c r="B925" s="42"/>
      <c r="C925" s="43"/>
      <c r="D925" s="225" t="s">
        <v>151</v>
      </c>
      <c r="E925" s="43"/>
      <c r="F925" s="226" t="s">
        <v>2778</v>
      </c>
      <c r="G925" s="43"/>
      <c r="H925" s="43"/>
      <c r="I925" s="222"/>
      <c r="J925" s="43"/>
      <c r="K925" s="43"/>
      <c r="L925" s="47"/>
      <c r="M925" s="223"/>
      <c r="N925" s="224"/>
      <c r="O925" s="87"/>
      <c r="P925" s="87"/>
      <c r="Q925" s="87"/>
      <c r="R925" s="87"/>
      <c r="S925" s="87"/>
      <c r="T925" s="88"/>
      <c r="U925" s="41"/>
      <c r="V925" s="41"/>
      <c r="W925" s="41"/>
      <c r="X925" s="41"/>
      <c r="Y925" s="41"/>
      <c r="Z925" s="41"/>
      <c r="AA925" s="41"/>
      <c r="AB925" s="41"/>
      <c r="AC925" s="41"/>
      <c r="AD925" s="41"/>
      <c r="AE925" s="41"/>
      <c r="AT925" s="20" t="s">
        <v>151</v>
      </c>
      <c r="AU925" s="20" t="s">
        <v>86</v>
      </c>
    </row>
    <row r="926" s="2" customFormat="1" ht="16.5" customHeight="1">
      <c r="A926" s="41"/>
      <c r="B926" s="42"/>
      <c r="C926" s="240" t="s">
        <v>2779</v>
      </c>
      <c r="D926" s="241" t="s">
        <v>182</v>
      </c>
      <c r="E926" s="242" t="s">
        <v>2780</v>
      </c>
      <c r="F926" s="243" t="s">
        <v>2781</v>
      </c>
      <c r="G926" s="244" t="s">
        <v>271</v>
      </c>
      <c r="H926" s="245">
        <v>16</v>
      </c>
      <c r="I926" s="246"/>
      <c r="J926" s="247">
        <f>ROUND(I926*H926,2)</f>
        <v>0</v>
      </c>
      <c r="K926" s="243" t="s">
        <v>146</v>
      </c>
      <c r="L926" s="248"/>
      <c r="M926" s="249" t="s">
        <v>19</v>
      </c>
      <c r="N926" s="250" t="s">
        <v>47</v>
      </c>
      <c r="O926" s="87"/>
      <c r="P926" s="216">
        <f>O926*H926</f>
        <v>0</v>
      </c>
      <c r="Q926" s="216">
        <v>9.0000000000000006E-05</v>
      </c>
      <c r="R926" s="216">
        <f>Q926*H926</f>
        <v>0.0014400000000000001</v>
      </c>
      <c r="S926" s="216">
        <v>0</v>
      </c>
      <c r="T926" s="217">
        <f>S926*H926</f>
        <v>0</v>
      </c>
      <c r="U926" s="41"/>
      <c r="V926" s="41"/>
      <c r="W926" s="41"/>
      <c r="X926" s="41"/>
      <c r="Y926" s="41"/>
      <c r="Z926" s="41"/>
      <c r="AA926" s="41"/>
      <c r="AB926" s="41"/>
      <c r="AC926" s="41"/>
      <c r="AD926" s="41"/>
      <c r="AE926" s="41"/>
      <c r="AR926" s="218" t="s">
        <v>388</v>
      </c>
      <c r="AT926" s="218" t="s">
        <v>182</v>
      </c>
      <c r="AU926" s="218" t="s">
        <v>86</v>
      </c>
      <c r="AY926" s="20" t="s">
        <v>139</v>
      </c>
      <c r="BE926" s="219">
        <f>IF(N926="základní",J926,0)</f>
        <v>0</v>
      </c>
      <c r="BF926" s="219">
        <f>IF(N926="snížená",J926,0)</f>
        <v>0</v>
      </c>
      <c r="BG926" s="219">
        <f>IF(N926="zákl. přenesená",J926,0)</f>
        <v>0</v>
      </c>
      <c r="BH926" s="219">
        <f>IF(N926="sníž. přenesená",J926,0)</f>
        <v>0</v>
      </c>
      <c r="BI926" s="219">
        <f>IF(N926="nulová",J926,0)</f>
        <v>0</v>
      </c>
      <c r="BJ926" s="20" t="s">
        <v>84</v>
      </c>
      <c r="BK926" s="219">
        <f>ROUND(I926*H926,2)</f>
        <v>0</v>
      </c>
      <c r="BL926" s="20" t="s">
        <v>305</v>
      </c>
      <c r="BM926" s="218" t="s">
        <v>2782</v>
      </c>
    </row>
    <row r="927" s="2" customFormat="1">
      <c r="A927" s="41"/>
      <c r="B927" s="42"/>
      <c r="C927" s="43"/>
      <c r="D927" s="220" t="s">
        <v>149</v>
      </c>
      <c r="E927" s="43"/>
      <c r="F927" s="221" t="s">
        <v>2781</v>
      </c>
      <c r="G927" s="43"/>
      <c r="H927" s="43"/>
      <c r="I927" s="222"/>
      <c r="J927" s="43"/>
      <c r="K927" s="43"/>
      <c r="L927" s="47"/>
      <c r="M927" s="223"/>
      <c r="N927" s="224"/>
      <c r="O927" s="87"/>
      <c r="P927" s="87"/>
      <c r="Q927" s="87"/>
      <c r="R927" s="87"/>
      <c r="S927" s="87"/>
      <c r="T927" s="88"/>
      <c r="U927" s="41"/>
      <c r="V927" s="41"/>
      <c r="W927" s="41"/>
      <c r="X927" s="41"/>
      <c r="Y927" s="41"/>
      <c r="Z927" s="41"/>
      <c r="AA927" s="41"/>
      <c r="AB927" s="41"/>
      <c r="AC927" s="41"/>
      <c r="AD927" s="41"/>
      <c r="AE927" s="41"/>
      <c r="AT927" s="20" t="s">
        <v>149</v>
      </c>
      <c r="AU927" s="20" t="s">
        <v>86</v>
      </c>
    </row>
    <row r="928" s="2" customFormat="1" ht="16.5" customHeight="1">
      <c r="A928" s="41"/>
      <c r="B928" s="42"/>
      <c r="C928" s="207" t="s">
        <v>2783</v>
      </c>
      <c r="D928" s="238" t="s">
        <v>142</v>
      </c>
      <c r="E928" s="208" t="s">
        <v>2784</v>
      </c>
      <c r="F928" s="209" t="s">
        <v>2785</v>
      </c>
      <c r="G928" s="210" t="s">
        <v>271</v>
      </c>
      <c r="H928" s="211">
        <v>3</v>
      </c>
      <c r="I928" s="212"/>
      <c r="J928" s="213">
        <f>ROUND(I928*H928,2)</f>
        <v>0</v>
      </c>
      <c r="K928" s="209" t="s">
        <v>146</v>
      </c>
      <c r="L928" s="47"/>
      <c r="M928" s="214" t="s">
        <v>19</v>
      </c>
      <c r="N928" s="215" t="s">
        <v>47</v>
      </c>
      <c r="O928" s="87"/>
      <c r="P928" s="216">
        <f>O928*H928</f>
        <v>0</v>
      </c>
      <c r="Q928" s="216">
        <v>0</v>
      </c>
      <c r="R928" s="216">
        <f>Q928*H928</f>
        <v>0</v>
      </c>
      <c r="S928" s="216">
        <v>0</v>
      </c>
      <c r="T928" s="217">
        <f>S928*H928</f>
        <v>0</v>
      </c>
      <c r="U928" s="41"/>
      <c r="V928" s="41"/>
      <c r="W928" s="41"/>
      <c r="X928" s="41"/>
      <c r="Y928" s="41"/>
      <c r="Z928" s="41"/>
      <c r="AA928" s="41"/>
      <c r="AB928" s="41"/>
      <c r="AC928" s="41"/>
      <c r="AD928" s="41"/>
      <c r="AE928" s="41"/>
      <c r="AR928" s="218" t="s">
        <v>305</v>
      </c>
      <c r="AT928" s="218" t="s">
        <v>142</v>
      </c>
      <c r="AU928" s="218" t="s">
        <v>86</v>
      </c>
      <c r="AY928" s="20" t="s">
        <v>139</v>
      </c>
      <c r="BE928" s="219">
        <f>IF(N928="základní",J928,0)</f>
        <v>0</v>
      </c>
      <c r="BF928" s="219">
        <f>IF(N928="snížená",J928,0)</f>
        <v>0</v>
      </c>
      <c r="BG928" s="219">
        <f>IF(N928="zákl. přenesená",J928,0)</f>
        <v>0</v>
      </c>
      <c r="BH928" s="219">
        <f>IF(N928="sníž. přenesená",J928,0)</f>
        <v>0</v>
      </c>
      <c r="BI928" s="219">
        <f>IF(N928="nulová",J928,0)</f>
        <v>0</v>
      </c>
      <c r="BJ928" s="20" t="s">
        <v>84</v>
      </c>
      <c r="BK928" s="219">
        <f>ROUND(I928*H928,2)</f>
        <v>0</v>
      </c>
      <c r="BL928" s="20" t="s">
        <v>305</v>
      </c>
      <c r="BM928" s="218" t="s">
        <v>2786</v>
      </c>
    </row>
    <row r="929" s="2" customFormat="1">
      <c r="A929" s="41"/>
      <c r="B929" s="42"/>
      <c r="C929" s="43"/>
      <c r="D929" s="220" t="s">
        <v>149</v>
      </c>
      <c r="E929" s="43"/>
      <c r="F929" s="221" t="s">
        <v>2787</v>
      </c>
      <c r="G929" s="43"/>
      <c r="H929" s="43"/>
      <c r="I929" s="222"/>
      <c r="J929" s="43"/>
      <c r="K929" s="43"/>
      <c r="L929" s="47"/>
      <c r="M929" s="223"/>
      <c r="N929" s="224"/>
      <c r="O929" s="87"/>
      <c r="P929" s="87"/>
      <c r="Q929" s="87"/>
      <c r="R929" s="87"/>
      <c r="S929" s="87"/>
      <c r="T929" s="88"/>
      <c r="U929" s="41"/>
      <c r="V929" s="41"/>
      <c r="W929" s="41"/>
      <c r="X929" s="41"/>
      <c r="Y929" s="41"/>
      <c r="Z929" s="41"/>
      <c r="AA929" s="41"/>
      <c r="AB929" s="41"/>
      <c r="AC929" s="41"/>
      <c r="AD929" s="41"/>
      <c r="AE929" s="41"/>
      <c r="AT929" s="20" t="s">
        <v>149</v>
      </c>
      <c r="AU929" s="20" t="s">
        <v>86</v>
      </c>
    </row>
    <row r="930" s="2" customFormat="1">
      <c r="A930" s="41"/>
      <c r="B930" s="42"/>
      <c r="C930" s="43"/>
      <c r="D930" s="225" t="s">
        <v>151</v>
      </c>
      <c r="E930" s="43"/>
      <c r="F930" s="226" t="s">
        <v>2788</v>
      </c>
      <c r="G930" s="43"/>
      <c r="H930" s="43"/>
      <c r="I930" s="222"/>
      <c r="J930" s="43"/>
      <c r="K930" s="43"/>
      <c r="L930" s="47"/>
      <c r="M930" s="223"/>
      <c r="N930" s="224"/>
      <c r="O930" s="87"/>
      <c r="P930" s="87"/>
      <c r="Q930" s="87"/>
      <c r="R930" s="87"/>
      <c r="S930" s="87"/>
      <c r="T930" s="88"/>
      <c r="U930" s="41"/>
      <c r="V930" s="41"/>
      <c r="W930" s="41"/>
      <c r="X930" s="41"/>
      <c r="Y930" s="41"/>
      <c r="Z930" s="41"/>
      <c r="AA930" s="41"/>
      <c r="AB930" s="41"/>
      <c r="AC930" s="41"/>
      <c r="AD930" s="41"/>
      <c r="AE930" s="41"/>
      <c r="AT930" s="20" t="s">
        <v>151</v>
      </c>
      <c r="AU930" s="20" t="s">
        <v>86</v>
      </c>
    </row>
    <row r="931" s="2" customFormat="1" ht="16.5" customHeight="1">
      <c r="A931" s="41"/>
      <c r="B931" s="42"/>
      <c r="C931" s="240" t="s">
        <v>2789</v>
      </c>
      <c r="D931" s="241" t="s">
        <v>182</v>
      </c>
      <c r="E931" s="242" t="s">
        <v>2790</v>
      </c>
      <c r="F931" s="243" t="s">
        <v>2791</v>
      </c>
      <c r="G931" s="244" t="s">
        <v>271</v>
      </c>
      <c r="H931" s="245">
        <v>1</v>
      </c>
      <c r="I931" s="246"/>
      <c r="J931" s="247">
        <f>ROUND(I931*H931,2)</f>
        <v>0</v>
      </c>
      <c r="K931" s="243" t="s">
        <v>146</v>
      </c>
      <c r="L931" s="248"/>
      <c r="M931" s="249" t="s">
        <v>19</v>
      </c>
      <c r="N931" s="250" t="s">
        <v>47</v>
      </c>
      <c r="O931" s="87"/>
      <c r="P931" s="216">
        <f>O931*H931</f>
        <v>0</v>
      </c>
      <c r="Q931" s="216">
        <v>9.0000000000000006E-05</v>
      </c>
      <c r="R931" s="216">
        <f>Q931*H931</f>
        <v>9.0000000000000006E-05</v>
      </c>
      <c r="S931" s="216">
        <v>0</v>
      </c>
      <c r="T931" s="217">
        <f>S931*H931</f>
        <v>0</v>
      </c>
      <c r="U931" s="41"/>
      <c r="V931" s="41"/>
      <c r="W931" s="41"/>
      <c r="X931" s="41"/>
      <c r="Y931" s="41"/>
      <c r="Z931" s="41"/>
      <c r="AA931" s="41"/>
      <c r="AB931" s="41"/>
      <c r="AC931" s="41"/>
      <c r="AD931" s="41"/>
      <c r="AE931" s="41"/>
      <c r="AR931" s="218" t="s">
        <v>388</v>
      </c>
      <c r="AT931" s="218" t="s">
        <v>182</v>
      </c>
      <c r="AU931" s="218" t="s">
        <v>86</v>
      </c>
      <c r="AY931" s="20" t="s">
        <v>139</v>
      </c>
      <c r="BE931" s="219">
        <f>IF(N931="základní",J931,0)</f>
        <v>0</v>
      </c>
      <c r="BF931" s="219">
        <f>IF(N931="snížená",J931,0)</f>
        <v>0</v>
      </c>
      <c r="BG931" s="219">
        <f>IF(N931="zákl. přenesená",J931,0)</f>
        <v>0</v>
      </c>
      <c r="BH931" s="219">
        <f>IF(N931="sníž. přenesená",J931,0)</f>
        <v>0</v>
      </c>
      <c r="BI931" s="219">
        <f>IF(N931="nulová",J931,0)</f>
        <v>0</v>
      </c>
      <c r="BJ931" s="20" t="s">
        <v>84</v>
      </c>
      <c r="BK931" s="219">
        <f>ROUND(I931*H931,2)</f>
        <v>0</v>
      </c>
      <c r="BL931" s="20" t="s">
        <v>305</v>
      </c>
      <c r="BM931" s="218" t="s">
        <v>2792</v>
      </c>
    </row>
    <row r="932" s="2" customFormat="1">
      <c r="A932" s="41"/>
      <c r="B932" s="42"/>
      <c r="C932" s="43"/>
      <c r="D932" s="220" t="s">
        <v>149</v>
      </c>
      <c r="E932" s="43"/>
      <c r="F932" s="221" t="s">
        <v>2791</v>
      </c>
      <c r="G932" s="43"/>
      <c r="H932" s="43"/>
      <c r="I932" s="222"/>
      <c r="J932" s="43"/>
      <c r="K932" s="43"/>
      <c r="L932" s="47"/>
      <c r="M932" s="223"/>
      <c r="N932" s="224"/>
      <c r="O932" s="87"/>
      <c r="P932" s="87"/>
      <c r="Q932" s="87"/>
      <c r="R932" s="87"/>
      <c r="S932" s="87"/>
      <c r="T932" s="88"/>
      <c r="U932" s="41"/>
      <c r="V932" s="41"/>
      <c r="W932" s="41"/>
      <c r="X932" s="41"/>
      <c r="Y932" s="41"/>
      <c r="Z932" s="41"/>
      <c r="AA932" s="41"/>
      <c r="AB932" s="41"/>
      <c r="AC932" s="41"/>
      <c r="AD932" s="41"/>
      <c r="AE932" s="41"/>
      <c r="AT932" s="20" t="s">
        <v>149</v>
      </c>
      <c r="AU932" s="20" t="s">
        <v>86</v>
      </c>
    </row>
    <row r="933" s="13" customFormat="1">
      <c r="A933" s="13"/>
      <c r="B933" s="227"/>
      <c r="C933" s="228"/>
      <c r="D933" s="220" t="s">
        <v>153</v>
      </c>
      <c r="E933" s="229" t="s">
        <v>19</v>
      </c>
      <c r="F933" s="230" t="s">
        <v>84</v>
      </c>
      <c r="G933" s="228"/>
      <c r="H933" s="231">
        <v>1</v>
      </c>
      <c r="I933" s="232"/>
      <c r="J933" s="228"/>
      <c r="K933" s="228"/>
      <c r="L933" s="233"/>
      <c r="M933" s="234"/>
      <c r="N933" s="235"/>
      <c r="O933" s="235"/>
      <c r="P933" s="235"/>
      <c r="Q933" s="235"/>
      <c r="R933" s="235"/>
      <c r="S933" s="235"/>
      <c r="T933" s="236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37" t="s">
        <v>153</v>
      </c>
      <c r="AU933" s="237" t="s">
        <v>86</v>
      </c>
      <c r="AV933" s="13" t="s">
        <v>86</v>
      </c>
      <c r="AW933" s="13" t="s">
        <v>35</v>
      </c>
      <c r="AX933" s="13" t="s">
        <v>84</v>
      </c>
      <c r="AY933" s="237" t="s">
        <v>139</v>
      </c>
    </row>
    <row r="934" s="2" customFormat="1" ht="16.5" customHeight="1">
      <c r="A934" s="41"/>
      <c r="B934" s="42"/>
      <c r="C934" s="240" t="s">
        <v>2793</v>
      </c>
      <c r="D934" s="241" t="s">
        <v>182</v>
      </c>
      <c r="E934" s="242" t="s">
        <v>2794</v>
      </c>
      <c r="F934" s="243" t="s">
        <v>2795</v>
      </c>
      <c r="G934" s="244" t="s">
        <v>271</v>
      </c>
      <c r="H934" s="245">
        <v>2</v>
      </c>
      <c r="I934" s="246"/>
      <c r="J934" s="247">
        <f>ROUND(I934*H934,2)</f>
        <v>0</v>
      </c>
      <c r="K934" s="243" t="s">
        <v>146</v>
      </c>
      <c r="L934" s="248"/>
      <c r="M934" s="249" t="s">
        <v>19</v>
      </c>
      <c r="N934" s="250" t="s">
        <v>47</v>
      </c>
      <c r="O934" s="87"/>
      <c r="P934" s="216">
        <f>O934*H934</f>
        <v>0</v>
      </c>
      <c r="Q934" s="216">
        <v>0.00012999999999999999</v>
      </c>
      <c r="R934" s="216">
        <f>Q934*H934</f>
        <v>0.00025999999999999998</v>
      </c>
      <c r="S934" s="216">
        <v>0</v>
      </c>
      <c r="T934" s="217">
        <f>S934*H934</f>
        <v>0</v>
      </c>
      <c r="U934" s="41"/>
      <c r="V934" s="41"/>
      <c r="W934" s="41"/>
      <c r="X934" s="41"/>
      <c r="Y934" s="41"/>
      <c r="Z934" s="41"/>
      <c r="AA934" s="41"/>
      <c r="AB934" s="41"/>
      <c r="AC934" s="41"/>
      <c r="AD934" s="41"/>
      <c r="AE934" s="41"/>
      <c r="AR934" s="218" t="s">
        <v>388</v>
      </c>
      <c r="AT934" s="218" t="s">
        <v>182</v>
      </c>
      <c r="AU934" s="218" t="s">
        <v>86</v>
      </c>
      <c r="AY934" s="20" t="s">
        <v>139</v>
      </c>
      <c r="BE934" s="219">
        <f>IF(N934="základní",J934,0)</f>
        <v>0</v>
      </c>
      <c r="BF934" s="219">
        <f>IF(N934="snížená",J934,0)</f>
        <v>0</v>
      </c>
      <c r="BG934" s="219">
        <f>IF(N934="zákl. přenesená",J934,0)</f>
        <v>0</v>
      </c>
      <c r="BH934" s="219">
        <f>IF(N934="sníž. přenesená",J934,0)</f>
        <v>0</v>
      </c>
      <c r="BI934" s="219">
        <f>IF(N934="nulová",J934,0)</f>
        <v>0</v>
      </c>
      <c r="BJ934" s="20" t="s">
        <v>84</v>
      </c>
      <c r="BK934" s="219">
        <f>ROUND(I934*H934,2)</f>
        <v>0</v>
      </c>
      <c r="BL934" s="20" t="s">
        <v>305</v>
      </c>
      <c r="BM934" s="218" t="s">
        <v>2796</v>
      </c>
    </row>
    <row r="935" s="2" customFormat="1">
      <c r="A935" s="41"/>
      <c r="B935" s="42"/>
      <c r="C935" s="43"/>
      <c r="D935" s="220" t="s">
        <v>149</v>
      </c>
      <c r="E935" s="43"/>
      <c r="F935" s="221" t="s">
        <v>2795</v>
      </c>
      <c r="G935" s="43"/>
      <c r="H935" s="43"/>
      <c r="I935" s="222"/>
      <c r="J935" s="43"/>
      <c r="K935" s="43"/>
      <c r="L935" s="47"/>
      <c r="M935" s="223"/>
      <c r="N935" s="224"/>
      <c r="O935" s="87"/>
      <c r="P935" s="87"/>
      <c r="Q935" s="87"/>
      <c r="R935" s="87"/>
      <c r="S935" s="87"/>
      <c r="T935" s="88"/>
      <c r="U935" s="41"/>
      <c r="V935" s="41"/>
      <c r="W935" s="41"/>
      <c r="X935" s="41"/>
      <c r="Y935" s="41"/>
      <c r="Z935" s="41"/>
      <c r="AA935" s="41"/>
      <c r="AB935" s="41"/>
      <c r="AC935" s="41"/>
      <c r="AD935" s="41"/>
      <c r="AE935" s="41"/>
      <c r="AT935" s="20" t="s">
        <v>149</v>
      </c>
      <c r="AU935" s="20" t="s">
        <v>86</v>
      </c>
    </row>
    <row r="936" s="2" customFormat="1" ht="16.5" customHeight="1">
      <c r="A936" s="41"/>
      <c r="B936" s="42"/>
      <c r="C936" s="207" t="s">
        <v>2797</v>
      </c>
      <c r="D936" s="238" t="s">
        <v>142</v>
      </c>
      <c r="E936" s="208" t="s">
        <v>2798</v>
      </c>
      <c r="F936" s="209" t="s">
        <v>2799</v>
      </c>
      <c r="G936" s="210" t="s">
        <v>271</v>
      </c>
      <c r="H936" s="211">
        <v>1</v>
      </c>
      <c r="I936" s="212"/>
      <c r="J936" s="213">
        <f>ROUND(I936*H936,2)</f>
        <v>0</v>
      </c>
      <c r="K936" s="209" t="s">
        <v>19</v>
      </c>
      <c r="L936" s="47"/>
      <c r="M936" s="214" t="s">
        <v>19</v>
      </c>
      <c r="N936" s="215" t="s">
        <v>47</v>
      </c>
      <c r="O936" s="87"/>
      <c r="P936" s="216">
        <f>O936*H936</f>
        <v>0</v>
      </c>
      <c r="Q936" s="216">
        <v>0</v>
      </c>
      <c r="R936" s="216">
        <f>Q936*H936</f>
        <v>0</v>
      </c>
      <c r="S936" s="216">
        <v>0</v>
      </c>
      <c r="T936" s="217">
        <f>S936*H936</f>
        <v>0</v>
      </c>
      <c r="U936" s="41"/>
      <c r="V936" s="41"/>
      <c r="W936" s="41"/>
      <c r="X936" s="41"/>
      <c r="Y936" s="41"/>
      <c r="Z936" s="41"/>
      <c r="AA936" s="41"/>
      <c r="AB936" s="41"/>
      <c r="AC936" s="41"/>
      <c r="AD936" s="41"/>
      <c r="AE936" s="41"/>
      <c r="AR936" s="218" t="s">
        <v>305</v>
      </c>
      <c r="AT936" s="218" t="s">
        <v>142</v>
      </c>
      <c r="AU936" s="218" t="s">
        <v>86</v>
      </c>
      <c r="AY936" s="20" t="s">
        <v>139</v>
      </c>
      <c r="BE936" s="219">
        <f>IF(N936="základní",J936,0)</f>
        <v>0</v>
      </c>
      <c r="BF936" s="219">
        <f>IF(N936="snížená",J936,0)</f>
        <v>0</v>
      </c>
      <c r="BG936" s="219">
        <f>IF(N936="zákl. přenesená",J936,0)</f>
        <v>0</v>
      </c>
      <c r="BH936" s="219">
        <f>IF(N936="sníž. přenesená",J936,0)</f>
        <v>0</v>
      </c>
      <c r="BI936" s="219">
        <f>IF(N936="nulová",J936,0)</f>
        <v>0</v>
      </c>
      <c r="BJ936" s="20" t="s">
        <v>84</v>
      </c>
      <c r="BK936" s="219">
        <f>ROUND(I936*H936,2)</f>
        <v>0</v>
      </c>
      <c r="BL936" s="20" t="s">
        <v>305</v>
      </c>
      <c r="BM936" s="218" t="s">
        <v>2800</v>
      </c>
    </row>
    <row r="937" s="2" customFormat="1">
      <c r="A937" s="41"/>
      <c r="B937" s="42"/>
      <c r="C937" s="43"/>
      <c r="D937" s="220" t="s">
        <v>149</v>
      </c>
      <c r="E937" s="43"/>
      <c r="F937" s="221" t="s">
        <v>2799</v>
      </c>
      <c r="G937" s="43"/>
      <c r="H937" s="43"/>
      <c r="I937" s="222"/>
      <c r="J937" s="43"/>
      <c r="K937" s="43"/>
      <c r="L937" s="47"/>
      <c r="M937" s="223"/>
      <c r="N937" s="224"/>
      <c r="O937" s="87"/>
      <c r="P937" s="87"/>
      <c r="Q937" s="87"/>
      <c r="R937" s="87"/>
      <c r="S937" s="87"/>
      <c r="T937" s="88"/>
      <c r="U937" s="41"/>
      <c r="V937" s="41"/>
      <c r="W937" s="41"/>
      <c r="X937" s="41"/>
      <c r="Y937" s="41"/>
      <c r="Z937" s="41"/>
      <c r="AA937" s="41"/>
      <c r="AB937" s="41"/>
      <c r="AC937" s="41"/>
      <c r="AD937" s="41"/>
      <c r="AE937" s="41"/>
      <c r="AT937" s="20" t="s">
        <v>149</v>
      </c>
      <c r="AU937" s="20" t="s">
        <v>86</v>
      </c>
    </row>
    <row r="938" s="13" customFormat="1">
      <c r="A938" s="13"/>
      <c r="B938" s="227"/>
      <c r="C938" s="228"/>
      <c r="D938" s="220" t="s">
        <v>153</v>
      </c>
      <c r="E938" s="229" t="s">
        <v>19</v>
      </c>
      <c r="F938" s="230" t="s">
        <v>84</v>
      </c>
      <c r="G938" s="228"/>
      <c r="H938" s="231">
        <v>1</v>
      </c>
      <c r="I938" s="232"/>
      <c r="J938" s="228"/>
      <c r="K938" s="228"/>
      <c r="L938" s="233"/>
      <c r="M938" s="234"/>
      <c r="N938" s="235"/>
      <c r="O938" s="235"/>
      <c r="P938" s="235"/>
      <c r="Q938" s="235"/>
      <c r="R938" s="235"/>
      <c r="S938" s="235"/>
      <c r="T938" s="236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T938" s="237" t="s">
        <v>153</v>
      </c>
      <c r="AU938" s="237" t="s">
        <v>86</v>
      </c>
      <c r="AV938" s="13" t="s">
        <v>86</v>
      </c>
      <c r="AW938" s="13" t="s">
        <v>35</v>
      </c>
      <c r="AX938" s="13" t="s">
        <v>84</v>
      </c>
      <c r="AY938" s="237" t="s">
        <v>139</v>
      </c>
    </row>
    <row r="939" s="2" customFormat="1" ht="21.75" customHeight="1">
      <c r="A939" s="41"/>
      <c r="B939" s="42"/>
      <c r="C939" s="207" t="s">
        <v>2801</v>
      </c>
      <c r="D939" s="238" t="s">
        <v>142</v>
      </c>
      <c r="E939" s="208" t="s">
        <v>2802</v>
      </c>
      <c r="F939" s="209" t="s">
        <v>2803</v>
      </c>
      <c r="G939" s="210" t="s">
        <v>271</v>
      </c>
      <c r="H939" s="211">
        <v>2</v>
      </c>
      <c r="I939" s="212"/>
      <c r="J939" s="213">
        <f>ROUND(I939*H939,2)</f>
        <v>0</v>
      </c>
      <c r="K939" s="209" t="s">
        <v>19</v>
      </c>
      <c r="L939" s="47"/>
      <c r="M939" s="214" t="s">
        <v>19</v>
      </c>
      <c r="N939" s="215" t="s">
        <v>47</v>
      </c>
      <c r="O939" s="87"/>
      <c r="P939" s="216">
        <f>O939*H939</f>
        <v>0</v>
      </c>
      <c r="Q939" s="216">
        <v>0</v>
      </c>
      <c r="R939" s="216">
        <f>Q939*H939</f>
        <v>0</v>
      </c>
      <c r="S939" s="216">
        <v>0</v>
      </c>
      <c r="T939" s="217">
        <f>S939*H939</f>
        <v>0</v>
      </c>
      <c r="U939" s="41"/>
      <c r="V939" s="41"/>
      <c r="W939" s="41"/>
      <c r="X939" s="41"/>
      <c r="Y939" s="41"/>
      <c r="Z939" s="41"/>
      <c r="AA939" s="41"/>
      <c r="AB939" s="41"/>
      <c r="AC939" s="41"/>
      <c r="AD939" s="41"/>
      <c r="AE939" s="41"/>
      <c r="AR939" s="218" t="s">
        <v>305</v>
      </c>
      <c r="AT939" s="218" t="s">
        <v>142</v>
      </c>
      <c r="AU939" s="218" t="s">
        <v>86</v>
      </c>
      <c r="AY939" s="20" t="s">
        <v>139</v>
      </c>
      <c r="BE939" s="219">
        <f>IF(N939="základní",J939,0)</f>
        <v>0</v>
      </c>
      <c r="BF939" s="219">
        <f>IF(N939="snížená",J939,0)</f>
        <v>0</v>
      </c>
      <c r="BG939" s="219">
        <f>IF(N939="zákl. přenesená",J939,0)</f>
        <v>0</v>
      </c>
      <c r="BH939" s="219">
        <f>IF(N939="sníž. přenesená",J939,0)</f>
        <v>0</v>
      </c>
      <c r="BI939" s="219">
        <f>IF(N939="nulová",J939,0)</f>
        <v>0</v>
      </c>
      <c r="BJ939" s="20" t="s">
        <v>84</v>
      </c>
      <c r="BK939" s="219">
        <f>ROUND(I939*H939,2)</f>
        <v>0</v>
      </c>
      <c r="BL939" s="20" t="s">
        <v>305</v>
      </c>
      <c r="BM939" s="218" t="s">
        <v>2804</v>
      </c>
    </row>
    <row r="940" s="2" customFormat="1">
      <c r="A940" s="41"/>
      <c r="B940" s="42"/>
      <c r="C940" s="43"/>
      <c r="D940" s="220" t="s">
        <v>149</v>
      </c>
      <c r="E940" s="43"/>
      <c r="F940" s="221" t="s">
        <v>2805</v>
      </c>
      <c r="G940" s="43"/>
      <c r="H940" s="43"/>
      <c r="I940" s="222"/>
      <c r="J940" s="43"/>
      <c r="K940" s="43"/>
      <c r="L940" s="47"/>
      <c r="M940" s="223"/>
      <c r="N940" s="224"/>
      <c r="O940" s="87"/>
      <c r="P940" s="87"/>
      <c r="Q940" s="87"/>
      <c r="R940" s="87"/>
      <c r="S940" s="87"/>
      <c r="T940" s="88"/>
      <c r="U940" s="41"/>
      <c r="V940" s="41"/>
      <c r="W940" s="41"/>
      <c r="X940" s="41"/>
      <c r="Y940" s="41"/>
      <c r="Z940" s="41"/>
      <c r="AA940" s="41"/>
      <c r="AB940" s="41"/>
      <c r="AC940" s="41"/>
      <c r="AD940" s="41"/>
      <c r="AE940" s="41"/>
      <c r="AT940" s="20" t="s">
        <v>149</v>
      </c>
      <c r="AU940" s="20" t="s">
        <v>86</v>
      </c>
    </row>
    <row r="941" s="13" customFormat="1">
      <c r="A941" s="13"/>
      <c r="B941" s="227"/>
      <c r="C941" s="228"/>
      <c r="D941" s="220" t="s">
        <v>153</v>
      </c>
      <c r="E941" s="229" t="s">
        <v>19</v>
      </c>
      <c r="F941" s="230" t="s">
        <v>86</v>
      </c>
      <c r="G941" s="228"/>
      <c r="H941" s="231">
        <v>2</v>
      </c>
      <c r="I941" s="232"/>
      <c r="J941" s="228"/>
      <c r="K941" s="228"/>
      <c r="L941" s="233"/>
      <c r="M941" s="234"/>
      <c r="N941" s="235"/>
      <c r="O941" s="235"/>
      <c r="P941" s="235"/>
      <c r="Q941" s="235"/>
      <c r="R941" s="235"/>
      <c r="S941" s="235"/>
      <c r="T941" s="236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37" t="s">
        <v>153</v>
      </c>
      <c r="AU941" s="237" t="s">
        <v>86</v>
      </c>
      <c r="AV941" s="13" t="s">
        <v>86</v>
      </c>
      <c r="AW941" s="13" t="s">
        <v>35</v>
      </c>
      <c r="AX941" s="13" t="s">
        <v>84</v>
      </c>
      <c r="AY941" s="237" t="s">
        <v>139</v>
      </c>
    </row>
    <row r="942" s="2" customFormat="1" ht="24.15" customHeight="1">
      <c r="A942" s="41"/>
      <c r="B942" s="42"/>
      <c r="C942" s="207" t="s">
        <v>2806</v>
      </c>
      <c r="D942" s="238" t="s">
        <v>142</v>
      </c>
      <c r="E942" s="208" t="s">
        <v>2807</v>
      </c>
      <c r="F942" s="209" t="s">
        <v>2808</v>
      </c>
      <c r="G942" s="210" t="s">
        <v>271</v>
      </c>
      <c r="H942" s="211">
        <v>12</v>
      </c>
      <c r="I942" s="212"/>
      <c r="J942" s="213">
        <f>ROUND(I942*H942,2)</f>
        <v>0</v>
      </c>
      <c r="K942" s="209" t="s">
        <v>19</v>
      </c>
      <c r="L942" s="47"/>
      <c r="M942" s="214" t="s">
        <v>19</v>
      </c>
      <c r="N942" s="215" t="s">
        <v>47</v>
      </c>
      <c r="O942" s="87"/>
      <c r="P942" s="216">
        <f>O942*H942</f>
        <v>0</v>
      </c>
      <c r="Q942" s="216">
        <v>0</v>
      </c>
      <c r="R942" s="216">
        <f>Q942*H942</f>
        <v>0</v>
      </c>
      <c r="S942" s="216">
        <v>0</v>
      </c>
      <c r="T942" s="217">
        <f>S942*H942</f>
        <v>0</v>
      </c>
      <c r="U942" s="41"/>
      <c r="V942" s="41"/>
      <c r="W942" s="41"/>
      <c r="X942" s="41"/>
      <c r="Y942" s="41"/>
      <c r="Z942" s="41"/>
      <c r="AA942" s="41"/>
      <c r="AB942" s="41"/>
      <c r="AC942" s="41"/>
      <c r="AD942" s="41"/>
      <c r="AE942" s="41"/>
      <c r="AR942" s="218" t="s">
        <v>305</v>
      </c>
      <c r="AT942" s="218" t="s">
        <v>142</v>
      </c>
      <c r="AU942" s="218" t="s">
        <v>86</v>
      </c>
      <c r="AY942" s="20" t="s">
        <v>139</v>
      </c>
      <c r="BE942" s="219">
        <f>IF(N942="základní",J942,0)</f>
        <v>0</v>
      </c>
      <c r="BF942" s="219">
        <f>IF(N942="snížená",J942,0)</f>
        <v>0</v>
      </c>
      <c r="BG942" s="219">
        <f>IF(N942="zákl. přenesená",J942,0)</f>
        <v>0</v>
      </c>
      <c r="BH942" s="219">
        <f>IF(N942="sníž. přenesená",J942,0)</f>
        <v>0</v>
      </c>
      <c r="BI942" s="219">
        <f>IF(N942="nulová",J942,0)</f>
        <v>0</v>
      </c>
      <c r="BJ942" s="20" t="s">
        <v>84</v>
      </c>
      <c r="BK942" s="219">
        <f>ROUND(I942*H942,2)</f>
        <v>0</v>
      </c>
      <c r="BL942" s="20" t="s">
        <v>305</v>
      </c>
      <c r="BM942" s="218" t="s">
        <v>2809</v>
      </c>
    </row>
    <row r="943" s="2" customFormat="1">
      <c r="A943" s="41"/>
      <c r="B943" s="42"/>
      <c r="C943" s="43"/>
      <c r="D943" s="220" t="s">
        <v>149</v>
      </c>
      <c r="E943" s="43"/>
      <c r="F943" s="221" t="s">
        <v>2810</v>
      </c>
      <c r="G943" s="43"/>
      <c r="H943" s="43"/>
      <c r="I943" s="222"/>
      <c r="J943" s="43"/>
      <c r="K943" s="43"/>
      <c r="L943" s="47"/>
      <c r="M943" s="223"/>
      <c r="N943" s="224"/>
      <c r="O943" s="87"/>
      <c r="P943" s="87"/>
      <c r="Q943" s="87"/>
      <c r="R943" s="87"/>
      <c r="S943" s="87"/>
      <c r="T943" s="88"/>
      <c r="U943" s="41"/>
      <c r="V943" s="41"/>
      <c r="W943" s="41"/>
      <c r="X943" s="41"/>
      <c r="Y943" s="41"/>
      <c r="Z943" s="41"/>
      <c r="AA943" s="41"/>
      <c r="AB943" s="41"/>
      <c r="AC943" s="41"/>
      <c r="AD943" s="41"/>
      <c r="AE943" s="41"/>
      <c r="AT943" s="20" t="s">
        <v>149</v>
      </c>
      <c r="AU943" s="20" t="s">
        <v>86</v>
      </c>
    </row>
    <row r="944" s="2" customFormat="1">
      <c r="A944" s="41"/>
      <c r="B944" s="42"/>
      <c r="C944" s="43"/>
      <c r="D944" s="220" t="s">
        <v>164</v>
      </c>
      <c r="E944" s="43"/>
      <c r="F944" s="239" t="s">
        <v>2811</v>
      </c>
      <c r="G944" s="43"/>
      <c r="H944" s="43"/>
      <c r="I944" s="222"/>
      <c r="J944" s="43"/>
      <c r="K944" s="43"/>
      <c r="L944" s="47"/>
      <c r="M944" s="223"/>
      <c r="N944" s="224"/>
      <c r="O944" s="87"/>
      <c r="P944" s="87"/>
      <c r="Q944" s="87"/>
      <c r="R944" s="87"/>
      <c r="S944" s="87"/>
      <c r="T944" s="88"/>
      <c r="U944" s="41"/>
      <c r="V944" s="41"/>
      <c r="W944" s="41"/>
      <c r="X944" s="41"/>
      <c r="Y944" s="41"/>
      <c r="Z944" s="41"/>
      <c r="AA944" s="41"/>
      <c r="AB944" s="41"/>
      <c r="AC944" s="41"/>
      <c r="AD944" s="41"/>
      <c r="AE944" s="41"/>
      <c r="AT944" s="20" t="s">
        <v>164</v>
      </c>
      <c r="AU944" s="20" t="s">
        <v>86</v>
      </c>
    </row>
    <row r="945" s="13" customFormat="1">
      <c r="A945" s="13"/>
      <c r="B945" s="227"/>
      <c r="C945" s="228"/>
      <c r="D945" s="220" t="s">
        <v>153</v>
      </c>
      <c r="E945" s="229" t="s">
        <v>19</v>
      </c>
      <c r="F945" s="230" t="s">
        <v>2812</v>
      </c>
      <c r="G945" s="228"/>
      <c r="H945" s="231">
        <v>12</v>
      </c>
      <c r="I945" s="232"/>
      <c r="J945" s="228"/>
      <c r="K945" s="228"/>
      <c r="L945" s="233"/>
      <c r="M945" s="234"/>
      <c r="N945" s="235"/>
      <c r="O945" s="235"/>
      <c r="P945" s="235"/>
      <c r="Q945" s="235"/>
      <c r="R945" s="235"/>
      <c r="S945" s="235"/>
      <c r="T945" s="236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T945" s="237" t="s">
        <v>153</v>
      </c>
      <c r="AU945" s="237" t="s">
        <v>86</v>
      </c>
      <c r="AV945" s="13" t="s">
        <v>86</v>
      </c>
      <c r="AW945" s="13" t="s">
        <v>35</v>
      </c>
      <c r="AX945" s="13" t="s">
        <v>84</v>
      </c>
      <c r="AY945" s="237" t="s">
        <v>139</v>
      </c>
    </row>
    <row r="946" s="15" customFormat="1">
      <c r="A946" s="15"/>
      <c r="B946" s="262"/>
      <c r="C946" s="263"/>
      <c r="D946" s="220" t="s">
        <v>153</v>
      </c>
      <c r="E946" s="264" t="s">
        <v>19</v>
      </c>
      <c r="F946" s="265" t="s">
        <v>2813</v>
      </c>
      <c r="G946" s="263"/>
      <c r="H946" s="264" t="s">
        <v>19</v>
      </c>
      <c r="I946" s="266"/>
      <c r="J946" s="263"/>
      <c r="K946" s="263"/>
      <c r="L946" s="267"/>
      <c r="M946" s="268"/>
      <c r="N946" s="269"/>
      <c r="O946" s="269"/>
      <c r="P946" s="269"/>
      <c r="Q946" s="269"/>
      <c r="R946" s="269"/>
      <c r="S946" s="269"/>
      <c r="T946" s="270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  <c r="AE946" s="15"/>
      <c r="AT946" s="271" t="s">
        <v>153</v>
      </c>
      <c r="AU946" s="271" t="s">
        <v>86</v>
      </c>
      <c r="AV946" s="15" t="s">
        <v>84</v>
      </c>
      <c r="AW946" s="15" t="s">
        <v>35</v>
      </c>
      <c r="AX946" s="15" t="s">
        <v>76</v>
      </c>
      <c r="AY946" s="271" t="s">
        <v>139</v>
      </c>
    </row>
    <row r="947" s="15" customFormat="1">
      <c r="A947" s="15"/>
      <c r="B947" s="262"/>
      <c r="C947" s="263"/>
      <c r="D947" s="220" t="s">
        <v>153</v>
      </c>
      <c r="E947" s="264" t="s">
        <v>19</v>
      </c>
      <c r="F947" s="265" t="s">
        <v>2814</v>
      </c>
      <c r="G947" s="263"/>
      <c r="H947" s="264" t="s">
        <v>19</v>
      </c>
      <c r="I947" s="266"/>
      <c r="J947" s="263"/>
      <c r="K947" s="263"/>
      <c r="L947" s="267"/>
      <c r="M947" s="268"/>
      <c r="N947" s="269"/>
      <c r="O947" s="269"/>
      <c r="P947" s="269"/>
      <c r="Q947" s="269"/>
      <c r="R947" s="269"/>
      <c r="S947" s="269"/>
      <c r="T947" s="270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  <c r="AE947" s="15"/>
      <c r="AT947" s="271" t="s">
        <v>153</v>
      </c>
      <c r="AU947" s="271" t="s">
        <v>86</v>
      </c>
      <c r="AV947" s="15" t="s">
        <v>84</v>
      </c>
      <c r="AW947" s="15" t="s">
        <v>35</v>
      </c>
      <c r="AX947" s="15" t="s">
        <v>76</v>
      </c>
      <c r="AY947" s="271" t="s">
        <v>139</v>
      </c>
    </row>
    <row r="948" s="2" customFormat="1" ht="16.5" customHeight="1">
      <c r="A948" s="41"/>
      <c r="B948" s="42"/>
      <c r="C948" s="207" t="s">
        <v>2815</v>
      </c>
      <c r="D948" s="238" t="s">
        <v>142</v>
      </c>
      <c r="E948" s="208" t="s">
        <v>2816</v>
      </c>
      <c r="F948" s="209" t="s">
        <v>2817</v>
      </c>
      <c r="G948" s="210" t="s">
        <v>271</v>
      </c>
      <c r="H948" s="211">
        <v>2</v>
      </c>
      <c r="I948" s="212"/>
      <c r="J948" s="213">
        <f>ROUND(I948*H948,2)</f>
        <v>0</v>
      </c>
      <c r="K948" s="209" t="s">
        <v>19</v>
      </c>
      <c r="L948" s="47"/>
      <c r="M948" s="214" t="s">
        <v>19</v>
      </c>
      <c r="N948" s="215" t="s">
        <v>47</v>
      </c>
      <c r="O948" s="87"/>
      <c r="P948" s="216">
        <f>O948*H948</f>
        <v>0</v>
      </c>
      <c r="Q948" s="216">
        <v>0</v>
      </c>
      <c r="R948" s="216">
        <f>Q948*H948</f>
        <v>0</v>
      </c>
      <c r="S948" s="216">
        <v>0</v>
      </c>
      <c r="T948" s="217">
        <f>S948*H948</f>
        <v>0</v>
      </c>
      <c r="U948" s="41"/>
      <c r="V948" s="41"/>
      <c r="W948" s="41"/>
      <c r="X948" s="41"/>
      <c r="Y948" s="41"/>
      <c r="Z948" s="41"/>
      <c r="AA948" s="41"/>
      <c r="AB948" s="41"/>
      <c r="AC948" s="41"/>
      <c r="AD948" s="41"/>
      <c r="AE948" s="41"/>
      <c r="AR948" s="218" t="s">
        <v>305</v>
      </c>
      <c r="AT948" s="218" t="s">
        <v>142</v>
      </c>
      <c r="AU948" s="218" t="s">
        <v>86</v>
      </c>
      <c r="AY948" s="20" t="s">
        <v>139</v>
      </c>
      <c r="BE948" s="219">
        <f>IF(N948="základní",J948,0)</f>
        <v>0</v>
      </c>
      <c r="BF948" s="219">
        <f>IF(N948="snížená",J948,0)</f>
        <v>0</v>
      </c>
      <c r="BG948" s="219">
        <f>IF(N948="zákl. přenesená",J948,0)</f>
        <v>0</v>
      </c>
      <c r="BH948" s="219">
        <f>IF(N948="sníž. přenesená",J948,0)</f>
        <v>0</v>
      </c>
      <c r="BI948" s="219">
        <f>IF(N948="nulová",J948,0)</f>
        <v>0</v>
      </c>
      <c r="BJ948" s="20" t="s">
        <v>84</v>
      </c>
      <c r="BK948" s="219">
        <f>ROUND(I948*H948,2)</f>
        <v>0</v>
      </c>
      <c r="BL948" s="20" t="s">
        <v>305</v>
      </c>
      <c r="BM948" s="218" t="s">
        <v>2818</v>
      </c>
    </row>
    <row r="949" s="2" customFormat="1">
      <c r="A949" s="41"/>
      <c r="B949" s="42"/>
      <c r="C949" s="43"/>
      <c r="D949" s="220" t="s">
        <v>149</v>
      </c>
      <c r="E949" s="43"/>
      <c r="F949" s="221" t="s">
        <v>2817</v>
      </c>
      <c r="G949" s="43"/>
      <c r="H949" s="43"/>
      <c r="I949" s="222"/>
      <c r="J949" s="43"/>
      <c r="K949" s="43"/>
      <c r="L949" s="47"/>
      <c r="M949" s="223"/>
      <c r="N949" s="224"/>
      <c r="O949" s="87"/>
      <c r="P949" s="87"/>
      <c r="Q949" s="87"/>
      <c r="R949" s="87"/>
      <c r="S949" s="87"/>
      <c r="T949" s="88"/>
      <c r="U949" s="41"/>
      <c r="V949" s="41"/>
      <c r="W949" s="41"/>
      <c r="X949" s="41"/>
      <c r="Y949" s="41"/>
      <c r="Z949" s="41"/>
      <c r="AA949" s="41"/>
      <c r="AB949" s="41"/>
      <c r="AC949" s="41"/>
      <c r="AD949" s="41"/>
      <c r="AE949" s="41"/>
      <c r="AT949" s="20" t="s">
        <v>149</v>
      </c>
      <c r="AU949" s="20" t="s">
        <v>86</v>
      </c>
    </row>
    <row r="950" s="13" customFormat="1">
      <c r="A950" s="13"/>
      <c r="B950" s="227"/>
      <c r="C950" s="228"/>
      <c r="D950" s="220" t="s">
        <v>153</v>
      </c>
      <c r="E950" s="229" t="s">
        <v>19</v>
      </c>
      <c r="F950" s="230" t="s">
        <v>86</v>
      </c>
      <c r="G950" s="228"/>
      <c r="H950" s="231">
        <v>2</v>
      </c>
      <c r="I950" s="232"/>
      <c r="J950" s="228"/>
      <c r="K950" s="228"/>
      <c r="L950" s="233"/>
      <c r="M950" s="234"/>
      <c r="N950" s="235"/>
      <c r="O950" s="235"/>
      <c r="P950" s="235"/>
      <c r="Q950" s="235"/>
      <c r="R950" s="235"/>
      <c r="S950" s="235"/>
      <c r="T950" s="236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T950" s="237" t="s">
        <v>153</v>
      </c>
      <c r="AU950" s="237" t="s">
        <v>86</v>
      </c>
      <c r="AV950" s="13" t="s">
        <v>86</v>
      </c>
      <c r="AW950" s="13" t="s">
        <v>35</v>
      </c>
      <c r="AX950" s="13" t="s">
        <v>84</v>
      </c>
      <c r="AY950" s="237" t="s">
        <v>139</v>
      </c>
    </row>
    <row r="951" s="15" customFormat="1">
      <c r="A951" s="15"/>
      <c r="B951" s="262"/>
      <c r="C951" s="263"/>
      <c r="D951" s="220" t="s">
        <v>153</v>
      </c>
      <c r="E951" s="264" t="s">
        <v>19</v>
      </c>
      <c r="F951" s="265" t="s">
        <v>2813</v>
      </c>
      <c r="G951" s="263"/>
      <c r="H951" s="264" t="s">
        <v>19</v>
      </c>
      <c r="I951" s="266"/>
      <c r="J951" s="263"/>
      <c r="K951" s="263"/>
      <c r="L951" s="267"/>
      <c r="M951" s="268"/>
      <c r="N951" s="269"/>
      <c r="O951" s="269"/>
      <c r="P951" s="269"/>
      <c r="Q951" s="269"/>
      <c r="R951" s="269"/>
      <c r="S951" s="269"/>
      <c r="T951" s="270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  <c r="AE951" s="15"/>
      <c r="AT951" s="271" t="s">
        <v>153</v>
      </c>
      <c r="AU951" s="271" t="s">
        <v>86</v>
      </c>
      <c r="AV951" s="15" t="s">
        <v>84</v>
      </c>
      <c r="AW951" s="15" t="s">
        <v>35</v>
      </c>
      <c r="AX951" s="15" t="s">
        <v>76</v>
      </c>
      <c r="AY951" s="271" t="s">
        <v>139</v>
      </c>
    </row>
    <row r="952" s="15" customFormat="1">
      <c r="A952" s="15"/>
      <c r="B952" s="262"/>
      <c r="C952" s="263"/>
      <c r="D952" s="220" t="s">
        <v>153</v>
      </c>
      <c r="E952" s="264" t="s">
        <v>19</v>
      </c>
      <c r="F952" s="265" t="s">
        <v>2819</v>
      </c>
      <c r="G952" s="263"/>
      <c r="H952" s="264" t="s">
        <v>19</v>
      </c>
      <c r="I952" s="266"/>
      <c r="J952" s="263"/>
      <c r="K952" s="263"/>
      <c r="L952" s="267"/>
      <c r="M952" s="268"/>
      <c r="N952" s="269"/>
      <c r="O952" s="269"/>
      <c r="P952" s="269"/>
      <c r="Q952" s="269"/>
      <c r="R952" s="269"/>
      <c r="S952" s="269"/>
      <c r="T952" s="270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  <c r="AE952" s="15"/>
      <c r="AT952" s="271" t="s">
        <v>153</v>
      </c>
      <c r="AU952" s="271" t="s">
        <v>86</v>
      </c>
      <c r="AV952" s="15" t="s">
        <v>84</v>
      </c>
      <c r="AW952" s="15" t="s">
        <v>35</v>
      </c>
      <c r="AX952" s="15" t="s">
        <v>76</v>
      </c>
      <c r="AY952" s="271" t="s">
        <v>139</v>
      </c>
    </row>
    <row r="953" s="2" customFormat="1" ht="16.5" customHeight="1">
      <c r="A953" s="41"/>
      <c r="B953" s="42"/>
      <c r="C953" s="207" t="s">
        <v>2820</v>
      </c>
      <c r="D953" s="238" t="s">
        <v>142</v>
      </c>
      <c r="E953" s="208" t="s">
        <v>2821</v>
      </c>
      <c r="F953" s="209" t="s">
        <v>2822</v>
      </c>
      <c r="G953" s="210" t="s">
        <v>197</v>
      </c>
      <c r="H953" s="211">
        <v>230</v>
      </c>
      <c r="I953" s="212"/>
      <c r="J953" s="213">
        <f>ROUND(I953*H953,2)</f>
        <v>0</v>
      </c>
      <c r="K953" s="209" t="s">
        <v>146</v>
      </c>
      <c r="L953" s="47"/>
      <c r="M953" s="214" t="s">
        <v>19</v>
      </c>
      <c r="N953" s="215" t="s">
        <v>47</v>
      </c>
      <c r="O953" s="87"/>
      <c r="P953" s="216">
        <f>O953*H953</f>
        <v>0</v>
      </c>
      <c r="Q953" s="216">
        <v>0</v>
      </c>
      <c r="R953" s="216">
        <f>Q953*H953</f>
        <v>0</v>
      </c>
      <c r="S953" s="216">
        <v>0</v>
      </c>
      <c r="T953" s="217">
        <f>S953*H953</f>
        <v>0</v>
      </c>
      <c r="U953" s="41"/>
      <c r="V953" s="41"/>
      <c r="W953" s="41"/>
      <c r="X953" s="41"/>
      <c r="Y953" s="41"/>
      <c r="Z953" s="41"/>
      <c r="AA953" s="41"/>
      <c r="AB953" s="41"/>
      <c r="AC953" s="41"/>
      <c r="AD953" s="41"/>
      <c r="AE953" s="41"/>
      <c r="AR953" s="218" t="s">
        <v>305</v>
      </c>
      <c r="AT953" s="218" t="s">
        <v>142</v>
      </c>
      <c r="AU953" s="218" t="s">
        <v>86</v>
      </c>
      <c r="AY953" s="20" t="s">
        <v>139</v>
      </c>
      <c r="BE953" s="219">
        <f>IF(N953="základní",J953,0)</f>
        <v>0</v>
      </c>
      <c r="BF953" s="219">
        <f>IF(N953="snížená",J953,0)</f>
        <v>0</v>
      </c>
      <c r="BG953" s="219">
        <f>IF(N953="zákl. přenesená",J953,0)</f>
        <v>0</v>
      </c>
      <c r="BH953" s="219">
        <f>IF(N953="sníž. přenesená",J953,0)</f>
        <v>0</v>
      </c>
      <c r="BI953" s="219">
        <f>IF(N953="nulová",J953,0)</f>
        <v>0</v>
      </c>
      <c r="BJ953" s="20" t="s">
        <v>84</v>
      </c>
      <c r="BK953" s="219">
        <f>ROUND(I953*H953,2)</f>
        <v>0</v>
      </c>
      <c r="BL953" s="20" t="s">
        <v>305</v>
      </c>
      <c r="BM953" s="218" t="s">
        <v>2823</v>
      </c>
    </row>
    <row r="954" s="2" customFormat="1">
      <c r="A954" s="41"/>
      <c r="B954" s="42"/>
      <c r="C954" s="43"/>
      <c r="D954" s="220" t="s">
        <v>149</v>
      </c>
      <c r="E954" s="43"/>
      <c r="F954" s="221" t="s">
        <v>2824</v>
      </c>
      <c r="G954" s="43"/>
      <c r="H954" s="43"/>
      <c r="I954" s="222"/>
      <c r="J954" s="43"/>
      <c r="K954" s="43"/>
      <c r="L954" s="47"/>
      <c r="M954" s="223"/>
      <c r="N954" s="224"/>
      <c r="O954" s="87"/>
      <c r="P954" s="87"/>
      <c r="Q954" s="87"/>
      <c r="R954" s="87"/>
      <c r="S954" s="87"/>
      <c r="T954" s="88"/>
      <c r="U954" s="41"/>
      <c r="V954" s="41"/>
      <c r="W954" s="41"/>
      <c r="X954" s="41"/>
      <c r="Y954" s="41"/>
      <c r="Z954" s="41"/>
      <c r="AA954" s="41"/>
      <c r="AB954" s="41"/>
      <c r="AC954" s="41"/>
      <c r="AD954" s="41"/>
      <c r="AE954" s="41"/>
      <c r="AT954" s="20" t="s">
        <v>149</v>
      </c>
      <c r="AU954" s="20" t="s">
        <v>86</v>
      </c>
    </row>
    <row r="955" s="2" customFormat="1">
      <c r="A955" s="41"/>
      <c r="B955" s="42"/>
      <c r="C955" s="43"/>
      <c r="D955" s="225" t="s">
        <v>151</v>
      </c>
      <c r="E955" s="43"/>
      <c r="F955" s="226" t="s">
        <v>2825</v>
      </c>
      <c r="G955" s="43"/>
      <c r="H955" s="43"/>
      <c r="I955" s="222"/>
      <c r="J955" s="43"/>
      <c r="K955" s="43"/>
      <c r="L955" s="47"/>
      <c r="M955" s="223"/>
      <c r="N955" s="224"/>
      <c r="O955" s="87"/>
      <c r="P955" s="87"/>
      <c r="Q955" s="87"/>
      <c r="R955" s="87"/>
      <c r="S955" s="87"/>
      <c r="T955" s="88"/>
      <c r="U955" s="41"/>
      <c r="V955" s="41"/>
      <c r="W955" s="41"/>
      <c r="X955" s="41"/>
      <c r="Y955" s="41"/>
      <c r="Z955" s="41"/>
      <c r="AA955" s="41"/>
      <c r="AB955" s="41"/>
      <c r="AC955" s="41"/>
      <c r="AD955" s="41"/>
      <c r="AE955" s="41"/>
      <c r="AT955" s="20" t="s">
        <v>151</v>
      </c>
      <c r="AU955" s="20" t="s">
        <v>86</v>
      </c>
    </row>
    <row r="956" s="13" customFormat="1">
      <c r="A956" s="13"/>
      <c r="B956" s="227"/>
      <c r="C956" s="228"/>
      <c r="D956" s="220" t="s">
        <v>153</v>
      </c>
      <c r="E956" s="229" t="s">
        <v>19</v>
      </c>
      <c r="F956" s="230" t="s">
        <v>2826</v>
      </c>
      <c r="G956" s="228"/>
      <c r="H956" s="231">
        <v>230</v>
      </c>
      <c r="I956" s="232"/>
      <c r="J956" s="228"/>
      <c r="K956" s="228"/>
      <c r="L956" s="233"/>
      <c r="M956" s="234"/>
      <c r="N956" s="235"/>
      <c r="O956" s="235"/>
      <c r="P956" s="235"/>
      <c r="Q956" s="235"/>
      <c r="R956" s="235"/>
      <c r="S956" s="235"/>
      <c r="T956" s="236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T956" s="237" t="s">
        <v>153</v>
      </c>
      <c r="AU956" s="237" t="s">
        <v>86</v>
      </c>
      <c r="AV956" s="13" t="s">
        <v>86</v>
      </c>
      <c r="AW956" s="13" t="s">
        <v>35</v>
      </c>
      <c r="AX956" s="13" t="s">
        <v>84</v>
      </c>
      <c r="AY956" s="237" t="s">
        <v>139</v>
      </c>
    </row>
    <row r="957" s="2" customFormat="1" ht="16.5" customHeight="1">
      <c r="A957" s="41"/>
      <c r="B957" s="42"/>
      <c r="C957" s="240" t="s">
        <v>2827</v>
      </c>
      <c r="D957" s="241" t="s">
        <v>182</v>
      </c>
      <c r="E957" s="242" t="s">
        <v>772</v>
      </c>
      <c r="F957" s="243" t="s">
        <v>773</v>
      </c>
      <c r="G957" s="244" t="s">
        <v>197</v>
      </c>
      <c r="H957" s="245">
        <v>253</v>
      </c>
      <c r="I957" s="246"/>
      <c r="J957" s="247">
        <f>ROUND(I957*H957,2)</f>
        <v>0</v>
      </c>
      <c r="K957" s="243" t="s">
        <v>146</v>
      </c>
      <c r="L957" s="248"/>
      <c r="M957" s="249" t="s">
        <v>19</v>
      </c>
      <c r="N957" s="250" t="s">
        <v>47</v>
      </c>
      <c r="O957" s="87"/>
      <c r="P957" s="216">
        <f>O957*H957</f>
        <v>0</v>
      </c>
      <c r="Q957" s="216">
        <v>0.00012</v>
      </c>
      <c r="R957" s="216">
        <f>Q957*H957</f>
        <v>0.030360000000000002</v>
      </c>
      <c r="S957" s="216">
        <v>0</v>
      </c>
      <c r="T957" s="217">
        <f>S957*H957</f>
        <v>0</v>
      </c>
      <c r="U957" s="41"/>
      <c r="V957" s="41"/>
      <c r="W957" s="41"/>
      <c r="X957" s="41"/>
      <c r="Y957" s="41"/>
      <c r="Z957" s="41"/>
      <c r="AA957" s="41"/>
      <c r="AB957" s="41"/>
      <c r="AC957" s="41"/>
      <c r="AD957" s="41"/>
      <c r="AE957" s="41"/>
      <c r="AR957" s="218" t="s">
        <v>388</v>
      </c>
      <c r="AT957" s="218" t="s">
        <v>182</v>
      </c>
      <c r="AU957" s="218" t="s">
        <v>86</v>
      </c>
      <c r="AY957" s="20" t="s">
        <v>139</v>
      </c>
      <c r="BE957" s="219">
        <f>IF(N957="základní",J957,0)</f>
        <v>0</v>
      </c>
      <c r="BF957" s="219">
        <f>IF(N957="snížená",J957,0)</f>
        <v>0</v>
      </c>
      <c r="BG957" s="219">
        <f>IF(N957="zákl. přenesená",J957,0)</f>
        <v>0</v>
      </c>
      <c r="BH957" s="219">
        <f>IF(N957="sníž. přenesená",J957,0)</f>
        <v>0</v>
      </c>
      <c r="BI957" s="219">
        <f>IF(N957="nulová",J957,0)</f>
        <v>0</v>
      </c>
      <c r="BJ957" s="20" t="s">
        <v>84</v>
      </c>
      <c r="BK957" s="219">
        <f>ROUND(I957*H957,2)</f>
        <v>0</v>
      </c>
      <c r="BL957" s="20" t="s">
        <v>305</v>
      </c>
      <c r="BM957" s="218" t="s">
        <v>2828</v>
      </c>
    </row>
    <row r="958" s="2" customFormat="1">
      <c r="A958" s="41"/>
      <c r="B958" s="42"/>
      <c r="C958" s="43"/>
      <c r="D958" s="220" t="s">
        <v>149</v>
      </c>
      <c r="E958" s="43"/>
      <c r="F958" s="221" t="s">
        <v>773</v>
      </c>
      <c r="G958" s="43"/>
      <c r="H958" s="43"/>
      <c r="I958" s="222"/>
      <c r="J958" s="43"/>
      <c r="K958" s="43"/>
      <c r="L958" s="47"/>
      <c r="M958" s="223"/>
      <c r="N958" s="224"/>
      <c r="O958" s="87"/>
      <c r="P958" s="87"/>
      <c r="Q958" s="87"/>
      <c r="R958" s="87"/>
      <c r="S958" s="87"/>
      <c r="T958" s="88"/>
      <c r="U958" s="41"/>
      <c r="V958" s="41"/>
      <c r="W958" s="41"/>
      <c r="X958" s="41"/>
      <c r="Y958" s="41"/>
      <c r="Z958" s="41"/>
      <c r="AA958" s="41"/>
      <c r="AB958" s="41"/>
      <c r="AC958" s="41"/>
      <c r="AD958" s="41"/>
      <c r="AE958" s="41"/>
      <c r="AT958" s="20" t="s">
        <v>149</v>
      </c>
      <c r="AU958" s="20" t="s">
        <v>86</v>
      </c>
    </row>
    <row r="959" s="13" customFormat="1">
      <c r="A959" s="13"/>
      <c r="B959" s="227"/>
      <c r="C959" s="228"/>
      <c r="D959" s="220" t="s">
        <v>153</v>
      </c>
      <c r="E959" s="228"/>
      <c r="F959" s="230" t="s">
        <v>2829</v>
      </c>
      <c r="G959" s="228"/>
      <c r="H959" s="231">
        <v>253</v>
      </c>
      <c r="I959" s="232"/>
      <c r="J959" s="228"/>
      <c r="K959" s="228"/>
      <c r="L959" s="233"/>
      <c r="M959" s="234"/>
      <c r="N959" s="235"/>
      <c r="O959" s="235"/>
      <c r="P959" s="235"/>
      <c r="Q959" s="235"/>
      <c r="R959" s="235"/>
      <c r="S959" s="235"/>
      <c r="T959" s="236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37" t="s">
        <v>153</v>
      </c>
      <c r="AU959" s="237" t="s">
        <v>86</v>
      </c>
      <c r="AV959" s="13" t="s">
        <v>86</v>
      </c>
      <c r="AW959" s="13" t="s">
        <v>4</v>
      </c>
      <c r="AX959" s="13" t="s">
        <v>84</v>
      </c>
      <c r="AY959" s="237" t="s">
        <v>139</v>
      </c>
    </row>
    <row r="960" s="2" customFormat="1" ht="16.5" customHeight="1">
      <c r="A960" s="41"/>
      <c r="B960" s="42"/>
      <c r="C960" s="207" t="s">
        <v>2830</v>
      </c>
      <c r="D960" s="238" t="s">
        <v>142</v>
      </c>
      <c r="E960" s="208" t="s">
        <v>2831</v>
      </c>
      <c r="F960" s="209" t="s">
        <v>2832</v>
      </c>
      <c r="G960" s="210" t="s">
        <v>422</v>
      </c>
      <c r="H960" s="211">
        <v>1</v>
      </c>
      <c r="I960" s="212"/>
      <c r="J960" s="213">
        <f>ROUND(I960*H960,2)</f>
        <v>0</v>
      </c>
      <c r="K960" s="209" t="s">
        <v>146</v>
      </c>
      <c r="L960" s="47"/>
      <c r="M960" s="214" t="s">
        <v>19</v>
      </c>
      <c r="N960" s="215" t="s">
        <v>47</v>
      </c>
      <c r="O960" s="87"/>
      <c r="P960" s="216">
        <f>O960*H960</f>
        <v>0</v>
      </c>
      <c r="Q960" s="216">
        <v>0</v>
      </c>
      <c r="R960" s="216">
        <f>Q960*H960</f>
        <v>0</v>
      </c>
      <c r="S960" s="216">
        <v>0</v>
      </c>
      <c r="T960" s="217">
        <f>S960*H960</f>
        <v>0</v>
      </c>
      <c r="U960" s="41"/>
      <c r="V960" s="41"/>
      <c r="W960" s="41"/>
      <c r="X960" s="41"/>
      <c r="Y960" s="41"/>
      <c r="Z960" s="41"/>
      <c r="AA960" s="41"/>
      <c r="AB960" s="41"/>
      <c r="AC960" s="41"/>
      <c r="AD960" s="41"/>
      <c r="AE960" s="41"/>
      <c r="AR960" s="218" t="s">
        <v>305</v>
      </c>
      <c r="AT960" s="218" t="s">
        <v>142</v>
      </c>
      <c r="AU960" s="218" t="s">
        <v>86</v>
      </c>
      <c r="AY960" s="20" t="s">
        <v>139</v>
      </c>
      <c r="BE960" s="219">
        <f>IF(N960="základní",J960,0)</f>
        <v>0</v>
      </c>
      <c r="BF960" s="219">
        <f>IF(N960="snížená",J960,0)</f>
        <v>0</v>
      </c>
      <c r="BG960" s="219">
        <f>IF(N960="zákl. přenesená",J960,0)</f>
        <v>0</v>
      </c>
      <c r="BH960" s="219">
        <f>IF(N960="sníž. přenesená",J960,0)</f>
        <v>0</v>
      </c>
      <c r="BI960" s="219">
        <f>IF(N960="nulová",J960,0)</f>
        <v>0</v>
      </c>
      <c r="BJ960" s="20" t="s">
        <v>84</v>
      </c>
      <c r="BK960" s="219">
        <f>ROUND(I960*H960,2)</f>
        <v>0</v>
      </c>
      <c r="BL960" s="20" t="s">
        <v>305</v>
      </c>
      <c r="BM960" s="218" t="s">
        <v>2833</v>
      </c>
    </row>
    <row r="961" s="2" customFormat="1">
      <c r="A961" s="41"/>
      <c r="B961" s="42"/>
      <c r="C961" s="43"/>
      <c r="D961" s="220" t="s">
        <v>149</v>
      </c>
      <c r="E961" s="43"/>
      <c r="F961" s="221" t="s">
        <v>2834</v>
      </c>
      <c r="G961" s="43"/>
      <c r="H961" s="43"/>
      <c r="I961" s="222"/>
      <c r="J961" s="43"/>
      <c r="K961" s="43"/>
      <c r="L961" s="47"/>
      <c r="M961" s="223"/>
      <c r="N961" s="224"/>
      <c r="O961" s="87"/>
      <c r="P961" s="87"/>
      <c r="Q961" s="87"/>
      <c r="R961" s="87"/>
      <c r="S961" s="87"/>
      <c r="T961" s="88"/>
      <c r="U961" s="41"/>
      <c r="V961" s="41"/>
      <c r="W961" s="41"/>
      <c r="X961" s="41"/>
      <c r="Y961" s="41"/>
      <c r="Z961" s="41"/>
      <c r="AA961" s="41"/>
      <c r="AB961" s="41"/>
      <c r="AC961" s="41"/>
      <c r="AD961" s="41"/>
      <c r="AE961" s="41"/>
      <c r="AT961" s="20" t="s">
        <v>149</v>
      </c>
      <c r="AU961" s="20" t="s">
        <v>86</v>
      </c>
    </row>
    <row r="962" s="2" customFormat="1">
      <c r="A962" s="41"/>
      <c r="B962" s="42"/>
      <c r="C962" s="43"/>
      <c r="D962" s="225" t="s">
        <v>151</v>
      </c>
      <c r="E962" s="43"/>
      <c r="F962" s="226" t="s">
        <v>2835</v>
      </c>
      <c r="G962" s="43"/>
      <c r="H962" s="43"/>
      <c r="I962" s="222"/>
      <c r="J962" s="43"/>
      <c r="K962" s="43"/>
      <c r="L962" s="47"/>
      <c r="M962" s="223"/>
      <c r="N962" s="224"/>
      <c r="O962" s="87"/>
      <c r="P962" s="87"/>
      <c r="Q962" s="87"/>
      <c r="R962" s="87"/>
      <c r="S962" s="87"/>
      <c r="T962" s="88"/>
      <c r="U962" s="41"/>
      <c r="V962" s="41"/>
      <c r="W962" s="41"/>
      <c r="X962" s="41"/>
      <c r="Y962" s="41"/>
      <c r="Z962" s="41"/>
      <c r="AA962" s="41"/>
      <c r="AB962" s="41"/>
      <c r="AC962" s="41"/>
      <c r="AD962" s="41"/>
      <c r="AE962" s="41"/>
      <c r="AT962" s="20" t="s">
        <v>151</v>
      </c>
      <c r="AU962" s="20" t="s">
        <v>86</v>
      </c>
    </row>
    <row r="963" s="2" customFormat="1">
      <c r="A963" s="41"/>
      <c r="B963" s="42"/>
      <c r="C963" s="43"/>
      <c r="D963" s="220" t="s">
        <v>164</v>
      </c>
      <c r="E963" s="43"/>
      <c r="F963" s="239" t="s">
        <v>2836</v>
      </c>
      <c r="G963" s="43"/>
      <c r="H963" s="43"/>
      <c r="I963" s="222"/>
      <c r="J963" s="43"/>
      <c r="K963" s="43"/>
      <c r="L963" s="47"/>
      <c r="M963" s="223"/>
      <c r="N963" s="224"/>
      <c r="O963" s="87"/>
      <c r="P963" s="87"/>
      <c r="Q963" s="87"/>
      <c r="R963" s="87"/>
      <c r="S963" s="87"/>
      <c r="T963" s="88"/>
      <c r="U963" s="41"/>
      <c r="V963" s="41"/>
      <c r="W963" s="41"/>
      <c r="X963" s="41"/>
      <c r="Y963" s="41"/>
      <c r="Z963" s="41"/>
      <c r="AA963" s="41"/>
      <c r="AB963" s="41"/>
      <c r="AC963" s="41"/>
      <c r="AD963" s="41"/>
      <c r="AE963" s="41"/>
      <c r="AT963" s="20" t="s">
        <v>164</v>
      </c>
      <c r="AU963" s="20" t="s">
        <v>86</v>
      </c>
    </row>
    <row r="964" s="13" customFormat="1">
      <c r="A964" s="13"/>
      <c r="B964" s="227"/>
      <c r="C964" s="228"/>
      <c r="D964" s="220" t="s">
        <v>153</v>
      </c>
      <c r="E964" s="229" t="s">
        <v>19</v>
      </c>
      <c r="F964" s="230" t="s">
        <v>2837</v>
      </c>
      <c r="G964" s="228"/>
      <c r="H964" s="231">
        <v>1</v>
      </c>
      <c r="I964" s="232"/>
      <c r="J964" s="228"/>
      <c r="K964" s="228"/>
      <c r="L964" s="233"/>
      <c r="M964" s="234"/>
      <c r="N964" s="235"/>
      <c r="O964" s="235"/>
      <c r="P964" s="235"/>
      <c r="Q964" s="235"/>
      <c r="R964" s="235"/>
      <c r="S964" s="235"/>
      <c r="T964" s="236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37" t="s">
        <v>153</v>
      </c>
      <c r="AU964" s="237" t="s">
        <v>86</v>
      </c>
      <c r="AV964" s="13" t="s">
        <v>86</v>
      </c>
      <c r="AW964" s="13" t="s">
        <v>35</v>
      </c>
      <c r="AX964" s="13" t="s">
        <v>84</v>
      </c>
      <c r="AY964" s="237" t="s">
        <v>139</v>
      </c>
    </row>
    <row r="965" s="2" customFormat="1" ht="16.5" customHeight="1">
      <c r="A965" s="41"/>
      <c r="B965" s="42"/>
      <c r="C965" s="207" t="s">
        <v>2838</v>
      </c>
      <c r="D965" s="238" t="s">
        <v>142</v>
      </c>
      <c r="E965" s="208" t="s">
        <v>2839</v>
      </c>
      <c r="F965" s="209" t="s">
        <v>2840</v>
      </c>
      <c r="G965" s="210" t="s">
        <v>271</v>
      </c>
      <c r="H965" s="211">
        <v>25</v>
      </c>
      <c r="I965" s="212"/>
      <c r="J965" s="213">
        <f>ROUND(I965*H965,2)</f>
        <v>0</v>
      </c>
      <c r="K965" s="209" t="s">
        <v>146</v>
      </c>
      <c r="L965" s="47"/>
      <c r="M965" s="214" t="s">
        <v>19</v>
      </c>
      <c r="N965" s="215" t="s">
        <v>47</v>
      </c>
      <c r="O965" s="87"/>
      <c r="P965" s="216">
        <f>O965*H965</f>
        <v>0</v>
      </c>
      <c r="Q965" s="216">
        <v>0</v>
      </c>
      <c r="R965" s="216">
        <f>Q965*H965</f>
        <v>0</v>
      </c>
      <c r="S965" s="216">
        <v>0</v>
      </c>
      <c r="T965" s="217">
        <f>S965*H965</f>
        <v>0</v>
      </c>
      <c r="U965" s="41"/>
      <c r="V965" s="41"/>
      <c r="W965" s="41"/>
      <c r="X965" s="41"/>
      <c r="Y965" s="41"/>
      <c r="Z965" s="41"/>
      <c r="AA965" s="41"/>
      <c r="AB965" s="41"/>
      <c r="AC965" s="41"/>
      <c r="AD965" s="41"/>
      <c r="AE965" s="41"/>
      <c r="AR965" s="218" t="s">
        <v>305</v>
      </c>
      <c r="AT965" s="218" t="s">
        <v>142</v>
      </c>
      <c r="AU965" s="218" t="s">
        <v>86</v>
      </c>
      <c r="AY965" s="20" t="s">
        <v>139</v>
      </c>
      <c r="BE965" s="219">
        <f>IF(N965="základní",J965,0)</f>
        <v>0</v>
      </c>
      <c r="BF965" s="219">
        <f>IF(N965="snížená",J965,0)</f>
        <v>0</v>
      </c>
      <c r="BG965" s="219">
        <f>IF(N965="zákl. přenesená",J965,0)</f>
        <v>0</v>
      </c>
      <c r="BH965" s="219">
        <f>IF(N965="sníž. přenesená",J965,0)</f>
        <v>0</v>
      </c>
      <c r="BI965" s="219">
        <f>IF(N965="nulová",J965,0)</f>
        <v>0</v>
      </c>
      <c r="BJ965" s="20" t="s">
        <v>84</v>
      </c>
      <c r="BK965" s="219">
        <f>ROUND(I965*H965,2)</f>
        <v>0</v>
      </c>
      <c r="BL965" s="20" t="s">
        <v>305</v>
      </c>
      <c r="BM965" s="218" t="s">
        <v>2841</v>
      </c>
    </row>
    <row r="966" s="2" customFormat="1">
      <c r="A966" s="41"/>
      <c r="B966" s="42"/>
      <c r="C966" s="43"/>
      <c r="D966" s="220" t="s">
        <v>149</v>
      </c>
      <c r="E966" s="43"/>
      <c r="F966" s="221" t="s">
        <v>2842</v>
      </c>
      <c r="G966" s="43"/>
      <c r="H966" s="43"/>
      <c r="I966" s="222"/>
      <c r="J966" s="43"/>
      <c r="K966" s="43"/>
      <c r="L966" s="47"/>
      <c r="M966" s="223"/>
      <c r="N966" s="224"/>
      <c r="O966" s="87"/>
      <c r="P966" s="87"/>
      <c r="Q966" s="87"/>
      <c r="R966" s="87"/>
      <c r="S966" s="87"/>
      <c r="T966" s="88"/>
      <c r="U966" s="41"/>
      <c r="V966" s="41"/>
      <c r="W966" s="41"/>
      <c r="X966" s="41"/>
      <c r="Y966" s="41"/>
      <c r="Z966" s="41"/>
      <c r="AA966" s="41"/>
      <c r="AB966" s="41"/>
      <c r="AC966" s="41"/>
      <c r="AD966" s="41"/>
      <c r="AE966" s="41"/>
      <c r="AT966" s="20" t="s">
        <v>149</v>
      </c>
      <c r="AU966" s="20" t="s">
        <v>86</v>
      </c>
    </row>
    <row r="967" s="2" customFormat="1">
      <c r="A967" s="41"/>
      <c r="B967" s="42"/>
      <c r="C967" s="43"/>
      <c r="D967" s="225" t="s">
        <v>151</v>
      </c>
      <c r="E967" s="43"/>
      <c r="F967" s="226" t="s">
        <v>2843</v>
      </c>
      <c r="G967" s="43"/>
      <c r="H967" s="43"/>
      <c r="I967" s="222"/>
      <c r="J967" s="43"/>
      <c r="K967" s="43"/>
      <c r="L967" s="47"/>
      <c r="M967" s="223"/>
      <c r="N967" s="224"/>
      <c r="O967" s="87"/>
      <c r="P967" s="87"/>
      <c r="Q967" s="87"/>
      <c r="R967" s="87"/>
      <c r="S967" s="87"/>
      <c r="T967" s="88"/>
      <c r="U967" s="41"/>
      <c r="V967" s="41"/>
      <c r="W967" s="41"/>
      <c r="X967" s="41"/>
      <c r="Y967" s="41"/>
      <c r="Z967" s="41"/>
      <c r="AA967" s="41"/>
      <c r="AB967" s="41"/>
      <c r="AC967" s="41"/>
      <c r="AD967" s="41"/>
      <c r="AE967" s="41"/>
      <c r="AT967" s="20" t="s">
        <v>151</v>
      </c>
      <c r="AU967" s="20" t="s">
        <v>86</v>
      </c>
    </row>
    <row r="968" s="13" customFormat="1">
      <c r="A968" s="13"/>
      <c r="B968" s="227"/>
      <c r="C968" s="228"/>
      <c r="D968" s="220" t="s">
        <v>153</v>
      </c>
      <c r="E968" s="229" t="s">
        <v>19</v>
      </c>
      <c r="F968" s="230" t="s">
        <v>360</v>
      </c>
      <c r="G968" s="228"/>
      <c r="H968" s="231">
        <v>25</v>
      </c>
      <c r="I968" s="232"/>
      <c r="J968" s="228"/>
      <c r="K968" s="228"/>
      <c r="L968" s="233"/>
      <c r="M968" s="234"/>
      <c r="N968" s="235"/>
      <c r="O968" s="235"/>
      <c r="P968" s="235"/>
      <c r="Q968" s="235"/>
      <c r="R968" s="235"/>
      <c r="S968" s="235"/>
      <c r="T968" s="236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37" t="s">
        <v>153</v>
      </c>
      <c r="AU968" s="237" t="s">
        <v>86</v>
      </c>
      <c r="AV968" s="13" t="s">
        <v>86</v>
      </c>
      <c r="AW968" s="13" t="s">
        <v>35</v>
      </c>
      <c r="AX968" s="13" t="s">
        <v>84</v>
      </c>
      <c r="AY968" s="237" t="s">
        <v>139</v>
      </c>
    </row>
    <row r="969" s="2" customFormat="1" ht="16.5" customHeight="1">
      <c r="A969" s="41"/>
      <c r="B969" s="42"/>
      <c r="C969" s="207" t="s">
        <v>2844</v>
      </c>
      <c r="D969" s="238" t="s">
        <v>142</v>
      </c>
      <c r="E969" s="208" t="s">
        <v>2845</v>
      </c>
      <c r="F969" s="209" t="s">
        <v>2846</v>
      </c>
      <c r="G969" s="210" t="s">
        <v>271</v>
      </c>
      <c r="H969" s="211">
        <v>1</v>
      </c>
      <c r="I969" s="212"/>
      <c r="J969" s="213">
        <f>ROUND(I969*H969,2)</f>
        <v>0</v>
      </c>
      <c r="K969" s="209" t="s">
        <v>146</v>
      </c>
      <c r="L969" s="47"/>
      <c r="M969" s="214" t="s">
        <v>19</v>
      </c>
      <c r="N969" s="215" t="s">
        <v>47</v>
      </c>
      <c r="O969" s="87"/>
      <c r="P969" s="216">
        <f>O969*H969</f>
        <v>0</v>
      </c>
      <c r="Q969" s="216">
        <v>0</v>
      </c>
      <c r="R969" s="216">
        <f>Q969*H969</f>
        <v>0</v>
      </c>
      <c r="S969" s="216">
        <v>0</v>
      </c>
      <c r="T969" s="217">
        <f>S969*H969</f>
        <v>0</v>
      </c>
      <c r="U969" s="41"/>
      <c r="V969" s="41"/>
      <c r="W969" s="41"/>
      <c r="X969" s="41"/>
      <c r="Y969" s="41"/>
      <c r="Z969" s="41"/>
      <c r="AA969" s="41"/>
      <c r="AB969" s="41"/>
      <c r="AC969" s="41"/>
      <c r="AD969" s="41"/>
      <c r="AE969" s="41"/>
      <c r="AR969" s="218" t="s">
        <v>305</v>
      </c>
      <c r="AT969" s="218" t="s">
        <v>142</v>
      </c>
      <c r="AU969" s="218" t="s">
        <v>86</v>
      </c>
      <c r="AY969" s="20" t="s">
        <v>139</v>
      </c>
      <c r="BE969" s="219">
        <f>IF(N969="základní",J969,0)</f>
        <v>0</v>
      </c>
      <c r="BF969" s="219">
        <f>IF(N969="snížená",J969,0)</f>
        <v>0</v>
      </c>
      <c r="BG969" s="219">
        <f>IF(N969="zákl. přenesená",J969,0)</f>
        <v>0</v>
      </c>
      <c r="BH969" s="219">
        <f>IF(N969="sníž. přenesená",J969,0)</f>
        <v>0</v>
      </c>
      <c r="BI969" s="219">
        <f>IF(N969="nulová",J969,0)</f>
        <v>0</v>
      </c>
      <c r="BJ969" s="20" t="s">
        <v>84</v>
      </c>
      <c r="BK969" s="219">
        <f>ROUND(I969*H969,2)</f>
        <v>0</v>
      </c>
      <c r="BL969" s="20" t="s">
        <v>305</v>
      </c>
      <c r="BM969" s="218" t="s">
        <v>2847</v>
      </c>
    </row>
    <row r="970" s="2" customFormat="1">
      <c r="A970" s="41"/>
      <c r="B970" s="42"/>
      <c r="C970" s="43"/>
      <c r="D970" s="220" t="s">
        <v>149</v>
      </c>
      <c r="E970" s="43"/>
      <c r="F970" s="221" t="s">
        <v>2848</v>
      </c>
      <c r="G970" s="43"/>
      <c r="H970" s="43"/>
      <c r="I970" s="222"/>
      <c r="J970" s="43"/>
      <c r="K970" s="43"/>
      <c r="L970" s="47"/>
      <c r="M970" s="223"/>
      <c r="N970" s="224"/>
      <c r="O970" s="87"/>
      <c r="P970" s="87"/>
      <c r="Q970" s="87"/>
      <c r="R970" s="87"/>
      <c r="S970" s="87"/>
      <c r="T970" s="88"/>
      <c r="U970" s="41"/>
      <c r="V970" s="41"/>
      <c r="W970" s="41"/>
      <c r="X970" s="41"/>
      <c r="Y970" s="41"/>
      <c r="Z970" s="41"/>
      <c r="AA970" s="41"/>
      <c r="AB970" s="41"/>
      <c r="AC970" s="41"/>
      <c r="AD970" s="41"/>
      <c r="AE970" s="41"/>
      <c r="AT970" s="20" t="s">
        <v>149</v>
      </c>
      <c r="AU970" s="20" t="s">
        <v>86</v>
      </c>
    </row>
    <row r="971" s="2" customFormat="1">
      <c r="A971" s="41"/>
      <c r="B971" s="42"/>
      <c r="C971" s="43"/>
      <c r="D971" s="225" t="s">
        <v>151</v>
      </c>
      <c r="E971" s="43"/>
      <c r="F971" s="226" t="s">
        <v>2849</v>
      </c>
      <c r="G971" s="43"/>
      <c r="H971" s="43"/>
      <c r="I971" s="222"/>
      <c r="J971" s="43"/>
      <c r="K971" s="43"/>
      <c r="L971" s="47"/>
      <c r="M971" s="223"/>
      <c r="N971" s="224"/>
      <c r="O971" s="87"/>
      <c r="P971" s="87"/>
      <c r="Q971" s="87"/>
      <c r="R971" s="87"/>
      <c r="S971" s="87"/>
      <c r="T971" s="88"/>
      <c r="U971" s="41"/>
      <c r="V971" s="41"/>
      <c r="W971" s="41"/>
      <c r="X971" s="41"/>
      <c r="Y971" s="41"/>
      <c r="Z971" s="41"/>
      <c r="AA971" s="41"/>
      <c r="AB971" s="41"/>
      <c r="AC971" s="41"/>
      <c r="AD971" s="41"/>
      <c r="AE971" s="41"/>
      <c r="AT971" s="20" t="s">
        <v>151</v>
      </c>
      <c r="AU971" s="20" t="s">
        <v>86</v>
      </c>
    </row>
    <row r="972" s="2" customFormat="1" ht="16.5" customHeight="1">
      <c r="A972" s="41"/>
      <c r="B972" s="42"/>
      <c r="C972" s="207" t="s">
        <v>2850</v>
      </c>
      <c r="D972" s="238" t="s">
        <v>142</v>
      </c>
      <c r="E972" s="208" t="s">
        <v>2851</v>
      </c>
      <c r="F972" s="209" t="s">
        <v>2852</v>
      </c>
      <c r="G972" s="210" t="s">
        <v>527</v>
      </c>
      <c r="H972" s="211">
        <v>40</v>
      </c>
      <c r="I972" s="212"/>
      <c r="J972" s="213">
        <f>ROUND(I972*H972,2)</f>
        <v>0</v>
      </c>
      <c r="K972" s="209" t="s">
        <v>19</v>
      </c>
      <c r="L972" s="47"/>
      <c r="M972" s="214" t="s">
        <v>19</v>
      </c>
      <c r="N972" s="215" t="s">
        <v>47</v>
      </c>
      <c r="O972" s="87"/>
      <c r="P972" s="216">
        <f>O972*H972</f>
        <v>0</v>
      </c>
      <c r="Q972" s="216">
        <v>0</v>
      </c>
      <c r="R972" s="216">
        <f>Q972*H972</f>
        <v>0</v>
      </c>
      <c r="S972" s="216">
        <v>0</v>
      </c>
      <c r="T972" s="217">
        <f>S972*H972</f>
        <v>0</v>
      </c>
      <c r="U972" s="41"/>
      <c r="V972" s="41"/>
      <c r="W972" s="41"/>
      <c r="X972" s="41"/>
      <c r="Y972" s="41"/>
      <c r="Z972" s="41"/>
      <c r="AA972" s="41"/>
      <c r="AB972" s="41"/>
      <c r="AC972" s="41"/>
      <c r="AD972" s="41"/>
      <c r="AE972" s="41"/>
      <c r="AR972" s="218" t="s">
        <v>528</v>
      </c>
      <c r="AT972" s="218" t="s">
        <v>142</v>
      </c>
      <c r="AU972" s="218" t="s">
        <v>86</v>
      </c>
      <c r="AY972" s="20" t="s">
        <v>139</v>
      </c>
      <c r="BE972" s="219">
        <f>IF(N972="základní",J972,0)</f>
        <v>0</v>
      </c>
      <c r="BF972" s="219">
        <f>IF(N972="snížená",J972,0)</f>
        <v>0</v>
      </c>
      <c r="BG972" s="219">
        <f>IF(N972="zákl. přenesená",J972,0)</f>
        <v>0</v>
      </c>
      <c r="BH972" s="219">
        <f>IF(N972="sníž. přenesená",J972,0)</f>
        <v>0</v>
      </c>
      <c r="BI972" s="219">
        <f>IF(N972="nulová",J972,0)</f>
        <v>0</v>
      </c>
      <c r="BJ972" s="20" t="s">
        <v>84</v>
      </c>
      <c r="BK972" s="219">
        <f>ROUND(I972*H972,2)</f>
        <v>0</v>
      </c>
      <c r="BL972" s="20" t="s">
        <v>528</v>
      </c>
      <c r="BM972" s="218" t="s">
        <v>2853</v>
      </c>
    </row>
    <row r="973" s="2" customFormat="1">
      <c r="A973" s="41"/>
      <c r="B973" s="42"/>
      <c r="C973" s="43"/>
      <c r="D973" s="220" t="s">
        <v>149</v>
      </c>
      <c r="E973" s="43"/>
      <c r="F973" s="221" t="s">
        <v>2854</v>
      </c>
      <c r="G973" s="43"/>
      <c r="H973" s="43"/>
      <c r="I973" s="222"/>
      <c r="J973" s="43"/>
      <c r="K973" s="43"/>
      <c r="L973" s="47"/>
      <c r="M973" s="223"/>
      <c r="N973" s="224"/>
      <c r="O973" s="87"/>
      <c r="P973" s="87"/>
      <c r="Q973" s="87"/>
      <c r="R973" s="87"/>
      <c r="S973" s="87"/>
      <c r="T973" s="88"/>
      <c r="U973" s="41"/>
      <c r="V973" s="41"/>
      <c r="W973" s="41"/>
      <c r="X973" s="41"/>
      <c r="Y973" s="41"/>
      <c r="Z973" s="41"/>
      <c r="AA973" s="41"/>
      <c r="AB973" s="41"/>
      <c r="AC973" s="41"/>
      <c r="AD973" s="41"/>
      <c r="AE973" s="41"/>
      <c r="AT973" s="20" t="s">
        <v>149</v>
      </c>
      <c r="AU973" s="20" t="s">
        <v>86</v>
      </c>
    </row>
    <row r="974" s="2" customFormat="1">
      <c r="A974" s="41"/>
      <c r="B974" s="42"/>
      <c r="C974" s="43"/>
      <c r="D974" s="220" t="s">
        <v>164</v>
      </c>
      <c r="E974" s="43"/>
      <c r="F974" s="239" t="s">
        <v>2855</v>
      </c>
      <c r="G974" s="43"/>
      <c r="H974" s="43"/>
      <c r="I974" s="222"/>
      <c r="J974" s="43"/>
      <c r="K974" s="43"/>
      <c r="L974" s="47"/>
      <c r="M974" s="223"/>
      <c r="N974" s="224"/>
      <c r="O974" s="87"/>
      <c r="P974" s="87"/>
      <c r="Q974" s="87"/>
      <c r="R974" s="87"/>
      <c r="S974" s="87"/>
      <c r="T974" s="88"/>
      <c r="U974" s="41"/>
      <c r="V974" s="41"/>
      <c r="W974" s="41"/>
      <c r="X974" s="41"/>
      <c r="Y974" s="41"/>
      <c r="Z974" s="41"/>
      <c r="AA974" s="41"/>
      <c r="AB974" s="41"/>
      <c r="AC974" s="41"/>
      <c r="AD974" s="41"/>
      <c r="AE974" s="41"/>
      <c r="AT974" s="20" t="s">
        <v>164</v>
      </c>
      <c r="AU974" s="20" t="s">
        <v>86</v>
      </c>
    </row>
    <row r="975" s="13" customFormat="1">
      <c r="A975" s="13"/>
      <c r="B975" s="227"/>
      <c r="C975" s="228"/>
      <c r="D975" s="220" t="s">
        <v>153</v>
      </c>
      <c r="E975" s="229" t="s">
        <v>19</v>
      </c>
      <c r="F975" s="230" t="s">
        <v>2856</v>
      </c>
      <c r="G975" s="228"/>
      <c r="H975" s="231">
        <v>40</v>
      </c>
      <c r="I975" s="232"/>
      <c r="J975" s="228"/>
      <c r="K975" s="228"/>
      <c r="L975" s="233"/>
      <c r="M975" s="234"/>
      <c r="N975" s="235"/>
      <c r="O975" s="235"/>
      <c r="P975" s="235"/>
      <c r="Q975" s="235"/>
      <c r="R975" s="235"/>
      <c r="S975" s="235"/>
      <c r="T975" s="236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T975" s="237" t="s">
        <v>153</v>
      </c>
      <c r="AU975" s="237" t="s">
        <v>86</v>
      </c>
      <c r="AV975" s="13" t="s">
        <v>86</v>
      </c>
      <c r="AW975" s="13" t="s">
        <v>35</v>
      </c>
      <c r="AX975" s="13" t="s">
        <v>76</v>
      </c>
      <c r="AY975" s="237" t="s">
        <v>139</v>
      </c>
    </row>
    <row r="976" s="14" customFormat="1">
      <c r="A976" s="14"/>
      <c r="B976" s="251"/>
      <c r="C976" s="252"/>
      <c r="D976" s="220" t="s">
        <v>153</v>
      </c>
      <c r="E976" s="253" t="s">
        <v>19</v>
      </c>
      <c r="F976" s="254" t="s">
        <v>213</v>
      </c>
      <c r="G976" s="252"/>
      <c r="H976" s="255">
        <v>40</v>
      </c>
      <c r="I976" s="256"/>
      <c r="J976" s="252"/>
      <c r="K976" s="252"/>
      <c r="L976" s="257"/>
      <c r="M976" s="258"/>
      <c r="N976" s="259"/>
      <c r="O976" s="259"/>
      <c r="P976" s="259"/>
      <c r="Q976" s="259"/>
      <c r="R976" s="259"/>
      <c r="S976" s="259"/>
      <c r="T976" s="260"/>
      <c r="U976" s="14"/>
      <c r="V976" s="14"/>
      <c r="W976" s="14"/>
      <c r="X976" s="14"/>
      <c r="Y976" s="14"/>
      <c r="Z976" s="14"/>
      <c r="AA976" s="14"/>
      <c r="AB976" s="14"/>
      <c r="AC976" s="14"/>
      <c r="AD976" s="14"/>
      <c r="AE976" s="14"/>
      <c r="AT976" s="261" t="s">
        <v>153</v>
      </c>
      <c r="AU976" s="261" t="s">
        <v>86</v>
      </c>
      <c r="AV976" s="14" t="s">
        <v>147</v>
      </c>
      <c r="AW976" s="14" t="s">
        <v>35</v>
      </c>
      <c r="AX976" s="14" t="s">
        <v>84</v>
      </c>
      <c r="AY976" s="261" t="s">
        <v>139</v>
      </c>
    </row>
    <row r="977" s="2" customFormat="1" ht="16.5" customHeight="1">
      <c r="A977" s="41"/>
      <c r="B977" s="42"/>
      <c r="C977" s="207" t="s">
        <v>2857</v>
      </c>
      <c r="D977" s="238" t="s">
        <v>142</v>
      </c>
      <c r="E977" s="208" t="s">
        <v>2858</v>
      </c>
      <c r="F977" s="209" t="s">
        <v>875</v>
      </c>
      <c r="G977" s="210" t="s">
        <v>527</v>
      </c>
      <c r="H977" s="211">
        <v>20</v>
      </c>
      <c r="I977" s="212"/>
      <c r="J977" s="213">
        <f>ROUND(I977*H977,2)</f>
        <v>0</v>
      </c>
      <c r="K977" s="209" t="s">
        <v>19</v>
      </c>
      <c r="L977" s="47"/>
      <c r="M977" s="214" t="s">
        <v>19</v>
      </c>
      <c r="N977" s="215" t="s">
        <v>47</v>
      </c>
      <c r="O977" s="87"/>
      <c r="P977" s="216">
        <f>O977*H977</f>
        <v>0</v>
      </c>
      <c r="Q977" s="216">
        <v>0</v>
      </c>
      <c r="R977" s="216">
        <f>Q977*H977</f>
        <v>0</v>
      </c>
      <c r="S977" s="216">
        <v>0</v>
      </c>
      <c r="T977" s="217">
        <f>S977*H977</f>
        <v>0</v>
      </c>
      <c r="U977" s="41"/>
      <c r="V977" s="41"/>
      <c r="W977" s="41"/>
      <c r="X977" s="41"/>
      <c r="Y977" s="41"/>
      <c r="Z977" s="41"/>
      <c r="AA977" s="41"/>
      <c r="AB977" s="41"/>
      <c r="AC977" s="41"/>
      <c r="AD977" s="41"/>
      <c r="AE977" s="41"/>
      <c r="AR977" s="218" t="s">
        <v>528</v>
      </c>
      <c r="AT977" s="218" t="s">
        <v>142</v>
      </c>
      <c r="AU977" s="218" t="s">
        <v>86</v>
      </c>
      <c r="AY977" s="20" t="s">
        <v>139</v>
      </c>
      <c r="BE977" s="219">
        <f>IF(N977="základní",J977,0)</f>
        <v>0</v>
      </c>
      <c r="BF977" s="219">
        <f>IF(N977="snížená",J977,0)</f>
        <v>0</v>
      </c>
      <c r="BG977" s="219">
        <f>IF(N977="zákl. přenesená",J977,0)</f>
        <v>0</v>
      </c>
      <c r="BH977" s="219">
        <f>IF(N977="sníž. přenesená",J977,0)</f>
        <v>0</v>
      </c>
      <c r="BI977" s="219">
        <f>IF(N977="nulová",J977,0)</f>
        <v>0</v>
      </c>
      <c r="BJ977" s="20" t="s">
        <v>84</v>
      </c>
      <c r="BK977" s="219">
        <f>ROUND(I977*H977,2)</f>
        <v>0</v>
      </c>
      <c r="BL977" s="20" t="s">
        <v>528</v>
      </c>
      <c r="BM977" s="218" t="s">
        <v>2859</v>
      </c>
    </row>
    <row r="978" s="2" customFormat="1">
      <c r="A978" s="41"/>
      <c r="B978" s="42"/>
      <c r="C978" s="43"/>
      <c r="D978" s="220" t="s">
        <v>149</v>
      </c>
      <c r="E978" s="43"/>
      <c r="F978" s="221" t="s">
        <v>2860</v>
      </c>
      <c r="G978" s="43"/>
      <c r="H978" s="43"/>
      <c r="I978" s="222"/>
      <c r="J978" s="43"/>
      <c r="K978" s="43"/>
      <c r="L978" s="47"/>
      <c r="M978" s="223"/>
      <c r="N978" s="224"/>
      <c r="O978" s="87"/>
      <c r="P978" s="87"/>
      <c r="Q978" s="87"/>
      <c r="R978" s="87"/>
      <c r="S978" s="87"/>
      <c r="T978" s="88"/>
      <c r="U978" s="41"/>
      <c r="V978" s="41"/>
      <c r="W978" s="41"/>
      <c r="X978" s="41"/>
      <c r="Y978" s="41"/>
      <c r="Z978" s="41"/>
      <c r="AA978" s="41"/>
      <c r="AB978" s="41"/>
      <c r="AC978" s="41"/>
      <c r="AD978" s="41"/>
      <c r="AE978" s="41"/>
      <c r="AT978" s="20" t="s">
        <v>149</v>
      </c>
      <c r="AU978" s="20" t="s">
        <v>86</v>
      </c>
    </row>
    <row r="979" s="13" customFormat="1">
      <c r="A979" s="13"/>
      <c r="B979" s="227"/>
      <c r="C979" s="228"/>
      <c r="D979" s="220" t="s">
        <v>153</v>
      </c>
      <c r="E979" s="229" t="s">
        <v>19</v>
      </c>
      <c r="F979" s="230" t="s">
        <v>1703</v>
      </c>
      <c r="G979" s="228"/>
      <c r="H979" s="231">
        <v>20</v>
      </c>
      <c r="I979" s="232"/>
      <c r="J979" s="228"/>
      <c r="K979" s="228"/>
      <c r="L979" s="233"/>
      <c r="M979" s="234"/>
      <c r="N979" s="235"/>
      <c r="O979" s="235"/>
      <c r="P979" s="235"/>
      <c r="Q979" s="235"/>
      <c r="R979" s="235"/>
      <c r="S979" s="235"/>
      <c r="T979" s="236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T979" s="237" t="s">
        <v>153</v>
      </c>
      <c r="AU979" s="237" t="s">
        <v>86</v>
      </c>
      <c r="AV979" s="13" t="s">
        <v>86</v>
      </c>
      <c r="AW979" s="13" t="s">
        <v>35</v>
      </c>
      <c r="AX979" s="13" t="s">
        <v>84</v>
      </c>
      <c r="AY979" s="237" t="s">
        <v>139</v>
      </c>
    </row>
    <row r="980" s="2" customFormat="1" ht="16.5" customHeight="1">
      <c r="A980" s="41"/>
      <c r="B980" s="42"/>
      <c r="C980" s="207" t="s">
        <v>2861</v>
      </c>
      <c r="D980" s="238" t="s">
        <v>142</v>
      </c>
      <c r="E980" s="208" t="s">
        <v>1718</v>
      </c>
      <c r="F980" s="209" t="s">
        <v>1719</v>
      </c>
      <c r="G980" s="210" t="s">
        <v>176</v>
      </c>
      <c r="H980" s="211">
        <v>0.052999999999999998</v>
      </c>
      <c r="I980" s="212"/>
      <c r="J980" s="213">
        <f>ROUND(I980*H980,2)</f>
        <v>0</v>
      </c>
      <c r="K980" s="209" t="s">
        <v>146</v>
      </c>
      <c r="L980" s="47"/>
      <c r="M980" s="214" t="s">
        <v>19</v>
      </c>
      <c r="N980" s="215" t="s">
        <v>47</v>
      </c>
      <c r="O980" s="87"/>
      <c r="P980" s="216">
        <f>O980*H980</f>
        <v>0</v>
      </c>
      <c r="Q980" s="216">
        <v>0</v>
      </c>
      <c r="R980" s="216">
        <f>Q980*H980</f>
        <v>0</v>
      </c>
      <c r="S980" s="216">
        <v>0</v>
      </c>
      <c r="T980" s="217">
        <f>S980*H980</f>
        <v>0</v>
      </c>
      <c r="U980" s="41"/>
      <c r="V980" s="41"/>
      <c r="W980" s="41"/>
      <c r="X980" s="41"/>
      <c r="Y980" s="41"/>
      <c r="Z980" s="41"/>
      <c r="AA980" s="41"/>
      <c r="AB980" s="41"/>
      <c r="AC980" s="41"/>
      <c r="AD980" s="41"/>
      <c r="AE980" s="41"/>
      <c r="AR980" s="218" t="s">
        <v>305</v>
      </c>
      <c r="AT980" s="218" t="s">
        <v>142</v>
      </c>
      <c r="AU980" s="218" t="s">
        <v>86</v>
      </c>
      <c r="AY980" s="20" t="s">
        <v>139</v>
      </c>
      <c r="BE980" s="219">
        <f>IF(N980="základní",J980,0)</f>
        <v>0</v>
      </c>
      <c r="BF980" s="219">
        <f>IF(N980="snížená",J980,0)</f>
        <v>0</v>
      </c>
      <c r="BG980" s="219">
        <f>IF(N980="zákl. přenesená",J980,0)</f>
        <v>0</v>
      </c>
      <c r="BH980" s="219">
        <f>IF(N980="sníž. přenesená",J980,0)</f>
        <v>0</v>
      </c>
      <c r="BI980" s="219">
        <f>IF(N980="nulová",J980,0)</f>
        <v>0</v>
      </c>
      <c r="BJ980" s="20" t="s">
        <v>84</v>
      </c>
      <c r="BK980" s="219">
        <f>ROUND(I980*H980,2)</f>
        <v>0</v>
      </c>
      <c r="BL980" s="20" t="s">
        <v>305</v>
      </c>
      <c r="BM980" s="218" t="s">
        <v>2862</v>
      </c>
    </row>
    <row r="981" s="2" customFormat="1">
      <c r="A981" s="41"/>
      <c r="B981" s="42"/>
      <c r="C981" s="43"/>
      <c r="D981" s="220" t="s">
        <v>149</v>
      </c>
      <c r="E981" s="43"/>
      <c r="F981" s="221" t="s">
        <v>1721</v>
      </c>
      <c r="G981" s="43"/>
      <c r="H981" s="43"/>
      <c r="I981" s="222"/>
      <c r="J981" s="43"/>
      <c r="K981" s="43"/>
      <c r="L981" s="47"/>
      <c r="M981" s="223"/>
      <c r="N981" s="224"/>
      <c r="O981" s="87"/>
      <c r="P981" s="87"/>
      <c r="Q981" s="87"/>
      <c r="R981" s="87"/>
      <c r="S981" s="87"/>
      <c r="T981" s="88"/>
      <c r="U981" s="41"/>
      <c r="V981" s="41"/>
      <c r="W981" s="41"/>
      <c r="X981" s="41"/>
      <c r="Y981" s="41"/>
      <c r="Z981" s="41"/>
      <c r="AA981" s="41"/>
      <c r="AB981" s="41"/>
      <c r="AC981" s="41"/>
      <c r="AD981" s="41"/>
      <c r="AE981" s="41"/>
      <c r="AT981" s="20" t="s">
        <v>149</v>
      </c>
      <c r="AU981" s="20" t="s">
        <v>86</v>
      </c>
    </row>
    <row r="982" s="2" customFormat="1">
      <c r="A982" s="41"/>
      <c r="B982" s="42"/>
      <c r="C982" s="43"/>
      <c r="D982" s="225" t="s">
        <v>151</v>
      </c>
      <c r="E982" s="43"/>
      <c r="F982" s="226" t="s">
        <v>1722</v>
      </c>
      <c r="G982" s="43"/>
      <c r="H982" s="43"/>
      <c r="I982" s="222"/>
      <c r="J982" s="43"/>
      <c r="K982" s="43"/>
      <c r="L982" s="47"/>
      <c r="M982" s="223"/>
      <c r="N982" s="224"/>
      <c r="O982" s="87"/>
      <c r="P982" s="87"/>
      <c r="Q982" s="87"/>
      <c r="R982" s="87"/>
      <c r="S982" s="87"/>
      <c r="T982" s="88"/>
      <c r="U982" s="41"/>
      <c r="V982" s="41"/>
      <c r="W982" s="41"/>
      <c r="X982" s="41"/>
      <c r="Y982" s="41"/>
      <c r="Z982" s="41"/>
      <c r="AA982" s="41"/>
      <c r="AB982" s="41"/>
      <c r="AC982" s="41"/>
      <c r="AD982" s="41"/>
      <c r="AE982" s="41"/>
      <c r="AT982" s="20" t="s">
        <v>151</v>
      </c>
      <c r="AU982" s="20" t="s">
        <v>86</v>
      </c>
    </row>
    <row r="983" s="12" customFormat="1" ht="22.8" customHeight="1">
      <c r="A983" s="12"/>
      <c r="B983" s="191"/>
      <c r="C983" s="192"/>
      <c r="D983" s="193" t="s">
        <v>75</v>
      </c>
      <c r="E983" s="205" t="s">
        <v>2863</v>
      </c>
      <c r="F983" s="205" t="s">
        <v>2864</v>
      </c>
      <c r="G983" s="192"/>
      <c r="H983" s="192"/>
      <c r="I983" s="195"/>
      <c r="J983" s="206">
        <f>BK983</f>
        <v>0</v>
      </c>
      <c r="K983" s="192"/>
      <c r="L983" s="197"/>
      <c r="M983" s="198"/>
      <c r="N983" s="199"/>
      <c r="O983" s="199"/>
      <c r="P983" s="200">
        <f>SUM(P984:P1012)</f>
        <v>0</v>
      </c>
      <c r="Q983" s="199"/>
      <c r="R983" s="200">
        <f>SUM(R984:R1012)</f>
        <v>0.0178</v>
      </c>
      <c r="S983" s="199"/>
      <c r="T983" s="201">
        <f>SUM(T984:T1012)</f>
        <v>0</v>
      </c>
      <c r="U983" s="12"/>
      <c r="V983" s="12"/>
      <c r="W983" s="12"/>
      <c r="X983" s="12"/>
      <c r="Y983" s="12"/>
      <c r="Z983" s="12"/>
      <c r="AA983" s="12"/>
      <c r="AB983" s="12"/>
      <c r="AC983" s="12"/>
      <c r="AD983" s="12"/>
      <c r="AE983" s="12"/>
      <c r="AR983" s="202" t="s">
        <v>86</v>
      </c>
      <c r="AT983" s="203" t="s">
        <v>75</v>
      </c>
      <c r="AU983" s="203" t="s">
        <v>84</v>
      </c>
      <c r="AY983" s="202" t="s">
        <v>139</v>
      </c>
      <c r="BK983" s="204">
        <f>SUM(BK984:BK1012)</f>
        <v>0</v>
      </c>
    </row>
    <row r="984" s="2" customFormat="1" ht="16.5" customHeight="1">
      <c r="A984" s="41"/>
      <c r="B984" s="42"/>
      <c r="C984" s="207" t="s">
        <v>2865</v>
      </c>
      <c r="D984" s="238" t="s">
        <v>142</v>
      </c>
      <c r="E984" s="208" t="s">
        <v>2866</v>
      </c>
      <c r="F984" s="209" t="s">
        <v>2867</v>
      </c>
      <c r="G984" s="210" t="s">
        <v>422</v>
      </c>
      <c r="H984" s="211">
        <v>1</v>
      </c>
      <c r="I984" s="212"/>
      <c r="J984" s="213">
        <f>ROUND(I984*H984,2)</f>
        <v>0</v>
      </c>
      <c r="K984" s="209" t="s">
        <v>19</v>
      </c>
      <c r="L984" s="47"/>
      <c r="M984" s="214" t="s">
        <v>19</v>
      </c>
      <c r="N984" s="215" t="s">
        <v>47</v>
      </c>
      <c r="O984" s="87"/>
      <c r="P984" s="216">
        <f>O984*H984</f>
        <v>0</v>
      </c>
      <c r="Q984" s="216">
        <v>0</v>
      </c>
      <c r="R984" s="216">
        <f>Q984*H984</f>
        <v>0</v>
      </c>
      <c r="S984" s="216">
        <v>0</v>
      </c>
      <c r="T984" s="217">
        <f>S984*H984</f>
        <v>0</v>
      </c>
      <c r="U984" s="41"/>
      <c r="V984" s="41"/>
      <c r="W984" s="41"/>
      <c r="X984" s="41"/>
      <c r="Y984" s="41"/>
      <c r="Z984" s="41"/>
      <c r="AA984" s="41"/>
      <c r="AB984" s="41"/>
      <c r="AC984" s="41"/>
      <c r="AD984" s="41"/>
      <c r="AE984" s="41"/>
      <c r="AR984" s="218" t="s">
        <v>305</v>
      </c>
      <c r="AT984" s="218" t="s">
        <v>142</v>
      </c>
      <c r="AU984" s="218" t="s">
        <v>86</v>
      </c>
      <c r="AY984" s="20" t="s">
        <v>139</v>
      </c>
      <c r="BE984" s="219">
        <f>IF(N984="základní",J984,0)</f>
        <v>0</v>
      </c>
      <c r="BF984" s="219">
        <f>IF(N984="snížená",J984,0)</f>
        <v>0</v>
      </c>
      <c r="BG984" s="219">
        <f>IF(N984="zákl. přenesená",J984,0)</f>
        <v>0</v>
      </c>
      <c r="BH984" s="219">
        <f>IF(N984="sníž. přenesená",J984,0)</f>
        <v>0</v>
      </c>
      <c r="BI984" s="219">
        <f>IF(N984="nulová",J984,0)</f>
        <v>0</v>
      </c>
      <c r="BJ984" s="20" t="s">
        <v>84</v>
      </c>
      <c r="BK984" s="219">
        <f>ROUND(I984*H984,2)</f>
        <v>0</v>
      </c>
      <c r="BL984" s="20" t="s">
        <v>305</v>
      </c>
      <c r="BM984" s="218" t="s">
        <v>2868</v>
      </c>
    </row>
    <row r="985" s="2" customFormat="1">
      <c r="A985" s="41"/>
      <c r="B985" s="42"/>
      <c r="C985" s="43"/>
      <c r="D985" s="220" t="s">
        <v>149</v>
      </c>
      <c r="E985" s="43"/>
      <c r="F985" s="221" t="s">
        <v>2869</v>
      </c>
      <c r="G985" s="43"/>
      <c r="H985" s="43"/>
      <c r="I985" s="222"/>
      <c r="J985" s="43"/>
      <c r="K985" s="43"/>
      <c r="L985" s="47"/>
      <c r="M985" s="223"/>
      <c r="N985" s="224"/>
      <c r="O985" s="87"/>
      <c r="P985" s="87"/>
      <c r="Q985" s="87"/>
      <c r="R985" s="87"/>
      <c r="S985" s="87"/>
      <c r="T985" s="88"/>
      <c r="U985" s="41"/>
      <c r="V985" s="41"/>
      <c r="W985" s="41"/>
      <c r="X985" s="41"/>
      <c r="Y985" s="41"/>
      <c r="Z985" s="41"/>
      <c r="AA985" s="41"/>
      <c r="AB985" s="41"/>
      <c r="AC985" s="41"/>
      <c r="AD985" s="41"/>
      <c r="AE985" s="41"/>
      <c r="AT985" s="20" t="s">
        <v>149</v>
      </c>
      <c r="AU985" s="20" t="s">
        <v>86</v>
      </c>
    </row>
    <row r="986" s="2" customFormat="1">
      <c r="A986" s="41"/>
      <c r="B986" s="42"/>
      <c r="C986" s="43"/>
      <c r="D986" s="220" t="s">
        <v>164</v>
      </c>
      <c r="E986" s="43"/>
      <c r="F986" s="239" t="s">
        <v>2870</v>
      </c>
      <c r="G986" s="43"/>
      <c r="H986" s="43"/>
      <c r="I986" s="222"/>
      <c r="J986" s="43"/>
      <c r="K986" s="43"/>
      <c r="L986" s="47"/>
      <c r="M986" s="223"/>
      <c r="N986" s="224"/>
      <c r="O986" s="87"/>
      <c r="P986" s="87"/>
      <c r="Q986" s="87"/>
      <c r="R986" s="87"/>
      <c r="S986" s="87"/>
      <c r="T986" s="88"/>
      <c r="U986" s="41"/>
      <c r="V986" s="41"/>
      <c r="W986" s="41"/>
      <c r="X986" s="41"/>
      <c r="Y986" s="41"/>
      <c r="Z986" s="41"/>
      <c r="AA986" s="41"/>
      <c r="AB986" s="41"/>
      <c r="AC986" s="41"/>
      <c r="AD986" s="41"/>
      <c r="AE986" s="41"/>
      <c r="AT986" s="20" t="s">
        <v>164</v>
      </c>
      <c r="AU986" s="20" t="s">
        <v>86</v>
      </c>
    </row>
    <row r="987" s="2" customFormat="1" ht="16.5" customHeight="1">
      <c r="A987" s="41"/>
      <c r="B987" s="42"/>
      <c r="C987" s="207" t="s">
        <v>2871</v>
      </c>
      <c r="D987" s="238" t="s">
        <v>142</v>
      </c>
      <c r="E987" s="208" t="s">
        <v>2872</v>
      </c>
      <c r="F987" s="209" t="s">
        <v>2873</v>
      </c>
      <c r="G987" s="210" t="s">
        <v>271</v>
      </c>
      <c r="H987" s="211">
        <v>2</v>
      </c>
      <c r="I987" s="212"/>
      <c r="J987" s="213">
        <f>ROUND(I987*H987,2)</f>
        <v>0</v>
      </c>
      <c r="K987" s="209" t="s">
        <v>146</v>
      </c>
      <c r="L987" s="47"/>
      <c r="M987" s="214" t="s">
        <v>19</v>
      </c>
      <c r="N987" s="215" t="s">
        <v>47</v>
      </c>
      <c r="O987" s="87"/>
      <c r="P987" s="216">
        <f>O987*H987</f>
        <v>0</v>
      </c>
      <c r="Q987" s="216">
        <v>0</v>
      </c>
      <c r="R987" s="216">
        <f>Q987*H987</f>
        <v>0</v>
      </c>
      <c r="S987" s="216">
        <v>0</v>
      </c>
      <c r="T987" s="217">
        <f>S987*H987</f>
        <v>0</v>
      </c>
      <c r="U987" s="41"/>
      <c r="V987" s="41"/>
      <c r="W987" s="41"/>
      <c r="X987" s="41"/>
      <c r="Y987" s="41"/>
      <c r="Z987" s="41"/>
      <c r="AA987" s="41"/>
      <c r="AB987" s="41"/>
      <c r="AC987" s="41"/>
      <c r="AD987" s="41"/>
      <c r="AE987" s="41"/>
      <c r="AR987" s="218" t="s">
        <v>305</v>
      </c>
      <c r="AT987" s="218" t="s">
        <v>142</v>
      </c>
      <c r="AU987" s="218" t="s">
        <v>86</v>
      </c>
      <c r="AY987" s="20" t="s">
        <v>139</v>
      </c>
      <c r="BE987" s="219">
        <f>IF(N987="základní",J987,0)</f>
        <v>0</v>
      </c>
      <c r="BF987" s="219">
        <f>IF(N987="snížená",J987,0)</f>
        <v>0</v>
      </c>
      <c r="BG987" s="219">
        <f>IF(N987="zákl. přenesená",J987,0)</f>
        <v>0</v>
      </c>
      <c r="BH987" s="219">
        <f>IF(N987="sníž. přenesená",J987,0)</f>
        <v>0</v>
      </c>
      <c r="BI987" s="219">
        <f>IF(N987="nulová",J987,0)</f>
        <v>0</v>
      </c>
      <c r="BJ987" s="20" t="s">
        <v>84</v>
      </c>
      <c r="BK987" s="219">
        <f>ROUND(I987*H987,2)</f>
        <v>0</v>
      </c>
      <c r="BL987" s="20" t="s">
        <v>305</v>
      </c>
      <c r="BM987" s="218" t="s">
        <v>2874</v>
      </c>
    </row>
    <row r="988" s="2" customFormat="1">
      <c r="A988" s="41"/>
      <c r="B988" s="42"/>
      <c r="C988" s="43"/>
      <c r="D988" s="220" t="s">
        <v>149</v>
      </c>
      <c r="E988" s="43"/>
      <c r="F988" s="221" t="s">
        <v>2875</v>
      </c>
      <c r="G988" s="43"/>
      <c r="H988" s="43"/>
      <c r="I988" s="222"/>
      <c r="J988" s="43"/>
      <c r="K988" s="43"/>
      <c r="L988" s="47"/>
      <c r="M988" s="223"/>
      <c r="N988" s="224"/>
      <c r="O988" s="87"/>
      <c r="P988" s="87"/>
      <c r="Q988" s="87"/>
      <c r="R988" s="87"/>
      <c r="S988" s="87"/>
      <c r="T988" s="88"/>
      <c r="U988" s="41"/>
      <c r="V988" s="41"/>
      <c r="W988" s="41"/>
      <c r="X988" s="41"/>
      <c r="Y988" s="41"/>
      <c r="Z988" s="41"/>
      <c r="AA988" s="41"/>
      <c r="AB988" s="41"/>
      <c r="AC988" s="41"/>
      <c r="AD988" s="41"/>
      <c r="AE988" s="41"/>
      <c r="AT988" s="20" t="s">
        <v>149</v>
      </c>
      <c r="AU988" s="20" t="s">
        <v>86</v>
      </c>
    </row>
    <row r="989" s="2" customFormat="1">
      <c r="A989" s="41"/>
      <c r="B989" s="42"/>
      <c r="C989" s="43"/>
      <c r="D989" s="225" t="s">
        <v>151</v>
      </c>
      <c r="E989" s="43"/>
      <c r="F989" s="226" t="s">
        <v>2876</v>
      </c>
      <c r="G989" s="43"/>
      <c r="H989" s="43"/>
      <c r="I989" s="222"/>
      <c r="J989" s="43"/>
      <c r="K989" s="43"/>
      <c r="L989" s="47"/>
      <c r="M989" s="223"/>
      <c r="N989" s="224"/>
      <c r="O989" s="87"/>
      <c r="P989" s="87"/>
      <c r="Q989" s="87"/>
      <c r="R989" s="87"/>
      <c r="S989" s="87"/>
      <c r="T989" s="88"/>
      <c r="U989" s="41"/>
      <c r="V989" s="41"/>
      <c r="W989" s="41"/>
      <c r="X989" s="41"/>
      <c r="Y989" s="41"/>
      <c r="Z989" s="41"/>
      <c r="AA989" s="41"/>
      <c r="AB989" s="41"/>
      <c r="AC989" s="41"/>
      <c r="AD989" s="41"/>
      <c r="AE989" s="41"/>
      <c r="AT989" s="20" t="s">
        <v>151</v>
      </c>
      <c r="AU989" s="20" t="s">
        <v>86</v>
      </c>
    </row>
    <row r="990" s="2" customFormat="1">
      <c r="A990" s="41"/>
      <c r="B990" s="42"/>
      <c r="C990" s="43"/>
      <c r="D990" s="220" t="s">
        <v>164</v>
      </c>
      <c r="E990" s="43"/>
      <c r="F990" s="239" t="s">
        <v>2870</v>
      </c>
      <c r="G990" s="43"/>
      <c r="H990" s="43"/>
      <c r="I990" s="222"/>
      <c r="J990" s="43"/>
      <c r="K990" s="43"/>
      <c r="L990" s="47"/>
      <c r="M990" s="223"/>
      <c r="N990" s="224"/>
      <c r="O990" s="87"/>
      <c r="P990" s="87"/>
      <c r="Q990" s="87"/>
      <c r="R990" s="87"/>
      <c r="S990" s="87"/>
      <c r="T990" s="88"/>
      <c r="U990" s="41"/>
      <c r="V990" s="41"/>
      <c r="W990" s="41"/>
      <c r="X990" s="41"/>
      <c r="Y990" s="41"/>
      <c r="Z990" s="41"/>
      <c r="AA990" s="41"/>
      <c r="AB990" s="41"/>
      <c r="AC990" s="41"/>
      <c r="AD990" s="41"/>
      <c r="AE990" s="41"/>
      <c r="AT990" s="20" t="s">
        <v>164</v>
      </c>
      <c r="AU990" s="20" t="s">
        <v>86</v>
      </c>
    </row>
    <row r="991" s="2" customFormat="1" ht="16.5" customHeight="1">
      <c r="A991" s="41"/>
      <c r="B991" s="42"/>
      <c r="C991" s="240" t="s">
        <v>2877</v>
      </c>
      <c r="D991" s="241" t="s">
        <v>182</v>
      </c>
      <c r="E991" s="242" t="s">
        <v>2878</v>
      </c>
      <c r="F991" s="243" t="s">
        <v>2879</v>
      </c>
      <c r="G991" s="244" t="s">
        <v>271</v>
      </c>
      <c r="H991" s="245">
        <v>2</v>
      </c>
      <c r="I991" s="246"/>
      <c r="J991" s="247">
        <f>ROUND(I991*H991,2)</f>
        <v>0</v>
      </c>
      <c r="K991" s="243" t="s">
        <v>146</v>
      </c>
      <c r="L991" s="248"/>
      <c r="M991" s="249" t="s">
        <v>19</v>
      </c>
      <c r="N991" s="250" t="s">
        <v>47</v>
      </c>
      <c r="O991" s="87"/>
      <c r="P991" s="216">
        <f>O991*H991</f>
        <v>0</v>
      </c>
      <c r="Q991" s="216">
        <v>0.0061999999999999998</v>
      </c>
      <c r="R991" s="216">
        <f>Q991*H991</f>
        <v>0.0124</v>
      </c>
      <c r="S991" s="216">
        <v>0</v>
      </c>
      <c r="T991" s="217">
        <f>S991*H991</f>
        <v>0</v>
      </c>
      <c r="U991" s="41"/>
      <c r="V991" s="41"/>
      <c r="W991" s="41"/>
      <c r="X991" s="41"/>
      <c r="Y991" s="41"/>
      <c r="Z991" s="41"/>
      <c r="AA991" s="41"/>
      <c r="AB991" s="41"/>
      <c r="AC991" s="41"/>
      <c r="AD991" s="41"/>
      <c r="AE991" s="41"/>
      <c r="AR991" s="218" t="s">
        <v>388</v>
      </c>
      <c r="AT991" s="218" t="s">
        <v>182</v>
      </c>
      <c r="AU991" s="218" t="s">
        <v>86</v>
      </c>
      <c r="AY991" s="20" t="s">
        <v>139</v>
      </c>
      <c r="BE991" s="219">
        <f>IF(N991="základní",J991,0)</f>
        <v>0</v>
      </c>
      <c r="BF991" s="219">
        <f>IF(N991="snížená",J991,0)</f>
        <v>0</v>
      </c>
      <c r="BG991" s="219">
        <f>IF(N991="zákl. přenesená",J991,0)</f>
        <v>0</v>
      </c>
      <c r="BH991" s="219">
        <f>IF(N991="sníž. přenesená",J991,0)</f>
        <v>0</v>
      </c>
      <c r="BI991" s="219">
        <f>IF(N991="nulová",J991,0)</f>
        <v>0</v>
      </c>
      <c r="BJ991" s="20" t="s">
        <v>84</v>
      </c>
      <c r="BK991" s="219">
        <f>ROUND(I991*H991,2)</f>
        <v>0</v>
      </c>
      <c r="BL991" s="20" t="s">
        <v>305</v>
      </c>
      <c r="BM991" s="218" t="s">
        <v>2880</v>
      </c>
    </row>
    <row r="992" s="2" customFormat="1">
      <c r="A992" s="41"/>
      <c r="B992" s="42"/>
      <c r="C992" s="43"/>
      <c r="D992" s="220" t="s">
        <v>149</v>
      </c>
      <c r="E992" s="43"/>
      <c r="F992" s="221" t="s">
        <v>2879</v>
      </c>
      <c r="G992" s="43"/>
      <c r="H992" s="43"/>
      <c r="I992" s="222"/>
      <c r="J992" s="43"/>
      <c r="K992" s="43"/>
      <c r="L992" s="47"/>
      <c r="M992" s="223"/>
      <c r="N992" s="224"/>
      <c r="O992" s="87"/>
      <c r="P992" s="87"/>
      <c r="Q992" s="87"/>
      <c r="R992" s="87"/>
      <c r="S992" s="87"/>
      <c r="T992" s="88"/>
      <c r="U992" s="41"/>
      <c r="V992" s="41"/>
      <c r="W992" s="41"/>
      <c r="X992" s="41"/>
      <c r="Y992" s="41"/>
      <c r="Z992" s="41"/>
      <c r="AA992" s="41"/>
      <c r="AB992" s="41"/>
      <c r="AC992" s="41"/>
      <c r="AD992" s="41"/>
      <c r="AE992" s="41"/>
      <c r="AT992" s="20" t="s">
        <v>149</v>
      </c>
      <c r="AU992" s="20" t="s">
        <v>86</v>
      </c>
    </row>
    <row r="993" s="2" customFormat="1">
      <c r="A993" s="41"/>
      <c r="B993" s="42"/>
      <c r="C993" s="43"/>
      <c r="D993" s="220" t="s">
        <v>164</v>
      </c>
      <c r="E993" s="43"/>
      <c r="F993" s="239" t="s">
        <v>2870</v>
      </c>
      <c r="G993" s="43"/>
      <c r="H993" s="43"/>
      <c r="I993" s="222"/>
      <c r="J993" s="43"/>
      <c r="K993" s="43"/>
      <c r="L993" s="47"/>
      <c r="M993" s="223"/>
      <c r="N993" s="224"/>
      <c r="O993" s="87"/>
      <c r="P993" s="87"/>
      <c r="Q993" s="87"/>
      <c r="R993" s="87"/>
      <c r="S993" s="87"/>
      <c r="T993" s="88"/>
      <c r="U993" s="41"/>
      <c r="V993" s="41"/>
      <c r="W993" s="41"/>
      <c r="X993" s="41"/>
      <c r="Y993" s="41"/>
      <c r="Z993" s="41"/>
      <c r="AA993" s="41"/>
      <c r="AB993" s="41"/>
      <c r="AC993" s="41"/>
      <c r="AD993" s="41"/>
      <c r="AE993" s="41"/>
      <c r="AT993" s="20" t="s">
        <v>164</v>
      </c>
      <c r="AU993" s="20" t="s">
        <v>86</v>
      </c>
    </row>
    <row r="994" s="2" customFormat="1" ht="16.5" customHeight="1">
      <c r="A994" s="41"/>
      <c r="B994" s="42"/>
      <c r="C994" s="207" t="s">
        <v>2681</v>
      </c>
      <c r="D994" s="238" t="s">
        <v>142</v>
      </c>
      <c r="E994" s="208" t="s">
        <v>2881</v>
      </c>
      <c r="F994" s="209" t="s">
        <v>2882</v>
      </c>
      <c r="G994" s="210" t="s">
        <v>271</v>
      </c>
      <c r="H994" s="211">
        <v>2</v>
      </c>
      <c r="I994" s="212"/>
      <c r="J994" s="213">
        <f>ROUND(I994*H994,2)</f>
        <v>0</v>
      </c>
      <c r="K994" s="209" t="s">
        <v>146</v>
      </c>
      <c r="L994" s="47"/>
      <c r="M994" s="214" t="s">
        <v>19</v>
      </c>
      <c r="N994" s="215" t="s">
        <v>47</v>
      </c>
      <c r="O994" s="87"/>
      <c r="P994" s="216">
        <f>O994*H994</f>
        <v>0</v>
      </c>
      <c r="Q994" s="216">
        <v>0</v>
      </c>
      <c r="R994" s="216">
        <f>Q994*H994</f>
        <v>0</v>
      </c>
      <c r="S994" s="216">
        <v>0</v>
      </c>
      <c r="T994" s="217">
        <f>S994*H994</f>
        <v>0</v>
      </c>
      <c r="U994" s="41"/>
      <c r="V994" s="41"/>
      <c r="W994" s="41"/>
      <c r="X994" s="41"/>
      <c r="Y994" s="41"/>
      <c r="Z994" s="41"/>
      <c r="AA994" s="41"/>
      <c r="AB994" s="41"/>
      <c r="AC994" s="41"/>
      <c r="AD994" s="41"/>
      <c r="AE994" s="41"/>
      <c r="AR994" s="218" t="s">
        <v>305</v>
      </c>
      <c r="AT994" s="218" t="s">
        <v>142</v>
      </c>
      <c r="AU994" s="218" t="s">
        <v>86</v>
      </c>
      <c r="AY994" s="20" t="s">
        <v>139</v>
      </c>
      <c r="BE994" s="219">
        <f>IF(N994="základní",J994,0)</f>
        <v>0</v>
      </c>
      <c r="BF994" s="219">
        <f>IF(N994="snížená",J994,0)</f>
        <v>0</v>
      </c>
      <c r="BG994" s="219">
        <f>IF(N994="zákl. přenesená",J994,0)</f>
        <v>0</v>
      </c>
      <c r="BH994" s="219">
        <f>IF(N994="sníž. přenesená",J994,0)</f>
        <v>0</v>
      </c>
      <c r="BI994" s="219">
        <f>IF(N994="nulová",J994,0)</f>
        <v>0</v>
      </c>
      <c r="BJ994" s="20" t="s">
        <v>84</v>
      </c>
      <c r="BK994" s="219">
        <f>ROUND(I994*H994,2)</f>
        <v>0</v>
      </c>
      <c r="BL994" s="20" t="s">
        <v>305</v>
      </c>
      <c r="BM994" s="218" t="s">
        <v>2883</v>
      </c>
    </row>
    <row r="995" s="2" customFormat="1">
      <c r="A995" s="41"/>
      <c r="B995" s="42"/>
      <c r="C995" s="43"/>
      <c r="D995" s="220" t="s">
        <v>149</v>
      </c>
      <c r="E995" s="43"/>
      <c r="F995" s="221" t="s">
        <v>2884</v>
      </c>
      <c r="G995" s="43"/>
      <c r="H995" s="43"/>
      <c r="I995" s="222"/>
      <c r="J995" s="43"/>
      <c r="K995" s="43"/>
      <c r="L995" s="47"/>
      <c r="M995" s="223"/>
      <c r="N995" s="224"/>
      <c r="O995" s="87"/>
      <c r="P995" s="87"/>
      <c r="Q995" s="87"/>
      <c r="R995" s="87"/>
      <c r="S995" s="87"/>
      <c r="T995" s="88"/>
      <c r="U995" s="41"/>
      <c r="V995" s="41"/>
      <c r="W995" s="41"/>
      <c r="X995" s="41"/>
      <c r="Y995" s="41"/>
      <c r="Z995" s="41"/>
      <c r="AA995" s="41"/>
      <c r="AB995" s="41"/>
      <c r="AC995" s="41"/>
      <c r="AD995" s="41"/>
      <c r="AE995" s="41"/>
      <c r="AT995" s="20" t="s">
        <v>149</v>
      </c>
      <c r="AU995" s="20" t="s">
        <v>86</v>
      </c>
    </row>
    <row r="996" s="2" customFormat="1">
      <c r="A996" s="41"/>
      <c r="B996" s="42"/>
      <c r="C996" s="43"/>
      <c r="D996" s="225" t="s">
        <v>151</v>
      </c>
      <c r="E996" s="43"/>
      <c r="F996" s="226" t="s">
        <v>2885</v>
      </c>
      <c r="G996" s="43"/>
      <c r="H996" s="43"/>
      <c r="I996" s="222"/>
      <c r="J996" s="43"/>
      <c r="K996" s="43"/>
      <c r="L996" s="47"/>
      <c r="M996" s="223"/>
      <c r="N996" s="224"/>
      <c r="O996" s="87"/>
      <c r="P996" s="87"/>
      <c r="Q996" s="87"/>
      <c r="R996" s="87"/>
      <c r="S996" s="87"/>
      <c r="T996" s="88"/>
      <c r="U996" s="41"/>
      <c r="V996" s="41"/>
      <c r="W996" s="41"/>
      <c r="X996" s="41"/>
      <c r="Y996" s="41"/>
      <c r="Z996" s="41"/>
      <c r="AA996" s="41"/>
      <c r="AB996" s="41"/>
      <c r="AC996" s="41"/>
      <c r="AD996" s="41"/>
      <c r="AE996" s="41"/>
      <c r="AT996" s="20" t="s">
        <v>151</v>
      </c>
      <c r="AU996" s="20" t="s">
        <v>86</v>
      </c>
    </row>
    <row r="997" s="2" customFormat="1">
      <c r="A997" s="41"/>
      <c r="B997" s="42"/>
      <c r="C997" s="43"/>
      <c r="D997" s="220" t="s">
        <v>164</v>
      </c>
      <c r="E997" s="43"/>
      <c r="F997" s="239" t="s">
        <v>2870</v>
      </c>
      <c r="G997" s="43"/>
      <c r="H997" s="43"/>
      <c r="I997" s="222"/>
      <c r="J997" s="43"/>
      <c r="K997" s="43"/>
      <c r="L997" s="47"/>
      <c r="M997" s="223"/>
      <c r="N997" s="224"/>
      <c r="O997" s="87"/>
      <c r="P997" s="87"/>
      <c r="Q997" s="87"/>
      <c r="R997" s="87"/>
      <c r="S997" s="87"/>
      <c r="T997" s="88"/>
      <c r="U997" s="41"/>
      <c r="V997" s="41"/>
      <c r="W997" s="41"/>
      <c r="X997" s="41"/>
      <c r="Y997" s="41"/>
      <c r="Z997" s="41"/>
      <c r="AA997" s="41"/>
      <c r="AB997" s="41"/>
      <c r="AC997" s="41"/>
      <c r="AD997" s="41"/>
      <c r="AE997" s="41"/>
      <c r="AT997" s="20" t="s">
        <v>164</v>
      </c>
      <c r="AU997" s="20" t="s">
        <v>86</v>
      </c>
    </row>
    <row r="998" s="13" customFormat="1">
      <c r="A998" s="13"/>
      <c r="B998" s="227"/>
      <c r="C998" s="228"/>
      <c r="D998" s="220" t="s">
        <v>153</v>
      </c>
      <c r="E998" s="229" t="s">
        <v>19</v>
      </c>
      <c r="F998" s="230" t="s">
        <v>2886</v>
      </c>
      <c r="G998" s="228"/>
      <c r="H998" s="231">
        <v>2</v>
      </c>
      <c r="I998" s="232"/>
      <c r="J998" s="228"/>
      <c r="K998" s="228"/>
      <c r="L998" s="233"/>
      <c r="M998" s="234"/>
      <c r="N998" s="235"/>
      <c r="O998" s="235"/>
      <c r="P998" s="235"/>
      <c r="Q998" s="235"/>
      <c r="R998" s="235"/>
      <c r="S998" s="235"/>
      <c r="T998" s="236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T998" s="237" t="s">
        <v>153</v>
      </c>
      <c r="AU998" s="237" t="s">
        <v>86</v>
      </c>
      <c r="AV998" s="13" t="s">
        <v>86</v>
      </c>
      <c r="AW998" s="13" t="s">
        <v>35</v>
      </c>
      <c r="AX998" s="13" t="s">
        <v>84</v>
      </c>
      <c r="AY998" s="237" t="s">
        <v>139</v>
      </c>
    </row>
    <row r="999" s="2" customFormat="1" ht="16.5" customHeight="1">
      <c r="A999" s="41"/>
      <c r="B999" s="42"/>
      <c r="C999" s="240" t="s">
        <v>2887</v>
      </c>
      <c r="D999" s="241" t="s">
        <v>182</v>
      </c>
      <c r="E999" s="242" t="s">
        <v>2888</v>
      </c>
      <c r="F999" s="243" t="s">
        <v>2889</v>
      </c>
      <c r="G999" s="244" t="s">
        <v>271</v>
      </c>
      <c r="H999" s="245">
        <v>2</v>
      </c>
      <c r="I999" s="246"/>
      <c r="J999" s="247">
        <f>ROUND(I999*H999,2)</f>
        <v>0</v>
      </c>
      <c r="K999" s="243" t="s">
        <v>146</v>
      </c>
      <c r="L999" s="248"/>
      <c r="M999" s="249" t="s">
        <v>19</v>
      </c>
      <c r="N999" s="250" t="s">
        <v>47</v>
      </c>
      <c r="O999" s="87"/>
      <c r="P999" s="216">
        <f>O999*H999</f>
        <v>0</v>
      </c>
      <c r="Q999" s="216">
        <v>0.0027000000000000001</v>
      </c>
      <c r="R999" s="216">
        <f>Q999*H999</f>
        <v>0.0054000000000000003</v>
      </c>
      <c r="S999" s="216">
        <v>0</v>
      </c>
      <c r="T999" s="217">
        <f>S999*H999</f>
        <v>0</v>
      </c>
      <c r="U999" s="41"/>
      <c r="V999" s="41"/>
      <c r="W999" s="41"/>
      <c r="X999" s="41"/>
      <c r="Y999" s="41"/>
      <c r="Z999" s="41"/>
      <c r="AA999" s="41"/>
      <c r="AB999" s="41"/>
      <c r="AC999" s="41"/>
      <c r="AD999" s="41"/>
      <c r="AE999" s="41"/>
      <c r="AR999" s="218" t="s">
        <v>388</v>
      </c>
      <c r="AT999" s="218" t="s">
        <v>182</v>
      </c>
      <c r="AU999" s="218" t="s">
        <v>86</v>
      </c>
      <c r="AY999" s="20" t="s">
        <v>139</v>
      </c>
      <c r="BE999" s="219">
        <f>IF(N999="základní",J999,0)</f>
        <v>0</v>
      </c>
      <c r="BF999" s="219">
        <f>IF(N999="snížená",J999,0)</f>
        <v>0</v>
      </c>
      <c r="BG999" s="219">
        <f>IF(N999="zákl. přenesená",J999,0)</f>
        <v>0</v>
      </c>
      <c r="BH999" s="219">
        <f>IF(N999="sníž. přenesená",J999,0)</f>
        <v>0</v>
      </c>
      <c r="BI999" s="219">
        <f>IF(N999="nulová",J999,0)</f>
        <v>0</v>
      </c>
      <c r="BJ999" s="20" t="s">
        <v>84</v>
      </c>
      <c r="BK999" s="219">
        <f>ROUND(I999*H999,2)</f>
        <v>0</v>
      </c>
      <c r="BL999" s="20" t="s">
        <v>305</v>
      </c>
      <c r="BM999" s="218" t="s">
        <v>2890</v>
      </c>
    </row>
    <row r="1000" s="2" customFormat="1">
      <c r="A1000" s="41"/>
      <c r="B1000" s="42"/>
      <c r="C1000" s="43"/>
      <c r="D1000" s="220" t="s">
        <v>149</v>
      </c>
      <c r="E1000" s="43"/>
      <c r="F1000" s="221" t="s">
        <v>2889</v>
      </c>
      <c r="G1000" s="43"/>
      <c r="H1000" s="43"/>
      <c r="I1000" s="222"/>
      <c r="J1000" s="43"/>
      <c r="K1000" s="43"/>
      <c r="L1000" s="47"/>
      <c r="M1000" s="223"/>
      <c r="N1000" s="224"/>
      <c r="O1000" s="87"/>
      <c r="P1000" s="87"/>
      <c r="Q1000" s="87"/>
      <c r="R1000" s="87"/>
      <c r="S1000" s="87"/>
      <c r="T1000" s="88"/>
      <c r="U1000" s="41"/>
      <c r="V1000" s="41"/>
      <c r="W1000" s="41"/>
      <c r="X1000" s="41"/>
      <c r="Y1000" s="41"/>
      <c r="Z1000" s="41"/>
      <c r="AA1000" s="41"/>
      <c r="AB1000" s="41"/>
      <c r="AC1000" s="41"/>
      <c r="AD1000" s="41"/>
      <c r="AE1000" s="41"/>
      <c r="AT1000" s="20" t="s">
        <v>149</v>
      </c>
      <c r="AU1000" s="20" t="s">
        <v>86</v>
      </c>
    </row>
    <row r="1001" s="2" customFormat="1">
      <c r="A1001" s="41"/>
      <c r="B1001" s="42"/>
      <c r="C1001" s="43"/>
      <c r="D1001" s="220" t="s">
        <v>164</v>
      </c>
      <c r="E1001" s="43"/>
      <c r="F1001" s="239" t="s">
        <v>2870</v>
      </c>
      <c r="G1001" s="43"/>
      <c r="H1001" s="43"/>
      <c r="I1001" s="222"/>
      <c r="J1001" s="43"/>
      <c r="K1001" s="43"/>
      <c r="L1001" s="47"/>
      <c r="M1001" s="223"/>
      <c r="N1001" s="224"/>
      <c r="O1001" s="87"/>
      <c r="P1001" s="87"/>
      <c r="Q1001" s="87"/>
      <c r="R1001" s="87"/>
      <c r="S1001" s="87"/>
      <c r="T1001" s="88"/>
      <c r="U1001" s="41"/>
      <c r="V1001" s="41"/>
      <c r="W1001" s="41"/>
      <c r="X1001" s="41"/>
      <c r="Y1001" s="41"/>
      <c r="Z1001" s="41"/>
      <c r="AA1001" s="41"/>
      <c r="AB1001" s="41"/>
      <c r="AC1001" s="41"/>
      <c r="AD1001" s="41"/>
      <c r="AE1001" s="41"/>
      <c r="AT1001" s="20" t="s">
        <v>164</v>
      </c>
      <c r="AU1001" s="20" t="s">
        <v>86</v>
      </c>
    </row>
    <row r="1002" s="2" customFormat="1" ht="16.5" customHeight="1">
      <c r="A1002" s="41"/>
      <c r="B1002" s="42"/>
      <c r="C1002" s="207" t="s">
        <v>2891</v>
      </c>
      <c r="D1002" s="238" t="s">
        <v>142</v>
      </c>
      <c r="E1002" s="208" t="s">
        <v>2892</v>
      </c>
      <c r="F1002" s="209" t="s">
        <v>2893</v>
      </c>
      <c r="G1002" s="210" t="s">
        <v>527</v>
      </c>
      <c r="H1002" s="211">
        <v>2</v>
      </c>
      <c r="I1002" s="212"/>
      <c r="J1002" s="213">
        <f>ROUND(I1002*H1002,2)</f>
        <v>0</v>
      </c>
      <c r="K1002" s="209" t="s">
        <v>146</v>
      </c>
      <c r="L1002" s="47"/>
      <c r="M1002" s="214" t="s">
        <v>19</v>
      </c>
      <c r="N1002" s="215" t="s">
        <v>47</v>
      </c>
      <c r="O1002" s="87"/>
      <c r="P1002" s="216">
        <f>O1002*H1002</f>
        <v>0</v>
      </c>
      <c r="Q1002" s="216">
        <v>0</v>
      </c>
      <c r="R1002" s="216">
        <f>Q1002*H1002</f>
        <v>0</v>
      </c>
      <c r="S1002" s="216">
        <v>0</v>
      </c>
      <c r="T1002" s="217">
        <f>S1002*H1002</f>
        <v>0</v>
      </c>
      <c r="U1002" s="41"/>
      <c r="V1002" s="41"/>
      <c r="W1002" s="41"/>
      <c r="X1002" s="41"/>
      <c r="Y1002" s="41"/>
      <c r="Z1002" s="41"/>
      <c r="AA1002" s="41"/>
      <c r="AB1002" s="41"/>
      <c r="AC1002" s="41"/>
      <c r="AD1002" s="41"/>
      <c r="AE1002" s="41"/>
      <c r="AR1002" s="218" t="s">
        <v>528</v>
      </c>
      <c r="AT1002" s="218" t="s">
        <v>142</v>
      </c>
      <c r="AU1002" s="218" t="s">
        <v>86</v>
      </c>
      <c r="AY1002" s="20" t="s">
        <v>139</v>
      </c>
      <c r="BE1002" s="219">
        <f>IF(N1002="základní",J1002,0)</f>
        <v>0</v>
      </c>
      <c r="BF1002" s="219">
        <f>IF(N1002="snížená",J1002,0)</f>
        <v>0</v>
      </c>
      <c r="BG1002" s="219">
        <f>IF(N1002="zákl. přenesená",J1002,0)</f>
        <v>0</v>
      </c>
      <c r="BH1002" s="219">
        <f>IF(N1002="sníž. přenesená",J1002,0)</f>
        <v>0</v>
      </c>
      <c r="BI1002" s="219">
        <f>IF(N1002="nulová",J1002,0)</f>
        <v>0</v>
      </c>
      <c r="BJ1002" s="20" t="s">
        <v>84</v>
      </c>
      <c r="BK1002" s="219">
        <f>ROUND(I1002*H1002,2)</f>
        <v>0</v>
      </c>
      <c r="BL1002" s="20" t="s">
        <v>528</v>
      </c>
      <c r="BM1002" s="218" t="s">
        <v>2894</v>
      </c>
    </row>
    <row r="1003" s="2" customFormat="1">
      <c r="A1003" s="41"/>
      <c r="B1003" s="42"/>
      <c r="C1003" s="43"/>
      <c r="D1003" s="220" t="s">
        <v>149</v>
      </c>
      <c r="E1003" s="43"/>
      <c r="F1003" s="221" t="s">
        <v>2895</v>
      </c>
      <c r="G1003" s="43"/>
      <c r="H1003" s="43"/>
      <c r="I1003" s="222"/>
      <c r="J1003" s="43"/>
      <c r="K1003" s="43"/>
      <c r="L1003" s="47"/>
      <c r="M1003" s="223"/>
      <c r="N1003" s="224"/>
      <c r="O1003" s="87"/>
      <c r="P1003" s="87"/>
      <c r="Q1003" s="87"/>
      <c r="R1003" s="87"/>
      <c r="S1003" s="87"/>
      <c r="T1003" s="88"/>
      <c r="U1003" s="41"/>
      <c r="V1003" s="41"/>
      <c r="W1003" s="41"/>
      <c r="X1003" s="41"/>
      <c r="Y1003" s="41"/>
      <c r="Z1003" s="41"/>
      <c r="AA1003" s="41"/>
      <c r="AB1003" s="41"/>
      <c r="AC1003" s="41"/>
      <c r="AD1003" s="41"/>
      <c r="AE1003" s="41"/>
      <c r="AT1003" s="20" t="s">
        <v>149</v>
      </c>
      <c r="AU1003" s="20" t="s">
        <v>86</v>
      </c>
    </row>
    <row r="1004" s="2" customFormat="1">
      <c r="A1004" s="41"/>
      <c r="B1004" s="42"/>
      <c r="C1004" s="43"/>
      <c r="D1004" s="225" t="s">
        <v>151</v>
      </c>
      <c r="E1004" s="43"/>
      <c r="F1004" s="226" t="s">
        <v>2896</v>
      </c>
      <c r="G1004" s="43"/>
      <c r="H1004" s="43"/>
      <c r="I1004" s="222"/>
      <c r="J1004" s="43"/>
      <c r="K1004" s="43"/>
      <c r="L1004" s="47"/>
      <c r="M1004" s="223"/>
      <c r="N1004" s="224"/>
      <c r="O1004" s="87"/>
      <c r="P1004" s="87"/>
      <c r="Q1004" s="87"/>
      <c r="R1004" s="87"/>
      <c r="S1004" s="87"/>
      <c r="T1004" s="88"/>
      <c r="U1004" s="41"/>
      <c r="V1004" s="41"/>
      <c r="W1004" s="41"/>
      <c r="X1004" s="41"/>
      <c r="Y1004" s="41"/>
      <c r="Z1004" s="41"/>
      <c r="AA1004" s="41"/>
      <c r="AB1004" s="41"/>
      <c r="AC1004" s="41"/>
      <c r="AD1004" s="41"/>
      <c r="AE1004" s="41"/>
      <c r="AT1004" s="20" t="s">
        <v>151</v>
      </c>
      <c r="AU1004" s="20" t="s">
        <v>86</v>
      </c>
    </row>
    <row r="1005" s="2" customFormat="1">
      <c r="A1005" s="41"/>
      <c r="B1005" s="42"/>
      <c r="C1005" s="43"/>
      <c r="D1005" s="220" t="s">
        <v>164</v>
      </c>
      <c r="E1005" s="43"/>
      <c r="F1005" s="239" t="s">
        <v>2897</v>
      </c>
      <c r="G1005" s="43"/>
      <c r="H1005" s="43"/>
      <c r="I1005" s="222"/>
      <c r="J1005" s="43"/>
      <c r="K1005" s="43"/>
      <c r="L1005" s="47"/>
      <c r="M1005" s="223"/>
      <c r="N1005" s="224"/>
      <c r="O1005" s="87"/>
      <c r="P1005" s="87"/>
      <c r="Q1005" s="87"/>
      <c r="R1005" s="87"/>
      <c r="S1005" s="87"/>
      <c r="T1005" s="88"/>
      <c r="U1005" s="41"/>
      <c r="V1005" s="41"/>
      <c r="W1005" s="41"/>
      <c r="X1005" s="41"/>
      <c r="Y1005" s="41"/>
      <c r="Z1005" s="41"/>
      <c r="AA1005" s="41"/>
      <c r="AB1005" s="41"/>
      <c r="AC1005" s="41"/>
      <c r="AD1005" s="41"/>
      <c r="AE1005" s="41"/>
      <c r="AT1005" s="20" t="s">
        <v>164</v>
      </c>
      <c r="AU1005" s="20" t="s">
        <v>86</v>
      </c>
    </row>
    <row r="1006" s="13" customFormat="1">
      <c r="A1006" s="13"/>
      <c r="B1006" s="227"/>
      <c r="C1006" s="228"/>
      <c r="D1006" s="220" t="s">
        <v>153</v>
      </c>
      <c r="E1006" s="229" t="s">
        <v>19</v>
      </c>
      <c r="F1006" s="230" t="s">
        <v>2898</v>
      </c>
      <c r="G1006" s="228"/>
      <c r="H1006" s="231">
        <v>2</v>
      </c>
      <c r="I1006" s="232"/>
      <c r="J1006" s="228"/>
      <c r="K1006" s="228"/>
      <c r="L1006" s="233"/>
      <c r="M1006" s="234"/>
      <c r="N1006" s="235"/>
      <c r="O1006" s="235"/>
      <c r="P1006" s="235"/>
      <c r="Q1006" s="235"/>
      <c r="R1006" s="235"/>
      <c r="S1006" s="235"/>
      <c r="T1006" s="236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37" t="s">
        <v>153</v>
      </c>
      <c r="AU1006" s="237" t="s">
        <v>86</v>
      </c>
      <c r="AV1006" s="13" t="s">
        <v>86</v>
      </c>
      <c r="AW1006" s="13" t="s">
        <v>35</v>
      </c>
      <c r="AX1006" s="13" t="s">
        <v>84</v>
      </c>
      <c r="AY1006" s="237" t="s">
        <v>139</v>
      </c>
    </row>
    <row r="1007" s="2" customFormat="1" ht="16.5" customHeight="1">
      <c r="A1007" s="41"/>
      <c r="B1007" s="42"/>
      <c r="C1007" s="207" t="s">
        <v>2899</v>
      </c>
      <c r="D1007" s="238" t="s">
        <v>142</v>
      </c>
      <c r="E1007" s="208" t="s">
        <v>2900</v>
      </c>
      <c r="F1007" s="209" t="s">
        <v>2901</v>
      </c>
      <c r="G1007" s="210" t="s">
        <v>527</v>
      </c>
      <c r="H1007" s="211">
        <v>1</v>
      </c>
      <c r="I1007" s="212"/>
      <c r="J1007" s="213">
        <f>ROUND(I1007*H1007,2)</f>
        <v>0</v>
      </c>
      <c r="K1007" s="209" t="s">
        <v>19</v>
      </c>
      <c r="L1007" s="47"/>
      <c r="M1007" s="214" t="s">
        <v>19</v>
      </c>
      <c r="N1007" s="215" t="s">
        <v>47</v>
      </c>
      <c r="O1007" s="87"/>
      <c r="P1007" s="216">
        <f>O1007*H1007</f>
        <v>0</v>
      </c>
      <c r="Q1007" s="216">
        <v>0</v>
      </c>
      <c r="R1007" s="216">
        <f>Q1007*H1007</f>
        <v>0</v>
      </c>
      <c r="S1007" s="216">
        <v>0</v>
      </c>
      <c r="T1007" s="217">
        <f>S1007*H1007</f>
        <v>0</v>
      </c>
      <c r="U1007" s="41"/>
      <c r="V1007" s="41"/>
      <c r="W1007" s="41"/>
      <c r="X1007" s="41"/>
      <c r="Y1007" s="41"/>
      <c r="Z1007" s="41"/>
      <c r="AA1007" s="41"/>
      <c r="AB1007" s="41"/>
      <c r="AC1007" s="41"/>
      <c r="AD1007" s="41"/>
      <c r="AE1007" s="41"/>
      <c r="AR1007" s="218" t="s">
        <v>528</v>
      </c>
      <c r="AT1007" s="218" t="s">
        <v>142</v>
      </c>
      <c r="AU1007" s="218" t="s">
        <v>86</v>
      </c>
      <c r="AY1007" s="20" t="s">
        <v>139</v>
      </c>
      <c r="BE1007" s="219">
        <f>IF(N1007="základní",J1007,0)</f>
        <v>0</v>
      </c>
      <c r="BF1007" s="219">
        <f>IF(N1007="snížená",J1007,0)</f>
        <v>0</v>
      </c>
      <c r="BG1007" s="219">
        <f>IF(N1007="zákl. přenesená",J1007,0)</f>
        <v>0</v>
      </c>
      <c r="BH1007" s="219">
        <f>IF(N1007="sníž. přenesená",J1007,0)</f>
        <v>0</v>
      </c>
      <c r="BI1007" s="219">
        <f>IF(N1007="nulová",J1007,0)</f>
        <v>0</v>
      </c>
      <c r="BJ1007" s="20" t="s">
        <v>84</v>
      </c>
      <c r="BK1007" s="219">
        <f>ROUND(I1007*H1007,2)</f>
        <v>0</v>
      </c>
      <c r="BL1007" s="20" t="s">
        <v>528</v>
      </c>
      <c r="BM1007" s="218" t="s">
        <v>2902</v>
      </c>
    </row>
    <row r="1008" s="2" customFormat="1">
      <c r="A1008" s="41"/>
      <c r="B1008" s="42"/>
      <c r="C1008" s="43"/>
      <c r="D1008" s="220" t="s">
        <v>149</v>
      </c>
      <c r="E1008" s="43"/>
      <c r="F1008" s="221" t="s">
        <v>2903</v>
      </c>
      <c r="G1008" s="43"/>
      <c r="H1008" s="43"/>
      <c r="I1008" s="222"/>
      <c r="J1008" s="43"/>
      <c r="K1008" s="43"/>
      <c r="L1008" s="47"/>
      <c r="M1008" s="223"/>
      <c r="N1008" s="224"/>
      <c r="O1008" s="87"/>
      <c r="P1008" s="87"/>
      <c r="Q1008" s="87"/>
      <c r="R1008" s="87"/>
      <c r="S1008" s="87"/>
      <c r="T1008" s="88"/>
      <c r="U1008" s="41"/>
      <c r="V1008" s="41"/>
      <c r="W1008" s="41"/>
      <c r="X1008" s="41"/>
      <c r="Y1008" s="41"/>
      <c r="Z1008" s="41"/>
      <c r="AA1008" s="41"/>
      <c r="AB1008" s="41"/>
      <c r="AC1008" s="41"/>
      <c r="AD1008" s="41"/>
      <c r="AE1008" s="41"/>
      <c r="AT1008" s="20" t="s">
        <v>149</v>
      </c>
      <c r="AU1008" s="20" t="s">
        <v>86</v>
      </c>
    </row>
    <row r="1009" s="13" customFormat="1">
      <c r="A1009" s="13"/>
      <c r="B1009" s="227"/>
      <c r="C1009" s="228"/>
      <c r="D1009" s="220" t="s">
        <v>153</v>
      </c>
      <c r="E1009" s="229" t="s">
        <v>19</v>
      </c>
      <c r="F1009" s="230" t="s">
        <v>84</v>
      </c>
      <c r="G1009" s="228"/>
      <c r="H1009" s="231">
        <v>1</v>
      </c>
      <c r="I1009" s="232"/>
      <c r="J1009" s="228"/>
      <c r="K1009" s="228"/>
      <c r="L1009" s="233"/>
      <c r="M1009" s="234"/>
      <c r="N1009" s="235"/>
      <c r="O1009" s="235"/>
      <c r="P1009" s="235"/>
      <c r="Q1009" s="235"/>
      <c r="R1009" s="235"/>
      <c r="S1009" s="235"/>
      <c r="T1009" s="236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T1009" s="237" t="s">
        <v>153</v>
      </c>
      <c r="AU1009" s="237" t="s">
        <v>86</v>
      </c>
      <c r="AV1009" s="13" t="s">
        <v>86</v>
      </c>
      <c r="AW1009" s="13" t="s">
        <v>35</v>
      </c>
      <c r="AX1009" s="13" t="s">
        <v>84</v>
      </c>
      <c r="AY1009" s="237" t="s">
        <v>139</v>
      </c>
    </row>
    <row r="1010" s="2" customFormat="1" ht="16.5" customHeight="1">
      <c r="A1010" s="41"/>
      <c r="B1010" s="42"/>
      <c r="C1010" s="207" t="s">
        <v>2904</v>
      </c>
      <c r="D1010" s="238" t="s">
        <v>142</v>
      </c>
      <c r="E1010" s="208" t="s">
        <v>2905</v>
      </c>
      <c r="F1010" s="209" t="s">
        <v>2906</v>
      </c>
      <c r="G1010" s="210" t="s">
        <v>176</v>
      </c>
      <c r="H1010" s="211">
        <v>0.017999999999999999</v>
      </c>
      <c r="I1010" s="212"/>
      <c r="J1010" s="213">
        <f>ROUND(I1010*H1010,2)</f>
        <v>0</v>
      </c>
      <c r="K1010" s="209" t="s">
        <v>146</v>
      </c>
      <c r="L1010" s="47"/>
      <c r="M1010" s="214" t="s">
        <v>19</v>
      </c>
      <c r="N1010" s="215" t="s">
        <v>47</v>
      </c>
      <c r="O1010" s="87"/>
      <c r="P1010" s="216">
        <f>O1010*H1010</f>
        <v>0</v>
      </c>
      <c r="Q1010" s="216">
        <v>0</v>
      </c>
      <c r="R1010" s="216">
        <f>Q1010*H1010</f>
        <v>0</v>
      </c>
      <c r="S1010" s="216">
        <v>0</v>
      </c>
      <c r="T1010" s="217">
        <f>S1010*H1010</f>
        <v>0</v>
      </c>
      <c r="U1010" s="41"/>
      <c r="V1010" s="41"/>
      <c r="W1010" s="41"/>
      <c r="X1010" s="41"/>
      <c r="Y1010" s="41"/>
      <c r="Z1010" s="41"/>
      <c r="AA1010" s="41"/>
      <c r="AB1010" s="41"/>
      <c r="AC1010" s="41"/>
      <c r="AD1010" s="41"/>
      <c r="AE1010" s="41"/>
      <c r="AR1010" s="218" t="s">
        <v>305</v>
      </c>
      <c r="AT1010" s="218" t="s">
        <v>142</v>
      </c>
      <c r="AU1010" s="218" t="s">
        <v>86</v>
      </c>
      <c r="AY1010" s="20" t="s">
        <v>139</v>
      </c>
      <c r="BE1010" s="219">
        <f>IF(N1010="základní",J1010,0)</f>
        <v>0</v>
      </c>
      <c r="BF1010" s="219">
        <f>IF(N1010="snížená",J1010,0)</f>
        <v>0</v>
      </c>
      <c r="BG1010" s="219">
        <f>IF(N1010="zákl. přenesená",J1010,0)</f>
        <v>0</v>
      </c>
      <c r="BH1010" s="219">
        <f>IF(N1010="sníž. přenesená",J1010,0)</f>
        <v>0</v>
      </c>
      <c r="BI1010" s="219">
        <f>IF(N1010="nulová",J1010,0)</f>
        <v>0</v>
      </c>
      <c r="BJ1010" s="20" t="s">
        <v>84</v>
      </c>
      <c r="BK1010" s="219">
        <f>ROUND(I1010*H1010,2)</f>
        <v>0</v>
      </c>
      <c r="BL1010" s="20" t="s">
        <v>305</v>
      </c>
      <c r="BM1010" s="218" t="s">
        <v>2631</v>
      </c>
    </row>
    <row r="1011" s="2" customFormat="1">
      <c r="A1011" s="41"/>
      <c r="B1011" s="42"/>
      <c r="C1011" s="43"/>
      <c r="D1011" s="220" t="s">
        <v>149</v>
      </c>
      <c r="E1011" s="43"/>
      <c r="F1011" s="221" t="s">
        <v>2907</v>
      </c>
      <c r="G1011" s="43"/>
      <c r="H1011" s="43"/>
      <c r="I1011" s="222"/>
      <c r="J1011" s="43"/>
      <c r="K1011" s="43"/>
      <c r="L1011" s="47"/>
      <c r="M1011" s="223"/>
      <c r="N1011" s="224"/>
      <c r="O1011" s="87"/>
      <c r="P1011" s="87"/>
      <c r="Q1011" s="87"/>
      <c r="R1011" s="87"/>
      <c r="S1011" s="87"/>
      <c r="T1011" s="88"/>
      <c r="U1011" s="41"/>
      <c r="V1011" s="41"/>
      <c r="W1011" s="41"/>
      <c r="X1011" s="41"/>
      <c r="Y1011" s="41"/>
      <c r="Z1011" s="41"/>
      <c r="AA1011" s="41"/>
      <c r="AB1011" s="41"/>
      <c r="AC1011" s="41"/>
      <c r="AD1011" s="41"/>
      <c r="AE1011" s="41"/>
      <c r="AT1011" s="20" t="s">
        <v>149</v>
      </c>
      <c r="AU1011" s="20" t="s">
        <v>86</v>
      </c>
    </row>
    <row r="1012" s="2" customFormat="1">
      <c r="A1012" s="41"/>
      <c r="B1012" s="42"/>
      <c r="C1012" s="43"/>
      <c r="D1012" s="225" t="s">
        <v>151</v>
      </c>
      <c r="E1012" s="43"/>
      <c r="F1012" s="226" t="s">
        <v>2908</v>
      </c>
      <c r="G1012" s="43"/>
      <c r="H1012" s="43"/>
      <c r="I1012" s="222"/>
      <c r="J1012" s="43"/>
      <c r="K1012" s="43"/>
      <c r="L1012" s="47"/>
      <c r="M1012" s="223"/>
      <c r="N1012" s="224"/>
      <c r="O1012" s="87"/>
      <c r="P1012" s="87"/>
      <c r="Q1012" s="87"/>
      <c r="R1012" s="87"/>
      <c r="S1012" s="87"/>
      <c r="T1012" s="88"/>
      <c r="U1012" s="41"/>
      <c r="V1012" s="41"/>
      <c r="W1012" s="41"/>
      <c r="X1012" s="41"/>
      <c r="Y1012" s="41"/>
      <c r="Z1012" s="41"/>
      <c r="AA1012" s="41"/>
      <c r="AB1012" s="41"/>
      <c r="AC1012" s="41"/>
      <c r="AD1012" s="41"/>
      <c r="AE1012" s="41"/>
      <c r="AT1012" s="20" t="s">
        <v>151</v>
      </c>
      <c r="AU1012" s="20" t="s">
        <v>86</v>
      </c>
    </row>
    <row r="1013" s="12" customFormat="1" ht="22.8" customHeight="1">
      <c r="A1013" s="12"/>
      <c r="B1013" s="191"/>
      <c r="C1013" s="192"/>
      <c r="D1013" s="193" t="s">
        <v>75</v>
      </c>
      <c r="E1013" s="205" t="s">
        <v>2909</v>
      </c>
      <c r="F1013" s="205" t="s">
        <v>2910</v>
      </c>
      <c r="G1013" s="192"/>
      <c r="H1013" s="192"/>
      <c r="I1013" s="195"/>
      <c r="J1013" s="206">
        <f>BK1013</f>
        <v>0</v>
      </c>
      <c r="K1013" s="192"/>
      <c r="L1013" s="197"/>
      <c r="M1013" s="198"/>
      <c r="N1013" s="199"/>
      <c r="O1013" s="199"/>
      <c r="P1013" s="200">
        <f>SUM(P1014:P1079)</f>
        <v>0</v>
      </c>
      <c r="Q1013" s="199"/>
      <c r="R1013" s="200">
        <f>SUM(R1014:R1079)</f>
        <v>2.1273040280000002</v>
      </c>
      <c r="S1013" s="199"/>
      <c r="T1013" s="201">
        <f>SUM(T1014:T1079)</f>
        <v>17.021116500000002</v>
      </c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R1013" s="202" t="s">
        <v>86</v>
      </c>
      <c r="AT1013" s="203" t="s">
        <v>75</v>
      </c>
      <c r="AU1013" s="203" t="s">
        <v>84</v>
      </c>
      <c r="AY1013" s="202" t="s">
        <v>139</v>
      </c>
      <c r="BK1013" s="204">
        <f>SUM(BK1014:BK1079)</f>
        <v>0</v>
      </c>
    </row>
    <row r="1014" s="2" customFormat="1" ht="16.5" customHeight="1">
      <c r="A1014" s="41"/>
      <c r="B1014" s="42"/>
      <c r="C1014" s="207" t="s">
        <v>2911</v>
      </c>
      <c r="D1014" s="238" t="s">
        <v>142</v>
      </c>
      <c r="E1014" s="208" t="s">
        <v>2912</v>
      </c>
      <c r="F1014" s="209" t="s">
        <v>2913</v>
      </c>
      <c r="G1014" s="210" t="s">
        <v>197</v>
      </c>
      <c r="H1014" s="211">
        <v>142.09999999999999</v>
      </c>
      <c r="I1014" s="212"/>
      <c r="J1014" s="213">
        <f>ROUND(I1014*H1014,2)</f>
        <v>0</v>
      </c>
      <c r="K1014" s="209" t="s">
        <v>146</v>
      </c>
      <c r="L1014" s="47"/>
      <c r="M1014" s="214" t="s">
        <v>19</v>
      </c>
      <c r="N1014" s="215" t="s">
        <v>47</v>
      </c>
      <c r="O1014" s="87"/>
      <c r="P1014" s="216">
        <f>O1014*H1014</f>
        <v>0</v>
      </c>
      <c r="Q1014" s="216">
        <v>0</v>
      </c>
      <c r="R1014" s="216">
        <f>Q1014*H1014</f>
        <v>0</v>
      </c>
      <c r="S1014" s="216">
        <v>0</v>
      </c>
      <c r="T1014" s="217">
        <f>S1014*H1014</f>
        <v>0</v>
      </c>
      <c r="U1014" s="41"/>
      <c r="V1014" s="41"/>
      <c r="W1014" s="41"/>
      <c r="X1014" s="41"/>
      <c r="Y1014" s="41"/>
      <c r="Z1014" s="41"/>
      <c r="AA1014" s="41"/>
      <c r="AB1014" s="41"/>
      <c r="AC1014" s="41"/>
      <c r="AD1014" s="41"/>
      <c r="AE1014" s="41"/>
      <c r="AR1014" s="218" t="s">
        <v>305</v>
      </c>
      <c r="AT1014" s="218" t="s">
        <v>142</v>
      </c>
      <c r="AU1014" s="218" t="s">
        <v>86</v>
      </c>
      <c r="AY1014" s="20" t="s">
        <v>139</v>
      </c>
      <c r="BE1014" s="219">
        <f>IF(N1014="základní",J1014,0)</f>
        <v>0</v>
      </c>
      <c r="BF1014" s="219">
        <f>IF(N1014="snížená",J1014,0)</f>
        <v>0</v>
      </c>
      <c r="BG1014" s="219">
        <f>IF(N1014="zákl. přenesená",J1014,0)</f>
        <v>0</v>
      </c>
      <c r="BH1014" s="219">
        <f>IF(N1014="sníž. přenesená",J1014,0)</f>
        <v>0</v>
      </c>
      <c r="BI1014" s="219">
        <f>IF(N1014="nulová",J1014,0)</f>
        <v>0</v>
      </c>
      <c r="BJ1014" s="20" t="s">
        <v>84</v>
      </c>
      <c r="BK1014" s="219">
        <f>ROUND(I1014*H1014,2)</f>
        <v>0</v>
      </c>
      <c r="BL1014" s="20" t="s">
        <v>305</v>
      </c>
      <c r="BM1014" s="218" t="s">
        <v>2914</v>
      </c>
    </row>
    <row r="1015" s="2" customFormat="1">
      <c r="A1015" s="41"/>
      <c r="B1015" s="42"/>
      <c r="C1015" s="43"/>
      <c r="D1015" s="220" t="s">
        <v>149</v>
      </c>
      <c r="E1015" s="43"/>
      <c r="F1015" s="221" t="s">
        <v>2915</v>
      </c>
      <c r="G1015" s="43"/>
      <c r="H1015" s="43"/>
      <c r="I1015" s="222"/>
      <c r="J1015" s="43"/>
      <c r="K1015" s="43"/>
      <c r="L1015" s="47"/>
      <c r="M1015" s="223"/>
      <c r="N1015" s="224"/>
      <c r="O1015" s="87"/>
      <c r="P1015" s="87"/>
      <c r="Q1015" s="87"/>
      <c r="R1015" s="87"/>
      <c r="S1015" s="87"/>
      <c r="T1015" s="88"/>
      <c r="U1015" s="41"/>
      <c r="V1015" s="41"/>
      <c r="W1015" s="41"/>
      <c r="X1015" s="41"/>
      <c r="Y1015" s="41"/>
      <c r="Z1015" s="41"/>
      <c r="AA1015" s="41"/>
      <c r="AB1015" s="41"/>
      <c r="AC1015" s="41"/>
      <c r="AD1015" s="41"/>
      <c r="AE1015" s="41"/>
      <c r="AT1015" s="20" t="s">
        <v>149</v>
      </c>
      <c r="AU1015" s="20" t="s">
        <v>86</v>
      </c>
    </row>
    <row r="1016" s="2" customFormat="1">
      <c r="A1016" s="41"/>
      <c r="B1016" s="42"/>
      <c r="C1016" s="43"/>
      <c r="D1016" s="225" t="s">
        <v>151</v>
      </c>
      <c r="E1016" s="43"/>
      <c r="F1016" s="226" t="s">
        <v>2916</v>
      </c>
      <c r="G1016" s="43"/>
      <c r="H1016" s="43"/>
      <c r="I1016" s="222"/>
      <c r="J1016" s="43"/>
      <c r="K1016" s="43"/>
      <c r="L1016" s="47"/>
      <c r="M1016" s="223"/>
      <c r="N1016" s="224"/>
      <c r="O1016" s="87"/>
      <c r="P1016" s="87"/>
      <c r="Q1016" s="87"/>
      <c r="R1016" s="87"/>
      <c r="S1016" s="87"/>
      <c r="T1016" s="88"/>
      <c r="U1016" s="41"/>
      <c r="V1016" s="41"/>
      <c r="W1016" s="41"/>
      <c r="X1016" s="41"/>
      <c r="Y1016" s="41"/>
      <c r="Z1016" s="41"/>
      <c r="AA1016" s="41"/>
      <c r="AB1016" s="41"/>
      <c r="AC1016" s="41"/>
      <c r="AD1016" s="41"/>
      <c r="AE1016" s="41"/>
      <c r="AT1016" s="20" t="s">
        <v>151</v>
      </c>
      <c r="AU1016" s="20" t="s">
        <v>86</v>
      </c>
    </row>
    <row r="1017" s="2" customFormat="1">
      <c r="A1017" s="41"/>
      <c r="B1017" s="42"/>
      <c r="C1017" s="43"/>
      <c r="D1017" s="220" t="s">
        <v>164</v>
      </c>
      <c r="E1017" s="43"/>
      <c r="F1017" s="239" t="s">
        <v>919</v>
      </c>
      <c r="G1017" s="43"/>
      <c r="H1017" s="43"/>
      <c r="I1017" s="222"/>
      <c r="J1017" s="43"/>
      <c r="K1017" s="43"/>
      <c r="L1017" s="47"/>
      <c r="M1017" s="223"/>
      <c r="N1017" s="224"/>
      <c r="O1017" s="87"/>
      <c r="P1017" s="87"/>
      <c r="Q1017" s="87"/>
      <c r="R1017" s="87"/>
      <c r="S1017" s="87"/>
      <c r="T1017" s="88"/>
      <c r="U1017" s="41"/>
      <c r="V1017" s="41"/>
      <c r="W1017" s="41"/>
      <c r="X1017" s="41"/>
      <c r="Y1017" s="41"/>
      <c r="Z1017" s="41"/>
      <c r="AA1017" s="41"/>
      <c r="AB1017" s="41"/>
      <c r="AC1017" s="41"/>
      <c r="AD1017" s="41"/>
      <c r="AE1017" s="41"/>
      <c r="AT1017" s="20" t="s">
        <v>164</v>
      </c>
      <c r="AU1017" s="20" t="s">
        <v>86</v>
      </c>
    </row>
    <row r="1018" s="15" customFormat="1">
      <c r="A1018" s="15"/>
      <c r="B1018" s="262"/>
      <c r="C1018" s="263"/>
      <c r="D1018" s="220" t="s">
        <v>153</v>
      </c>
      <c r="E1018" s="264" t="s">
        <v>19</v>
      </c>
      <c r="F1018" s="265" t="s">
        <v>2917</v>
      </c>
      <c r="G1018" s="263"/>
      <c r="H1018" s="264" t="s">
        <v>19</v>
      </c>
      <c r="I1018" s="266"/>
      <c r="J1018" s="263"/>
      <c r="K1018" s="263"/>
      <c r="L1018" s="267"/>
      <c r="M1018" s="268"/>
      <c r="N1018" s="269"/>
      <c r="O1018" s="269"/>
      <c r="P1018" s="269"/>
      <c r="Q1018" s="269"/>
      <c r="R1018" s="269"/>
      <c r="S1018" s="269"/>
      <c r="T1018" s="270"/>
      <c r="U1018" s="15"/>
      <c r="V1018" s="15"/>
      <c r="W1018" s="15"/>
      <c r="X1018" s="15"/>
      <c r="Y1018" s="15"/>
      <c r="Z1018" s="15"/>
      <c r="AA1018" s="15"/>
      <c r="AB1018" s="15"/>
      <c r="AC1018" s="15"/>
      <c r="AD1018" s="15"/>
      <c r="AE1018" s="15"/>
      <c r="AT1018" s="271" t="s">
        <v>153</v>
      </c>
      <c r="AU1018" s="271" t="s">
        <v>86</v>
      </c>
      <c r="AV1018" s="15" t="s">
        <v>84</v>
      </c>
      <c r="AW1018" s="15" t="s">
        <v>35</v>
      </c>
      <c r="AX1018" s="15" t="s">
        <v>76</v>
      </c>
      <c r="AY1018" s="271" t="s">
        <v>139</v>
      </c>
    </row>
    <row r="1019" s="13" customFormat="1">
      <c r="A1019" s="13"/>
      <c r="B1019" s="227"/>
      <c r="C1019" s="228"/>
      <c r="D1019" s="220" t="s">
        <v>153</v>
      </c>
      <c r="E1019" s="229" t="s">
        <v>19</v>
      </c>
      <c r="F1019" s="230" t="s">
        <v>2918</v>
      </c>
      <c r="G1019" s="228"/>
      <c r="H1019" s="231">
        <v>20</v>
      </c>
      <c r="I1019" s="232"/>
      <c r="J1019" s="228"/>
      <c r="K1019" s="228"/>
      <c r="L1019" s="233"/>
      <c r="M1019" s="234"/>
      <c r="N1019" s="235"/>
      <c r="O1019" s="235"/>
      <c r="P1019" s="235"/>
      <c r="Q1019" s="235"/>
      <c r="R1019" s="235"/>
      <c r="S1019" s="235"/>
      <c r="T1019" s="236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T1019" s="237" t="s">
        <v>153</v>
      </c>
      <c r="AU1019" s="237" t="s">
        <v>86</v>
      </c>
      <c r="AV1019" s="13" t="s">
        <v>86</v>
      </c>
      <c r="AW1019" s="13" t="s">
        <v>35</v>
      </c>
      <c r="AX1019" s="13" t="s">
        <v>76</v>
      </c>
      <c r="AY1019" s="237" t="s">
        <v>139</v>
      </c>
    </row>
    <row r="1020" s="13" customFormat="1">
      <c r="A1020" s="13"/>
      <c r="B1020" s="227"/>
      <c r="C1020" s="228"/>
      <c r="D1020" s="220" t="s">
        <v>153</v>
      </c>
      <c r="E1020" s="229" t="s">
        <v>19</v>
      </c>
      <c r="F1020" s="230" t="s">
        <v>2919</v>
      </c>
      <c r="G1020" s="228"/>
      <c r="H1020" s="231">
        <v>20</v>
      </c>
      <c r="I1020" s="232"/>
      <c r="J1020" s="228"/>
      <c r="K1020" s="228"/>
      <c r="L1020" s="233"/>
      <c r="M1020" s="234"/>
      <c r="N1020" s="235"/>
      <c r="O1020" s="235"/>
      <c r="P1020" s="235"/>
      <c r="Q1020" s="235"/>
      <c r="R1020" s="235"/>
      <c r="S1020" s="235"/>
      <c r="T1020" s="236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T1020" s="237" t="s">
        <v>153</v>
      </c>
      <c r="AU1020" s="237" t="s">
        <v>86</v>
      </c>
      <c r="AV1020" s="13" t="s">
        <v>86</v>
      </c>
      <c r="AW1020" s="13" t="s">
        <v>35</v>
      </c>
      <c r="AX1020" s="13" t="s">
        <v>76</v>
      </c>
      <c r="AY1020" s="237" t="s">
        <v>139</v>
      </c>
    </row>
    <row r="1021" s="13" customFormat="1">
      <c r="A1021" s="13"/>
      <c r="B1021" s="227"/>
      <c r="C1021" s="228"/>
      <c r="D1021" s="220" t="s">
        <v>153</v>
      </c>
      <c r="E1021" s="229" t="s">
        <v>19</v>
      </c>
      <c r="F1021" s="230" t="s">
        <v>2920</v>
      </c>
      <c r="G1021" s="228"/>
      <c r="H1021" s="231">
        <v>73.900000000000006</v>
      </c>
      <c r="I1021" s="232"/>
      <c r="J1021" s="228"/>
      <c r="K1021" s="228"/>
      <c r="L1021" s="233"/>
      <c r="M1021" s="234"/>
      <c r="N1021" s="235"/>
      <c r="O1021" s="235"/>
      <c r="P1021" s="235"/>
      <c r="Q1021" s="235"/>
      <c r="R1021" s="235"/>
      <c r="S1021" s="235"/>
      <c r="T1021" s="236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T1021" s="237" t="s">
        <v>153</v>
      </c>
      <c r="AU1021" s="237" t="s">
        <v>86</v>
      </c>
      <c r="AV1021" s="13" t="s">
        <v>86</v>
      </c>
      <c r="AW1021" s="13" t="s">
        <v>35</v>
      </c>
      <c r="AX1021" s="13" t="s">
        <v>76</v>
      </c>
      <c r="AY1021" s="237" t="s">
        <v>139</v>
      </c>
    </row>
    <row r="1022" s="15" customFormat="1">
      <c r="A1022" s="15"/>
      <c r="B1022" s="262"/>
      <c r="C1022" s="263"/>
      <c r="D1022" s="220" t="s">
        <v>153</v>
      </c>
      <c r="E1022" s="264" t="s">
        <v>19</v>
      </c>
      <c r="F1022" s="265" t="s">
        <v>2129</v>
      </c>
      <c r="G1022" s="263"/>
      <c r="H1022" s="264" t="s">
        <v>19</v>
      </c>
      <c r="I1022" s="266"/>
      <c r="J1022" s="263"/>
      <c r="K1022" s="263"/>
      <c r="L1022" s="267"/>
      <c r="M1022" s="268"/>
      <c r="N1022" s="269"/>
      <c r="O1022" s="269"/>
      <c r="P1022" s="269"/>
      <c r="Q1022" s="269"/>
      <c r="R1022" s="269"/>
      <c r="S1022" s="269"/>
      <c r="T1022" s="270"/>
      <c r="U1022" s="15"/>
      <c r="V1022" s="15"/>
      <c r="W1022" s="15"/>
      <c r="X1022" s="15"/>
      <c r="Y1022" s="15"/>
      <c r="Z1022" s="15"/>
      <c r="AA1022" s="15"/>
      <c r="AB1022" s="15"/>
      <c r="AC1022" s="15"/>
      <c r="AD1022" s="15"/>
      <c r="AE1022" s="15"/>
      <c r="AT1022" s="271" t="s">
        <v>153</v>
      </c>
      <c r="AU1022" s="271" t="s">
        <v>86</v>
      </c>
      <c r="AV1022" s="15" t="s">
        <v>84</v>
      </c>
      <c r="AW1022" s="15" t="s">
        <v>35</v>
      </c>
      <c r="AX1022" s="15" t="s">
        <v>76</v>
      </c>
      <c r="AY1022" s="271" t="s">
        <v>139</v>
      </c>
    </row>
    <row r="1023" s="13" customFormat="1">
      <c r="A1023" s="13"/>
      <c r="B1023" s="227"/>
      <c r="C1023" s="228"/>
      <c r="D1023" s="220" t="s">
        <v>153</v>
      </c>
      <c r="E1023" s="229" t="s">
        <v>19</v>
      </c>
      <c r="F1023" s="230" t="s">
        <v>2130</v>
      </c>
      <c r="G1023" s="228"/>
      <c r="H1023" s="231">
        <v>3</v>
      </c>
      <c r="I1023" s="232"/>
      <c r="J1023" s="228"/>
      <c r="K1023" s="228"/>
      <c r="L1023" s="233"/>
      <c r="M1023" s="234"/>
      <c r="N1023" s="235"/>
      <c r="O1023" s="235"/>
      <c r="P1023" s="235"/>
      <c r="Q1023" s="235"/>
      <c r="R1023" s="235"/>
      <c r="S1023" s="235"/>
      <c r="T1023" s="236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T1023" s="237" t="s">
        <v>153</v>
      </c>
      <c r="AU1023" s="237" t="s">
        <v>86</v>
      </c>
      <c r="AV1023" s="13" t="s">
        <v>86</v>
      </c>
      <c r="AW1023" s="13" t="s">
        <v>35</v>
      </c>
      <c r="AX1023" s="13" t="s">
        <v>76</v>
      </c>
      <c r="AY1023" s="237" t="s">
        <v>139</v>
      </c>
    </row>
    <row r="1024" s="13" customFormat="1">
      <c r="A1024" s="13"/>
      <c r="B1024" s="227"/>
      <c r="C1024" s="228"/>
      <c r="D1024" s="220" t="s">
        <v>153</v>
      </c>
      <c r="E1024" s="229" t="s">
        <v>19</v>
      </c>
      <c r="F1024" s="230" t="s">
        <v>2921</v>
      </c>
      <c r="G1024" s="228"/>
      <c r="H1024" s="231">
        <v>25.199999999999999</v>
      </c>
      <c r="I1024" s="232"/>
      <c r="J1024" s="228"/>
      <c r="K1024" s="228"/>
      <c r="L1024" s="233"/>
      <c r="M1024" s="234"/>
      <c r="N1024" s="235"/>
      <c r="O1024" s="235"/>
      <c r="P1024" s="235"/>
      <c r="Q1024" s="235"/>
      <c r="R1024" s="235"/>
      <c r="S1024" s="235"/>
      <c r="T1024" s="236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37" t="s">
        <v>153</v>
      </c>
      <c r="AU1024" s="237" t="s">
        <v>86</v>
      </c>
      <c r="AV1024" s="13" t="s">
        <v>86</v>
      </c>
      <c r="AW1024" s="13" t="s">
        <v>35</v>
      </c>
      <c r="AX1024" s="13" t="s">
        <v>76</v>
      </c>
      <c r="AY1024" s="237" t="s">
        <v>139</v>
      </c>
    </row>
    <row r="1025" s="14" customFormat="1">
      <c r="A1025" s="14"/>
      <c r="B1025" s="251"/>
      <c r="C1025" s="252"/>
      <c r="D1025" s="220" t="s">
        <v>153</v>
      </c>
      <c r="E1025" s="253" t="s">
        <v>19</v>
      </c>
      <c r="F1025" s="254" t="s">
        <v>213</v>
      </c>
      <c r="G1025" s="252"/>
      <c r="H1025" s="255">
        <v>142.09999999999999</v>
      </c>
      <c r="I1025" s="256"/>
      <c r="J1025" s="252"/>
      <c r="K1025" s="252"/>
      <c r="L1025" s="257"/>
      <c r="M1025" s="258"/>
      <c r="N1025" s="259"/>
      <c r="O1025" s="259"/>
      <c r="P1025" s="259"/>
      <c r="Q1025" s="259"/>
      <c r="R1025" s="259"/>
      <c r="S1025" s="259"/>
      <c r="T1025" s="260"/>
      <c r="U1025" s="14"/>
      <c r="V1025" s="14"/>
      <c r="W1025" s="14"/>
      <c r="X1025" s="14"/>
      <c r="Y1025" s="14"/>
      <c r="Z1025" s="14"/>
      <c r="AA1025" s="14"/>
      <c r="AB1025" s="14"/>
      <c r="AC1025" s="14"/>
      <c r="AD1025" s="14"/>
      <c r="AE1025" s="14"/>
      <c r="AT1025" s="261" t="s">
        <v>153</v>
      </c>
      <c r="AU1025" s="261" t="s">
        <v>86</v>
      </c>
      <c r="AV1025" s="14" t="s">
        <v>147</v>
      </c>
      <c r="AW1025" s="14" t="s">
        <v>35</v>
      </c>
      <c r="AX1025" s="14" t="s">
        <v>84</v>
      </c>
      <c r="AY1025" s="261" t="s">
        <v>139</v>
      </c>
    </row>
    <row r="1026" s="2" customFormat="1" ht="16.5" customHeight="1">
      <c r="A1026" s="41"/>
      <c r="B1026" s="42"/>
      <c r="C1026" s="240" t="s">
        <v>2922</v>
      </c>
      <c r="D1026" s="241" t="s">
        <v>182</v>
      </c>
      <c r="E1026" s="242" t="s">
        <v>2923</v>
      </c>
      <c r="F1026" s="243" t="s">
        <v>2924</v>
      </c>
      <c r="G1026" s="244" t="s">
        <v>197</v>
      </c>
      <c r="H1026" s="245">
        <v>147.78399999999999</v>
      </c>
      <c r="I1026" s="246"/>
      <c r="J1026" s="247">
        <f>ROUND(I1026*H1026,2)</f>
        <v>0</v>
      </c>
      <c r="K1026" s="243" t="s">
        <v>19</v>
      </c>
      <c r="L1026" s="248"/>
      <c r="M1026" s="249" t="s">
        <v>19</v>
      </c>
      <c r="N1026" s="250" t="s">
        <v>47</v>
      </c>
      <c r="O1026" s="87"/>
      <c r="P1026" s="216">
        <f>O1026*H1026</f>
        <v>0</v>
      </c>
      <c r="Q1026" s="216">
        <v>0.00020000000000000001</v>
      </c>
      <c r="R1026" s="216">
        <f>Q1026*H1026</f>
        <v>0.029556800000000001</v>
      </c>
      <c r="S1026" s="216">
        <v>0</v>
      </c>
      <c r="T1026" s="217">
        <f>S1026*H1026</f>
        <v>0</v>
      </c>
      <c r="U1026" s="41"/>
      <c r="V1026" s="41"/>
      <c r="W1026" s="41"/>
      <c r="X1026" s="41"/>
      <c r="Y1026" s="41"/>
      <c r="Z1026" s="41"/>
      <c r="AA1026" s="41"/>
      <c r="AB1026" s="41"/>
      <c r="AC1026" s="41"/>
      <c r="AD1026" s="41"/>
      <c r="AE1026" s="41"/>
      <c r="AR1026" s="218" t="s">
        <v>388</v>
      </c>
      <c r="AT1026" s="218" t="s">
        <v>182</v>
      </c>
      <c r="AU1026" s="218" t="s">
        <v>86</v>
      </c>
      <c r="AY1026" s="20" t="s">
        <v>139</v>
      </c>
      <c r="BE1026" s="219">
        <f>IF(N1026="základní",J1026,0)</f>
        <v>0</v>
      </c>
      <c r="BF1026" s="219">
        <f>IF(N1026="snížená",J1026,0)</f>
        <v>0</v>
      </c>
      <c r="BG1026" s="219">
        <f>IF(N1026="zákl. přenesená",J1026,0)</f>
        <v>0</v>
      </c>
      <c r="BH1026" s="219">
        <f>IF(N1026="sníž. přenesená",J1026,0)</f>
        <v>0</v>
      </c>
      <c r="BI1026" s="219">
        <f>IF(N1026="nulová",J1026,0)</f>
        <v>0</v>
      </c>
      <c r="BJ1026" s="20" t="s">
        <v>84</v>
      </c>
      <c r="BK1026" s="219">
        <f>ROUND(I1026*H1026,2)</f>
        <v>0</v>
      </c>
      <c r="BL1026" s="20" t="s">
        <v>305</v>
      </c>
      <c r="BM1026" s="218" t="s">
        <v>2925</v>
      </c>
    </row>
    <row r="1027" s="2" customFormat="1">
      <c r="A1027" s="41"/>
      <c r="B1027" s="42"/>
      <c r="C1027" s="43"/>
      <c r="D1027" s="220" t="s">
        <v>149</v>
      </c>
      <c r="E1027" s="43"/>
      <c r="F1027" s="221" t="s">
        <v>2924</v>
      </c>
      <c r="G1027" s="43"/>
      <c r="H1027" s="43"/>
      <c r="I1027" s="222"/>
      <c r="J1027" s="43"/>
      <c r="K1027" s="43"/>
      <c r="L1027" s="47"/>
      <c r="M1027" s="223"/>
      <c r="N1027" s="224"/>
      <c r="O1027" s="87"/>
      <c r="P1027" s="87"/>
      <c r="Q1027" s="87"/>
      <c r="R1027" s="87"/>
      <c r="S1027" s="87"/>
      <c r="T1027" s="88"/>
      <c r="U1027" s="41"/>
      <c r="V1027" s="41"/>
      <c r="W1027" s="41"/>
      <c r="X1027" s="41"/>
      <c r="Y1027" s="41"/>
      <c r="Z1027" s="41"/>
      <c r="AA1027" s="41"/>
      <c r="AB1027" s="41"/>
      <c r="AC1027" s="41"/>
      <c r="AD1027" s="41"/>
      <c r="AE1027" s="41"/>
      <c r="AT1027" s="20" t="s">
        <v>149</v>
      </c>
      <c r="AU1027" s="20" t="s">
        <v>86</v>
      </c>
    </row>
    <row r="1028" s="2" customFormat="1">
      <c r="A1028" s="41"/>
      <c r="B1028" s="42"/>
      <c r="C1028" s="43"/>
      <c r="D1028" s="220" t="s">
        <v>164</v>
      </c>
      <c r="E1028" s="43"/>
      <c r="F1028" s="239" t="s">
        <v>919</v>
      </c>
      <c r="G1028" s="43"/>
      <c r="H1028" s="43"/>
      <c r="I1028" s="222"/>
      <c r="J1028" s="43"/>
      <c r="K1028" s="43"/>
      <c r="L1028" s="47"/>
      <c r="M1028" s="223"/>
      <c r="N1028" s="224"/>
      <c r="O1028" s="87"/>
      <c r="P1028" s="87"/>
      <c r="Q1028" s="87"/>
      <c r="R1028" s="87"/>
      <c r="S1028" s="87"/>
      <c r="T1028" s="88"/>
      <c r="U1028" s="41"/>
      <c r="V1028" s="41"/>
      <c r="W1028" s="41"/>
      <c r="X1028" s="41"/>
      <c r="Y1028" s="41"/>
      <c r="Z1028" s="41"/>
      <c r="AA1028" s="41"/>
      <c r="AB1028" s="41"/>
      <c r="AC1028" s="41"/>
      <c r="AD1028" s="41"/>
      <c r="AE1028" s="41"/>
      <c r="AT1028" s="20" t="s">
        <v>164</v>
      </c>
      <c r="AU1028" s="20" t="s">
        <v>86</v>
      </c>
    </row>
    <row r="1029" s="13" customFormat="1">
      <c r="A1029" s="13"/>
      <c r="B1029" s="227"/>
      <c r="C1029" s="228"/>
      <c r="D1029" s="220" t="s">
        <v>153</v>
      </c>
      <c r="E1029" s="228"/>
      <c r="F1029" s="230" t="s">
        <v>2926</v>
      </c>
      <c r="G1029" s="228"/>
      <c r="H1029" s="231">
        <v>147.78399999999999</v>
      </c>
      <c r="I1029" s="232"/>
      <c r="J1029" s="228"/>
      <c r="K1029" s="228"/>
      <c r="L1029" s="233"/>
      <c r="M1029" s="234"/>
      <c r="N1029" s="235"/>
      <c r="O1029" s="235"/>
      <c r="P1029" s="235"/>
      <c r="Q1029" s="235"/>
      <c r="R1029" s="235"/>
      <c r="S1029" s="235"/>
      <c r="T1029" s="236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T1029" s="237" t="s">
        <v>153</v>
      </c>
      <c r="AU1029" s="237" t="s">
        <v>86</v>
      </c>
      <c r="AV1029" s="13" t="s">
        <v>86</v>
      </c>
      <c r="AW1029" s="13" t="s">
        <v>4</v>
      </c>
      <c r="AX1029" s="13" t="s">
        <v>84</v>
      </c>
      <c r="AY1029" s="237" t="s">
        <v>139</v>
      </c>
    </row>
    <row r="1030" s="2" customFormat="1" ht="16.5" customHeight="1">
      <c r="A1030" s="41"/>
      <c r="B1030" s="42"/>
      <c r="C1030" s="207" t="s">
        <v>2927</v>
      </c>
      <c r="D1030" s="238" t="s">
        <v>142</v>
      </c>
      <c r="E1030" s="208" t="s">
        <v>2928</v>
      </c>
      <c r="F1030" s="209" t="s">
        <v>2929</v>
      </c>
      <c r="G1030" s="210" t="s">
        <v>160</v>
      </c>
      <c r="H1030" s="211">
        <v>176.63999999999999</v>
      </c>
      <c r="I1030" s="212"/>
      <c r="J1030" s="213">
        <f>ROUND(I1030*H1030,2)</f>
        <v>0</v>
      </c>
      <c r="K1030" s="209" t="s">
        <v>146</v>
      </c>
      <c r="L1030" s="47"/>
      <c r="M1030" s="214" t="s">
        <v>19</v>
      </c>
      <c r="N1030" s="215" t="s">
        <v>47</v>
      </c>
      <c r="O1030" s="87"/>
      <c r="P1030" s="216">
        <f>O1030*H1030</f>
        <v>0</v>
      </c>
      <c r="Q1030" s="216">
        <v>0</v>
      </c>
      <c r="R1030" s="216">
        <f>Q1030*H1030</f>
        <v>0</v>
      </c>
      <c r="S1030" s="216">
        <v>0</v>
      </c>
      <c r="T1030" s="217">
        <f>S1030*H1030</f>
        <v>0</v>
      </c>
      <c r="U1030" s="41"/>
      <c r="V1030" s="41"/>
      <c r="W1030" s="41"/>
      <c r="X1030" s="41"/>
      <c r="Y1030" s="41"/>
      <c r="Z1030" s="41"/>
      <c r="AA1030" s="41"/>
      <c r="AB1030" s="41"/>
      <c r="AC1030" s="41"/>
      <c r="AD1030" s="41"/>
      <c r="AE1030" s="41"/>
      <c r="AR1030" s="218" t="s">
        <v>305</v>
      </c>
      <c r="AT1030" s="218" t="s">
        <v>142</v>
      </c>
      <c r="AU1030" s="218" t="s">
        <v>86</v>
      </c>
      <c r="AY1030" s="20" t="s">
        <v>139</v>
      </c>
      <c r="BE1030" s="219">
        <f>IF(N1030="základní",J1030,0)</f>
        <v>0</v>
      </c>
      <c r="BF1030" s="219">
        <f>IF(N1030="snížená",J1030,0)</f>
        <v>0</v>
      </c>
      <c r="BG1030" s="219">
        <f>IF(N1030="zákl. přenesená",J1030,0)</f>
        <v>0</v>
      </c>
      <c r="BH1030" s="219">
        <f>IF(N1030="sníž. přenesená",J1030,0)</f>
        <v>0</v>
      </c>
      <c r="BI1030" s="219">
        <f>IF(N1030="nulová",J1030,0)</f>
        <v>0</v>
      </c>
      <c r="BJ1030" s="20" t="s">
        <v>84</v>
      </c>
      <c r="BK1030" s="219">
        <f>ROUND(I1030*H1030,2)</f>
        <v>0</v>
      </c>
      <c r="BL1030" s="20" t="s">
        <v>305</v>
      </c>
      <c r="BM1030" s="218" t="s">
        <v>2930</v>
      </c>
    </row>
    <row r="1031" s="2" customFormat="1">
      <c r="A1031" s="41"/>
      <c r="B1031" s="42"/>
      <c r="C1031" s="43"/>
      <c r="D1031" s="220" t="s">
        <v>149</v>
      </c>
      <c r="E1031" s="43"/>
      <c r="F1031" s="221" t="s">
        <v>2931</v>
      </c>
      <c r="G1031" s="43"/>
      <c r="H1031" s="43"/>
      <c r="I1031" s="222"/>
      <c r="J1031" s="43"/>
      <c r="K1031" s="43"/>
      <c r="L1031" s="47"/>
      <c r="M1031" s="223"/>
      <c r="N1031" s="224"/>
      <c r="O1031" s="87"/>
      <c r="P1031" s="87"/>
      <c r="Q1031" s="87"/>
      <c r="R1031" s="87"/>
      <c r="S1031" s="87"/>
      <c r="T1031" s="88"/>
      <c r="U1031" s="41"/>
      <c r="V1031" s="41"/>
      <c r="W1031" s="41"/>
      <c r="X1031" s="41"/>
      <c r="Y1031" s="41"/>
      <c r="Z1031" s="41"/>
      <c r="AA1031" s="41"/>
      <c r="AB1031" s="41"/>
      <c r="AC1031" s="41"/>
      <c r="AD1031" s="41"/>
      <c r="AE1031" s="41"/>
      <c r="AT1031" s="20" t="s">
        <v>149</v>
      </c>
      <c r="AU1031" s="20" t="s">
        <v>86</v>
      </c>
    </row>
    <row r="1032" s="2" customFormat="1">
      <c r="A1032" s="41"/>
      <c r="B1032" s="42"/>
      <c r="C1032" s="43"/>
      <c r="D1032" s="225" t="s">
        <v>151</v>
      </c>
      <c r="E1032" s="43"/>
      <c r="F1032" s="226" t="s">
        <v>2932</v>
      </c>
      <c r="G1032" s="43"/>
      <c r="H1032" s="43"/>
      <c r="I1032" s="222"/>
      <c r="J1032" s="43"/>
      <c r="K1032" s="43"/>
      <c r="L1032" s="47"/>
      <c r="M1032" s="223"/>
      <c r="N1032" s="224"/>
      <c r="O1032" s="87"/>
      <c r="P1032" s="87"/>
      <c r="Q1032" s="87"/>
      <c r="R1032" s="87"/>
      <c r="S1032" s="87"/>
      <c r="T1032" s="88"/>
      <c r="U1032" s="41"/>
      <c r="V1032" s="41"/>
      <c r="W1032" s="41"/>
      <c r="X1032" s="41"/>
      <c r="Y1032" s="41"/>
      <c r="Z1032" s="41"/>
      <c r="AA1032" s="41"/>
      <c r="AB1032" s="41"/>
      <c r="AC1032" s="41"/>
      <c r="AD1032" s="41"/>
      <c r="AE1032" s="41"/>
      <c r="AT1032" s="20" t="s">
        <v>151</v>
      </c>
      <c r="AU1032" s="20" t="s">
        <v>86</v>
      </c>
    </row>
    <row r="1033" s="2" customFormat="1">
      <c r="A1033" s="41"/>
      <c r="B1033" s="42"/>
      <c r="C1033" s="43"/>
      <c r="D1033" s="220" t="s">
        <v>164</v>
      </c>
      <c r="E1033" s="43"/>
      <c r="F1033" s="239" t="s">
        <v>2933</v>
      </c>
      <c r="G1033" s="43"/>
      <c r="H1033" s="43"/>
      <c r="I1033" s="222"/>
      <c r="J1033" s="43"/>
      <c r="K1033" s="43"/>
      <c r="L1033" s="47"/>
      <c r="M1033" s="223"/>
      <c r="N1033" s="224"/>
      <c r="O1033" s="87"/>
      <c r="P1033" s="87"/>
      <c r="Q1033" s="87"/>
      <c r="R1033" s="87"/>
      <c r="S1033" s="87"/>
      <c r="T1033" s="88"/>
      <c r="U1033" s="41"/>
      <c r="V1033" s="41"/>
      <c r="W1033" s="41"/>
      <c r="X1033" s="41"/>
      <c r="Y1033" s="41"/>
      <c r="Z1033" s="41"/>
      <c r="AA1033" s="41"/>
      <c r="AB1033" s="41"/>
      <c r="AC1033" s="41"/>
      <c r="AD1033" s="41"/>
      <c r="AE1033" s="41"/>
      <c r="AT1033" s="20" t="s">
        <v>164</v>
      </c>
      <c r="AU1033" s="20" t="s">
        <v>86</v>
      </c>
    </row>
    <row r="1034" s="13" customFormat="1">
      <c r="A1034" s="13"/>
      <c r="B1034" s="227"/>
      <c r="C1034" s="228"/>
      <c r="D1034" s="220" t="s">
        <v>153</v>
      </c>
      <c r="E1034" s="229" t="s">
        <v>19</v>
      </c>
      <c r="F1034" s="230" t="s">
        <v>2128</v>
      </c>
      <c r="G1034" s="228"/>
      <c r="H1034" s="231">
        <v>147.80000000000001</v>
      </c>
      <c r="I1034" s="232"/>
      <c r="J1034" s="228"/>
      <c r="K1034" s="228"/>
      <c r="L1034" s="233"/>
      <c r="M1034" s="234"/>
      <c r="N1034" s="235"/>
      <c r="O1034" s="235"/>
      <c r="P1034" s="235"/>
      <c r="Q1034" s="235"/>
      <c r="R1034" s="235"/>
      <c r="S1034" s="235"/>
      <c r="T1034" s="236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T1034" s="237" t="s">
        <v>153</v>
      </c>
      <c r="AU1034" s="237" t="s">
        <v>86</v>
      </c>
      <c r="AV1034" s="13" t="s">
        <v>86</v>
      </c>
      <c r="AW1034" s="13" t="s">
        <v>35</v>
      </c>
      <c r="AX1034" s="13" t="s">
        <v>76</v>
      </c>
      <c r="AY1034" s="237" t="s">
        <v>139</v>
      </c>
    </row>
    <row r="1035" s="15" customFormat="1">
      <c r="A1035" s="15"/>
      <c r="B1035" s="262"/>
      <c r="C1035" s="263"/>
      <c r="D1035" s="220" t="s">
        <v>153</v>
      </c>
      <c r="E1035" s="264" t="s">
        <v>19</v>
      </c>
      <c r="F1035" s="265" t="s">
        <v>2934</v>
      </c>
      <c r="G1035" s="263"/>
      <c r="H1035" s="264" t="s">
        <v>19</v>
      </c>
      <c r="I1035" s="266"/>
      <c r="J1035" s="263"/>
      <c r="K1035" s="263"/>
      <c r="L1035" s="267"/>
      <c r="M1035" s="268"/>
      <c r="N1035" s="269"/>
      <c r="O1035" s="269"/>
      <c r="P1035" s="269"/>
      <c r="Q1035" s="269"/>
      <c r="R1035" s="269"/>
      <c r="S1035" s="269"/>
      <c r="T1035" s="270"/>
      <c r="U1035" s="15"/>
      <c r="V1035" s="15"/>
      <c r="W1035" s="15"/>
      <c r="X1035" s="15"/>
      <c r="Y1035" s="15"/>
      <c r="Z1035" s="15"/>
      <c r="AA1035" s="15"/>
      <c r="AB1035" s="15"/>
      <c r="AC1035" s="15"/>
      <c r="AD1035" s="15"/>
      <c r="AE1035" s="15"/>
      <c r="AT1035" s="271" t="s">
        <v>153</v>
      </c>
      <c r="AU1035" s="271" t="s">
        <v>86</v>
      </c>
      <c r="AV1035" s="15" t="s">
        <v>84</v>
      </c>
      <c r="AW1035" s="15" t="s">
        <v>35</v>
      </c>
      <c r="AX1035" s="15" t="s">
        <v>76</v>
      </c>
      <c r="AY1035" s="271" t="s">
        <v>139</v>
      </c>
    </row>
    <row r="1036" s="13" customFormat="1">
      <c r="A1036" s="13"/>
      <c r="B1036" s="227"/>
      <c r="C1036" s="228"/>
      <c r="D1036" s="220" t="s">
        <v>153</v>
      </c>
      <c r="E1036" s="229" t="s">
        <v>19</v>
      </c>
      <c r="F1036" s="230" t="s">
        <v>2130</v>
      </c>
      <c r="G1036" s="228"/>
      <c r="H1036" s="231">
        <v>3</v>
      </c>
      <c r="I1036" s="232"/>
      <c r="J1036" s="228"/>
      <c r="K1036" s="228"/>
      <c r="L1036" s="233"/>
      <c r="M1036" s="234"/>
      <c r="N1036" s="235"/>
      <c r="O1036" s="235"/>
      <c r="P1036" s="235"/>
      <c r="Q1036" s="235"/>
      <c r="R1036" s="235"/>
      <c r="S1036" s="235"/>
      <c r="T1036" s="236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T1036" s="237" t="s">
        <v>153</v>
      </c>
      <c r="AU1036" s="237" t="s">
        <v>86</v>
      </c>
      <c r="AV1036" s="13" t="s">
        <v>86</v>
      </c>
      <c r="AW1036" s="13" t="s">
        <v>35</v>
      </c>
      <c r="AX1036" s="13" t="s">
        <v>76</v>
      </c>
      <c r="AY1036" s="237" t="s">
        <v>139</v>
      </c>
    </row>
    <row r="1037" s="13" customFormat="1">
      <c r="A1037" s="13"/>
      <c r="B1037" s="227"/>
      <c r="C1037" s="228"/>
      <c r="D1037" s="220" t="s">
        <v>153</v>
      </c>
      <c r="E1037" s="229" t="s">
        <v>19</v>
      </c>
      <c r="F1037" s="230" t="s">
        <v>2616</v>
      </c>
      <c r="G1037" s="228"/>
      <c r="H1037" s="231">
        <v>25.84</v>
      </c>
      <c r="I1037" s="232"/>
      <c r="J1037" s="228"/>
      <c r="K1037" s="228"/>
      <c r="L1037" s="233"/>
      <c r="M1037" s="234"/>
      <c r="N1037" s="235"/>
      <c r="O1037" s="235"/>
      <c r="P1037" s="235"/>
      <c r="Q1037" s="235"/>
      <c r="R1037" s="235"/>
      <c r="S1037" s="235"/>
      <c r="T1037" s="236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T1037" s="237" t="s">
        <v>153</v>
      </c>
      <c r="AU1037" s="237" t="s">
        <v>86</v>
      </c>
      <c r="AV1037" s="13" t="s">
        <v>86</v>
      </c>
      <c r="AW1037" s="13" t="s">
        <v>35</v>
      </c>
      <c r="AX1037" s="13" t="s">
        <v>76</v>
      </c>
      <c r="AY1037" s="237" t="s">
        <v>139</v>
      </c>
    </row>
    <row r="1038" s="14" customFormat="1">
      <c r="A1038" s="14"/>
      <c r="B1038" s="251"/>
      <c r="C1038" s="252"/>
      <c r="D1038" s="220" t="s">
        <v>153</v>
      </c>
      <c r="E1038" s="253" t="s">
        <v>19</v>
      </c>
      <c r="F1038" s="254" t="s">
        <v>213</v>
      </c>
      <c r="G1038" s="252"/>
      <c r="H1038" s="255">
        <v>176.63999999999999</v>
      </c>
      <c r="I1038" s="256"/>
      <c r="J1038" s="252"/>
      <c r="K1038" s="252"/>
      <c r="L1038" s="257"/>
      <c r="M1038" s="258"/>
      <c r="N1038" s="259"/>
      <c r="O1038" s="259"/>
      <c r="P1038" s="259"/>
      <c r="Q1038" s="259"/>
      <c r="R1038" s="259"/>
      <c r="S1038" s="259"/>
      <c r="T1038" s="260"/>
      <c r="U1038" s="14"/>
      <c r="V1038" s="14"/>
      <c r="W1038" s="14"/>
      <c r="X1038" s="14"/>
      <c r="Y1038" s="14"/>
      <c r="Z1038" s="14"/>
      <c r="AA1038" s="14"/>
      <c r="AB1038" s="14"/>
      <c r="AC1038" s="14"/>
      <c r="AD1038" s="14"/>
      <c r="AE1038" s="14"/>
      <c r="AT1038" s="261" t="s">
        <v>153</v>
      </c>
      <c r="AU1038" s="261" t="s">
        <v>86</v>
      </c>
      <c r="AV1038" s="14" t="s">
        <v>147</v>
      </c>
      <c r="AW1038" s="14" t="s">
        <v>35</v>
      </c>
      <c r="AX1038" s="14" t="s">
        <v>84</v>
      </c>
      <c r="AY1038" s="261" t="s">
        <v>139</v>
      </c>
    </row>
    <row r="1039" s="2" customFormat="1" ht="16.5" customHeight="1">
      <c r="A1039" s="41"/>
      <c r="B1039" s="42"/>
      <c r="C1039" s="240" t="s">
        <v>2935</v>
      </c>
      <c r="D1039" s="241" t="s">
        <v>182</v>
      </c>
      <c r="E1039" s="242" t="s">
        <v>2936</v>
      </c>
      <c r="F1039" s="243" t="s">
        <v>2937</v>
      </c>
      <c r="G1039" s="244" t="s">
        <v>160</v>
      </c>
      <c r="H1039" s="245">
        <v>220.80000000000001</v>
      </c>
      <c r="I1039" s="246"/>
      <c r="J1039" s="247">
        <f>ROUND(I1039*H1039,2)</f>
        <v>0</v>
      </c>
      <c r="K1039" s="243" t="s">
        <v>146</v>
      </c>
      <c r="L1039" s="248"/>
      <c r="M1039" s="249" t="s">
        <v>19</v>
      </c>
      <c r="N1039" s="250" t="s">
        <v>47</v>
      </c>
      <c r="O1039" s="87"/>
      <c r="P1039" s="216">
        <f>O1039*H1039</f>
        <v>0</v>
      </c>
      <c r="Q1039" s="216">
        <v>0.0093100000000000006</v>
      </c>
      <c r="R1039" s="216">
        <f>Q1039*H1039</f>
        <v>2.0556480000000001</v>
      </c>
      <c r="S1039" s="216">
        <v>0</v>
      </c>
      <c r="T1039" s="217">
        <f>S1039*H1039</f>
        <v>0</v>
      </c>
      <c r="U1039" s="41"/>
      <c r="V1039" s="41"/>
      <c r="W1039" s="41"/>
      <c r="X1039" s="41"/>
      <c r="Y1039" s="41"/>
      <c r="Z1039" s="41"/>
      <c r="AA1039" s="41"/>
      <c r="AB1039" s="41"/>
      <c r="AC1039" s="41"/>
      <c r="AD1039" s="41"/>
      <c r="AE1039" s="41"/>
      <c r="AR1039" s="218" t="s">
        <v>388</v>
      </c>
      <c r="AT1039" s="218" t="s">
        <v>182</v>
      </c>
      <c r="AU1039" s="218" t="s">
        <v>86</v>
      </c>
      <c r="AY1039" s="20" t="s">
        <v>139</v>
      </c>
      <c r="BE1039" s="219">
        <f>IF(N1039="základní",J1039,0)</f>
        <v>0</v>
      </c>
      <c r="BF1039" s="219">
        <f>IF(N1039="snížená",J1039,0)</f>
        <v>0</v>
      </c>
      <c r="BG1039" s="219">
        <f>IF(N1039="zákl. přenesená",J1039,0)</f>
        <v>0</v>
      </c>
      <c r="BH1039" s="219">
        <f>IF(N1039="sníž. přenesená",J1039,0)</f>
        <v>0</v>
      </c>
      <c r="BI1039" s="219">
        <f>IF(N1039="nulová",J1039,0)</f>
        <v>0</v>
      </c>
      <c r="BJ1039" s="20" t="s">
        <v>84</v>
      </c>
      <c r="BK1039" s="219">
        <f>ROUND(I1039*H1039,2)</f>
        <v>0</v>
      </c>
      <c r="BL1039" s="20" t="s">
        <v>305</v>
      </c>
      <c r="BM1039" s="218" t="s">
        <v>2938</v>
      </c>
    </row>
    <row r="1040" s="2" customFormat="1">
      <c r="A1040" s="41"/>
      <c r="B1040" s="42"/>
      <c r="C1040" s="43"/>
      <c r="D1040" s="220" t="s">
        <v>149</v>
      </c>
      <c r="E1040" s="43"/>
      <c r="F1040" s="221" t="s">
        <v>2937</v>
      </c>
      <c r="G1040" s="43"/>
      <c r="H1040" s="43"/>
      <c r="I1040" s="222"/>
      <c r="J1040" s="43"/>
      <c r="K1040" s="43"/>
      <c r="L1040" s="47"/>
      <c r="M1040" s="223"/>
      <c r="N1040" s="224"/>
      <c r="O1040" s="87"/>
      <c r="P1040" s="87"/>
      <c r="Q1040" s="87"/>
      <c r="R1040" s="87"/>
      <c r="S1040" s="87"/>
      <c r="T1040" s="88"/>
      <c r="U1040" s="41"/>
      <c r="V1040" s="41"/>
      <c r="W1040" s="41"/>
      <c r="X1040" s="41"/>
      <c r="Y1040" s="41"/>
      <c r="Z1040" s="41"/>
      <c r="AA1040" s="41"/>
      <c r="AB1040" s="41"/>
      <c r="AC1040" s="41"/>
      <c r="AD1040" s="41"/>
      <c r="AE1040" s="41"/>
      <c r="AT1040" s="20" t="s">
        <v>149</v>
      </c>
      <c r="AU1040" s="20" t="s">
        <v>86</v>
      </c>
    </row>
    <row r="1041" s="2" customFormat="1">
      <c r="A1041" s="41"/>
      <c r="B1041" s="42"/>
      <c r="C1041" s="43"/>
      <c r="D1041" s="220" t="s">
        <v>164</v>
      </c>
      <c r="E1041" s="43"/>
      <c r="F1041" s="239" t="s">
        <v>919</v>
      </c>
      <c r="G1041" s="43"/>
      <c r="H1041" s="43"/>
      <c r="I1041" s="222"/>
      <c r="J1041" s="43"/>
      <c r="K1041" s="43"/>
      <c r="L1041" s="47"/>
      <c r="M1041" s="223"/>
      <c r="N1041" s="224"/>
      <c r="O1041" s="87"/>
      <c r="P1041" s="87"/>
      <c r="Q1041" s="87"/>
      <c r="R1041" s="87"/>
      <c r="S1041" s="87"/>
      <c r="T1041" s="88"/>
      <c r="U1041" s="41"/>
      <c r="V1041" s="41"/>
      <c r="W1041" s="41"/>
      <c r="X1041" s="41"/>
      <c r="Y1041" s="41"/>
      <c r="Z1041" s="41"/>
      <c r="AA1041" s="41"/>
      <c r="AB1041" s="41"/>
      <c r="AC1041" s="41"/>
      <c r="AD1041" s="41"/>
      <c r="AE1041" s="41"/>
      <c r="AT1041" s="20" t="s">
        <v>164</v>
      </c>
      <c r="AU1041" s="20" t="s">
        <v>86</v>
      </c>
    </row>
    <row r="1042" s="13" customFormat="1">
      <c r="A1042" s="13"/>
      <c r="B1042" s="227"/>
      <c r="C1042" s="228"/>
      <c r="D1042" s="220" t="s">
        <v>153</v>
      </c>
      <c r="E1042" s="229" t="s">
        <v>19</v>
      </c>
      <c r="F1042" s="230" t="s">
        <v>2128</v>
      </c>
      <c r="G1042" s="228"/>
      <c r="H1042" s="231">
        <v>147.80000000000001</v>
      </c>
      <c r="I1042" s="232"/>
      <c r="J1042" s="228"/>
      <c r="K1042" s="228"/>
      <c r="L1042" s="233"/>
      <c r="M1042" s="234"/>
      <c r="N1042" s="235"/>
      <c r="O1042" s="235"/>
      <c r="P1042" s="235"/>
      <c r="Q1042" s="235"/>
      <c r="R1042" s="235"/>
      <c r="S1042" s="235"/>
      <c r="T1042" s="236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T1042" s="237" t="s">
        <v>153</v>
      </c>
      <c r="AU1042" s="237" t="s">
        <v>86</v>
      </c>
      <c r="AV1042" s="13" t="s">
        <v>86</v>
      </c>
      <c r="AW1042" s="13" t="s">
        <v>35</v>
      </c>
      <c r="AX1042" s="13" t="s">
        <v>76</v>
      </c>
      <c r="AY1042" s="237" t="s">
        <v>139</v>
      </c>
    </row>
    <row r="1043" s="15" customFormat="1">
      <c r="A1043" s="15"/>
      <c r="B1043" s="262"/>
      <c r="C1043" s="263"/>
      <c r="D1043" s="220" t="s">
        <v>153</v>
      </c>
      <c r="E1043" s="264" t="s">
        <v>19</v>
      </c>
      <c r="F1043" s="265" t="s">
        <v>2129</v>
      </c>
      <c r="G1043" s="263"/>
      <c r="H1043" s="264" t="s">
        <v>19</v>
      </c>
      <c r="I1043" s="266"/>
      <c r="J1043" s="263"/>
      <c r="K1043" s="263"/>
      <c r="L1043" s="267"/>
      <c r="M1043" s="268"/>
      <c r="N1043" s="269"/>
      <c r="O1043" s="269"/>
      <c r="P1043" s="269"/>
      <c r="Q1043" s="269"/>
      <c r="R1043" s="269"/>
      <c r="S1043" s="269"/>
      <c r="T1043" s="270"/>
      <c r="U1043" s="15"/>
      <c r="V1043" s="15"/>
      <c r="W1043" s="15"/>
      <c r="X1043" s="15"/>
      <c r="Y1043" s="15"/>
      <c r="Z1043" s="15"/>
      <c r="AA1043" s="15"/>
      <c r="AB1043" s="15"/>
      <c r="AC1043" s="15"/>
      <c r="AD1043" s="15"/>
      <c r="AE1043" s="15"/>
      <c r="AT1043" s="271" t="s">
        <v>153</v>
      </c>
      <c r="AU1043" s="271" t="s">
        <v>86</v>
      </c>
      <c r="AV1043" s="15" t="s">
        <v>84</v>
      </c>
      <c r="AW1043" s="15" t="s">
        <v>35</v>
      </c>
      <c r="AX1043" s="15" t="s">
        <v>76</v>
      </c>
      <c r="AY1043" s="271" t="s">
        <v>139</v>
      </c>
    </row>
    <row r="1044" s="13" customFormat="1">
      <c r="A1044" s="13"/>
      <c r="B1044" s="227"/>
      <c r="C1044" s="228"/>
      <c r="D1044" s="220" t="s">
        <v>153</v>
      </c>
      <c r="E1044" s="229" t="s">
        <v>19</v>
      </c>
      <c r="F1044" s="230" t="s">
        <v>2130</v>
      </c>
      <c r="G1044" s="228"/>
      <c r="H1044" s="231">
        <v>3</v>
      </c>
      <c r="I1044" s="232"/>
      <c r="J1044" s="228"/>
      <c r="K1044" s="228"/>
      <c r="L1044" s="233"/>
      <c r="M1044" s="234"/>
      <c r="N1044" s="235"/>
      <c r="O1044" s="235"/>
      <c r="P1044" s="235"/>
      <c r="Q1044" s="235"/>
      <c r="R1044" s="235"/>
      <c r="S1044" s="235"/>
      <c r="T1044" s="236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T1044" s="237" t="s">
        <v>153</v>
      </c>
      <c r="AU1044" s="237" t="s">
        <v>86</v>
      </c>
      <c r="AV1044" s="13" t="s">
        <v>86</v>
      </c>
      <c r="AW1044" s="13" t="s">
        <v>35</v>
      </c>
      <c r="AX1044" s="13" t="s">
        <v>76</v>
      </c>
      <c r="AY1044" s="237" t="s">
        <v>139</v>
      </c>
    </row>
    <row r="1045" s="13" customFormat="1">
      <c r="A1045" s="13"/>
      <c r="B1045" s="227"/>
      <c r="C1045" s="228"/>
      <c r="D1045" s="220" t="s">
        <v>153</v>
      </c>
      <c r="E1045" s="229" t="s">
        <v>19</v>
      </c>
      <c r="F1045" s="230" t="s">
        <v>2616</v>
      </c>
      <c r="G1045" s="228"/>
      <c r="H1045" s="231">
        <v>25.84</v>
      </c>
      <c r="I1045" s="232"/>
      <c r="J1045" s="228"/>
      <c r="K1045" s="228"/>
      <c r="L1045" s="233"/>
      <c r="M1045" s="234"/>
      <c r="N1045" s="235"/>
      <c r="O1045" s="235"/>
      <c r="P1045" s="235"/>
      <c r="Q1045" s="235"/>
      <c r="R1045" s="235"/>
      <c r="S1045" s="235"/>
      <c r="T1045" s="236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37" t="s">
        <v>153</v>
      </c>
      <c r="AU1045" s="237" t="s">
        <v>86</v>
      </c>
      <c r="AV1045" s="13" t="s">
        <v>86</v>
      </c>
      <c r="AW1045" s="13" t="s">
        <v>35</v>
      </c>
      <c r="AX1045" s="13" t="s">
        <v>76</v>
      </c>
      <c r="AY1045" s="237" t="s">
        <v>139</v>
      </c>
    </row>
    <row r="1046" s="14" customFormat="1">
      <c r="A1046" s="14"/>
      <c r="B1046" s="251"/>
      <c r="C1046" s="252"/>
      <c r="D1046" s="220" t="s">
        <v>153</v>
      </c>
      <c r="E1046" s="253" t="s">
        <v>19</v>
      </c>
      <c r="F1046" s="254" t="s">
        <v>213</v>
      </c>
      <c r="G1046" s="252"/>
      <c r="H1046" s="255">
        <v>176.63999999999999</v>
      </c>
      <c r="I1046" s="256"/>
      <c r="J1046" s="252"/>
      <c r="K1046" s="252"/>
      <c r="L1046" s="257"/>
      <c r="M1046" s="258"/>
      <c r="N1046" s="259"/>
      <c r="O1046" s="259"/>
      <c r="P1046" s="259"/>
      <c r="Q1046" s="259"/>
      <c r="R1046" s="259"/>
      <c r="S1046" s="259"/>
      <c r="T1046" s="260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61" t="s">
        <v>153</v>
      </c>
      <c r="AU1046" s="261" t="s">
        <v>86</v>
      </c>
      <c r="AV1046" s="14" t="s">
        <v>147</v>
      </c>
      <c r="AW1046" s="14" t="s">
        <v>35</v>
      </c>
      <c r="AX1046" s="14" t="s">
        <v>84</v>
      </c>
      <c r="AY1046" s="261" t="s">
        <v>139</v>
      </c>
    </row>
    <row r="1047" s="13" customFormat="1">
      <c r="A1047" s="13"/>
      <c r="B1047" s="227"/>
      <c r="C1047" s="228"/>
      <c r="D1047" s="220" t="s">
        <v>153</v>
      </c>
      <c r="E1047" s="228"/>
      <c r="F1047" s="230" t="s">
        <v>2939</v>
      </c>
      <c r="G1047" s="228"/>
      <c r="H1047" s="231">
        <v>220.80000000000001</v>
      </c>
      <c r="I1047" s="232"/>
      <c r="J1047" s="228"/>
      <c r="K1047" s="228"/>
      <c r="L1047" s="233"/>
      <c r="M1047" s="234"/>
      <c r="N1047" s="235"/>
      <c r="O1047" s="235"/>
      <c r="P1047" s="235"/>
      <c r="Q1047" s="235"/>
      <c r="R1047" s="235"/>
      <c r="S1047" s="235"/>
      <c r="T1047" s="236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T1047" s="237" t="s">
        <v>153</v>
      </c>
      <c r="AU1047" s="237" t="s">
        <v>86</v>
      </c>
      <c r="AV1047" s="13" t="s">
        <v>86</v>
      </c>
      <c r="AW1047" s="13" t="s">
        <v>4</v>
      </c>
      <c r="AX1047" s="13" t="s">
        <v>84</v>
      </c>
      <c r="AY1047" s="237" t="s">
        <v>139</v>
      </c>
    </row>
    <row r="1048" s="2" customFormat="1" ht="16.5" customHeight="1">
      <c r="A1048" s="41"/>
      <c r="B1048" s="42"/>
      <c r="C1048" s="207" t="s">
        <v>2940</v>
      </c>
      <c r="D1048" s="238" t="s">
        <v>142</v>
      </c>
      <c r="E1048" s="208" t="s">
        <v>2941</v>
      </c>
      <c r="F1048" s="209" t="s">
        <v>2942</v>
      </c>
      <c r="G1048" s="210" t="s">
        <v>145</v>
      </c>
      <c r="H1048" s="211">
        <v>3.5329999999999999</v>
      </c>
      <c r="I1048" s="212"/>
      <c r="J1048" s="213">
        <f>ROUND(I1048*H1048,2)</f>
        <v>0</v>
      </c>
      <c r="K1048" s="209" t="s">
        <v>146</v>
      </c>
      <c r="L1048" s="47"/>
      <c r="M1048" s="214" t="s">
        <v>19</v>
      </c>
      <c r="N1048" s="215" t="s">
        <v>47</v>
      </c>
      <c r="O1048" s="87"/>
      <c r="P1048" s="216">
        <f>O1048*H1048</f>
        <v>0</v>
      </c>
      <c r="Q1048" s="216">
        <v>0.011916</v>
      </c>
      <c r="R1048" s="216">
        <f>Q1048*H1048</f>
        <v>0.042099227999999995</v>
      </c>
      <c r="S1048" s="216">
        <v>0</v>
      </c>
      <c r="T1048" s="217">
        <f>S1048*H1048</f>
        <v>0</v>
      </c>
      <c r="U1048" s="41"/>
      <c r="V1048" s="41"/>
      <c r="W1048" s="41"/>
      <c r="X1048" s="41"/>
      <c r="Y1048" s="41"/>
      <c r="Z1048" s="41"/>
      <c r="AA1048" s="41"/>
      <c r="AB1048" s="41"/>
      <c r="AC1048" s="41"/>
      <c r="AD1048" s="41"/>
      <c r="AE1048" s="41"/>
      <c r="AR1048" s="218" t="s">
        <v>305</v>
      </c>
      <c r="AT1048" s="218" t="s">
        <v>142</v>
      </c>
      <c r="AU1048" s="218" t="s">
        <v>86</v>
      </c>
      <c r="AY1048" s="20" t="s">
        <v>139</v>
      </c>
      <c r="BE1048" s="219">
        <f>IF(N1048="základní",J1048,0)</f>
        <v>0</v>
      </c>
      <c r="BF1048" s="219">
        <f>IF(N1048="snížená",J1048,0)</f>
        <v>0</v>
      </c>
      <c r="BG1048" s="219">
        <f>IF(N1048="zákl. přenesená",J1048,0)</f>
        <v>0</v>
      </c>
      <c r="BH1048" s="219">
        <f>IF(N1048="sníž. přenesená",J1048,0)</f>
        <v>0</v>
      </c>
      <c r="BI1048" s="219">
        <f>IF(N1048="nulová",J1048,0)</f>
        <v>0</v>
      </c>
      <c r="BJ1048" s="20" t="s">
        <v>84</v>
      </c>
      <c r="BK1048" s="219">
        <f>ROUND(I1048*H1048,2)</f>
        <v>0</v>
      </c>
      <c r="BL1048" s="20" t="s">
        <v>305</v>
      </c>
      <c r="BM1048" s="218" t="s">
        <v>2943</v>
      </c>
    </row>
    <row r="1049" s="2" customFormat="1">
      <c r="A1049" s="41"/>
      <c r="B1049" s="42"/>
      <c r="C1049" s="43"/>
      <c r="D1049" s="220" t="s">
        <v>149</v>
      </c>
      <c r="E1049" s="43"/>
      <c r="F1049" s="221" t="s">
        <v>2944</v>
      </c>
      <c r="G1049" s="43"/>
      <c r="H1049" s="43"/>
      <c r="I1049" s="222"/>
      <c r="J1049" s="43"/>
      <c r="K1049" s="43"/>
      <c r="L1049" s="47"/>
      <c r="M1049" s="223"/>
      <c r="N1049" s="224"/>
      <c r="O1049" s="87"/>
      <c r="P1049" s="87"/>
      <c r="Q1049" s="87"/>
      <c r="R1049" s="87"/>
      <c r="S1049" s="87"/>
      <c r="T1049" s="88"/>
      <c r="U1049" s="41"/>
      <c r="V1049" s="41"/>
      <c r="W1049" s="41"/>
      <c r="X1049" s="41"/>
      <c r="Y1049" s="41"/>
      <c r="Z1049" s="41"/>
      <c r="AA1049" s="41"/>
      <c r="AB1049" s="41"/>
      <c r="AC1049" s="41"/>
      <c r="AD1049" s="41"/>
      <c r="AE1049" s="41"/>
      <c r="AT1049" s="20" t="s">
        <v>149</v>
      </c>
      <c r="AU1049" s="20" t="s">
        <v>86</v>
      </c>
    </row>
    <row r="1050" s="2" customFormat="1">
      <c r="A1050" s="41"/>
      <c r="B1050" s="42"/>
      <c r="C1050" s="43"/>
      <c r="D1050" s="225" t="s">
        <v>151</v>
      </c>
      <c r="E1050" s="43"/>
      <c r="F1050" s="226" t="s">
        <v>2945</v>
      </c>
      <c r="G1050" s="43"/>
      <c r="H1050" s="43"/>
      <c r="I1050" s="222"/>
      <c r="J1050" s="43"/>
      <c r="K1050" s="43"/>
      <c r="L1050" s="47"/>
      <c r="M1050" s="223"/>
      <c r="N1050" s="224"/>
      <c r="O1050" s="87"/>
      <c r="P1050" s="87"/>
      <c r="Q1050" s="87"/>
      <c r="R1050" s="87"/>
      <c r="S1050" s="87"/>
      <c r="T1050" s="88"/>
      <c r="U1050" s="41"/>
      <c r="V1050" s="41"/>
      <c r="W1050" s="41"/>
      <c r="X1050" s="41"/>
      <c r="Y1050" s="41"/>
      <c r="Z1050" s="41"/>
      <c r="AA1050" s="41"/>
      <c r="AB1050" s="41"/>
      <c r="AC1050" s="41"/>
      <c r="AD1050" s="41"/>
      <c r="AE1050" s="41"/>
      <c r="AT1050" s="20" t="s">
        <v>151</v>
      </c>
      <c r="AU1050" s="20" t="s">
        <v>86</v>
      </c>
    </row>
    <row r="1051" s="2" customFormat="1">
      <c r="A1051" s="41"/>
      <c r="B1051" s="42"/>
      <c r="C1051" s="43"/>
      <c r="D1051" s="220" t="s">
        <v>164</v>
      </c>
      <c r="E1051" s="43"/>
      <c r="F1051" s="239" t="s">
        <v>919</v>
      </c>
      <c r="G1051" s="43"/>
      <c r="H1051" s="43"/>
      <c r="I1051" s="222"/>
      <c r="J1051" s="43"/>
      <c r="K1051" s="43"/>
      <c r="L1051" s="47"/>
      <c r="M1051" s="223"/>
      <c r="N1051" s="224"/>
      <c r="O1051" s="87"/>
      <c r="P1051" s="87"/>
      <c r="Q1051" s="87"/>
      <c r="R1051" s="87"/>
      <c r="S1051" s="87"/>
      <c r="T1051" s="88"/>
      <c r="U1051" s="41"/>
      <c r="V1051" s="41"/>
      <c r="W1051" s="41"/>
      <c r="X1051" s="41"/>
      <c r="Y1051" s="41"/>
      <c r="Z1051" s="41"/>
      <c r="AA1051" s="41"/>
      <c r="AB1051" s="41"/>
      <c r="AC1051" s="41"/>
      <c r="AD1051" s="41"/>
      <c r="AE1051" s="41"/>
      <c r="AT1051" s="20" t="s">
        <v>164</v>
      </c>
      <c r="AU1051" s="20" t="s">
        <v>86</v>
      </c>
    </row>
    <row r="1052" s="13" customFormat="1">
      <c r="A1052" s="13"/>
      <c r="B1052" s="227"/>
      <c r="C1052" s="228"/>
      <c r="D1052" s="220" t="s">
        <v>153</v>
      </c>
      <c r="E1052" s="229" t="s">
        <v>19</v>
      </c>
      <c r="F1052" s="230" t="s">
        <v>2946</v>
      </c>
      <c r="G1052" s="228"/>
      <c r="H1052" s="231">
        <v>2.956</v>
      </c>
      <c r="I1052" s="232"/>
      <c r="J1052" s="228"/>
      <c r="K1052" s="228"/>
      <c r="L1052" s="233"/>
      <c r="M1052" s="234"/>
      <c r="N1052" s="235"/>
      <c r="O1052" s="235"/>
      <c r="P1052" s="235"/>
      <c r="Q1052" s="235"/>
      <c r="R1052" s="235"/>
      <c r="S1052" s="235"/>
      <c r="T1052" s="236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T1052" s="237" t="s">
        <v>153</v>
      </c>
      <c r="AU1052" s="237" t="s">
        <v>86</v>
      </c>
      <c r="AV1052" s="13" t="s">
        <v>86</v>
      </c>
      <c r="AW1052" s="13" t="s">
        <v>35</v>
      </c>
      <c r="AX1052" s="13" t="s">
        <v>76</v>
      </c>
      <c r="AY1052" s="237" t="s">
        <v>139</v>
      </c>
    </row>
    <row r="1053" s="15" customFormat="1">
      <c r="A1053" s="15"/>
      <c r="B1053" s="262"/>
      <c r="C1053" s="263"/>
      <c r="D1053" s="220" t="s">
        <v>153</v>
      </c>
      <c r="E1053" s="264" t="s">
        <v>19</v>
      </c>
      <c r="F1053" s="265" t="s">
        <v>2129</v>
      </c>
      <c r="G1053" s="263"/>
      <c r="H1053" s="264" t="s">
        <v>19</v>
      </c>
      <c r="I1053" s="266"/>
      <c r="J1053" s="263"/>
      <c r="K1053" s="263"/>
      <c r="L1053" s="267"/>
      <c r="M1053" s="268"/>
      <c r="N1053" s="269"/>
      <c r="O1053" s="269"/>
      <c r="P1053" s="269"/>
      <c r="Q1053" s="269"/>
      <c r="R1053" s="269"/>
      <c r="S1053" s="269"/>
      <c r="T1053" s="270"/>
      <c r="U1053" s="15"/>
      <c r="V1053" s="15"/>
      <c r="W1053" s="15"/>
      <c r="X1053" s="15"/>
      <c r="Y1053" s="15"/>
      <c r="Z1053" s="15"/>
      <c r="AA1053" s="15"/>
      <c r="AB1053" s="15"/>
      <c r="AC1053" s="15"/>
      <c r="AD1053" s="15"/>
      <c r="AE1053" s="15"/>
      <c r="AT1053" s="271" t="s">
        <v>153</v>
      </c>
      <c r="AU1053" s="271" t="s">
        <v>86</v>
      </c>
      <c r="AV1053" s="15" t="s">
        <v>84</v>
      </c>
      <c r="AW1053" s="15" t="s">
        <v>35</v>
      </c>
      <c r="AX1053" s="15" t="s">
        <v>76</v>
      </c>
      <c r="AY1053" s="271" t="s">
        <v>139</v>
      </c>
    </row>
    <row r="1054" s="13" customFormat="1">
      <c r="A1054" s="13"/>
      <c r="B1054" s="227"/>
      <c r="C1054" s="228"/>
      <c r="D1054" s="220" t="s">
        <v>153</v>
      </c>
      <c r="E1054" s="229" t="s">
        <v>19</v>
      </c>
      <c r="F1054" s="230" t="s">
        <v>2947</v>
      </c>
      <c r="G1054" s="228"/>
      <c r="H1054" s="231">
        <v>0.059999999999999998</v>
      </c>
      <c r="I1054" s="232"/>
      <c r="J1054" s="228"/>
      <c r="K1054" s="228"/>
      <c r="L1054" s="233"/>
      <c r="M1054" s="234"/>
      <c r="N1054" s="235"/>
      <c r="O1054" s="235"/>
      <c r="P1054" s="235"/>
      <c r="Q1054" s="235"/>
      <c r="R1054" s="235"/>
      <c r="S1054" s="235"/>
      <c r="T1054" s="236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T1054" s="237" t="s">
        <v>153</v>
      </c>
      <c r="AU1054" s="237" t="s">
        <v>86</v>
      </c>
      <c r="AV1054" s="13" t="s">
        <v>86</v>
      </c>
      <c r="AW1054" s="13" t="s">
        <v>35</v>
      </c>
      <c r="AX1054" s="13" t="s">
        <v>76</v>
      </c>
      <c r="AY1054" s="237" t="s">
        <v>139</v>
      </c>
    </row>
    <row r="1055" s="13" customFormat="1">
      <c r="A1055" s="13"/>
      <c r="B1055" s="227"/>
      <c r="C1055" s="228"/>
      <c r="D1055" s="220" t="s">
        <v>153</v>
      </c>
      <c r="E1055" s="229" t="s">
        <v>19</v>
      </c>
      <c r="F1055" s="230" t="s">
        <v>2948</v>
      </c>
      <c r="G1055" s="228"/>
      <c r="H1055" s="231">
        <v>0.51700000000000002</v>
      </c>
      <c r="I1055" s="232"/>
      <c r="J1055" s="228"/>
      <c r="K1055" s="228"/>
      <c r="L1055" s="233"/>
      <c r="M1055" s="234"/>
      <c r="N1055" s="235"/>
      <c r="O1055" s="235"/>
      <c r="P1055" s="235"/>
      <c r="Q1055" s="235"/>
      <c r="R1055" s="235"/>
      <c r="S1055" s="235"/>
      <c r="T1055" s="236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T1055" s="237" t="s">
        <v>153</v>
      </c>
      <c r="AU1055" s="237" t="s">
        <v>86</v>
      </c>
      <c r="AV1055" s="13" t="s">
        <v>86</v>
      </c>
      <c r="AW1055" s="13" t="s">
        <v>35</v>
      </c>
      <c r="AX1055" s="13" t="s">
        <v>76</v>
      </c>
      <c r="AY1055" s="237" t="s">
        <v>139</v>
      </c>
    </row>
    <row r="1056" s="14" customFormat="1">
      <c r="A1056" s="14"/>
      <c r="B1056" s="251"/>
      <c r="C1056" s="252"/>
      <c r="D1056" s="220" t="s">
        <v>153</v>
      </c>
      <c r="E1056" s="253" t="s">
        <v>19</v>
      </c>
      <c r="F1056" s="254" t="s">
        <v>213</v>
      </c>
      <c r="G1056" s="252"/>
      <c r="H1056" s="255">
        <v>3.5329999999999999</v>
      </c>
      <c r="I1056" s="256"/>
      <c r="J1056" s="252"/>
      <c r="K1056" s="252"/>
      <c r="L1056" s="257"/>
      <c r="M1056" s="258"/>
      <c r="N1056" s="259"/>
      <c r="O1056" s="259"/>
      <c r="P1056" s="259"/>
      <c r="Q1056" s="259"/>
      <c r="R1056" s="259"/>
      <c r="S1056" s="259"/>
      <c r="T1056" s="260"/>
      <c r="U1056" s="14"/>
      <c r="V1056" s="14"/>
      <c r="W1056" s="14"/>
      <c r="X1056" s="14"/>
      <c r="Y1056" s="14"/>
      <c r="Z1056" s="14"/>
      <c r="AA1056" s="14"/>
      <c r="AB1056" s="14"/>
      <c r="AC1056" s="14"/>
      <c r="AD1056" s="14"/>
      <c r="AE1056" s="14"/>
      <c r="AT1056" s="261" t="s">
        <v>153</v>
      </c>
      <c r="AU1056" s="261" t="s">
        <v>86</v>
      </c>
      <c r="AV1056" s="14" t="s">
        <v>147</v>
      </c>
      <c r="AW1056" s="14" t="s">
        <v>35</v>
      </c>
      <c r="AX1056" s="14" t="s">
        <v>84</v>
      </c>
      <c r="AY1056" s="261" t="s">
        <v>139</v>
      </c>
    </row>
    <row r="1057" s="2" customFormat="1" ht="21.75" customHeight="1">
      <c r="A1057" s="41"/>
      <c r="B1057" s="42"/>
      <c r="C1057" s="207" t="s">
        <v>2949</v>
      </c>
      <c r="D1057" s="238" t="s">
        <v>142</v>
      </c>
      <c r="E1057" s="208" t="s">
        <v>2950</v>
      </c>
      <c r="F1057" s="209" t="s">
        <v>2951</v>
      </c>
      <c r="G1057" s="210" t="s">
        <v>160</v>
      </c>
      <c r="H1057" s="211">
        <v>393.82499999999999</v>
      </c>
      <c r="I1057" s="212"/>
      <c r="J1057" s="213">
        <f>ROUND(I1057*H1057,2)</f>
        <v>0</v>
      </c>
      <c r="K1057" s="209" t="s">
        <v>146</v>
      </c>
      <c r="L1057" s="47"/>
      <c r="M1057" s="214" t="s">
        <v>19</v>
      </c>
      <c r="N1057" s="215" t="s">
        <v>47</v>
      </c>
      <c r="O1057" s="87"/>
      <c r="P1057" s="216">
        <f>O1057*H1057</f>
        <v>0</v>
      </c>
      <c r="Q1057" s="216">
        <v>0</v>
      </c>
      <c r="R1057" s="216">
        <f>Q1057*H1057</f>
        <v>0</v>
      </c>
      <c r="S1057" s="216">
        <v>0.043220000000000001</v>
      </c>
      <c r="T1057" s="217">
        <f>S1057*H1057</f>
        <v>17.021116500000002</v>
      </c>
      <c r="U1057" s="41"/>
      <c r="V1057" s="41"/>
      <c r="W1057" s="41"/>
      <c r="X1057" s="41"/>
      <c r="Y1057" s="41"/>
      <c r="Z1057" s="41"/>
      <c r="AA1057" s="41"/>
      <c r="AB1057" s="41"/>
      <c r="AC1057" s="41"/>
      <c r="AD1057" s="41"/>
      <c r="AE1057" s="41"/>
      <c r="AR1057" s="218" t="s">
        <v>305</v>
      </c>
      <c r="AT1057" s="218" t="s">
        <v>142</v>
      </c>
      <c r="AU1057" s="218" t="s">
        <v>86</v>
      </c>
      <c r="AY1057" s="20" t="s">
        <v>139</v>
      </c>
      <c r="BE1057" s="219">
        <f>IF(N1057="základní",J1057,0)</f>
        <v>0</v>
      </c>
      <c r="BF1057" s="219">
        <f>IF(N1057="snížená",J1057,0)</f>
        <v>0</v>
      </c>
      <c r="BG1057" s="219">
        <f>IF(N1057="zákl. přenesená",J1057,0)</f>
        <v>0</v>
      </c>
      <c r="BH1057" s="219">
        <f>IF(N1057="sníž. přenesená",J1057,0)</f>
        <v>0</v>
      </c>
      <c r="BI1057" s="219">
        <f>IF(N1057="nulová",J1057,0)</f>
        <v>0</v>
      </c>
      <c r="BJ1057" s="20" t="s">
        <v>84</v>
      </c>
      <c r="BK1057" s="219">
        <f>ROUND(I1057*H1057,2)</f>
        <v>0</v>
      </c>
      <c r="BL1057" s="20" t="s">
        <v>305</v>
      </c>
      <c r="BM1057" s="218" t="s">
        <v>2952</v>
      </c>
    </row>
    <row r="1058" s="2" customFormat="1">
      <c r="A1058" s="41"/>
      <c r="B1058" s="42"/>
      <c r="C1058" s="43"/>
      <c r="D1058" s="220" t="s">
        <v>149</v>
      </c>
      <c r="E1058" s="43"/>
      <c r="F1058" s="221" t="s">
        <v>2953</v>
      </c>
      <c r="G1058" s="43"/>
      <c r="H1058" s="43"/>
      <c r="I1058" s="222"/>
      <c r="J1058" s="43"/>
      <c r="K1058" s="43"/>
      <c r="L1058" s="47"/>
      <c r="M1058" s="223"/>
      <c r="N1058" s="224"/>
      <c r="O1058" s="87"/>
      <c r="P1058" s="87"/>
      <c r="Q1058" s="87"/>
      <c r="R1058" s="87"/>
      <c r="S1058" s="87"/>
      <c r="T1058" s="88"/>
      <c r="U1058" s="41"/>
      <c r="V1058" s="41"/>
      <c r="W1058" s="41"/>
      <c r="X1058" s="41"/>
      <c r="Y1058" s="41"/>
      <c r="Z1058" s="41"/>
      <c r="AA1058" s="41"/>
      <c r="AB1058" s="41"/>
      <c r="AC1058" s="41"/>
      <c r="AD1058" s="41"/>
      <c r="AE1058" s="41"/>
      <c r="AT1058" s="20" t="s">
        <v>149</v>
      </c>
      <c r="AU1058" s="20" t="s">
        <v>86</v>
      </c>
    </row>
    <row r="1059" s="2" customFormat="1">
      <c r="A1059" s="41"/>
      <c r="B1059" s="42"/>
      <c r="C1059" s="43"/>
      <c r="D1059" s="225" t="s">
        <v>151</v>
      </c>
      <c r="E1059" s="43"/>
      <c r="F1059" s="226" t="s">
        <v>2954</v>
      </c>
      <c r="G1059" s="43"/>
      <c r="H1059" s="43"/>
      <c r="I1059" s="222"/>
      <c r="J1059" s="43"/>
      <c r="K1059" s="43"/>
      <c r="L1059" s="47"/>
      <c r="M1059" s="223"/>
      <c r="N1059" s="224"/>
      <c r="O1059" s="87"/>
      <c r="P1059" s="87"/>
      <c r="Q1059" s="87"/>
      <c r="R1059" s="87"/>
      <c r="S1059" s="87"/>
      <c r="T1059" s="88"/>
      <c r="U1059" s="41"/>
      <c r="V1059" s="41"/>
      <c r="W1059" s="41"/>
      <c r="X1059" s="41"/>
      <c r="Y1059" s="41"/>
      <c r="Z1059" s="41"/>
      <c r="AA1059" s="41"/>
      <c r="AB1059" s="41"/>
      <c r="AC1059" s="41"/>
      <c r="AD1059" s="41"/>
      <c r="AE1059" s="41"/>
      <c r="AT1059" s="20" t="s">
        <v>151</v>
      </c>
      <c r="AU1059" s="20" t="s">
        <v>86</v>
      </c>
    </row>
    <row r="1060" s="2" customFormat="1">
      <c r="A1060" s="41"/>
      <c r="B1060" s="42"/>
      <c r="C1060" s="43"/>
      <c r="D1060" s="220" t="s">
        <v>164</v>
      </c>
      <c r="E1060" s="43"/>
      <c r="F1060" s="239" t="s">
        <v>2581</v>
      </c>
      <c r="G1060" s="43"/>
      <c r="H1060" s="43"/>
      <c r="I1060" s="222"/>
      <c r="J1060" s="43"/>
      <c r="K1060" s="43"/>
      <c r="L1060" s="47"/>
      <c r="M1060" s="223"/>
      <c r="N1060" s="224"/>
      <c r="O1060" s="87"/>
      <c r="P1060" s="87"/>
      <c r="Q1060" s="87"/>
      <c r="R1060" s="87"/>
      <c r="S1060" s="87"/>
      <c r="T1060" s="88"/>
      <c r="U1060" s="41"/>
      <c r="V1060" s="41"/>
      <c r="W1060" s="41"/>
      <c r="X1060" s="41"/>
      <c r="Y1060" s="41"/>
      <c r="Z1060" s="41"/>
      <c r="AA1060" s="41"/>
      <c r="AB1060" s="41"/>
      <c r="AC1060" s="41"/>
      <c r="AD1060" s="41"/>
      <c r="AE1060" s="41"/>
      <c r="AT1060" s="20" t="s">
        <v>164</v>
      </c>
      <c r="AU1060" s="20" t="s">
        <v>86</v>
      </c>
    </row>
    <row r="1061" s="13" customFormat="1">
      <c r="A1061" s="13"/>
      <c r="B1061" s="227"/>
      <c r="C1061" s="228"/>
      <c r="D1061" s="220" t="s">
        <v>153</v>
      </c>
      <c r="E1061" s="229" t="s">
        <v>19</v>
      </c>
      <c r="F1061" s="230" t="s">
        <v>1404</v>
      </c>
      <c r="G1061" s="228"/>
      <c r="H1061" s="231">
        <v>393.82499999999999</v>
      </c>
      <c r="I1061" s="232"/>
      <c r="J1061" s="228"/>
      <c r="K1061" s="228"/>
      <c r="L1061" s="233"/>
      <c r="M1061" s="234"/>
      <c r="N1061" s="235"/>
      <c r="O1061" s="235"/>
      <c r="P1061" s="235"/>
      <c r="Q1061" s="235"/>
      <c r="R1061" s="235"/>
      <c r="S1061" s="235"/>
      <c r="T1061" s="236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T1061" s="237" t="s">
        <v>153</v>
      </c>
      <c r="AU1061" s="237" t="s">
        <v>86</v>
      </c>
      <c r="AV1061" s="13" t="s">
        <v>86</v>
      </c>
      <c r="AW1061" s="13" t="s">
        <v>35</v>
      </c>
      <c r="AX1061" s="13" t="s">
        <v>84</v>
      </c>
      <c r="AY1061" s="237" t="s">
        <v>139</v>
      </c>
    </row>
    <row r="1062" s="2" customFormat="1">
      <c r="A1062" s="41"/>
      <c r="B1062" s="42"/>
      <c r="C1062" s="43"/>
      <c r="D1062" s="220" t="s">
        <v>1392</v>
      </c>
      <c r="E1062" s="43"/>
      <c r="F1062" s="285" t="s">
        <v>1487</v>
      </c>
      <c r="G1062" s="43"/>
      <c r="H1062" s="43"/>
      <c r="I1062" s="43"/>
      <c r="J1062" s="43"/>
      <c r="K1062" s="43"/>
      <c r="L1062" s="47"/>
      <c r="M1062" s="223"/>
      <c r="N1062" s="224"/>
      <c r="O1062" s="87"/>
      <c r="P1062" s="87"/>
      <c r="Q1062" s="87"/>
      <c r="R1062" s="87"/>
      <c r="S1062" s="87"/>
      <c r="T1062" s="88"/>
      <c r="U1062" s="41"/>
      <c r="V1062" s="41"/>
      <c r="W1062" s="41"/>
      <c r="X1062" s="41"/>
      <c r="Y1062" s="41"/>
      <c r="Z1062" s="41"/>
      <c r="AA1062" s="41"/>
      <c r="AB1062" s="41"/>
      <c r="AC1062" s="41"/>
      <c r="AD1062" s="41"/>
      <c r="AE1062" s="41"/>
      <c r="AU1062" s="20" t="s">
        <v>86</v>
      </c>
    </row>
    <row r="1063" s="2" customFormat="1">
      <c r="A1063" s="41"/>
      <c r="B1063" s="42"/>
      <c r="C1063" s="43"/>
      <c r="D1063" s="220" t="s">
        <v>1392</v>
      </c>
      <c r="E1063" s="43"/>
      <c r="F1063" s="286" t="s">
        <v>1488</v>
      </c>
      <c r="G1063" s="43"/>
      <c r="H1063" s="287">
        <v>393.82499999999999</v>
      </c>
      <c r="I1063" s="43"/>
      <c r="J1063" s="43"/>
      <c r="K1063" s="43"/>
      <c r="L1063" s="47"/>
      <c r="M1063" s="223"/>
      <c r="N1063" s="224"/>
      <c r="O1063" s="87"/>
      <c r="P1063" s="87"/>
      <c r="Q1063" s="87"/>
      <c r="R1063" s="87"/>
      <c r="S1063" s="87"/>
      <c r="T1063" s="88"/>
      <c r="U1063" s="41"/>
      <c r="V1063" s="41"/>
      <c r="W1063" s="41"/>
      <c r="X1063" s="41"/>
      <c r="Y1063" s="41"/>
      <c r="Z1063" s="41"/>
      <c r="AA1063" s="41"/>
      <c r="AB1063" s="41"/>
      <c r="AC1063" s="41"/>
      <c r="AD1063" s="41"/>
      <c r="AE1063" s="41"/>
      <c r="AU1063" s="20" t="s">
        <v>86</v>
      </c>
    </row>
    <row r="1064" s="2" customFormat="1" ht="16.5" customHeight="1">
      <c r="A1064" s="41"/>
      <c r="B1064" s="42"/>
      <c r="C1064" s="207" t="s">
        <v>2955</v>
      </c>
      <c r="D1064" s="238" t="s">
        <v>142</v>
      </c>
      <c r="E1064" s="208" t="s">
        <v>2956</v>
      </c>
      <c r="F1064" s="209" t="s">
        <v>2957</v>
      </c>
      <c r="G1064" s="210" t="s">
        <v>160</v>
      </c>
      <c r="H1064" s="211">
        <v>393.82499999999999</v>
      </c>
      <c r="I1064" s="212"/>
      <c r="J1064" s="213">
        <f>ROUND(I1064*H1064,2)</f>
        <v>0</v>
      </c>
      <c r="K1064" s="209" t="s">
        <v>19</v>
      </c>
      <c r="L1064" s="47"/>
      <c r="M1064" s="214" t="s">
        <v>19</v>
      </c>
      <c r="N1064" s="215" t="s">
        <v>47</v>
      </c>
      <c r="O1064" s="87"/>
      <c r="P1064" s="216">
        <f>O1064*H1064</f>
        <v>0</v>
      </c>
      <c r="Q1064" s="216">
        <v>0</v>
      </c>
      <c r="R1064" s="216">
        <f>Q1064*H1064</f>
        <v>0</v>
      </c>
      <c r="S1064" s="216">
        <v>0</v>
      </c>
      <c r="T1064" s="217">
        <f>S1064*H1064</f>
        <v>0</v>
      </c>
      <c r="U1064" s="41"/>
      <c r="V1064" s="41"/>
      <c r="W1064" s="41"/>
      <c r="X1064" s="41"/>
      <c r="Y1064" s="41"/>
      <c r="Z1064" s="41"/>
      <c r="AA1064" s="41"/>
      <c r="AB1064" s="41"/>
      <c r="AC1064" s="41"/>
      <c r="AD1064" s="41"/>
      <c r="AE1064" s="41"/>
      <c r="AR1064" s="218" t="s">
        <v>305</v>
      </c>
      <c r="AT1064" s="218" t="s">
        <v>142</v>
      </c>
      <c r="AU1064" s="218" t="s">
        <v>86</v>
      </c>
      <c r="AY1064" s="20" t="s">
        <v>139</v>
      </c>
      <c r="BE1064" s="219">
        <f>IF(N1064="základní",J1064,0)</f>
        <v>0</v>
      </c>
      <c r="BF1064" s="219">
        <f>IF(N1064="snížená",J1064,0)</f>
        <v>0</v>
      </c>
      <c r="BG1064" s="219">
        <f>IF(N1064="zákl. přenesená",J1064,0)</f>
        <v>0</v>
      </c>
      <c r="BH1064" s="219">
        <f>IF(N1064="sníž. přenesená",J1064,0)</f>
        <v>0</v>
      </c>
      <c r="BI1064" s="219">
        <f>IF(N1064="nulová",J1064,0)</f>
        <v>0</v>
      </c>
      <c r="BJ1064" s="20" t="s">
        <v>84</v>
      </c>
      <c r="BK1064" s="219">
        <f>ROUND(I1064*H1064,2)</f>
        <v>0</v>
      </c>
      <c r="BL1064" s="20" t="s">
        <v>305</v>
      </c>
      <c r="BM1064" s="218" t="s">
        <v>2958</v>
      </c>
    </row>
    <row r="1065" s="2" customFormat="1">
      <c r="A1065" s="41"/>
      <c r="B1065" s="42"/>
      <c r="C1065" s="43"/>
      <c r="D1065" s="220" t="s">
        <v>149</v>
      </c>
      <c r="E1065" s="43"/>
      <c r="F1065" s="221" t="s">
        <v>2957</v>
      </c>
      <c r="G1065" s="43"/>
      <c r="H1065" s="43"/>
      <c r="I1065" s="222"/>
      <c r="J1065" s="43"/>
      <c r="K1065" s="43"/>
      <c r="L1065" s="47"/>
      <c r="M1065" s="223"/>
      <c r="N1065" s="224"/>
      <c r="O1065" s="87"/>
      <c r="P1065" s="87"/>
      <c r="Q1065" s="87"/>
      <c r="R1065" s="87"/>
      <c r="S1065" s="87"/>
      <c r="T1065" s="88"/>
      <c r="U1065" s="41"/>
      <c r="V1065" s="41"/>
      <c r="W1065" s="41"/>
      <c r="X1065" s="41"/>
      <c r="Y1065" s="41"/>
      <c r="Z1065" s="41"/>
      <c r="AA1065" s="41"/>
      <c r="AB1065" s="41"/>
      <c r="AC1065" s="41"/>
      <c r="AD1065" s="41"/>
      <c r="AE1065" s="41"/>
      <c r="AT1065" s="20" t="s">
        <v>149</v>
      </c>
      <c r="AU1065" s="20" t="s">
        <v>86</v>
      </c>
    </row>
    <row r="1066" s="2" customFormat="1">
      <c r="A1066" s="41"/>
      <c r="B1066" s="42"/>
      <c r="C1066" s="43"/>
      <c r="D1066" s="220" t="s">
        <v>164</v>
      </c>
      <c r="E1066" s="43"/>
      <c r="F1066" s="239" t="s">
        <v>1108</v>
      </c>
      <c r="G1066" s="43"/>
      <c r="H1066" s="43"/>
      <c r="I1066" s="222"/>
      <c r="J1066" s="43"/>
      <c r="K1066" s="43"/>
      <c r="L1066" s="47"/>
      <c r="M1066" s="223"/>
      <c r="N1066" s="224"/>
      <c r="O1066" s="87"/>
      <c r="P1066" s="87"/>
      <c r="Q1066" s="87"/>
      <c r="R1066" s="87"/>
      <c r="S1066" s="87"/>
      <c r="T1066" s="88"/>
      <c r="U1066" s="41"/>
      <c r="V1066" s="41"/>
      <c r="W1066" s="41"/>
      <c r="X1066" s="41"/>
      <c r="Y1066" s="41"/>
      <c r="Z1066" s="41"/>
      <c r="AA1066" s="41"/>
      <c r="AB1066" s="41"/>
      <c r="AC1066" s="41"/>
      <c r="AD1066" s="41"/>
      <c r="AE1066" s="41"/>
      <c r="AT1066" s="20" t="s">
        <v>164</v>
      </c>
      <c r="AU1066" s="20" t="s">
        <v>86</v>
      </c>
    </row>
    <row r="1067" s="13" customFormat="1">
      <c r="A1067" s="13"/>
      <c r="B1067" s="227"/>
      <c r="C1067" s="228"/>
      <c r="D1067" s="220" t="s">
        <v>153</v>
      </c>
      <c r="E1067" s="229" t="s">
        <v>19</v>
      </c>
      <c r="F1067" s="230" t="s">
        <v>1404</v>
      </c>
      <c r="G1067" s="228"/>
      <c r="H1067" s="231">
        <v>393.82499999999999</v>
      </c>
      <c r="I1067" s="232"/>
      <c r="J1067" s="228"/>
      <c r="K1067" s="228"/>
      <c r="L1067" s="233"/>
      <c r="M1067" s="234"/>
      <c r="N1067" s="235"/>
      <c r="O1067" s="235"/>
      <c r="P1067" s="235"/>
      <c r="Q1067" s="235"/>
      <c r="R1067" s="235"/>
      <c r="S1067" s="235"/>
      <c r="T1067" s="236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T1067" s="237" t="s">
        <v>153</v>
      </c>
      <c r="AU1067" s="237" t="s">
        <v>86</v>
      </c>
      <c r="AV1067" s="13" t="s">
        <v>86</v>
      </c>
      <c r="AW1067" s="13" t="s">
        <v>35</v>
      </c>
      <c r="AX1067" s="13" t="s">
        <v>84</v>
      </c>
      <c r="AY1067" s="237" t="s">
        <v>139</v>
      </c>
    </row>
    <row r="1068" s="15" customFormat="1">
      <c r="A1068" s="15"/>
      <c r="B1068" s="262"/>
      <c r="C1068" s="263"/>
      <c r="D1068" s="220" t="s">
        <v>153</v>
      </c>
      <c r="E1068" s="264" t="s">
        <v>19</v>
      </c>
      <c r="F1068" s="265" t="s">
        <v>2959</v>
      </c>
      <c r="G1068" s="263"/>
      <c r="H1068" s="264" t="s">
        <v>19</v>
      </c>
      <c r="I1068" s="266"/>
      <c r="J1068" s="263"/>
      <c r="K1068" s="263"/>
      <c r="L1068" s="267"/>
      <c r="M1068" s="268"/>
      <c r="N1068" s="269"/>
      <c r="O1068" s="269"/>
      <c r="P1068" s="269"/>
      <c r="Q1068" s="269"/>
      <c r="R1068" s="269"/>
      <c r="S1068" s="269"/>
      <c r="T1068" s="270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T1068" s="271" t="s">
        <v>153</v>
      </c>
      <c r="AU1068" s="271" t="s">
        <v>86</v>
      </c>
      <c r="AV1068" s="15" t="s">
        <v>84</v>
      </c>
      <c r="AW1068" s="15" t="s">
        <v>35</v>
      </c>
      <c r="AX1068" s="15" t="s">
        <v>76</v>
      </c>
      <c r="AY1068" s="271" t="s">
        <v>139</v>
      </c>
    </row>
    <row r="1069" s="15" customFormat="1">
      <c r="A1069" s="15"/>
      <c r="B1069" s="262"/>
      <c r="C1069" s="263"/>
      <c r="D1069" s="220" t="s">
        <v>153</v>
      </c>
      <c r="E1069" s="264" t="s">
        <v>19</v>
      </c>
      <c r="F1069" s="265" t="s">
        <v>2960</v>
      </c>
      <c r="G1069" s="263"/>
      <c r="H1069" s="264" t="s">
        <v>19</v>
      </c>
      <c r="I1069" s="266"/>
      <c r="J1069" s="263"/>
      <c r="K1069" s="263"/>
      <c r="L1069" s="267"/>
      <c r="M1069" s="268"/>
      <c r="N1069" s="269"/>
      <c r="O1069" s="269"/>
      <c r="P1069" s="269"/>
      <c r="Q1069" s="269"/>
      <c r="R1069" s="269"/>
      <c r="S1069" s="269"/>
      <c r="T1069" s="270"/>
      <c r="U1069" s="15"/>
      <c r="V1069" s="15"/>
      <c r="W1069" s="15"/>
      <c r="X1069" s="15"/>
      <c r="Y1069" s="15"/>
      <c r="Z1069" s="15"/>
      <c r="AA1069" s="15"/>
      <c r="AB1069" s="15"/>
      <c r="AC1069" s="15"/>
      <c r="AD1069" s="15"/>
      <c r="AE1069" s="15"/>
      <c r="AT1069" s="271" t="s">
        <v>153</v>
      </c>
      <c r="AU1069" s="271" t="s">
        <v>86</v>
      </c>
      <c r="AV1069" s="15" t="s">
        <v>84</v>
      </c>
      <c r="AW1069" s="15" t="s">
        <v>35</v>
      </c>
      <c r="AX1069" s="15" t="s">
        <v>76</v>
      </c>
      <c r="AY1069" s="271" t="s">
        <v>139</v>
      </c>
    </row>
    <row r="1070" s="15" customFormat="1">
      <c r="A1070" s="15"/>
      <c r="B1070" s="262"/>
      <c r="C1070" s="263"/>
      <c r="D1070" s="220" t="s">
        <v>153</v>
      </c>
      <c r="E1070" s="264" t="s">
        <v>19</v>
      </c>
      <c r="F1070" s="265" t="s">
        <v>2961</v>
      </c>
      <c r="G1070" s="263"/>
      <c r="H1070" s="264" t="s">
        <v>19</v>
      </c>
      <c r="I1070" s="266"/>
      <c r="J1070" s="263"/>
      <c r="K1070" s="263"/>
      <c r="L1070" s="267"/>
      <c r="M1070" s="268"/>
      <c r="N1070" s="269"/>
      <c r="O1070" s="269"/>
      <c r="P1070" s="269"/>
      <c r="Q1070" s="269"/>
      <c r="R1070" s="269"/>
      <c r="S1070" s="269"/>
      <c r="T1070" s="270"/>
      <c r="U1070" s="15"/>
      <c r="V1070" s="15"/>
      <c r="W1070" s="15"/>
      <c r="X1070" s="15"/>
      <c r="Y1070" s="15"/>
      <c r="Z1070" s="15"/>
      <c r="AA1070" s="15"/>
      <c r="AB1070" s="15"/>
      <c r="AC1070" s="15"/>
      <c r="AD1070" s="15"/>
      <c r="AE1070" s="15"/>
      <c r="AT1070" s="271" t="s">
        <v>153</v>
      </c>
      <c r="AU1070" s="271" t="s">
        <v>86</v>
      </c>
      <c r="AV1070" s="15" t="s">
        <v>84</v>
      </c>
      <c r="AW1070" s="15" t="s">
        <v>35</v>
      </c>
      <c r="AX1070" s="15" t="s">
        <v>76</v>
      </c>
      <c r="AY1070" s="271" t="s">
        <v>139</v>
      </c>
    </row>
    <row r="1071" s="15" customFormat="1">
      <c r="A1071" s="15"/>
      <c r="B1071" s="262"/>
      <c r="C1071" s="263"/>
      <c r="D1071" s="220" t="s">
        <v>153</v>
      </c>
      <c r="E1071" s="264" t="s">
        <v>19</v>
      </c>
      <c r="F1071" s="265" t="s">
        <v>2962</v>
      </c>
      <c r="G1071" s="263"/>
      <c r="H1071" s="264" t="s">
        <v>19</v>
      </c>
      <c r="I1071" s="266"/>
      <c r="J1071" s="263"/>
      <c r="K1071" s="263"/>
      <c r="L1071" s="267"/>
      <c r="M1071" s="268"/>
      <c r="N1071" s="269"/>
      <c r="O1071" s="269"/>
      <c r="P1071" s="269"/>
      <c r="Q1071" s="269"/>
      <c r="R1071" s="269"/>
      <c r="S1071" s="269"/>
      <c r="T1071" s="270"/>
      <c r="U1071" s="15"/>
      <c r="V1071" s="15"/>
      <c r="W1071" s="15"/>
      <c r="X1071" s="15"/>
      <c r="Y1071" s="15"/>
      <c r="Z1071" s="15"/>
      <c r="AA1071" s="15"/>
      <c r="AB1071" s="15"/>
      <c r="AC1071" s="15"/>
      <c r="AD1071" s="15"/>
      <c r="AE1071" s="15"/>
      <c r="AT1071" s="271" t="s">
        <v>153</v>
      </c>
      <c r="AU1071" s="271" t="s">
        <v>86</v>
      </c>
      <c r="AV1071" s="15" t="s">
        <v>84</v>
      </c>
      <c r="AW1071" s="15" t="s">
        <v>35</v>
      </c>
      <c r="AX1071" s="15" t="s">
        <v>76</v>
      </c>
      <c r="AY1071" s="271" t="s">
        <v>139</v>
      </c>
    </row>
    <row r="1072" s="15" customFormat="1">
      <c r="A1072" s="15"/>
      <c r="B1072" s="262"/>
      <c r="C1072" s="263"/>
      <c r="D1072" s="220" t="s">
        <v>153</v>
      </c>
      <c r="E1072" s="264" t="s">
        <v>19</v>
      </c>
      <c r="F1072" s="265" t="s">
        <v>2963</v>
      </c>
      <c r="G1072" s="263"/>
      <c r="H1072" s="264" t="s">
        <v>19</v>
      </c>
      <c r="I1072" s="266"/>
      <c r="J1072" s="263"/>
      <c r="K1072" s="263"/>
      <c r="L1072" s="267"/>
      <c r="M1072" s="268"/>
      <c r="N1072" s="269"/>
      <c r="O1072" s="269"/>
      <c r="P1072" s="269"/>
      <c r="Q1072" s="269"/>
      <c r="R1072" s="269"/>
      <c r="S1072" s="269"/>
      <c r="T1072" s="270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T1072" s="271" t="s">
        <v>153</v>
      </c>
      <c r="AU1072" s="271" t="s">
        <v>86</v>
      </c>
      <c r="AV1072" s="15" t="s">
        <v>84</v>
      </c>
      <c r="AW1072" s="15" t="s">
        <v>35</v>
      </c>
      <c r="AX1072" s="15" t="s">
        <v>76</v>
      </c>
      <c r="AY1072" s="271" t="s">
        <v>139</v>
      </c>
    </row>
    <row r="1073" s="15" customFormat="1">
      <c r="A1073" s="15"/>
      <c r="B1073" s="262"/>
      <c r="C1073" s="263"/>
      <c r="D1073" s="220" t="s">
        <v>153</v>
      </c>
      <c r="E1073" s="264" t="s">
        <v>19</v>
      </c>
      <c r="F1073" s="265" t="s">
        <v>2964</v>
      </c>
      <c r="G1073" s="263"/>
      <c r="H1073" s="264" t="s">
        <v>19</v>
      </c>
      <c r="I1073" s="266"/>
      <c r="J1073" s="263"/>
      <c r="K1073" s="263"/>
      <c r="L1073" s="267"/>
      <c r="M1073" s="268"/>
      <c r="N1073" s="269"/>
      <c r="O1073" s="269"/>
      <c r="P1073" s="269"/>
      <c r="Q1073" s="269"/>
      <c r="R1073" s="269"/>
      <c r="S1073" s="269"/>
      <c r="T1073" s="270"/>
      <c r="U1073" s="15"/>
      <c r="V1073" s="15"/>
      <c r="W1073" s="15"/>
      <c r="X1073" s="15"/>
      <c r="Y1073" s="15"/>
      <c r="Z1073" s="15"/>
      <c r="AA1073" s="15"/>
      <c r="AB1073" s="15"/>
      <c r="AC1073" s="15"/>
      <c r="AD1073" s="15"/>
      <c r="AE1073" s="15"/>
      <c r="AT1073" s="271" t="s">
        <v>153</v>
      </c>
      <c r="AU1073" s="271" t="s">
        <v>86</v>
      </c>
      <c r="AV1073" s="15" t="s">
        <v>84</v>
      </c>
      <c r="AW1073" s="15" t="s">
        <v>35</v>
      </c>
      <c r="AX1073" s="15" t="s">
        <v>76</v>
      </c>
      <c r="AY1073" s="271" t="s">
        <v>139</v>
      </c>
    </row>
    <row r="1074" s="15" customFormat="1">
      <c r="A1074" s="15"/>
      <c r="B1074" s="262"/>
      <c r="C1074" s="263"/>
      <c r="D1074" s="220" t="s">
        <v>153</v>
      </c>
      <c r="E1074" s="264" t="s">
        <v>19</v>
      </c>
      <c r="F1074" s="265" t="s">
        <v>2965</v>
      </c>
      <c r="G1074" s="263"/>
      <c r="H1074" s="264" t="s">
        <v>19</v>
      </c>
      <c r="I1074" s="266"/>
      <c r="J1074" s="263"/>
      <c r="K1074" s="263"/>
      <c r="L1074" s="267"/>
      <c r="M1074" s="268"/>
      <c r="N1074" s="269"/>
      <c r="O1074" s="269"/>
      <c r="P1074" s="269"/>
      <c r="Q1074" s="269"/>
      <c r="R1074" s="269"/>
      <c r="S1074" s="269"/>
      <c r="T1074" s="270"/>
      <c r="U1074" s="15"/>
      <c r="V1074" s="15"/>
      <c r="W1074" s="15"/>
      <c r="X1074" s="15"/>
      <c r="Y1074" s="15"/>
      <c r="Z1074" s="15"/>
      <c r="AA1074" s="15"/>
      <c r="AB1074" s="15"/>
      <c r="AC1074" s="15"/>
      <c r="AD1074" s="15"/>
      <c r="AE1074" s="15"/>
      <c r="AT1074" s="271" t="s">
        <v>153</v>
      </c>
      <c r="AU1074" s="271" t="s">
        <v>86</v>
      </c>
      <c r="AV1074" s="15" t="s">
        <v>84</v>
      </c>
      <c r="AW1074" s="15" t="s">
        <v>35</v>
      </c>
      <c r="AX1074" s="15" t="s">
        <v>76</v>
      </c>
      <c r="AY1074" s="271" t="s">
        <v>139</v>
      </c>
    </row>
    <row r="1075" s="2" customFormat="1">
      <c r="A1075" s="41"/>
      <c r="B1075" s="42"/>
      <c r="C1075" s="43"/>
      <c r="D1075" s="220" t="s">
        <v>1392</v>
      </c>
      <c r="E1075" s="43"/>
      <c r="F1075" s="285" t="s">
        <v>1487</v>
      </c>
      <c r="G1075" s="43"/>
      <c r="H1075" s="43"/>
      <c r="I1075" s="43"/>
      <c r="J1075" s="43"/>
      <c r="K1075" s="43"/>
      <c r="L1075" s="47"/>
      <c r="M1075" s="223"/>
      <c r="N1075" s="224"/>
      <c r="O1075" s="87"/>
      <c r="P1075" s="87"/>
      <c r="Q1075" s="87"/>
      <c r="R1075" s="87"/>
      <c r="S1075" s="87"/>
      <c r="T1075" s="88"/>
      <c r="U1075" s="41"/>
      <c r="V1075" s="41"/>
      <c r="W1075" s="41"/>
      <c r="X1075" s="41"/>
      <c r="Y1075" s="41"/>
      <c r="Z1075" s="41"/>
      <c r="AA1075" s="41"/>
      <c r="AB1075" s="41"/>
      <c r="AC1075" s="41"/>
      <c r="AD1075" s="41"/>
      <c r="AE1075" s="41"/>
      <c r="AU1075" s="20" t="s">
        <v>86</v>
      </c>
    </row>
    <row r="1076" s="2" customFormat="1">
      <c r="A1076" s="41"/>
      <c r="B1076" s="42"/>
      <c r="C1076" s="43"/>
      <c r="D1076" s="220" t="s">
        <v>1392</v>
      </c>
      <c r="E1076" s="43"/>
      <c r="F1076" s="286" t="s">
        <v>1488</v>
      </c>
      <c r="G1076" s="43"/>
      <c r="H1076" s="287">
        <v>393.82499999999999</v>
      </c>
      <c r="I1076" s="43"/>
      <c r="J1076" s="43"/>
      <c r="K1076" s="43"/>
      <c r="L1076" s="47"/>
      <c r="M1076" s="223"/>
      <c r="N1076" s="224"/>
      <c r="O1076" s="87"/>
      <c r="P1076" s="87"/>
      <c r="Q1076" s="87"/>
      <c r="R1076" s="87"/>
      <c r="S1076" s="87"/>
      <c r="T1076" s="88"/>
      <c r="U1076" s="41"/>
      <c r="V1076" s="41"/>
      <c r="W1076" s="41"/>
      <c r="X1076" s="41"/>
      <c r="Y1076" s="41"/>
      <c r="Z1076" s="41"/>
      <c r="AA1076" s="41"/>
      <c r="AB1076" s="41"/>
      <c r="AC1076" s="41"/>
      <c r="AD1076" s="41"/>
      <c r="AE1076" s="41"/>
      <c r="AU1076" s="20" t="s">
        <v>86</v>
      </c>
    </row>
    <row r="1077" s="2" customFormat="1" ht="16.5" customHeight="1">
      <c r="A1077" s="41"/>
      <c r="B1077" s="42"/>
      <c r="C1077" s="207" t="s">
        <v>2966</v>
      </c>
      <c r="D1077" s="238" t="s">
        <v>142</v>
      </c>
      <c r="E1077" s="208" t="s">
        <v>2967</v>
      </c>
      <c r="F1077" s="209" t="s">
        <v>2968</v>
      </c>
      <c r="G1077" s="210" t="s">
        <v>176</v>
      </c>
      <c r="H1077" s="211">
        <v>2.1269999999999998</v>
      </c>
      <c r="I1077" s="212"/>
      <c r="J1077" s="213">
        <f>ROUND(I1077*H1077,2)</f>
        <v>0</v>
      </c>
      <c r="K1077" s="209" t="s">
        <v>146</v>
      </c>
      <c r="L1077" s="47"/>
      <c r="M1077" s="214" t="s">
        <v>19</v>
      </c>
      <c r="N1077" s="215" t="s">
        <v>47</v>
      </c>
      <c r="O1077" s="87"/>
      <c r="P1077" s="216">
        <f>O1077*H1077</f>
        <v>0</v>
      </c>
      <c r="Q1077" s="216">
        <v>0</v>
      </c>
      <c r="R1077" s="216">
        <f>Q1077*H1077</f>
        <v>0</v>
      </c>
      <c r="S1077" s="216">
        <v>0</v>
      </c>
      <c r="T1077" s="217">
        <f>S1077*H1077</f>
        <v>0</v>
      </c>
      <c r="U1077" s="41"/>
      <c r="V1077" s="41"/>
      <c r="W1077" s="41"/>
      <c r="X1077" s="41"/>
      <c r="Y1077" s="41"/>
      <c r="Z1077" s="41"/>
      <c r="AA1077" s="41"/>
      <c r="AB1077" s="41"/>
      <c r="AC1077" s="41"/>
      <c r="AD1077" s="41"/>
      <c r="AE1077" s="41"/>
      <c r="AR1077" s="218" t="s">
        <v>305</v>
      </c>
      <c r="AT1077" s="218" t="s">
        <v>142</v>
      </c>
      <c r="AU1077" s="218" t="s">
        <v>86</v>
      </c>
      <c r="AY1077" s="20" t="s">
        <v>139</v>
      </c>
      <c r="BE1077" s="219">
        <f>IF(N1077="základní",J1077,0)</f>
        <v>0</v>
      </c>
      <c r="BF1077" s="219">
        <f>IF(N1077="snížená",J1077,0)</f>
        <v>0</v>
      </c>
      <c r="BG1077" s="219">
        <f>IF(N1077="zákl. přenesená",J1077,0)</f>
        <v>0</v>
      </c>
      <c r="BH1077" s="219">
        <f>IF(N1077="sníž. přenesená",J1077,0)</f>
        <v>0</v>
      </c>
      <c r="BI1077" s="219">
        <f>IF(N1077="nulová",J1077,0)</f>
        <v>0</v>
      </c>
      <c r="BJ1077" s="20" t="s">
        <v>84</v>
      </c>
      <c r="BK1077" s="219">
        <f>ROUND(I1077*H1077,2)</f>
        <v>0</v>
      </c>
      <c r="BL1077" s="20" t="s">
        <v>305</v>
      </c>
      <c r="BM1077" s="218" t="s">
        <v>2969</v>
      </c>
    </row>
    <row r="1078" s="2" customFormat="1">
      <c r="A1078" s="41"/>
      <c r="B1078" s="42"/>
      <c r="C1078" s="43"/>
      <c r="D1078" s="220" t="s">
        <v>149</v>
      </c>
      <c r="E1078" s="43"/>
      <c r="F1078" s="221" t="s">
        <v>2970</v>
      </c>
      <c r="G1078" s="43"/>
      <c r="H1078" s="43"/>
      <c r="I1078" s="222"/>
      <c r="J1078" s="43"/>
      <c r="K1078" s="43"/>
      <c r="L1078" s="47"/>
      <c r="M1078" s="223"/>
      <c r="N1078" s="224"/>
      <c r="O1078" s="87"/>
      <c r="P1078" s="87"/>
      <c r="Q1078" s="87"/>
      <c r="R1078" s="87"/>
      <c r="S1078" s="87"/>
      <c r="T1078" s="88"/>
      <c r="U1078" s="41"/>
      <c r="V1078" s="41"/>
      <c r="W1078" s="41"/>
      <c r="X1078" s="41"/>
      <c r="Y1078" s="41"/>
      <c r="Z1078" s="41"/>
      <c r="AA1078" s="41"/>
      <c r="AB1078" s="41"/>
      <c r="AC1078" s="41"/>
      <c r="AD1078" s="41"/>
      <c r="AE1078" s="41"/>
      <c r="AT1078" s="20" t="s">
        <v>149</v>
      </c>
      <c r="AU1078" s="20" t="s">
        <v>86</v>
      </c>
    </row>
    <row r="1079" s="2" customFormat="1">
      <c r="A1079" s="41"/>
      <c r="B1079" s="42"/>
      <c r="C1079" s="43"/>
      <c r="D1079" s="225" t="s">
        <v>151</v>
      </c>
      <c r="E1079" s="43"/>
      <c r="F1079" s="226" t="s">
        <v>2971</v>
      </c>
      <c r="G1079" s="43"/>
      <c r="H1079" s="43"/>
      <c r="I1079" s="222"/>
      <c r="J1079" s="43"/>
      <c r="K1079" s="43"/>
      <c r="L1079" s="47"/>
      <c r="M1079" s="223"/>
      <c r="N1079" s="224"/>
      <c r="O1079" s="87"/>
      <c r="P1079" s="87"/>
      <c r="Q1079" s="87"/>
      <c r="R1079" s="87"/>
      <c r="S1079" s="87"/>
      <c r="T1079" s="88"/>
      <c r="U1079" s="41"/>
      <c r="V1079" s="41"/>
      <c r="W1079" s="41"/>
      <c r="X1079" s="41"/>
      <c r="Y1079" s="41"/>
      <c r="Z1079" s="41"/>
      <c r="AA1079" s="41"/>
      <c r="AB1079" s="41"/>
      <c r="AC1079" s="41"/>
      <c r="AD1079" s="41"/>
      <c r="AE1079" s="41"/>
      <c r="AT1079" s="20" t="s">
        <v>151</v>
      </c>
      <c r="AU1079" s="20" t="s">
        <v>86</v>
      </c>
    </row>
    <row r="1080" s="12" customFormat="1" ht="22.8" customHeight="1">
      <c r="A1080" s="12"/>
      <c r="B1080" s="191"/>
      <c r="C1080" s="192"/>
      <c r="D1080" s="193" t="s">
        <v>75</v>
      </c>
      <c r="E1080" s="205" t="s">
        <v>911</v>
      </c>
      <c r="F1080" s="205" t="s">
        <v>912</v>
      </c>
      <c r="G1080" s="192"/>
      <c r="H1080" s="192"/>
      <c r="I1080" s="195"/>
      <c r="J1080" s="206">
        <f>BK1080</f>
        <v>0</v>
      </c>
      <c r="K1080" s="192"/>
      <c r="L1080" s="197"/>
      <c r="M1080" s="198"/>
      <c r="N1080" s="199"/>
      <c r="O1080" s="199"/>
      <c r="P1080" s="200">
        <f>SUM(P1081:P1242)</f>
        <v>0</v>
      </c>
      <c r="Q1080" s="199"/>
      <c r="R1080" s="200">
        <f>SUM(R1081:R1242)</f>
        <v>0.7721039999999999</v>
      </c>
      <c r="S1080" s="199"/>
      <c r="T1080" s="201">
        <f>SUM(T1081:T1242)</f>
        <v>4.9045151999999996</v>
      </c>
      <c r="U1080" s="12"/>
      <c r="V1080" s="12"/>
      <c r="W1080" s="12"/>
      <c r="X1080" s="12"/>
      <c r="Y1080" s="12"/>
      <c r="Z1080" s="12"/>
      <c r="AA1080" s="12"/>
      <c r="AB1080" s="12"/>
      <c r="AC1080" s="12"/>
      <c r="AD1080" s="12"/>
      <c r="AE1080" s="12"/>
      <c r="AR1080" s="202" t="s">
        <v>86</v>
      </c>
      <c r="AT1080" s="203" t="s">
        <v>75</v>
      </c>
      <c r="AU1080" s="203" t="s">
        <v>84</v>
      </c>
      <c r="AY1080" s="202" t="s">
        <v>139</v>
      </c>
      <c r="BK1080" s="204">
        <f>SUM(BK1081:BK1242)</f>
        <v>0</v>
      </c>
    </row>
    <row r="1081" s="2" customFormat="1" ht="16.5" customHeight="1">
      <c r="A1081" s="41"/>
      <c r="B1081" s="42"/>
      <c r="C1081" s="207" t="s">
        <v>2972</v>
      </c>
      <c r="D1081" s="238" t="s">
        <v>142</v>
      </c>
      <c r="E1081" s="208" t="s">
        <v>914</v>
      </c>
      <c r="F1081" s="209" t="s">
        <v>915</v>
      </c>
      <c r="G1081" s="210" t="s">
        <v>160</v>
      </c>
      <c r="H1081" s="211">
        <v>139.44</v>
      </c>
      <c r="I1081" s="212"/>
      <c r="J1081" s="213">
        <f>ROUND(I1081*H1081,2)</f>
        <v>0</v>
      </c>
      <c r="K1081" s="209" t="s">
        <v>146</v>
      </c>
      <c r="L1081" s="47"/>
      <c r="M1081" s="214" t="s">
        <v>19</v>
      </c>
      <c r="N1081" s="215" t="s">
        <v>47</v>
      </c>
      <c r="O1081" s="87"/>
      <c r="P1081" s="216">
        <f>O1081*H1081</f>
        <v>0</v>
      </c>
      <c r="Q1081" s="216">
        <v>0</v>
      </c>
      <c r="R1081" s="216">
        <f>Q1081*H1081</f>
        <v>0</v>
      </c>
      <c r="S1081" s="216">
        <v>0.024649999999999998</v>
      </c>
      <c r="T1081" s="217">
        <f>S1081*H1081</f>
        <v>3.4371959999999997</v>
      </c>
      <c r="U1081" s="41"/>
      <c r="V1081" s="41"/>
      <c r="W1081" s="41"/>
      <c r="X1081" s="41"/>
      <c r="Y1081" s="41"/>
      <c r="Z1081" s="41"/>
      <c r="AA1081" s="41"/>
      <c r="AB1081" s="41"/>
      <c r="AC1081" s="41"/>
      <c r="AD1081" s="41"/>
      <c r="AE1081" s="41"/>
      <c r="AR1081" s="218" t="s">
        <v>305</v>
      </c>
      <c r="AT1081" s="218" t="s">
        <v>142</v>
      </c>
      <c r="AU1081" s="218" t="s">
        <v>86</v>
      </c>
      <c r="AY1081" s="20" t="s">
        <v>139</v>
      </c>
      <c r="BE1081" s="219">
        <f>IF(N1081="základní",J1081,0)</f>
        <v>0</v>
      </c>
      <c r="BF1081" s="219">
        <f>IF(N1081="snížená",J1081,0)</f>
        <v>0</v>
      </c>
      <c r="BG1081" s="219">
        <f>IF(N1081="zákl. přenesená",J1081,0)</f>
        <v>0</v>
      </c>
      <c r="BH1081" s="219">
        <f>IF(N1081="sníž. přenesená",J1081,0)</f>
        <v>0</v>
      </c>
      <c r="BI1081" s="219">
        <f>IF(N1081="nulová",J1081,0)</f>
        <v>0</v>
      </c>
      <c r="BJ1081" s="20" t="s">
        <v>84</v>
      </c>
      <c r="BK1081" s="219">
        <f>ROUND(I1081*H1081,2)</f>
        <v>0</v>
      </c>
      <c r="BL1081" s="20" t="s">
        <v>305</v>
      </c>
      <c r="BM1081" s="218" t="s">
        <v>2973</v>
      </c>
    </row>
    <row r="1082" s="2" customFormat="1">
      <c r="A1082" s="41"/>
      <c r="B1082" s="42"/>
      <c r="C1082" s="43"/>
      <c r="D1082" s="220" t="s">
        <v>149</v>
      </c>
      <c r="E1082" s="43"/>
      <c r="F1082" s="221" t="s">
        <v>917</v>
      </c>
      <c r="G1082" s="43"/>
      <c r="H1082" s="43"/>
      <c r="I1082" s="222"/>
      <c r="J1082" s="43"/>
      <c r="K1082" s="43"/>
      <c r="L1082" s="47"/>
      <c r="M1082" s="223"/>
      <c r="N1082" s="224"/>
      <c r="O1082" s="87"/>
      <c r="P1082" s="87"/>
      <c r="Q1082" s="87"/>
      <c r="R1082" s="87"/>
      <c r="S1082" s="87"/>
      <c r="T1082" s="88"/>
      <c r="U1082" s="41"/>
      <c r="V1082" s="41"/>
      <c r="W1082" s="41"/>
      <c r="X1082" s="41"/>
      <c r="Y1082" s="41"/>
      <c r="Z1082" s="41"/>
      <c r="AA1082" s="41"/>
      <c r="AB1082" s="41"/>
      <c r="AC1082" s="41"/>
      <c r="AD1082" s="41"/>
      <c r="AE1082" s="41"/>
      <c r="AT1082" s="20" t="s">
        <v>149</v>
      </c>
      <c r="AU1082" s="20" t="s">
        <v>86</v>
      </c>
    </row>
    <row r="1083" s="2" customFormat="1">
      <c r="A1083" s="41"/>
      <c r="B1083" s="42"/>
      <c r="C1083" s="43"/>
      <c r="D1083" s="225" t="s">
        <v>151</v>
      </c>
      <c r="E1083" s="43"/>
      <c r="F1083" s="226" t="s">
        <v>918</v>
      </c>
      <c r="G1083" s="43"/>
      <c r="H1083" s="43"/>
      <c r="I1083" s="222"/>
      <c r="J1083" s="43"/>
      <c r="K1083" s="43"/>
      <c r="L1083" s="47"/>
      <c r="M1083" s="223"/>
      <c r="N1083" s="224"/>
      <c r="O1083" s="87"/>
      <c r="P1083" s="87"/>
      <c r="Q1083" s="87"/>
      <c r="R1083" s="87"/>
      <c r="S1083" s="87"/>
      <c r="T1083" s="88"/>
      <c r="U1083" s="41"/>
      <c r="V1083" s="41"/>
      <c r="W1083" s="41"/>
      <c r="X1083" s="41"/>
      <c r="Y1083" s="41"/>
      <c r="Z1083" s="41"/>
      <c r="AA1083" s="41"/>
      <c r="AB1083" s="41"/>
      <c r="AC1083" s="41"/>
      <c r="AD1083" s="41"/>
      <c r="AE1083" s="41"/>
      <c r="AT1083" s="20" t="s">
        <v>151</v>
      </c>
      <c r="AU1083" s="20" t="s">
        <v>86</v>
      </c>
    </row>
    <row r="1084" s="2" customFormat="1">
      <c r="A1084" s="41"/>
      <c r="B1084" s="42"/>
      <c r="C1084" s="43"/>
      <c r="D1084" s="220" t="s">
        <v>164</v>
      </c>
      <c r="E1084" s="43"/>
      <c r="F1084" s="239" t="s">
        <v>919</v>
      </c>
      <c r="G1084" s="43"/>
      <c r="H1084" s="43"/>
      <c r="I1084" s="222"/>
      <c r="J1084" s="43"/>
      <c r="K1084" s="43"/>
      <c r="L1084" s="47"/>
      <c r="M1084" s="223"/>
      <c r="N1084" s="224"/>
      <c r="O1084" s="87"/>
      <c r="P1084" s="87"/>
      <c r="Q1084" s="87"/>
      <c r="R1084" s="87"/>
      <c r="S1084" s="87"/>
      <c r="T1084" s="88"/>
      <c r="U1084" s="41"/>
      <c r="V1084" s="41"/>
      <c r="W1084" s="41"/>
      <c r="X1084" s="41"/>
      <c r="Y1084" s="41"/>
      <c r="Z1084" s="41"/>
      <c r="AA1084" s="41"/>
      <c r="AB1084" s="41"/>
      <c r="AC1084" s="41"/>
      <c r="AD1084" s="41"/>
      <c r="AE1084" s="41"/>
      <c r="AT1084" s="20" t="s">
        <v>164</v>
      </c>
      <c r="AU1084" s="20" t="s">
        <v>86</v>
      </c>
    </row>
    <row r="1085" s="13" customFormat="1">
      <c r="A1085" s="13"/>
      <c r="B1085" s="227"/>
      <c r="C1085" s="228"/>
      <c r="D1085" s="220" t="s">
        <v>153</v>
      </c>
      <c r="E1085" s="229" t="s">
        <v>19</v>
      </c>
      <c r="F1085" s="230" t="s">
        <v>2974</v>
      </c>
      <c r="G1085" s="228"/>
      <c r="H1085" s="231">
        <v>118.02</v>
      </c>
      <c r="I1085" s="232"/>
      <c r="J1085" s="228"/>
      <c r="K1085" s="228"/>
      <c r="L1085" s="233"/>
      <c r="M1085" s="234"/>
      <c r="N1085" s="235"/>
      <c r="O1085" s="235"/>
      <c r="P1085" s="235"/>
      <c r="Q1085" s="235"/>
      <c r="R1085" s="235"/>
      <c r="S1085" s="235"/>
      <c r="T1085" s="236"/>
      <c r="U1085" s="13"/>
      <c r="V1085" s="13"/>
      <c r="W1085" s="13"/>
      <c r="X1085" s="13"/>
      <c r="Y1085" s="13"/>
      <c r="Z1085" s="13"/>
      <c r="AA1085" s="13"/>
      <c r="AB1085" s="13"/>
      <c r="AC1085" s="13"/>
      <c r="AD1085" s="13"/>
      <c r="AE1085" s="13"/>
      <c r="AT1085" s="237" t="s">
        <v>153</v>
      </c>
      <c r="AU1085" s="237" t="s">
        <v>86</v>
      </c>
      <c r="AV1085" s="13" t="s">
        <v>86</v>
      </c>
      <c r="AW1085" s="13" t="s">
        <v>35</v>
      </c>
      <c r="AX1085" s="13" t="s">
        <v>76</v>
      </c>
      <c r="AY1085" s="237" t="s">
        <v>139</v>
      </c>
    </row>
    <row r="1086" s="13" customFormat="1">
      <c r="A1086" s="13"/>
      <c r="B1086" s="227"/>
      <c r="C1086" s="228"/>
      <c r="D1086" s="220" t="s">
        <v>153</v>
      </c>
      <c r="E1086" s="229" t="s">
        <v>19</v>
      </c>
      <c r="F1086" s="230" t="s">
        <v>2975</v>
      </c>
      <c r="G1086" s="228"/>
      <c r="H1086" s="231">
        <v>21.420000000000002</v>
      </c>
      <c r="I1086" s="232"/>
      <c r="J1086" s="228"/>
      <c r="K1086" s="228"/>
      <c r="L1086" s="233"/>
      <c r="M1086" s="234"/>
      <c r="N1086" s="235"/>
      <c r="O1086" s="235"/>
      <c r="P1086" s="235"/>
      <c r="Q1086" s="235"/>
      <c r="R1086" s="235"/>
      <c r="S1086" s="235"/>
      <c r="T1086" s="236"/>
      <c r="U1086" s="13"/>
      <c r="V1086" s="13"/>
      <c r="W1086" s="13"/>
      <c r="X1086" s="13"/>
      <c r="Y1086" s="13"/>
      <c r="Z1086" s="13"/>
      <c r="AA1086" s="13"/>
      <c r="AB1086" s="13"/>
      <c r="AC1086" s="13"/>
      <c r="AD1086" s="13"/>
      <c r="AE1086" s="13"/>
      <c r="AT1086" s="237" t="s">
        <v>153</v>
      </c>
      <c r="AU1086" s="237" t="s">
        <v>86</v>
      </c>
      <c r="AV1086" s="13" t="s">
        <v>86</v>
      </c>
      <c r="AW1086" s="13" t="s">
        <v>35</v>
      </c>
      <c r="AX1086" s="13" t="s">
        <v>76</v>
      </c>
      <c r="AY1086" s="237" t="s">
        <v>139</v>
      </c>
    </row>
    <row r="1087" s="14" customFormat="1">
      <c r="A1087" s="14"/>
      <c r="B1087" s="251"/>
      <c r="C1087" s="252"/>
      <c r="D1087" s="220" t="s">
        <v>153</v>
      </c>
      <c r="E1087" s="253" t="s">
        <v>19</v>
      </c>
      <c r="F1087" s="254" t="s">
        <v>213</v>
      </c>
      <c r="G1087" s="252"/>
      <c r="H1087" s="255">
        <v>139.44</v>
      </c>
      <c r="I1087" s="256"/>
      <c r="J1087" s="252"/>
      <c r="K1087" s="252"/>
      <c r="L1087" s="257"/>
      <c r="M1087" s="258"/>
      <c r="N1087" s="259"/>
      <c r="O1087" s="259"/>
      <c r="P1087" s="259"/>
      <c r="Q1087" s="259"/>
      <c r="R1087" s="259"/>
      <c r="S1087" s="259"/>
      <c r="T1087" s="260"/>
      <c r="U1087" s="14"/>
      <c r="V1087" s="14"/>
      <c r="W1087" s="14"/>
      <c r="X1087" s="14"/>
      <c r="Y1087" s="14"/>
      <c r="Z1087" s="14"/>
      <c r="AA1087" s="14"/>
      <c r="AB1087" s="14"/>
      <c r="AC1087" s="14"/>
      <c r="AD1087" s="14"/>
      <c r="AE1087" s="14"/>
      <c r="AT1087" s="261" t="s">
        <v>153</v>
      </c>
      <c r="AU1087" s="261" t="s">
        <v>86</v>
      </c>
      <c r="AV1087" s="14" t="s">
        <v>147</v>
      </c>
      <c r="AW1087" s="14" t="s">
        <v>35</v>
      </c>
      <c r="AX1087" s="14" t="s">
        <v>84</v>
      </c>
      <c r="AY1087" s="261" t="s">
        <v>139</v>
      </c>
    </row>
    <row r="1088" s="2" customFormat="1" ht="16.5" customHeight="1">
      <c r="A1088" s="41"/>
      <c r="B1088" s="42"/>
      <c r="C1088" s="207" t="s">
        <v>2976</v>
      </c>
      <c r="D1088" s="238" t="s">
        <v>142</v>
      </c>
      <c r="E1088" s="208" t="s">
        <v>2977</v>
      </c>
      <c r="F1088" s="209" t="s">
        <v>2978</v>
      </c>
      <c r="G1088" s="210" t="s">
        <v>160</v>
      </c>
      <c r="H1088" s="211">
        <v>32.039999999999999</v>
      </c>
      <c r="I1088" s="212"/>
      <c r="J1088" s="213">
        <f>ROUND(I1088*H1088,2)</f>
        <v>0</v>
      </c>
      <c r="K1088" s="209" t="s">
        <v>146</v>
      </c>
      <c r="L1088" s="47"/>
      <c r="M1088" s="214" t="s">
        <v>19</v>
      </c>
      <c r="N1088" s="215" t="s">
        <v>47</v>
      </c>
      <c r="O1088" s="87"/>
      <c r="P1088" s="216">
        <f>O1088*H1088</f>
        <v>0</v>
      </c>
      <c r="Q1088" s="216">
        <v>0</v>
      </c>
      <c r="R1088" s="216">
        <f>Q1088*H1088</f>
        <v>0</v>
      </c>
      <c r="S1088" s="216">
        <v>0.01098</v>
      </c>
      <c r="T1088" s="217">
        <f>S1088*H1088</f>
        <v>0.35179919999999998</v>
      </c>
      <c r="U1088" s="41"/>
      <c r="V1088" s="41"/>
      <c r="W1088" s="41"/>
      <c r="X1088" s="41"/>
      <c r="Y1088" s="41"/>
      <c r="Z1088" s="41"/>
      <c r="AA1088" s="41"/>
      <c r="AB1088" s="41"/>
      <c r="AC1088" s="41"/>
      <c r="AD1088" s="41"/>
      <c r="AE1088" s="41"/>
      <c r="AR1088" s="218" t="s">
        <v>305</v>
      </c>
      <c r="AT1088" s="218" t="s">
        <v>142</v>
      </c>
      <c r="AU1088" s="218" t="s">
        <v>86</v>
      </c>
      <c r="AY1088" s="20" t="s">
        <v>139</v>
      </c>
      <c r="BE1088" s="219">
        <f>IF(N1088="základní",J1088,0)</f>
        <v>0</v>
      </c>
      <c r="BF1088" s="219">
        <f>IF(N1088="snížená",J1088,0)</f>
        <v>0</v>
      </c>
      <c r="BG1088" s="219">
        <f>IF(N1088="zákl. přenesená",J1088,0)</f>
        <v>0</v>
      </c>
      <c r="BH1088" s="219">
        <f>IF(N1088="sníž. přenesená",J1088,0)</f>
        <v>0</v>
      </c>
      <c r="BI1088" s="219">
        <f>IF(N1088="nulová",J1088,0)</f>
        <v>0</v>
      </c>
      <c r="BJ1088" s="20" t="s">
        <v>84</v>
      </c>
      <c r="BK1088" s="219">
        <f>ROUND(I1088*H1088,2)</f>
        <v>0</v>
      </c>
      <c r="BL1088" s="20" t="s">
        <v>305</v>
      </c>
      <c r="BM1088" s="218" t="s">
        <v>2979</v>
      </c>
    </row>
    <row r="1089" s="2" customFormat="1">
      <c r="A1089" s="41"/>
      <c r="B1089" s="42"/>
      <c r="C1089" s="43"/>
      <c r="D1089" s="220" t="s">
        <v>149</v>
      </c>
      <c r="E1089" s="43"/>
      <c r="F1089" s="221" t="s">
        <v>2980</v>
      </c>
      <c r="G1089" s="43"/>
      <c r="H1089" s="43"/>
      <c r="I1089" s="222"/>
      <c r="J1089" s="43"/>
      <c r="K1089" s="43"/>
      <c r="L1089" s="47"/>
      <c r="M1089" s="223"/>
      <c r="N1089" s="224"/>
      <c r="O1089" s="87"/>
      <c r="P1089" s="87"/>
      <c r="Q1089" s="87"/>
      <c r="R1089" s="87"/>
      <c r="S1089" s="87"/>
      <c r="T1089" s="88"/>
      <c r="U1089" s="41"/>
      <c r="V1089" s="41"/>
      <c r="W1089" s="41"/>
      <c r="X1089" s="41"/>
      <c r="Y1089" s="41"/>
      <c r="Z1089" s="41"/>
      <c r="AA1089" s="41"/>
      <c r="AB1089" s="41"/>
      <c r="AC1089" s="41"/>
      <c r="AD1089" s="41"/>
      <c r="AE1089" s="41"/>
      <c r="AT1089" s="20" t="s">
        <v>149</v>
      </c>
      <c r="AU1089" s="20" t="s">
        <v>86</v>
      </c>
    </row>
    <row r="1090" s="2" customFormat="1">
      <c r="A1090" s="41"/>
      <c r="B1090" s="42"/>
      <c r="C1090" s="43"/>
      <c r="D1090" s="225" t="s">
        <v>151</v>
      </c>
      <c r="E1090" s="43"/>
      <c r="F1090" s="226" t="s">
        <v>2981</v>
      </c>
      <c r="G1090" s="43"/>
      <c r="H1090" s="43"/>
      <c r="I1090" s="222"/>
      <c r="J1090" s="43"/>
      <c r="K1090" s="43"/>
      <c r="L1090" s="47"/>
      <c r="M1090" s="223"/>
      <c r="N1090" s="224"/>
      <c r="O1090" s="87"/>
      <c r="P1090" s="87"/>
      <c r="Q1090" s="87"/>
      <c r="R1090" s="87"/>
      <c r="S1090" s="87"/>
      <c r="T1090" s="88"/>
      <c r="U1090" s="41"/>
      <c r="V1090" s="41"/>
      <c r="W1090" s="41"/>
      <c r="X1090" s="41"/>
      <c r="Y1090" s="41"/>
      <c r="Z1090" s="41"/>
      <c r="AA1090" s="41"/>
      <c r="AB1090" s="41"/>
      <c r="AC1090" s="41"/>
      <c r="AD1090" s="41"/>
      <c r="AE1090" s="41"/>
      <c r="AT1090" s="20" t="s">
        <v>151</v>
      </c>
      <c r="AU1090" s="20" t="s">
        <v>86</v>
      </c>
    </row>
    <row r="1091" s="2" customFormat="1">
      <c r="A1091" s="41"/>
      <c r="B1091" s="42"/>
      <c r="C1091" s="43"/>
      <c r="D1091" s="220" t="s">
        <v>164</v>
      </c>
      <c r="E1091" s="43"/>
      <c r="F1091" s="239" t="s">
        <v>1526</v>
      </c>
      <c r="G1091" s="43"/>
      <c r="H1091" s="43"/>
      <c r="I1091" s="222"/>
      <c r="J1091" s="43"/>
      <c r="K1091" s="43"/>
      <c r="L1091" s="47"/>
      <c r="M1091" s="223"/>
      <c r="N1091" s="224"/>
      <c r="O1091" s="87"/>
      <c r="P1091" s="87"/>
      <c r="Q1091" s="87"/>
      <c r="R1091" s="87"/>
      <c r="S1091" s="87"/>
      <c r="T1091" s="88"/>
      <c r="U1091" s="41"/>
      <c r="V1091" s="41"/>
      <c r="W1091" s="41"/>
      <c r="X1091" s="41"/>
      <c r="Y1091" s="41"/>
      <c r="Z1091" s="41"/>
      <c r="AA1091" s="41"/>
      <c r="AB1091" s="41"/>
      <c r="AC1091" s="41"/>
      <c r="AD1091" s="41"/>
      <c r="AE1091" s="41"/>
      <c r="AT1091" s="20" t="s">
        <v>164</v>
      </c>
      <c r="AU1091" s="20" t="s">
        <v>86</v>
      </c>
    </row>
    <row r="1092" s="13" customFormat="1">
      <c r="A1092" s="13"/>
      <c r="B1092" s="227"/>
      <c r="C1092" s="228"/>
      <c r="D1092" s="220" t="s">
        <v>153</v>
      </c>
      <c r="E1092" s="229" t="s">
        <v>19</v>
      </c>
      <c r="F1092" s="230" t="s">
        <v>2982</v>
      </c>
      <c r="G1092" s="228"/>
      <c r="H1092" s="231">
        <v>32.039999999999999</v>
      </c>
      <c r="I1092" s="232"/>
      <c r="J1092" s="228"/>
      <c r="K1092" s="228"/>
      <c r="L1092" s="233"/>
      <c r="M1092" s="234"/>
      <c r="N1092" s="235"/>
      <c r="O1092" s="235"/>
      <c r="P1092" s="235"/>
      <c r="Q1092" s="235"/>
      <c r="R1092" s="235"/>
      <c r="S1092" s="235"/>
      <c r="T1092" s="236"/>
      <c r="U1092" s="13"/>
      <c r="V1092" s="13"/>
      <c r="W1092" s="13"/>
      <c r="X1092" s="13"/>
      <c r="Y1092" s="13"/>
      <c r="Z1092" s="13"/>
      <c r="AA1092" s="13"/>
      <c r="AB1092" s="13"/>
      <c r="AC1092" s="13"/>
      <c r="AD1092" s="13"/>
      <c r="AE1092" s="13"/>
      <c r="AT1092" s="237" t="s">
        <v>153</v>
      </c>
      <c r="AU1092" s="237" t="s">
        <v>86</v>
      </c>
      <c r="AV1092" s="13" t="s">
        <v>86</v>
      </c>
      <c r="AW1092" s="13" t="s">
        <v>35</v>
      </c>
      <c r="AX1092" s="13" t="s">
        <v>84</v>
      </c>
      <c r="AY1092" s="237" t="s">
        <v>139</v>
      </c>
    </row>
    <row r="1093" s="2" customFormat="1" ht="16.5" customHeight="1">
      <c r="A1093" s="41"/>
      <c r="B1093" s="42"/>
      <c r="C1093" s="207" t="s">
        <v>2983</v>
      </c>
      <c r="D1093" s="238" t="s">
        <v>142</v>
      </c>
      <c r="E1093" s="208" t="s">
        <v>924</v>
      </c>
      <c r="F1093" s="209" t="s">
        <v>925</v>
      </c>
      <c r="G1093" s="210" t="s">
        <v>160</v>
      </c>
      <c r="H1093" s="211">
        <v>139.44</v>
      </c>
      <c r="I1093" s="212"/>
      <c r="J1093" s="213">
        <f>ROUND(I1093*H1093,2)</f>
        <v>0</v>
      </c>
      <c r="K1093" s="209" t="s">
        <v>146</v>
      </c>
      <c r="L1093" s="47"/>
      <c r="M1093" s="214" t="s">
        <v>19</v>
      </c>
      <c r="N1093" s="215" t="s">
        <v>47</v>
      </c>
      <c r="O1093" s="87"/>
      <c r="P1093" s="216">
        <f>O1093*H1093</f>
        <v>0</v>
      </c>
      <c r="Q1093" s="216">
        <v>0</v>
      </c>
      <c r="R1093" s="216">
        <f>Q1093*H1093</f>
        <v>0</v>
      </c>
      <c r="S1093" s="216">
        <v>0.0080000000000000002</v>
      </c>
      <c r="T1093" s="217">
        <f>S1093*H1093</f>
        <v>1.1155200000000001</v>
      </c>
      <c r="U1093" s="41"/>
      <c r="V1093" s="41"/>
      <c r="W1093" s="41"/>
      <c r="X1093" s="41"/>
      <c r="Y1093" s="41"/>
      <c r="Z1093" s="41"/>
      <c r="AA1093" s="41"/>
      <c r="AB1093" s="41"/>
      <c r="AC1093" s="41"/>
      <c r="AD1093" s="41"/>
      <c r="AE1093" s="41"/>
      <c r="AR1093" s="218" t="s">
        <v>305</v>
      </c>
      <c r="AT1093" s="218" t="s">
        <v>142</v>
      </c>
      <c r="AU1093" s="218" t="s">
        <v>86</v>
      </c>
      <c r="AY1093" s="20" t="s">
        <v>139</v>
      </c>
      <c r="BE1093" s="219">
        <f>IF(N1093="základní",J1093,0)</f>
        <v>0</v>
      </c>
      <c r="BF1093" s="219">
        <f>IF(N1093="snížená",J1093,0)</f>
        <v>0</v>
      </c>
      <c r="BG1093" s="219">
        <f>IF(N1093="zákl. přenesená",J1093,0)</f>
        <v>0</v>
      </c>
      <c r="BH1093" s="219">
        <f>IF(N1093="sníž. přenesená",J1093,0)</f>
        <v>0</v>
      </c>
      <c r="BI1093" s="219">
        <f>IF(N1093="nulová",J1093,0)</f>
        <v>0</v>
      </c>
      <c r="BJ1093" s="20" t="s">
        <v>84</v>
      </c>
      <c r="BK1093" s="219">
        <f>ROUND(I1093*H1093,2)</f>
        <v>0</v>
      </c>
      <c r="BL1093" s="20" t="s">
        <v>305</v>
      </c>
      <c r="BM1093" s="218" t="s">
        <v>2984</v>
      </c>
    </row>
    <row r="1094" s="2" customFormat="1">
      <c r="A1094" s="41"/>
      <c r="B1094" s="42"/>
      <c r="C1094" s="43"/>
      <c r="D1094" s="220" t="s">
        <v>149</v>
      </c>
      <c r="E1094" s="43"/>
      <c r="F1094" s="221" t="s">
        <v>927</v>
      </c>
      <c r="G1094" s="43"/>
      <c r="H1094" s="43"/>
      <c r="I1094" s="222"/>
      <c r="J1094" s="43"/>
      <c r="K1094" s="43"/>
      <c r="L1094" s="47"/>
      <c r="M1094" s="223"/>
      <c r="N1094" s="224"/>
      <c r="O1094" s="87"/>
      <c r="P1094" s="87"/>
      <c r="Q1094" s="87"/>
      <c r="R1094" s="87"/>
      <c r="S1094" s="87"/>
      <c r="T1094" s="88"/>
      <c r="U1094" s="41"/>
      <c r="V1094" s="41"/>
      <c r="W1094" s="41"/>
      <c r="X1094" s="41"/>
      <c r="Y1094" s="41"/>
      <c r="Z1094" s="41"/>
      <c r="AA1094" s="41"/>
      <c r="AB1094" s="41"/>
      <c r="AC1094" s="41"/>
      <c r="AD1094" s="41"/>
      <c r="AE1094" s="41"/>
      <c r="AT1094" s="20" t="s">
        <v>149</v>
      </c>
      <c r="AU1094" s="20" t="s">
        <v>86</v>
      </c>
    </row>
    <row r="1095" s="2" customFormat="1">
      <c r="A1095" s="41"/>
      <c r="B1095" s="42"/>
      <c r="C1095" s="43"/>
      <c r="D1095" s="225" t="s">
        <v>151</v>
      </c>
      <c r="E1095" s="43"/>
      <c r="F1095" s="226" t="s">
        <v>928</v>
      </c>
      <c r="G1095" s="43"/>
      <c r="H1095" s="43"/>
      <c r="I1095" s="222"/>
      <c r="J1095" s="43"/>
      <c r="K1095" s="43"/>
      <c r="L1095" s="47"/>
      <c r="M1095" s="223"/>
      <c r="N1095" s="224"/>
      <c r="O1095" s="87"/>
      <c r="P1095" s="87"/>
      <c r="Q1095" s="87"/>
      <c r="R1095" s="87"/>
      <c r="S1095" s="87"/>
      <c r="T1095" s="88"/>
      <c r="U1095" s="41"/>
      <c r="V1095" s="41"/>
      <c r="W1095" s="41"/>
      <c r="X1095" s="41"/>
      <c r="Y1095" s="41"/>
      <c r="Z1095" s="41"/>
      <c r="AA1095" s="41"/>
      <c r="AB1095" s="41"/>
      <c r="AC1095" s="41"/>
      <c r="AD1095" s="41"/>
      <c r="AE1095" s="41"/>
      <c r="AT1095" s="20" t="s">
        <v>151</v>
      </c>
      <c r="AU1095" s="20" t="s">
        <v>86</v>
      </c>
    </row>
    <row r="1096" s="2" customFormat="1">
      <c r="A1096" s="41"/>
      <c r="B1096" s="42"/>
      <c r="C1096" s="43"/>
      <c r="D1096" s="220" t="s">
        <v>164</v>
      </c>
      <c r="E1096" s="43"/>
      <c r="F1096" s="239" t="s">
        <v>919</v>
      </c>
      <c r="G1096" s="43"/>
      <c r="H1096" s="43"/>
      <c r="I1096" s="222"/>
      <c r="J1096" s="43"/>
      <c r="K1096" s="43"/>
      <c r="L1096" s="47"/>
      <c r="M1096" s="223"/>
      <c r="N1096" s="224"/>
      <c r="O1096" s="87"/>
      <c r="P1096" s="87"/>
      <c r="Q1096" s="87"/>
      <c r="R1096" s="87"/>
      <c r="S1096" s="87"/>
      <c r="T1096" s="88"/>
      <c r="U1096" s="41"/>
      <c r="V1096" s="41"/>
      <c r="W1096" s="41"/>
      <c r="X1096" s="41"/>
      <c r="Y1096" s="41"/>
      <c r="Z1096" s="41"/>
      <c r="AA1096" s="41"/>
      <c r="AB1096" s="41"/>
      <c r="AC1096" s="41"/>
      <c r="AD1096" s="41"/>
      <c r="AE1096" s="41"/>
      <c r="AT1096" s="20" t="s">
        <v>164</v>
      </c>
      <c r="AU1096" s="20" t="s">
        <v>86</v>
      </c>
    </row>
    <row r="1097" s="13" customFormat="1">
      <c r="A1097" s="13"/>
      <c r="B1097" s="227"/>
      <c r="C1097" s="228"/>
      <c r="D1097" s="220" t="s">
        <v>153</v>
      </c>
      <c r="E1097" s="229" t="s">
        <v>19</v>
      </c>
      <c r="F1097" s="230" t="s">
        <v>2985</v>
      </c>
      <c r="G1097" s="228"/>
      <c r="H1097" s="231">
        <v>118.02</v>
      </c>
      <c r="I1097" s="232"/>
      <c r="J1097" s="228"/>
      <c r="K1097" s="228"/>
      <c r="L1097" s="233"/>
      <c r="M1097" s="234"/>
      <c r="N1097" s="235"/>
      <c r="O1097" s="235"/>
      <c r="P1097" s="235"/>
      <c r="Q1097" s="235"/>
      <c r="R1097" s="235"/>
      <c r="S1097" s="235"/>
      <c r="T1097" s="236"/>
      <c r="U1097" s="13"/>
      <c r="V1097" s="13"/>
      <c r="W1097" s="13"/>
      <c r="X1097" s="13"/>
      <c r="Y1097" s="13"/>
      <c r="Z1097" s="13"/>
      <c r="AA1097" s="13"/>
      <c r="AB1097" s="13"/>
      <c r="AC1097" s="13"/>
      <c r="AD1097" s="13"/>
      <c r="AE1097" s="13"/>
      <c r="AT1097" s="237" t="s">
        <v>153</v>
      </c>
      <c r="AU1097" s="237" t="s">
        <v>86</v>
      </c>
      <c r="AV1097" s="13" t="s">
        <v>86</v>
      </c>
      <c r="AW1097" s="13" t="s">
        <v>35</v>
      </c>
      <c r="AX1097" s="13" t="s">
        <v>76</v>
      </c>
      <c r="AY1097" s="237" t="s">
        <v>139</v>
      </c>
    </row>
    <row r="1098" s="13" customFormat="1">
      <c r="A1098" s="13"/>
      <c r="B1098" s="227"/>
      <c r="C1098" s="228"/>
      <c r="D1098" s="220" t="s">
        <v>153</v>
      </c>
      <c r="E1098" s="229" t="s">
        <v>19</v>
      </c>
      <c r="F1098" s="230" t="s">
        <v>2975</v>
      </c>
      <c r="G1098" s="228"/>
      <c r="H1098" s="231">
        <v>21.420000000000002</v>
      </c>
      <c r="I1098" s="232"/>
      <c r="J1098" s="228"/>
      <c r="K1098" s="228"/>
      <c r="L1098" s="233"/>
      <c r="M1098" s="234"/>
      <c r="N1098" s="235"/>
      <c r="O1098" s="235"/>
      <c r="P1098" s="235"/>
      <c r="Q1098" s="235"/>
      <c r="R1098" s="235"/>
      <c r="S1098" s="235"/>
      <c r="T1098" s="236"/>
      <c r="U1098" s="13"/>
      <c r="V1098" s="13"/>
      <c r="W1098" s="13"/>
      <c r="X1098" s="13"/>
      <c r="Y1098" s="13"/>
      <c r="Z1098" s="13"/>
      <c r="AA1098" s="13"/>
      <c r="AB1098" s="13"/>
      <c r="AC1098" s="13"/>
      <c r="AD1098" s="13"/>
      <c r="AE1098" s="13"/>
      <c r="AT1098" s="237" t="s">
        <v>153</v>
      </c>
      <c r="AU1098" s="237" t="s">
        <v>86</v>
      </c>
      <c r="AV1098" s="13" t="s">
        <v>86</v>
      </c>
      <c r="AW1098" s="13" t="s">
        <v>35</v>
      </c>
      <c r="AX1098" s="13" t="s">
        <v>76</v>
      </c>
      <c r="AY1098" s="237" t="s">
        <v>139</v>
      </c>
    </row>
    <row r="1099" s="14" customFormat="1">
      <c r="A1099" s="14"/>
      <c r="B1099" s="251"/>
      <c r="C1099" s="252"/>
      <c r="D1099" s="220" t="s">
        <v>153</v>
      </c>
      <c r="E1099" s="253" t="s">
        <v>19</v>
      </c>
      <c r="F1099" s="254" t="s">
        <v>213</v>
      </c>
      <c r="G1099" s="252"/>
      <c r="H1099" s="255">
        <v>139.44</v>
      </c>
      <c r="I1099" s="256"/>
      <c r="J1099" s="252"/>
      <c r="K1099" s="252"/>
      <c r="L1099" s="257"/>
      <c r="M1099" s="258"/>
      <c r="N1099" s="259"/>
      <c r="O1099" s="259"/>
      <c r="P1099" s="259"/>
      <c r="Q1099" s="259"/>
      <c r="R1099" s="259"/>
      <c r="S1099" s="259"/>
      <c r="T1099" s="260"/>
      <c r="U1099" s="14"/>
      <c r="V1099" s="14"/>
      <c r="W1099" s="14"/>
      <c r="X1099" s="14"/>
      <c r="Y1099" s="14"/>
      <c r="Z1099" s="14"/>
      <c r="AA1099" s="14"/>
      <c r="AB1099" s="14"/>
      <c r="AC1099" s="14"/>
      <c r="AD1099" s="14"/>
      <c r="AE1099" s="14"/>
      <c r="AT1099" s="261" t="s">
        <v>153</v>
      </c>
      <c r="AU1099" s="261" t="s">
        <v>86</v>
      </c>
      <c r="AV1099" s="14" t="s">
        <v>147</v>
      </c>
      <c r="AW1099" s="14" t="s">
        <v>35</v>
      </c>
      <c r="AX1099" s="14" t="s">
        <v>84</v>
      </c>
      <c r="AY1099" s="261" t="s">
        <v>139</v>
      </c>
    </row>
    <row r="1100" s="2" customFormat="1" ht="16.5" customHeight="1">
      <c r="A1100" s="41"/>
      <c r="B1100" s="42"/>
      <c r="C1100" s="207" t="s">
        <v>2986</v>
      </c>
      <c r="D1100" s="238" t="s">
        <v>142</v>
      </c>
      <c r="E1100" s="208" t="s">
        <v>930</v>
      </c>
      <c r="F1100" s="209" t="s">
        <v>931</v>
      </c>
      <c r="G1100" s="210" t="s">
        <v>197</v>
      </c>
      <c r="H1100" s="211">
        <v>247.62000000000001</v>
      </c>
      <c r="I1100" s="212"/>
      <c r="J1100" s="213">
        <f>ROUND(I1100*H1100,2)</f>
        <v>0</v>
      </c>
      <c r="K1100" s="209" t="s">
        <v>146</v>
      </c>
      <c r="L1100" s="47"/>
      <c r="M1100" s="214" t="s">
        <v>19</v>
      </c>
      <c r="N1100" s="215" t="s">
        <v>47</v>
      </c>
      <c r="O1100" s="87"/>
      <c r="P1100" s="216">
        <f>O1100*H1100</f>
        <v>0</v>
      </c>
      <c r="Q1100" s="216">
        <v>0</v>
      </c>
      <c r="R1100" s="216">
        <f>Q1100*H1100</f>
        <v>0</v>
      </c>
      <c r="S1100" s="216">
        <v>0</v>
      </c>
      <c r="T1100" s="217">
        <f>S1100*H1100</f>
        <v>0</v>
      </c>
      <c r="U1100" s="41"/>
      <c r="V1100" s="41"/>
      <c r="W1100" s="41"/>
      <c r="X1100" s="41"/>
      <c r="Y1100" s="41"/>
      <c r="Z1100" s="41"/>
      <c r="AA1100" s="41"/>
      <c r="AB1100" s="41"/>
      <c r="AC1100" s="41"/>
      <c r="AD1100" s="41"/>
      <c r="AE1100" s="41"/>
      <c r="AR1100" s="218" t="s">
        <v>305</v>
      </c>
      <c r="AT1100" s="218" t="s">
        <v>142</v>
      </c>
      <c r="AU1100" s="218" t="s">
        <v>86</v>
      </c>
      <c r="AY1100" s="20" t="s">
        <v>139</v>
      </c>
      <c r="BE1100" s="219">
        <f>IF(N1100="základní",J1100,0)</f>
        <v>0</v>
      </c>
      <c r="BF1100" s="219">
        <f>IF(N1100="snížená",J1100,0)</f>
        <v>0</v>
      </c>
      <c r="BG1100" s="219">
        <f>IF(N1100="zákl. přenesená",J1100,0)</f>
        <v>0</v>
      </c>
      <c r="BH1100" s="219">
        <f>IF(N1100="sníž. přenesená",J1100,0)</f>
        <v>0</v>
      </c>
      <c r="BI1100" s="219">
        <f>IF(N1100="nulová",J1100,0)</f>
        <v>0</v>
      </c>
      <c r="BJ1100" s="20" t="s">
        <v>84</v>
      </c>
      <c r="BK1100" s="219">
        <f>ROUND(I1100*H1100,2)</f>
        <v>0</v>
      </c>
      <c r="BL1100" s="20" t="s">
        <v>305</v>
      </c>
      <c r="BM1100" s="218" t="s">
        <v>2987</v>
      </c>
    </row>
    <row r="1101" s="2" customFormat="1">
      <c r="A1101" s="41"/>
      <c r="B1101" s="42"/>
      <c r="C1101" s="43"/>
      <c r="D1101" s="220" t="s">
        <v>149</v>
      </c>
      <c r="E1101" s="43"/>
      <c r="F1101" s="221" t="s">
        <v>933</v>
      </c>
      <c r="G1101" s="43"/>
      <c r="H1101" s="43"/>
      <c r="I1101" s="222"/>
      <c r="J1101" s="43"/>
      <c r="K1101" s="43"/>
      <c r="L1101" s="47"/>
      <c r="M1101" s="223"/>
      <c r="N1101" s="224"/>
      <c r="O1101" s="87"/>
      <c r="P1101" s="87"/>
      <c r="Q1101" s="87"/>
      <c r="R1101" s="87"/>
      <c r="S1101" s="87"/>
      <c r="T1101" s="88"/>
      <c r="U1101" s="41"/>
      <c r="V1101" s="41"/>
      <c r="W1101" s="41"/>
      <c r="X1101" s="41"/>
      <c r="Y1101" s="41"/>
      <c r="Z1101" s="41"/>
      <c r="AA1101" s="41"/>
      <c r="AB1101" s="41"/>
      <c r="AC1101" s="41"/>
      <c r="AD1101" s="41"/>
      <c r="AE1101" s="41"/>
      <c r="AT1101" s="20" t="s">
        <v>149</v>
      </c>
      <c r="AU1101" s="20" t="s">
        <v>86</v>
      </c>
    </row>
    <row r="1102" s="2" customFormat="1">
      <c r="A1102" s="41"/>
      <c r="B1102" s="42"/>
      <c r="C1102" s="43"/>
      <c r="D1102" s="225" t="s">
        <v>151</v>
      </c>
      <c r="E1102" s="43"/>
      <c r="F1102" s="226" t="s">
        <v>934</v>
      </c>
      <c r="G1102" s="43"/>
      <c r="H1102" s="43"/>
      <c r="I1102" s="222"/>
      <c r="J1102" s="43"/>
      <c r="K1102" s="43"/>
      <c r="L1102" s="47"/>
      <c r="M1102" s="223"/>
      <c r="N1102" s="224"/>
      <c r="O1102" s="87"/>
      <c r="P1102" s="87"/>
      <c r="Q1102" s="87"/>
      <c r="R1102" s="87"/>
      <c r="S1102" s="87"/>
      <c r="T1102" s="88"/>
      <c r="U1102" s="41"/>
      <c r="V1102" s="41"/>
      <c r="W1102" s="41"/>
      <c r="X1102" s="41"/>
      <c r="Y1102" s="41"/>
      <c r="Z1102" s="41"/>
      <c r="AA1102" s="41"/>
      <c r="AB1102" s="41"/>
      <c r="AC1102" s="41"/>
      <c r="AD1102" s="41"/>
      <c r="AE1102" s="41"/>
      <c r="AT1102" s="20" t="s">
        <v>151</v>
      </c>
      <c r="AU1102" s="20" t="s">
        <v>86</v>
      </c>
    </row>
    <row r="1103" s="2" customFormat="1">
      <c r="A1103" s="41"/>
      <c r="B1103" s="42"/>
      <c r="C1103" s="43"/>
      <c r="D1103" s="220" t="s">
        <v>164</v>
      </c>
      <c r="E1103" s="43"/>
      <c r="F1103" s="239" t="s">
        <v>919</v>
      </c>
      <c r="G1103" s="43"/>
      <c r="H1103" s="43"/>
      <c r="I1103" s="222"/>
      <c r="J1103" s="43"/>
      <c r="K1103" s="43"/>
      <c r="L1103" s="47"/>
      <c r="M1103" s="223"/>
      <c r="N1103" s="224"/>
      <c r="O1103" s="87"/>
      <c r="P1103" s="87"/>
      <c r="Q1103" s="87"/>
      <c r="R1103" s="87"/>
      <c r="S1103" s="87"/>
      <c r="T1103" s="88"/>
      <c r="U1103" s="41"/>
      <c r="V1103" s="41"/>
      <c r="W1103" s="41"/>
      <c r="X1103" s="41"/>
      <c r="Y1103" s="41"/>
      <c r="Z1103" s="41"/>
      <c r="AA1103" s="41"/>
      <c r="AB1103" s="41"/>
      <c r="AC1103" s="41"/>
      <c r="AD1103" s="41"/>
      <c r="AE1103" s="41"/>
      <c r="AT1103" s="20" t="s">
        <v>164</v>
      </c>
      <c r="AU1103" s="20" t="s">
        <v>86</v>
      </c>
    </row>
    <row r="1104" s="13" customFormat="1">
      <c r="A1104" s="13"/>
      <c r="B1104" s="227"/>
      <c r="C1104" s="228"/>
      <c r="D1104" s="220" t="s">
        <v>153</v>
      </c>
      <c r="E1104" s="229" t="s">
        <v>19</v>
      </c>
      <c r="F1104" s="230" t="s">
        <v>2988</v>
      </c>
      <c r="G1104" s="228"/>
      <c r="H1104" s="231">
        <v>221.69999999999999</v>
      </c>
      <c r="I1104" s="232"/>
      <c r="J1104" s="228"/>
      <c r="K1104" s="228"/>
      <c r="L1104" s="233"/>
      <c r="M1104" s="234"/>
      <c r="N1104" s="235"/>
      <c r="O1104" s="235"/>
      <c r="P1104" s="235"/>
      <c r="Q1104" s="235"/>
      <c r="R1104" s="235"/>
      <c r="S1104" s="235"/>
      <c r="T1104" s="236"/>
      <c r="U1104" s="13"/>
      <c r="V1104" s="13"/>
      <c r="W1104" s="13"/>
      <c r="X1104" s="13"/>
      <c r="Y1104" s="13"/>
      <c r="Z1104" s="13"/>
      <c r="AA1104" s="13"/>
      <c r="AB1104" s="13"/>
      <c r="AC1104" s="13"/>
      <c r="AD1104" s="13"/>
      <c r="AE1104" s="13"/>
      <c r="AT1104" s="237" t="s">
        <v>153</v>
      </c>
      <c r="AU1104" s="237" t="s">
        <v>86</v>
      </c>
      <c r="AV1104" s="13" t="s">
        <v>86</v>
      </c>
      <c r="AW1104" s="13" t="s">
        <v>35</v>
      </c>
      <c r="AX1104" s="13" t="s">
        <v>76</v>
      </c>
      <c r="AY1104" s="237" t="s">
        <v>139</v>
      </c>
    </row>
    <row r="1105" s="15" customFormat="1">
      <c r="A1105" s="15"/>
      <c r="B1105" s="262"/>
      <c r="C1105" s="263"/>
      <c r="D1105" s="220" t="s">
        <v>153</v>
      </c>
      <c r="E1105" s="264" t="s">
        <v>19</v>
      </c>
      <c r="F1105" s="265" t="s">
        <v>2129</v>
      </c>
      <c r="G1105" s="263"/>
      <c r="H1105" s="264" t="s">
        <v>19</v>
      </c>
      <c r="I1105" s="266"/>
      <c r="J1105" s="263"/>
      <c r="K1105" s="263"/>
      <c r="L1105" s="267"/>
      <c r="M1105" s="268"/>
      <c r="N1105" s="269"/>
      <c r="O1105" s="269"/>
      <c r="P1105" s="269"/>
      <c r="Q1105" s="269"/>
      <c r="R1105" s="269"/>
      <c r="S1105" s="269"/>
      <c r="T1105" s="270"/>
      <c r="U1105" s="15"/>
      <c r="V1105" s="15"/>
      <c r="W1105" s="15"/>
      <c r="X1105" s="15"/>
      <c r="Y1105" s="15"/>
      <c r="Z1105" s="15"/>
      <c r="AA1105" s="15"/>
      <c r="AB1105" s="15"/>
      <c r="AC1105" s="15"/>
      <c r="AD1105" s="15"/>
      <c r="AE1105" s="15"/>
      <c r="AT1105" s="271" t="s">
        <v>153</v>
      </c>
      <c r="AU1105" s="271" t="s">
        <v>86</v>
      </c>
      <c r="AV1105" s="15" t="s">
        <v>84</v>
      </c>
      <c r="AW1105" s="15" t="s">
        <v>35</v>
      </c>
      <c r="AX1105" s="15" t="s">
        <v>76</v>
      </c>
      <c r="AY1105" s="271" t="s">
        <v>139</v>
      </c>
    </row>
    <row r="1106" s="13" customFormat="1">
      <c r="A1106" s="13"/>
      <c r="B1106" s="227"/>
      <c r="C1106" s="228"/>
      <c r="D1106" s="220" t="s">
        <v>153</v>
      </c>
      <c r="E1106" s="229" t="s">
        <v>19</v>
      </c>
      <c r="F1106" s="230" t="s">
        <v>2989</v>
      </c>
      <c r="G1106" s="228"/>
      <c r="H1106" s="231">
        <v>4.5</v>
      </c>
      <c r="I1106" s="232"/>
      <c r="J1106" s="228"/>
      <c r="K1106" s="228"/>
      <c r="L1106" s="233"/>
      <c r="M1106" s="234"/>
      <c r="N1106" s="235"/>
      <c r="O1106" s="235"/>
      <c r="P1106" s="235"/>
      <c r="Q1106" s="235"/>
      <c r="R1106" s="235"/>
      <c r="S1106" s="235"/>
      <c r="T1106" s="236"/>
      <c r="U1106" s="13"/>
      <c r="V1106" s="13"/>
      <c r="W1106" s="13"/>
      <c r="X1106" s="13"/>
      <c r="Y1106" s="13"/>
      <c r="Z1106" s="13"/>
      <c r="AA1106" s="13"/>
      <c r="AB1106" s="13"/>
      <c r="AC1106" s="13"/>
      <c r="AD1106" s="13"/>
      <c r="AE1106" s="13"/>
      <c r="AT1106" s="237" t="s">
        <v>153</v>
      </c>
      <c r="AU1106" s="237" t="s">
        <v>86</v>
      </c>
      <c r="AV1106" s="13" t="s">
        <v>86</v>
      </c>
      <c r="AW1106" s="13" t="s">
        <v>35</v>
      </c>
      <c r="AX1106" s="13" t="s">
        <v>76</v>
      </c>
      <c r="AY1106" s="237" t="s">
        <v>139</v>
      </c>
    </row>
    <row r="1107" s="13" customFormat="1">
      <c r="A1107" s="13"/>
      <c r="B1107" s="227"/>
      <c r="C1107" s="228"/>
      <c r="D1107" s="220" t="s">
        <v>153</v>
      </c>
      <c r="E1107" s="229" t="s">
        <v>19</v>
      </c>
      <c r="F1107" s="230" t="s">
        <v>2975</v>
      </c>
      <c r="G1107" s="228"/>
      <c r="H1107" s="231">
        <v>21.420000000000002</v>
      </c>
      <c r="I1107" s="232"/>
      <c r="J1107" s="228"/>
      <c r="K1107" s="228"/>
      <c r="L1107" s="233"/>
      <c r="M1107" s="234"/>
      <c r="N1107" s="235"/>
      <c r="O1107" s="235"/>
      <c r="P1107" s="235"/>
      <c r="Q1107" s="235"/>
      <c r="R1107" s="235"/>
      <c r="S1107" s="235"/>
      <c r="T1107" s="236"/>
      <c r="U1107" s="13"/>
      <c r="V1107" s="13"/>
      <c r="W1107" s="13"/>
      <c r="X1107" s="13"/>
      <c r="Y1107" s="13"/>
      <c r="Z1107" s="13"/>
      <c r="AA1107" s="13"/>
      <c r="AB1107" s="13"/>
      <c r="AC1107" s="13"/>
      <c r="AD1107" s="13"/>
      <c r="AE1107" s="13"/>
      <c r="AT1107" s="237" t="s">
        <v>153</v>
      </c>
      <c r="AU1107" s="237" t="s">
        <v>86</v>
      </c>
      <c r="AV1107" s="13" t="s">
        <v>86</v>
      </c>
      <c r="AW1107" s="13" t="s">
        <v>35</v>
      </c>
      <c r="AX1107" s="13" t="s">
        <v>76</v>
      </c>
      <c r="AY1107" s="237" t="s">
        <v>139</v>
      </c>
    </row>
    <row r="1108" s="14" customFormat="1">
      <c r="A1108" s="14"/>
      <c r="B1108" s="251"/>
      <c r="C1108" s="252"/>
      <c r="D1108" s="220" t="s">
        <v>153</v>
      </c>
      <c r="E1108" s="253" t="s">
        <v>19</v>
      </c>
      <c r="F1108" s="254" t="s">
        <v>213</v>
      </c>
      <c r="G1108" s="252"/>
      <c r="H1108" s="255">
        <v>247.62000000000001</v>
      </c>
      <c r="I1108" s="256"/>
      <c r="J1108" s="252"/>
      <c r="K1108" s="252"/>
      <c r="L1108" s="257"/>
      <c r="M1108" s="258"/>
      <c r="N1108" s="259"/>
      <c r="O1108" s="259"/>
      <c r="P1108" s="259"/>
      <c r="Q1108" s="259"/>
      <c r="R1108" s="259"/>
      <c r="S1108" s="259"/>
      <c r="T1108" s="260"/>
      <c r="U1108" s="14"/>
      <c r="V1108" s="14"/>
      <c r="W1108" s="14"/>
      <c r="X1108" s="14"/>
      <c r="Y1108" s="14"/>
      <c r="Z1108" s="14"/>
      <c r="AA1108" s="14"/>
      <c r="AB1108" s="14"/>
      <c r="AC1108" s="14"/>
      <c r="AD1108" s="14"/>
      <c r="AE1108" s="14"/>
      <c r="AT1108" s="261" t="s">
        <v>153</v>
      </c>
      <c r="AU1108" s="261" t="s">
        <v>86</v>
      </c>
      <c r="AV1108" s="14" t="s">
        <v>147</v>
      </c>
      <c r="AW1108" s="14" t="s">
        <v>35</v>
      </c>
      <c r="AX1108" s="14" t="s">
        <v>84</v>
      </c>
      <c r="AY1108" s="261" t="s">
        <v>139</v>
      </c>
    </row>
    <row r="1109" s="2" customFormat="1" ht="16.5" customHeight="1">
      <c r="A1109" s="41"/>
      <c r="B1109" s="42"/>
      <c r="C1109" s="240" t="s">
        <v>2990</v>
      </c>
      <c r="D1109" s="241" t="s">
        <v>182</v>
      </c>
      <c r="E1109" s="242" t="s">
        <v>936</v>
      </c>
      <c r="F1109" s="243" t="s">
        <v>937</v>
      </c>
      <c r="G1109" s="244" t="s">
        <v>145</v>
      </c>
      <c r="H1109" s="245">
        <v>0.65400000000000003</v>
      </c>
      <c r="I1109" s="246"/>
      <c r="J1109" s="247">
        <f>ROUND(I1109*H1109,2)</f>
        <v>0</v>
      </c>
      <c r="K1109" s="243" t="s">
        <v>146</v>
      </c>
      <c r="L1109" s="248"/>
      <c r="M1109" s="249" t="s">
        <v>19</v>
      </c>
      <c r="N1109" s="250" t="s">
        <v>47</v>
      </c>
      <c r="O1109" s="87"/>
      <c r="P1109" s="216">
        <f>O1109*H1109</f>
        <v>0</v>
      </c>
      <c r="Q1109" s="216">
        <v>0.55000000000000004</v>
      </c>
      <c r="R1109" s="216">
        <f>Q1109*H1109</f>
        <v>0.35970000000000002</v>
      </c>
      <c r="S1109" s="216">
        <v>0</v>
      </c>
      <c r="T1109" s="217">
        <f>S1109*H1109</f>
        <v>0</v>
      </c>
      <c r="U1109" s="41"/>
      <c r="V1109" s="41"/>
      <c r="W1109" s="41"/>
      <c r="X1109" s="41"/>
      <c r="Y1109" s="41"/>
      <c r="Z1109" s="41"/>
      <c r="AA1109" s="41"/>
      <c r="AB1109" s="41"/>
      <c r="AC1109" s="41"/>
      <c r="AD1109" s="41"/>
      <c r="AE1109" s="41"/>
      <c r="AR1109" s="218" t="s">
        <v>388</v>
      </c>
      <c r="AT1109" s="218" t="s">
        <v>182</v>
      </c>
      <c r="AU1109" s="218" t="s">
        <v>86</v>
      </c>
      <c r="AY1109" s="20" t="s">
        <v>139</v>
      </c>
      <c r="BE1109" s="219">
        <f>IF(N1109="základní",J1109,0)</f>
        <v>0</v>
      </c>
      <c r="BF1109" s="219">
        <f>IF(N1109="snížená",J1109,0)</f>
        <v>0</v>
      </c>
      <c r="BG1109" s="219">
        <f>IF(N1109="zákl. přenesená",J1109,0)</f>
        <v>0</v>
      </c>
      <c r="BH1109" s="219">
        <f>IF(N1109="sníž. přenesená",J1109,0)</f>
        <v>0</v>
      </c>
      <c r="BI1109" s="219">
        <f>IF(N1109="nulová",J1109,0)</f>
        <v>0</v>
      </c>
      <c r="BJ1109" s="20" t="s">
        <v>84</v>
      </c>
      <c r="BK1109" s="219">
        <f>ROUND(I1109*H1109,2)</f>
        <v>0</v>
      </c>
      <c r="BL1109" s="20" t="s">
        <v>305</v>
      </c>
      <c r="BM1109" s="218" t="s">
        <v>2991</v>
      </c>
    </row>
    <row r="1110" s="2" customFormat="1">
      <c r="A1110" s="41"/>
      <c r="B1110" s="42"/>
      <c r="C1110" s="43"/>
      <c r="D1110" s="220" t="s">
        <v>149</v>
      </c>
      <c r="E1110" s="43"/>
      <c r="F1110" s="221" t="s">
        <v>937</v>
      </c>
      <c r="G1110" s="43"/>
      <c r="H1110" s="43"/>
      <c r="I1110" s="222"/>
      <c r="J1110" s="43"/>
      <c r="K1110" s="43"/>
      <c r="L1110" s="47"/>
      <c r="M1110" s="223"/>
      <c r="N1110" s="224"/>
      <c r="O1110" s="87"/>
      <c r="P1110" s="87"/>
      <c r="Q1110" s="87"/>
      <c r="R1110" s="87"/>
      <c r="S1110" s="87"/>
      <c r="T1110" s="88"/>
      <c r="U1110" s="41"/>
      <c r="V1110" s="41"/>
      <c r="W1110" s="41"/>
      <c r="X1110" s="41"/>
      <c r="Y1110" s="41"/>
      <c r="Z1110" s="41"/>
      <c r="AA1110" s="41"/>
      <c r="AB1110" s="41"/>
      <c r="AC1110" s="41"/>
      <c r="AD1110" s="41"/>
      <c r="AE1110" s="41"/>
      <c r="AT1110" s="20" t="s">
        <v>149</v>
      </c>
      <c r="AU1110" s="20" t="s">
        <v>86</v>
      </c>
    </row>
    <row r="1111" s="2" customFormat="1">
      <c r="A1111" s="41"/>
      <c r="B1111" s="42"/>
      <c r="C1111" s="43"/>
      <c r="D1111" s="220" t="s">
        <v>164</v>
      </c>
      <c r="E1111" s="43"/>
      <c r="F1111" s="239" t="s">
        <v>919</v>
      </c>
      <c r="G1111" s="43"/>
      <c r="H1111" s="43"/>
      <c r="I1111" s="222"/>
      <c r="J1111" s="43"/>
      <c r="K1111" s="43"/>
      <c r="L1111" s="47"/>
      <c r="M1111" s="223"/>
      <c r="N1111" s="224"/>
      <c r="O1111" s="87"/>
      <c r="P1111" s="87"/>
      <c r="Q1111" s="87"/>
      <c r="R1111" s="87"/>
      <c r="S1111" s="87"/>
      <c r="T1111" s="88"/>
      <c r="U1111" s="41"/>
      <c r="V1111" s="41"/>
      <c r="W1111" s="41"/>
      <c r="X1111" s="41"/>
      <c r="Y1111" s="41"/>
      <c r="Z1111" s="41"/>
      <c r="AA1111" s="41"/>
      <c r="AB1111" s="41"/>
      <c r="AC1111" s="41"/>
      <c r="AD1111" s="41"/>
      <c r="AE1111" s="41"/>
      <c r="AT1111" s="20" t="s">
        <v>164</v>
      </c>
      <c r="AU1111" s="20" t="s">
        <v>86</v>
      </c>
    </row>
    <row r="1112" s="13" customFormat="1">
      <c r="A1112" s="13"/>
      <c r="B1112" s="227"/>
      <c r="C1112" s="228"/>
      <c r="D1112" s="220" t="s">
        <v>153</v>
      </c>
      <c r="E1112" s="228"/>
      <c r="F1112" s="230" t="s">
        <v>2992</v>
      </c>
      <c r="G1112" s="228"/>
      <c r="H1112" s="231">
        <v>0.65400000000000003</v>
      </c>
      <c r="I1112" s="232"/>
      <c r="J1112" s="228"/>
      <c r="K1112" s="228"/>
      <c r="L1112" s="233"/>
      <c r="M1112" s="234"/>
      <c r="N1112" s="235"/>
      <c r="O1112" s="235"/>
      <c r="P1112" s="235"/>
      <c r="Q1112" s="235"/>
      <c r="R1112" s="235"/>
      <c r="S1112" s="235"/>
      <c r="T1112" s="236"/>
      <c r="U1112" s="13"/>
      <c r="V1112" s="13"/>
      <c r="W1112" s="13"/>
      <c r="X1112" s="13"/>
      <c r="Y1112" s="13"/>
      <c r="Z1112" s="13"/>
      <c r="AA1112" s="13"/>
      <c r="AB1112" s="13"/>
      <c r="AC1112" s="13"/>
      <c r="AD1112" s="13"/>
      <c r="AE1112" s="13"/>
      <c r="AT1112" s="237" t="s">
        <v>153</v>
      </c>
      <c r="AU1112" s="237" t="s">
        <v>86</v>
      </c>
      <c r="AV1112" s="13" t="s">
        <v>86</v>
      </c>
      <c r="AW1112" s="13" t="s">
        <v>4</v>
      </c>
      <c r="AX1112" s="13" t="s">
        <v>84</v>
      </c>
      <c r="AY1112" s="237" t="s">
        <v>139</v>
      </c>
    </row>
    <row r="1113" s="2" customFormat="1" ht="16.5" customHeight="1">
      <c r="A1113" s="41"/>
      <c r="B1113" s="42"/>
      <c r="C1113" s="207" t="s">
        <v>2993</v>
      </c>
      <c r="D1113" s="238" t="s">
        <v>142</v>
      </c>
      <c r="E1113" s="208" t="s">
        <v>2994</v>
      </c>
      <c r="F1113" s="209" t="s">
        <v>2995</v>
      </c>
      <c r="G1113" s="210" t="s">
        <v>160</v>
      </c>
      <c r="H1113" s="211">
        <v>18</v>
      </c>
      <c r="I1113" s="212"/>
      <c r="J1113" s="213">
        <f>ROUND(I1113*H1113,2)</f>
        <v>0</v>
      </c>
      <c r="K1113" s="209" t="s">
        <v>146</v>
      </c>
      <c r="L1113" s="47"/>
      <c r="M1113" s="214" t="s">
        <v>19</v>
      </c>
      <c r="N1113" s="215" t="s">
        <v>47</v>
      </c>
      <c r="O1113" s="87"/>
      <c r="P1113" s="216">
        <f>O1113*H1113</f>
        <v>0</v>
      </c>
      <c r="Q1113" s="216">
        <v>0</v>
      </c>
      <c r="R1113" s="216">
        <f>Q1113*H1113</f>
        <v>0</v>
      </c>
      <c r="S1113" s="216">
        <v>0</v>
      </c>
      <c r="T1113" s="217">
        <f>S1113*H1113</f>
        <v>0</v>
      </c>
      <c r="U1113" s="41"/>
      <c r="V1113" s="41"/>
      <c r="W1113" s="41"/>
      <c r="X1113" s="41"/>
      <c r="Y1113" s="41"/>
      <c r="Z1113" s="41"/>
      <c r="AA1113" s="41"/>
      <c r="AB1113" s="41"/>
      <c r="AC1113" s="41"/>
      <c r="AD1113" s="41"/>
      <c r="AE1113" s="41"/>
      <c r="AR1113" s="218" t="s">
        <v>305</v>
      </c>
      <c r="AT1113" s="218" t="s">
        <v>142</v>
      </c>
      <c r="AU1113" s="218" t="s">
        <v>86</v>
      </c>
      <c r="AY1113" s="20" t="s">
        <v>139</v>
      </c>
      <c r="BE1113" s="219">
        <f>IF(N1113="základní",J1113,0)</f>
        <v>0</v>
      </c>
      <c r="BF1113" s="219">
        <f>IF(N1113="snížená",J1113,0)</f>
        <v>0</v>
      </c>
      <c r="BG1113" s="219">
        <f>IF(N1113="zákl. přenesená",J1113,0)</f>
        <v>0</v>
      </c>
      <c r="BH1113" s="219">
        <f>IF(N1113="sníž. přenesená",J1113,0)</f>
        <v>0</v>
      </c>
      <c r="BI1113" s="219">
        <f>IF(N1113="nulová",J1113,0)</f>
        <v>0</v>
      </c>
      <c r="BJ1113" s="20" t="s">
        <v>84</v>
      </c>
      <c r="BK1113" s="219">
        <f>ROUND(I1113*H1113,2)</f>
        <v>0</v>
      </c>
      <c r="BL1113" s="20" t="s">
        <v>305</v>
      </c>
      <c r="BM1113" s="218" t="s">
        <v>2996</v>
      </c>
    </row>
    <row r="1114" s="2" customFormat="1">
      <c r="A1114" s="41"/>
      <c r="B1114" s="42"/>
      <c r="C1114" s="43"/>
      <c r="D1114" s="220" t="s">
        <v>149</v>
      </c>
      <c r="E1114" s="43"/>
      <c r="F1114" s="221" t="s">
        <v>2997</v>
      </c>
      <c r="G1114" s="43"/>
      <c r="H1114" s="43"/>
      <c r="I1114" s="222"/>
      <c r="J1114" s="43"/>
      <c r="K1114" s="43"/>
      <c r="L1114" s="47"/>
      <c r="M1114" s="223"/>
      <c r="N1114" s="224"/>
      <c r="O1114" s="87"/>
      <c r="P1114" s="87"/>
      <c r="Q1114" s="87"/>
      <c r="R1114" s="87"/>
      <c r="S1114" s="87"/>
      <c r="T1114" s="88"/>
      <c r="U1114" s="41"/>
      <c r="V1114" s="41"/>
      <c r="W1114" s="41"/>
      <c r="X1114" s="41"/>
      <c r="Y1114" s="41"/>
      <c r="Z1114" s="41"/>
      <c r="AA1114" s="41"/>
      <c r="AB1114" s="41"/>
      <c r="AC1114" s="41"/>
      <c r="AD1114" s="41"/>
      <c r="AE1114" s="41"/>
      <c r="AT1114" s="20" t="s">
        <v>149</v>
      </c>
      <c r="AU1114" s="20" t="s">
        <v>86</v>
      </c>
    </row>
    <row r="1115" s="2" customFormat="1">
      <c r="A1115" s="41"/>
      <c r="B1115" s="42"/>
      <c r="C1115" s="43"/>
      <c r="D1115" s="225" t="s">
        <v>151</v>
      </c>
      <c r="E1115" s="43"/>
      <c r="F1115" s="226" t="s">
        <v>2998</v>
      </c>
      <c r="G1115" s="43"/>
      <c r="H1115" s="43"/>
      <c r="I1115" s="222"/>
      <c r="J1115" s="43"/>
      <c r="K1115" s="43"/>
      <c r="L1115" s="47"/>
      <c r="M1115" s="223"/>
      <c r="N1115" s="224"/>
      <c r="O1115" s="87"/>
      <c r="P1115" s="87"/>
      <c r="Q1115" s="87"/>
      <c r="R1115" s="87"/>
      <c r="S1115" s="87"/>
      <c r="T1115" s="88"/>
      <c r="U1115" s="41"/>
      <c r="V1115" s="41"/>
      <c r="W1115" s="41"/>
      <c r="X1115" s="41"/>
      <c r="Y1115" s="41"/>
      <c r="Z1115" s="41"/>
      <c r="AA1115" s="41"/>
      <c r="AB1115" s="41"/>
      <c r="AC1115" s="41"/>
      <c r="AD1115" s="41"/>
      <c r="AE1115" s="41"/>
      <c r="AT1115" s="20" t="s">
        <v>151</v>
      </c>
      <c r="AU1115" s="20" t="s">
        <v>86</v>
      </c>
    </row>
    <row r="1116" s="2" customFormat="1">
      <c r="A1116" s="41"/>
      <c r="B1116" s="42"/>
      <c r="C1116" s="43"/>
      <c r="D1116" s="220" t="s">
        <v>164</v>
      </c>
      <c r="E1116" s="43"/>
      <c r="F1116" s="239" t="s">
        <v>919</v>
      </c>
      <c r="G1116" s="43"/>
      <c r="H1116" s="43"/>
      <c r="I1116" s="222"/>
      <c r="J1116" s="43"/>
      <c r="K1116" s="43"/>
      <c r="L1116" s="47"/>
      <c r="M1116" s="223"/>
      <c r="N1116" s="224"/>
      <c r="O1116" s="87"/>
      <c r="P1116" s="87"/>
      <c r="Q1116" s="87"/>
      <c r="R1116" s="87"/>
      <c r="S1116" s="87"/>
      <c r="T1116" s="88"/>
      <c r="U1116" s="41"/>
      <c r="V1116" s="41"/>
      <c r="W1116" s="41"/>
      <c r="X1116" s="41"/>
      <c r="Y1116" s="41"/>
      <c r="Z1116" s="41"/>
      <c r="AA1116" s="41"/>
      <c r="AB1116" s="41"/>
      <c r="AC1116" s="41"/>
      <c r="AD1116" s="41"/>
      <c r="AE1116" s="41"/>
      <c r="AT1116" s="20" t="s">
        <v>164</v>
      </c>
      <c r="AU1116" s="20" t="s">
        <v>86</v>
      </c>
    </row>
    <row r="1117" s="13" customFormat="1">
      <c r="A1117" s="13"/>
      <c r="B1117" s="227"/>
      <c r="C1117" s="228"/>
      <c r="D1117" s="220" t="s">
        <v>153</v>
      </c>
      <c r="E1117" s="229" t="s">
        <v>19</v>
      </c>
      <c r="F1117" s="230" t="s">
        <v>2999</v>
      </c>
      <c r="G1117" s="228"/>
      <c r="H1117" s="231">
        <v>18</v>
      </c>
      <c r="I1117" s="232"/>
      <c r="J1117" s="228"/>
      <c r="K1117" s="228"/>
      <c r="L1117" s="233"/>
      <c r="M1117" s="234"/>
      <c r="N1117" s="235"/>
      <c r="O1117" s="235"/>
      <c r="P1117" s="235"/>
      <c r="Q1117" s="235"/>
      <c r="R1117" s="235"/>
      <c r="S1117" s="235"/>
      <c r="T1117" s="236"/>
      <c r="U1117" s="13"/>
      <c r="V1117" s="13"/>
      <c r="W1117" s="13"/>
      <c r="X1117" s="13"/>
      <c r="Y1117" s="13"/>
      <c r="Z1117" s="13"/>
      <c r="AA1117" s="13"/>
      <c r="AB1117" s="13"/>
      <c r="AC1117" s="13"/>
      <c r="AD1117" s="13"/>
      <c r="AE1117" s="13"/>
      <c r="AT1117" s="237" t="s">
        <v>153</v>
      </c>
      <c r="AU1117" s="237" t="s">
        <v>86</v>
      </c>
      <c r="AV1117" s="13" t="s">
        <v>86</v>
      </c>
      <c r="AW1117" s="13" t="s">
        <v>35</v>
      </c>
      <c r="AX1117" s="13" t="s">
        <v>84</v>
      </c>
      <c r="AY1117" s="237" t="s">
        <v>139</v>
      </c>
    </row>
    <row r="1118" s="2" customFormat="1" ht="16.5" customHeight="1">
      <c r="A1118" s="41"/>
      <c r="B1118" s="42"/>
      <c r="C1118" s="240" t="s">
        <v>3000</v>
      </c>
      <c r="D1118" s="241" t="s">
        <v>182</v>
      </c>
      <c r="E1118" s="242" t="s">
        <v>2936</v>
      </c>
      <c r="F1118" s="243" t="s">
        <v>2937</v>
      </c>
      <c r="G1118" s="244" t="s">
        <v>160</v>
      </c>
      <c r="H1118" s="245">
        <v>19.800000000000001</v>
      </c>
      <c r="I1118" s="246"/>
      <c r="J1118" s="247">
        <f>ROUND(I1118*H1118,2)</f>
        <v>0</v>
      </c>
      <c r="K1118" s="243" t="s">
        <v>146</v>
      </c>
      <c r="L1118" s="248"/>
      <c r="M1118" s="249" t="s">
        <v>19</v>
      </c>
      <c r="N1118" s="250" t="s">
        <v>47</v>
      </c>
      <c r="O1118" s="87"/>
      <c r="P1118" s="216">
        <f>O1118*H1118</f>
        <v>0</v>
      </c>
      <c r="Q1118" s="216">
        <v>0.0093100000000000006</v>
      </c>
      <c r="R1118" s="216">
        <f>Q1118*H1118</f>
        <v>0.18433800000000003</v>
      </c>
      <c r="S1118" s="216">
        <v>0</v>
      </c>
      <c r="T1118" s="217">
        <f>S1118*H1118</f>
        <v>0</v>
      </c>
      <c r="U1118" s="41"/>
      <c r="V1118" s="41"/>
      <c r="W1118" s="41"/>
      <c r="X1118" s="41"/>
      <c r="Y1118" s="41"/>
      <c r="Z1118" s="41"/>
      <c r="AA1118" s="41"/>
      <c r="AB1118" s="41"/>
      <c r="AC1118" s="41"/>
      <c r="AD1118" s="41"/>
      <c r="AE1118" s="41"/>
      <c r="AR1118" s="218" t="s">
        <v>388</v>
      </c>
      <c r="AT1118" s="218" t="s">
        <v>182</v>
      </c>
      <c r="AU1118" s="218" t="s">
        <v>86</v>
      </c>
      <c r="AY1118" s="20" t="s">
        <v>139</v>
      </c>
      <c r="BE1118" s="219">
        <f>IF(N1118="základní",J1118,0)</f>
        <v>0</v>
      </c>
      <c r="BF1118" s="219">
        <f>IF(N1118="snížená",J1118,0)</f>
        <v>0</v>
      </c>
      <c r="BG1118" s="219">
        <f>IF(N1118="zákl. přenesená",J1118,0)</f>
        <v>0</v>
      </c>
      <c r="BH1118" s="219">
        <f>IF(N1118="sníž. přenesená",J1118,0)</f>
        <v>0</v>
      </c>
      <c r="BI1118" s="219">
        <f>IF(N1118="nulová",J1118,0)</f>
        <v>0</v>
      </c>
      <c r="BJ1118" s="20" t="s">
        <v>84</v>
      </c>
      <c r="BK1118" s="219">
        <f>ROUND(I1118*H1118,2)</f>
        <v>0</v>
      </c>
      <c r="BL1118" s="20" t="s">
        <v>305</v>
      </c>
      <c r="BM1118" s="218" t="s">
        <v>3001</v>
      </c>
    </row>
    <row r="1119" s="2" customFormat="1">
      <c r="A1119" s="41"/>
      <c r="B1119" s="42"/>
      <c r="C1119" s="43"/>
      <c r="D1119" s="220" t="s">
        <v>149</v>
      </c>
      <c r="E1119" s="43"/>
      <c r="F1119" s="221" t="s">
        <v>2937</v>
      </c>
      <c r="G1119" s="43"/>
      <c r="H1119" s="43"/>
      <c r="I1119" s="222"/>
      <c r="J1119" s="43"/>
      <c r="K1119" s="43"/>
      <c r="L1119" s="47"/>
      <c r="M1119" s="223"/>
      <c r="N1119" s="224"/>
      <c r="O1119" s="87"/>
      <c r="P1119" s="87"/>
      <c r="Q1119" s="87"/>
      <c r="R1119" s="87"/>
      <c r="S1119" s="87"/>
      <c r="T1119" s="88"/>
      <c r="U1119" s="41"/>
      <c r="V1119" s="41"/>
      <c r="W1119" s="41"/>
      <c r="X1119" s="41"/>
      <c r="Y1119" s="41"/>
      <c r="Z1119" s="41"/>
      <c r="AA1119" s="41"/>
      <c r="AB1119" s="41"/>
      <c r="AC1119" s="41"/>
      <c r="AD1119" s="41"/>
      <c r="AE1119" s="41"/>
      <c r="AT1119" s="20" t="s">
        <v>149</v>
      </c>
      <c r="AU1119" s="20" t="s">
        <v>86</v>
      </c>
    </row>
    <row r="1120" s="2" customFormat="1">
      <c r="A1120" s="41"/>
      <c r="B1120" s="42"/>
      <c r="C1120" s="43"/>
      <c r="D1120" s="220" t="s">
        <v>164</v>
      </c>
      <c r="E1120" s="43"/>
      <c r="F1120" s="239" t="s">
        <v>919</v>
      </c>
      <c r="G1120" s="43"/>
      <c r="H1120" s="43"/>
      <c r="I1120" s="222"/>
      <c r="J1120" s="43"/>
      <c r="K1120" s="43"/>
      <c r="L1120" s="47"/>
      <c r="M1120" s="223"/>
      <c r="N1120" s="224"/>
      <c r="O1120" s="87"/>
      <c r="P1120" s="87"/>
      <c r="Q1120" s="87"/>
      <c r="R1120" s="87"/>
      <c r="S1120" s="87"/>
      <c r="T1120" s="88"/>
      <c r="U1120" s="41"/>
      <c r="V1120" s="41"/>
      <c r="W1120" s="41"/>
      <c r="X1120" s="41"/>
      <c r="Y1120" s="41"/>
      <c r="Z1120" s="41"/>
      <c r="AA1120" s="41"/>
      <c r="AB1120" s="41"/>
      <c r="AC1120" s="41"/>
      <c r="AD1120" s="41"/>
      <c r="AE1120" s="41"/>
      <c r="AT1120" s="20" t="s">
        <v>164</v>
      </c>
      <c r="AU1120" s="20" t="s">
        <v>86</v>
      </c>
    </row>
    <row r="1121" s="13" customFormat="1">
      <c r="A1121" s="13"/>
      <c r="B1121" s="227"/>
      <c r="C1121" s="228"/>
      <c r="D1121" s="220" t="s">
        <v>153</v>
      </c>
      <c r="E1121" s="228"/>
      <c r="F1121" s="230" t="s">
        <v>3002</v>
      </c>
      <c r="G1121" s="228"/>
      <c r="H1121" s="231">
        <v>19.800000000000001</v>
      </c>
      <c r="I1121" s="232"/>
      <c r="J1121" s="228"/>
      <c r="K1121" s="228"/>
      <c r="L1121" s="233"/>
      <c r="M1121" s="234"/>
      <c r="N1121" s="235"/>
      <c r="O1121" s="235"/>
      <c r="P1121" s="235"/>
      <c r="Q1121" s="235"/>
      <c r="R1121" s="235"/>
      <c r="S1121" s="235"/>
      <c r="T1121" s="236"/>
      <c r="U1121" s="13"/>
      <c r="V1121" s="13"/>
      <c r="W1121" s="13"/>
      <c r="X1121" s="13"/>
      <c r="Y1121" s="13"/>
      <c r="Z1121" s="13"/>
      <c r="AA1121" s="13"/>
      <c r="AB1121" s="13"/>
      <c r="AC1121" s="13"/>
      <c r="AD1121" s="13"/>
      <c r="AE1121" s="13"/>
      <c r="AT1121" s="237" t="s">
        <v>153</v>
      </c>
      <c r="AU1121" s="237" t="s">
        <v>86</v>
      </c>
      <c r="AV1121" s="13" t="s">
        <v>86</v>
      </c>
      <c r="AW1121" s="13" t="s">
        <v>4</v>
      </c>
      <c r="AX1121" s="13" t="s">
        <v>84</v>
      </c>
      <c r="AY1121" s="237" t="s">
        <v>139</v>
      </c>
    </row>
    <row r="1122" s="2" customFormat="1" ht="16.5" customHeight="1">
      <c r="A1122" s="41"/>
      <c r="B1122" s="42"/>
      <c r="C1122" s="207" t="s">
        <v>3003</v>
      </c>
      <c r="D1122" s="238" t="s">
        <v>142</v>
      </c>
      <c r="E1122" s="208" t="s">
        <v>955</v>
      </c>
      <c r="F1122" s="209" t="s">
        <v>956</v>
      </c>
      <c r="G1122" s="210" t="s">
        <v>160</v>
      </c>
      <c r="H1122" s="211">
        <v>3</v>
      </c>
      <c r="I1122" s="212"/>
      <c r="J1122" s="213">
        <f>ROUND(I1122*H1122,2)</f>
        <v>0</v>
      </c>
      <c r="K1122" s="209" t="s">
        <v>146</v>
      </c>
      <c r="L1122" s="47"/>
      <c r="M1122" s="214" t="s">
        <v>19</v>
      </c>
      <c r="N1122" s="215" t="s">
        <v>47</v>
      </c>
      <c r="O1122" s="87"/>
      <c r="P1122" s="216">
        <f>O1122*H1122</f>
        <v>0</v>
      </c>
      <c r="Q1122" s="216">
        <v>0</v>
      </c>
      <c r="R1122" s="216">
        <f>Q1122*H1122</f>
        <v>0</v>
      </c>
      <c r="S1122" s="216">
        <v>0</v>
      </c>
      <c r="T1122" s="217">
        <f>S1122*H1122</f>
        <v>0</v>
      </c>
      <c r="U1122" s="41"/>
      <c r="V1122" s="41"/>
      <c r="W1122" s="41"/>
      <c r="X1122" s="41"/>
      <c r="Y1122" s="41"/>
      <c r="Z1122" s="41"/>
      <c r="AA1122" s="41"/>
      <c r="AB1122" s="41"/>
      <c r="AC1122" s="41"/>
      <c r="AD1122" s="41"/>
      <c r="AE1122" s="41"/>
      <c r="AR1122" s="218" t="s">
        <v>305</v>
      </c>
      <c r="AT1122" s="218" t="s">
        <v>142</v>
      </c>
      <c r="AU1122" s="218" t="s">
        <v>86</v>
      </c>
      <c r="AY1122" s="20" t="s">
        <v>139</v>
      </c>
      <c r="BE1122" s="219">
        <f>IF(N1122="základní",J1122,0)</f>
        <v>0</v>
      </c>
      <c r="BF1122" s="219">
        <f>IF(N1122="snížená",J1122,0)</f>
        <v>0</v>
      </c>
      <c r="BG1122" s="219">
        <f>IF(N1122="zákl. přenesená",J1122,0)</f>
        <v>0</v>
      </c>
      <c r="BH1122" s="219">
        <f>IF(N1122="sníž. přenesená",J1122,0)</f>
        <v>0</v>
      </c>
      <c r="BI1122" s="219">
        <f>IF(N1122="nulová",J1122,0)</f>
        <v>0</v>
      </c>
      <c r="BJ1122" s="20" t="s">
        <v>84</v>
      </c>
      <c r="BK1122" s="219">
        <f>ROUND(I1122*H1122,2)</f>
        <v>0</v>
      </c>
      <c r="BL1122" s="20" t="s">
        <v>305</v>
      </c>
      <c r="BM1122" s="218" t="s">
        <v>3004</v>
      </c>
    </row>
    <row r="1123" s="2" customFormat="1">
      <c r="A1123" s="41"/>
      <c r="B1123" s="42"/>
      <c r="C1123" s="43"/>
      <c r="D1123" s="220" t="s">
        <v>149</v>
      </c>
      <c r="E1123" s="43"/>
      <c r="F1123" s="221" t="s">
        <v>958</v>
      </c>
      <c r="G1123" s="43"/>
      <c r="H1123" s="43"/>
      <c r="I1123" s="222"/>
      <c r="J1123" s="43"/>
      <c r="K1123" s="43"/>
      <c r="L1123" s="47"/>
      <c r="M1123" s="223"/>
      <c r="N1123" s="224"/>
      <c r="O1123" s="87"/>
      <c r="P1123" s="87"/>
      <c r="Q1123" s="87"/>
      <c r="R1123" s="87"/>
      <c r="S1123" s="87"/>
      <c r="T1123" s="88"/>
      <c r="U1123" s="41"/>
      <c r="V1123" s="41"/>
      <c r="W1123" s="41"/>
      <c r="X1123" s="41"/>
      <c r="Y1123" s="41"/>
      <c r="Z1123" s="41"/>
      <c r="AA1123" s="41"/>
      <c r="AB1123" s="41"/>
      <c r="AC1123" s="41"/>
      <c r="AD1123" s="41"/>
      <c r="AE1123" s="41"/>
      <c r="AT1123" s="20" t="s">
        <v>149</v>
      </c>
      <c r="AU1123" s="20" t="s">
        <v>86</v>
      </c>
    </row>
    <row r="1124" s="2" customFormat="1">
      <c r="A1124" s="41"/>
      <c r="B1124" s="42"/>
      <c r="C1124" s="43"/>
      <c r="D1124" s="225" t="s">
        <v>151</v>
      </c>
      <c r="E1124" s="43"/>
      <c r="F1124" s="226" t="s">
        <v>959</v>
      </c>
      <c r="G1124" s="43"/>
      <c r="H1124" s="43"/>
      <c r="I1124" s="222"/>
      <c r="J1124" s="43"/>
      <c r="K1124" s="43"/>
      <c r="L1124" s="47"/>
      <c r="M1124" s="223"/>
      <c r="N1124" s="224"/>
      <c r="O1124" s="87"/>
      <c r="P1124" s="87"/>
      <c r="Q1124" s="87"/>
      <c r="R1124" s="87"/>
      <c r="S1124" s="87"/>
      <c r="T1124" s="88"/>
      <c r="U1124" s="41"/>
      <c r="V1124" s="41"/>
      <c r="W1124" s="41"/>
      <c r="X1124" s="41"/>
      <c r="Y1124" s="41"/>
      <c r="Z1124" s="41"/>
      <c r="AA1124" s="41"/>
      <c r="AB1124" s="41"/>
      <c r="AC1124" s="41"/>
      <c r="AD1124" s="41"/>
      <c r="AE1124" s="41"/>
      <c r="AT1124" s="20" t="s">
        <v>151</v>
      </c>
      <c r="AU1124" s="20" t="s">
        <v>86</v>
      </c>
    </row>
    <row r="1125" s="2" customFormat="1">
      <c r="A1125" s="41"/>
      <c r="B1125" s="42"/>
      <c r="C1125" s="43"/>
      <c r="D1125" s="220" t="s">
        <v>164</v>
      </c>
      <c r="E1125" s="43"/>
      <c r="F1125" s="239" t="s">
        <v>919</v>
      </c>
      <c r="G1125" s="43"/>
      <c r="H1125" s="43"/>
      <c r="I1125" s="222"/>
      <c r="J1125" s="43"/>
      <c r="K1125" s="43"/>
      <c r="L1125" s="47"/>
      <c r="M1125" s="223"/>
      <c r="N1125" s="224"/>
      <c r="O1125" s="87"/>
      <c r="P1125" s="87"/>
      <c r="Q1125" s="87"/>
      <c r="R1125" s="87"/>
      <c r="S1125" s="87"/>
      <c r="T1125" s="88"/>
      <c r="U1125" s="41"/>
      <c r="V1125" s="41"/>
      <c r="W1125" s="41"/>
      <c r="X1125" s="41"/>
      <c r="Y1125" s="41"/>
      <c r="Z1125" s="41"/>
      <c r="AA1125" s="41"/>
      <c r="AB1125" s="41"/>
      <c r="AC1125" s="41"/>
      <c r="AD1125" s="41"/>
      <c r="AE1125" s="41"/>
      <c r="AT1125" s="20" t="s">
        <v>164</v>
      </c>
      <c r="AU1125" s="20" t="s">
        <v>86</v>
      </c>
    </row>
    <row r="1126" s="2" customFormat="1" ht="16.5" customHeight="1">
      <c r="A1126" s="41"/>
      <c r="B1126" s="42"/>
      <c r="C1126" s="207" t="s">
        <v>3005</v>
      </c>
      <c r="D1126" s="238" t="s">
        <v>142</v>
      </c>
      <c r="E1126" s="208" t="s">
        <v>3006</v>
      </c>
      <c r="F1126" s="209" t="s">
        <v>3007</v>
      </c>
      <c r="G1126" s="210" t="s">
        <v>197</v>
      </c>
      <c r="H1126" s="211">
        <v>147.80000000000001</v>
      </c>
      <c r="I1126" s="212"/>
      <c r="J1126" s="213">
        <f>ROUND(I1126*H1126,2)</f>
        <v>0</v>
      </c>
      <c r="K1126" s="209" t="s">
        <v>146</v>
      </c>
      <c r="L1126" s="47"/>
      <c r="M1126" s="214" t="s">
        <v>19</v>
      </c>
      <c r="N1126" s="215" t="s">
        <v>47</v>
      </c>
      <c r="O1126" s="87"/>
      <c r="P1126" s="216">
        <f>O1126*H1126</f>
        <v>0</v>
      </c>
      <c r="Q1126" s="216">
        <v>0</v>
      </c>
      <c r="R1126" s="216">
        <f>Q1126*H1126</f>
        <v>0</v>
      </c>
      <c r="S1126" s="216">
        <v>0</v>
      </c>
      <c r="T1126" s="217">
        <f>S1126*H1126</f>
        <v>0</v>
      </c>
      <c r="U1126" s="41"/>
      <c r="V1126" s="41"/>
      <c r="W1126" s="41"/>
      <c r="X1126" s="41"/>
      <c r="Y1126" s="41"/>
      <c r="Z1126" s="41"/>
      <c r="AA1126" s="41"/>
      <c r="AB1126" s="41"/>
      <c r="AC1126" s="41"/>
      <c r="AD1126" s="41"/>
      <c r="AE1126" s="41"/>
      <c r="AR1126" s="218" t="s">
        <v>305</v>
      </c>
      <c r="AT1126" s="218" t="s">
        <v>142</v>
      </c>
      <c r="AU1126" s="218" t="s">
        <v>86</v>
      </c>
      <c r="AY1126" s="20" t="s">
        <v>139</v>
      </c>
      <c r="BE1126" s="219">
        <f>IF(N1126="základní",J1126,0)</f>
        <v>0</v>
      </c>
      <c r="BF1126" s="219">
        <f>IF(N1126="snížená",J1126,0)</f>
        <v>0</v>
      </c>
      <c r="BG1126" s="219">
        <f>IF(N1126="zákl. přenesená",J1126,0)</f>
        <v>0</v>
      </c>
      <c r="BH1126" s="219">
        <f>IF(N1126="sníž. přenesená",J1126,0)</f>
        <v>0</v>
      </c>
      <c r="BI1126" s="219">
        <f>IF(N1126="nulová",J1126,0)</f>
        <v>0</v>
      </c>
      <c r="BJ1126" s="20" t="s">
        <v>84</v>
      </c>
      <c r="BK1126" s="219">
        <f>ROUND(I1126*H1126,2)</f>
        <v>0</v>
      </c>
      <c r="BL1126" s="20" t="s">
        <v>305</v>
      </c>
      <c r="BM1126" s="218" t="s">
        <v>3008</v>
      </c>
    </row>
    <row r="1127" s="2" customFormat="1">
      <c r="A1127" s="41"/>
      <c r="B1127" s="42"/>
      <c r="C1127" s="43"/>
      <c r="D1127" s="220" t="s">
        <v>149</v>
      </c>
      <c r="E1127" s="43"/>
      <c r="F1127" s="221" t="s">
        <v>3009</v>
      </c>
      <c r="G1127" s="43"/>
      <c r="H1127" s="43"/>
      <c r="I1127" s="222"/>
      <c r="J1127" s="43"/>
      <c r="K1127" s="43"/>
      <c r="L1127" s="47"/>
      <c r="M1127" s="223"/>
      <c r="N1127" s="224"/>
      <c r="O1127" s="87"/>
      <c r="P1127" s="87"/>
      <c r="Q1127" s="87"/>
      <c r="R1127" s="87"/>
      <c r="S1127" s="87"/>
      <c r="T1127" s="88"/>
      <c r="U1127" s="41"/>
      <c r="V1127" s="41"/>
      <c r="W1127" s="41"/>
      <c r="X1127" s="41"/>
      <c r="Y1127" s="41"/>
      <c r="Z1127" s="41"/>
      <c r="AA1127" s="41"/>
      <c r="AB1127" s="41"/>
      <c r="AC1127" s="41"/>
      <c r="AD1127" s="41"/>
      <c r="AE1127" s="41"/>
      <c r="AT1127" s="20" t="s">
        <v>149</v>
      </c>
      <c r="AU1127" s="20" t="s">
        <v>86</v>
      </c>
    </row>
    <row r="1128" s="2" customFormat="1">
      <c r="A1128" s="41"/>
      <c r="B1128" s="42"/>
      <c r="C1128" s="43"/>
      <c r="D1128" s="225" t="s">
        <v>151</v>
      </c>
      <c r="E1128" s="43"/>
      <c r="F1128" s="226" t="s">
        <v>3010</v>
      </c>
      <c r="G1128" s="43"/>
      <c r="H1128" s="43"/>
      <c r="I1128" s="222"/>
      <c r="J1128" s="43"/>
      <c r="K1128" s="43"/>
      <c r="L1128" s="47"/>
      <c r="M1128" s="223"/>
      <c r="N1128" s="224"/>
      <c r="O1128" s="87"/>
      <c r="P1128" s="87"/>
      <c r="Q1128" s="87"/>
      <c r="R1128" s="87"/>
      <c r="S1128" s="87"/>
      <c r="T1128" s="88"/>
      <c r="U1128" s="41"/>
      <c r="V1128" s="41"/>
      <c r="W1128" s="41"/>
      <c r="X1128" s="41"/>
      <c r="Y1128" s="41"/>
      <c r="Z1128" s="41"/>
      <c r="AA1128" s="41"/>
      <c r="AB1128" s="41"/>
      <c r="AC1128" s="41"/>
      <c r="AD1128" s="41"/>
      <c r="AE1128" s="41"/>
      <c r="AT1128" s="20" t="s">
        <v>151</v>
      </c>
      <c r="AU1128" s="20" t="s">
        <v>86</v>
      </c>
    </row>
    <row r="1129" s="2" customFormat="1">
      <c r="A1129" s="41"/>
      <c r="B1129" s="42"/>
      <c r="C1129" s="43"/>
      <c r="D1129" s="220" t="s">
        <v>164</v>
      </c>
      <c r="E1129" s="43"/>
      <c r="F1129" s="239" t="s">
        <v>919</v>
      </c>
      <c r="G1129" s="43"/>
      <c r="H1129" s="43"/>
      <c r="I1129" s="222"/>
      <c r="J1129" s="43"/>
      <c r="K1129" s="43"/>
      <c r="L1129" s="47"/>
      <c r="M1129" s="223"/>
      <c r="N1129" s="224"/>
      <c r="O1129" s="87"/>
      <c r="P1129" s="87"/>
      <c r="Q1129" s="87"/>
      <c r="R1129" s="87"/>
      <c r="S1129" s="87"/>
      <c r="T1129" s="88"/>
      <c r="U1129" s="41"/>
      <c r="V1129" s="41"/>
      <c r="W1129" s="41"/>
      <c r="X1129" s="41"/>
      <c r="Y1129" s="41"/>
      <c r="Z1129" s="41"/>
      <c r="AA1129" s="41"/>
      <c r="AB1129" s="41"/>
      <c r="AC1129" s="41"/>
      <c r="AD1129" s="41"/>
      <c r="AE1129" s="41"/>
      <c r="AT1129" s="20" t="s">
        <v>164</v>
      </c>
      <c r="AU1129" s="20" t="s">
        <v>86</v>
      </c>
    </row>
    <row r="1130" s="15" customFormat="1">
      <c r="A1130" s="15"/>
      <c r="B1130" s="262"/>
      <c r="C1130" s="263"/>
      <c r="D1130" s="220" t="s">
        <v>153</v>
      </c>
      <c r="E1130" s="264" t="s">
        <v>19</v>
      </c>
      <c r="F1130" s="265" t="s">
        <v>3011</v>
      </c>
      <c r="G1130" s="263"/>
      <c r="H1130" s="264" t="s">
        <v>19</v>
      </c>
      <c r="I1130" s="266"/>
      <c r="J1130" s="263"/>
      <c r="K1130" s="263"/>
      <c r="L1130" s="267"/>
      <c r="M1130" s="268"/>
      <c r="N1130" s="269"/>
      <c r="O1130" s="269"/>
      <c r="P1130" s="269"/>
      <c r="Q1130" s="269"/>
      <c r="R1130" s="269"/>
      <c r="S1130" s="269"/>
      <c r="T1130" s="270"/>
      <c r="U1130" s="15"/>
      <c r="V1130" s="15"/>
      <c r="W1130" s="15"/>
      <c r="X1130" s="15"/>
      <c r="Y1130" s="15"/>
      <c r="Z1130" s="15"/>
      <c r="AA1130" s="15"/>
      <c r="AB1130" s="15"/>
      <c r="AC1130" s="15"/>
      <c r="AD1130" s="15"/>
      <c r="AE1130" s="15"/>
      <c r="AT1130" s="271" t="s">
        <v>153</v>
      </c>
      <c r="AU1130" s="271" t="s">
        <v>86</v>
      </c>
      <c r="AV1130" s="15" t="s">
        <v>84</v>
      </c>
      <c r="AW1130" s="15" t="s">
        <v>35</v>
      </c>
      <c r="AX1130" s="15" t="s">
        <v>76</v>
      </c>
      <c r="AY1130" s="271" t="s">
        <v>139</v>
      </c>
    </row>
    <row r="1131" s="13" customFormat="1">
      <c r="A1131" s="13"/>
      <c r="B1131" s="227"/>
      <c r="C1131" s="228"/>
      <c r="D1131" s="220" t="s">
        <v>153</v>
      </c>
      <c r="E1131" s="229" t="s">
        <v>19</v>
      </c>
      <c r="F1131" s="230" t="s">
        <v>3012</v>
      </c>
      <c r="G1131" s="228"/>
      <c r="H1131" s="231">
        <v>147.80000000000001</v>
      </c>
      <c r="I1131" s="232"/>
      <c r="J1131" s="228"/>
      <c r="K1131" s="228"/>
      <c r="L1131" s="233"/>
      <c r="M1131" s="234"/>
      <c r="N1131" s="235"/>
      <c r="O1131" s="235"/>
      <c r="P1131" s="235"/>
      <c r="Q1131" s="235"/>
      <c r="R1131" s="235"/>
      <c r="S1131" s="235"/>
      <c r="T1131" s="236"/>
      <c r="U1131" s="13"/>
      <c r="V1131" s="13"/>
      <c r="W1131" s="13"/>
      <c r="X1131" s="13"/>
      <c r="Y1131" s="13"/>
      <c r="Z1131" s="13"/>
      <c r="AA1131" s="13"/>
      <c r="AB1131" s="13"/>
      <c r="AC1131" s="13"/>
      <c r="AD1131" s="13"/>
      <c r="AE1131" s="13"/>
      <c r="AT1131" s="237" t="s">
        <v>153</v>
      </c>
      <c r="AU1131" s="237" t="s">
        <v>86</v>
      </c>
      <c r="AV1131" s="13" t="s">
        <v>86</v>
      </c>
      <c r="AW1131" s="13" t="s">
        <v>35</v>
      </c>
      <c r="AX1131" s="13" t="s">
        <v>76</v>
      </c>
      <c r="AY1131" s="237" t="s">
        <v>139</v>
      </c>
    </row>
    <row r="1132" s="14" customFormat="1">
      <c r="A1132" s="14"/>
      <c r="B1132" s="251"/>
      <c r="C1132" s="252"/>
      <c r="D1132" s="220" t="s">
        <v>153</v>
      </c>
      <c r="E1132" s="253" t="s">
        <v>19</v>
      </c>
      <c r="F1132" s="254" t="s">
        <v>213</v>
      </c>
      <c r="G1132" s="252"/>
      <c r="H1132" s="255">
        <v>147.80000000000001</v>
      </c>
      <c r="I1132" s="256"/>
      <c r="J1132" s="252"/>
      <c r="K1132" s="252"/>
      <c r="L1132" s="257"/>
      <c r="M1132" s="258"/>
      <c r="N1132" s="259"/>
      <c r="O1132" s="259"/>
      <c r="P1132" s="259"/>
      <c r="Q1132" s="259"/>
      <c r="R1132" s="259"/>
      <c r="S1132" s="259"/>
      <c r="T1132" s="260"/>
      <c r="U1132" s="14"/>
      <c r="V1132" s="14"/>
      <c r="W1132" s="14"/>
      <c r="X1132" s="14"/>
      <c r="Y1132" s="14"/>
      <c r="Z1132" s="14"/>
      <c r="AA1132" s="14"/>
      <c r="AB1132" s="14"/>
      <c r="AC1132" s="14"/>
      <c r="AD1132" s="14"/>
      <c r="AE1132" s="14"/>
      <c r="AT1132" s="261" t="s">
        <v>153</v>
      </c>
      <c r="AU1132" s="261" t="s">
        <v>86</v>
      </c>
      <c r="AV1132" s="14" t="s">
        <v>147</v>
      </c>
      <c r="AW1132" s="14" t="s">
        <v>35</v>
      </c>
      <c r="AX1132" s="14" t="s">
        <v>84</v>
      </c>
      <c r="AY1132" s="261" t="s">
        <v>139</v>
      </c>
    </row>
    <row r="1133" s="2" customFormat="1" ht="16.5" customHeight="1">
      <c r="A1133" s="41"/>
      <c r="B1133" s="42"/>
      <c r="C1133" s="240" t="s">
        <v>3013</v>
      </c>
      <c r="D1133" s="241" t="s">
        <v>182</v>
      </c>
      <c r="E1133" s="242" t="s">
        <v>3014</v>
      </c>
      <c r="F1133" s="243" t="s">
        <v>3015</v>
      </c>
      <c r="G1133" s="244" t="s">
        <v>197</v>
      </c>
      <c r="H1133" s="245">
        <v>162.58000000000001</v>
      </c>
      <c r="I1133" s="246"/>
      <c r="J1133" s="247">
        <f>ROUND(I1133*H1133,2)</f>
        <v>0</v>
      </c>
      <c r="K1133" s="243" t="s">
        <v>146</v>
      </c>
      <c r="L1133" s="248"/>
      <c r="M1133" s="249" t="s">
        <v>19</v>
      </c>
      <c r="N1133" s="250" t="s">
        <v>47</v>
      </c>
      <c r="O1133" s="87"/>
      <c r="P1133" s="216">
        <f>O1133*H1133</f>
        <v>0</v>
      </c>
      <c r="Q1133" s="216">
        <v>0.00020000000000000001</v>
      </c>
      <c r="R1133" s="216">
        <f>Q1133*H1133</f>
        <v>0.032516000000000003</v>
      </c>
      <c r="S1133" s="216">
        <v>0</v>
      </c>
      <c r="T1133" s="217">
        <f>S1133*H1133</f>
        <v>0</v>
      </c>
      <c r="U1133" s="41"/>
      <c r="V1133" s="41"/>
      <c r="W1133" s="41"/>
      <c r="X1133" s="41"/>
      <c r="Y1133" s="41"/>
      <c r="Z1133" s="41"/>
      <c r="AA1133" s="41"/>
      <c r="AB1133" s="41"/>
      <c r="AC1133" s="41"/>
      <c r="AD1133" s="41"/>
      <c r="AE1133" s="41"/>
      <c r="AR1133" s="218" t="s">
        <v>388</v>
      </c>
      <c r="AT1133" s="218" t="s">
        <v>182</v>
      </c>
      <c r="AU1133" s="218" t="s">
        <v>86</v>
      </c>
      <c r="AY1133" s="20" t="s">
        <v>139</v>
      </c>
      <c r="BE1133" s="219">
        <f>IF(N1133="základní",J1133,0)</f>
        <v>0</v>
      </c>
      <c r="BF1133" s="219">
        <f>IF(N1133="snížená",J1133,0)</f>
        <v>0</v>
      </c>
      <c r="BG1133" s="219">
        <f>IF(N1133="zákl. přenesená",J1133,0)</f>
        <v>0</v>
      </c>
      <c r="BH1133" s="219">
        <f>IF(N1133="sníž. přenesená",J1133,0)</f>
        <v>0</v>
      </c>
      <c r="BI1133" s="219">
        <f>IF(N1133="nulová",J1133,0)</f>
        <v>0</v>
      </c>
      <c r="BJ1133" s="20" t="s">
        <v>84</v>
      </c>
      <c r="BK1133" s="219">
        <f>ROUND(I1133*H1133,2)</f>
        <v>0</v>
      </c>
      <c r="BL1133" s="20" t="s">
        <v>305</v>
      </c>
      <c r="BM1133" s="218" t="s">
        <v>3016</v>
      </c>
    </row>
    <row r="1134" s="2" customFormat="1">
      <c r="A1134" s="41"/>
      <c r="B1134" s="42"/>
      <c r="C1134" s="43"/>
      <c r="D1134" s="220" t="s">
        <v>149</v>
      </c>
      <c r="E1134" s="43"/>
      <c r="F1134" s="221" t="s">
        <v>3015</v>
      </c>
      <c r="G1134" s="43"/>
      <c r="H1134" s="43"/>
      <c r="I1134" s="222"/>
      <c r="J1134" s="43"/>
      <c r="K1134" s="43"/>
      <c r="L1134" s="47"/>
      <c r="M1134" s="223"/>
      <c r="N1134" s="224"/>
      <c r="O1134" s="87"/>
      <c r="P1134" s="87"/>
      <c r="Q1134" s="87"/>
      <c r="R1134" s="87"/>
      <c r="S1134" s="87"/>
      <c r="T1134" s="88"/>
      <c r="U1134" s="41"/>
      <c r="V1134" s="41"/>
      <c r="W1134" s="41"/>
      <c r="X1134" s="41"/>
      <c r="Y1134" s="41"/>
      <c r="Z1134" s="41"/>
      <c r="AA1134" s="41"/>
      <c r="AB1134" s="41"/>
      <c r="AC1134" s="41"/>
      <c r="AD1134" s="41"/>
      <c r="AE1134" s="41"/>
      <c r="AT1134" s="20" t="s">
        <v>149</v>
      </c>
      <c r="AU1134" s="20" t="s">
        <v>86</v>
      </c>
    </row>
    <row r="1135" s="2" customFormat="1">
      <c r="A1135" s="41"/>
      <c r="B1135" s="42"/>
      <c r="C1135" s="43"/>
      <c r="D1135" s="220" t="s">
        <v>164</v>
      </c>
      <c r="E1135" s="43"/>
      <c r="F1135" s="239" t="s">
        <v>919</v>
      </c>
      <c r="G1135" s="43"/>
      <c r="H1135" s="43"/>
      <c r="I1135" s="222"/>
      <c r="J1135" s="43"/>
      <c r="K1135" s="43"/>
      <c r="L1135" s="47"/>
      <c r="M1135" s="223"/>
      <c r="N1135" s="224"/>
      <c r="O1135" s="87"/>
      <c r="P1135" s="87"/>
      <c r="Q1135" s="87"/>
      <c r="R1135" s="87"/>
      <c r="S1135" s="87"/>
      <c r="T1135" s="88"/>
      <c r="U1135" s="41"/>
      <c r="V1135" s="41"/>
      <c r="W1135" s="41"/>
      <c r="X1135" s="41"/>
      <c r="Y1135" s="41"/>
      <c r="Z1135" s="41"/>
      <c r="AA1135" s="41"/>
      <c r="AB1135" s="41"/>
      <c r="AC1135" s="41"/>
      <c r="AD1135" s="41"/>
      <c r="AE1135" s="41"/>
      <c r="AT1135" s="20" t="s">
        <v>164</v>
      </c>
      <c r="AU1135" s="20" t="s">
        <v>86</v>
      </c>
    </row>
    <row r="1136" s="13" customFormat="1">
      <c r="A1136" s="13"/>
      <c r="B1136" s="227"/>
      <c r="C1136" s="228"/>
      <c r="D1136" s="220" t="s">
        <v>153</v>
      </c>
      <c r="E1136" s="228"/>
      <c r="F1136" s="230" t="s">
        <v>3017</v>
      </c>
      <c r="G1136" s="228"/>
      <c r="H1136" s="231">
        <v>162.58000000000001</v>
      </c>
      <c r="I1136" s="232"/>
      <c r="J1136" s="228"/>
      <c r="K1136" s="228"/>
      <c r="L1136" s="233"/>
      <c r="M1136" s="234"/>
      <c r="N1136" s="235"/>
      <c r="O1136" s="235"/>
      <c r="P1136" s="235"/>
      <c r="Q1136" s="235"/>
      <c r="R1136" s="235"/>
      <c r="S1136" s="235"/>
      <c r="T1136" s="236"/>
      <c r="U1136" s="13"/>
      <c r="V1136" s="13"/>
      <c r="W1136" s="13"/>
      <c r="X1136" s="13"/>
      <c r="Y1136" s="13"/>
      <c r="Z1136" s="13"/>
      <c r="AA1136" s="13"/>
      <c r="AB1136" s="13"/>
      <c r="AC1136" s="13"/>
      <c r="AD1136" s="13"/>
      <c r="AE1136" s="13"/>
      <c r="AT1136" s="237" t="s">
        <v>153</v>
      </c>
      <c r="AU1136" s="237" t="s">
        <v>86</v>
      </c>
      <c r="AV1136" s="13" t="s">
        <v>86</v>
      </c>
      <c r="AW1136" s="13" t="s">
        <v>4</v>
      </c>
      <c r="AX1136" s="13" t="s">
        <v>84</v>
      </c>
      <c r="AY1136" s="237" t="s">
        <v>139</v>
      </c>
    </row>
    <row r="1137" s="2" customFormat="1" ht="16.5" customHeight="1">
      <c r="A1137" s="41"/>
      <c r="B1137" s="42"/>
      <c r="C1137" s="207" t="s">
        <v>3018</v>
      </c>
      <c r="D1137" s="238" t="s">
        <v>142</v>
      </c>
      <c r="E1137" s="208" t="s">
        <v>3019</v>
      </c>
      <c r="F1137" s="209" t="s">
        <v>3020</v>
      </c>
      <c r="G1137" s="210" t="s">
        <v>271</v>
      </c>
      <c r="H1137" s="211">
        <v>18</v>
      </c>
      <c r="I1137" s="212"/>
      <c r="J1137" s="213">
        <f>ROUND(I1137*H1137,2)</f>
        <v>0</v>
      </c>
      <c r="K1137" s="209" t="s">
        <v>19</v>
      </c>
      <c r="L1137" s="47"/>
      <c r="M1137" s="214" t="s">
        <v>19</v>
      </c>
      <c r="N1137" s="215" t="s">
        <v>47</v>
      </c>
      <c r="O1137" s="87"/>
      <c r="P1137" s="216">
        <f>O1137*H1137</f>
        <v>0</v>
      </c>
      <c r="Q1137" s="216">
        <v>0</v>
      </c>
      <c r="R1137" s="216">
        <f>Q1137*H1137</f>
        <v>0</v>
      </c>
      <c r="S1137" s="216">
        <v>0</v>
      </c>
      <c r="T1137" s="217">
        <f>S1137*H1137</f>
        <v>0</v>
      </c>
      <c r="U1137" s="41"/>
      <c r="V1137" s="41"/>
      <c r="W1137" s="41"/>
      <c r="X1137" s="41"/>
      <c r="Y1137" s="41"/>
      <c r="Z1137" s="41"/>
      <c r="AA1137" s="41"/>
      <c r="AB1137" s="41"/>
      <c r="AC1137" s="41"/>
      <c r="AD1137" s="41"/>
      <c r="AE1137" s="41"/>
      <c r="AR1137" s="218" t="s">
        <v>305</v>
      </c>
      <c r="AT1137" s="218" t="s">
        <v>142</v>
      </c>
      <c r="AU1137" s="218" t="s">
        <v>86</v>
      </c>
      <c r="AY1137" s="20" t="s">
        <v>139</v>
      </c>
      <c r="BE1137" s="219">
        <f>IF(N1137="základní",J1137,0)</f>
        <v>0</v>
      </c>
      <c r="BF1137" s="219">
        <f>IF(N1137="snížená",J1137,0)</f>
        <v>0</v>
      </c>
      <c r="BG1137" s="219">
        <f>IF(N1137="zákl. přenesená",J1137,0)</f>
        <v>0</v>
      </c>
      <c r="BH1137" s="219">
        <f>IF(N1137="sníž. přenesená",J1137,0)</f>
        <v>0</v>
      </c>
      <c r="BI1137" s="219">
        <f>IF(N1137="nulová",J1137,0)</f>
        <v>0</v>
      </c>
      <c r="BJ1137" s="20" t="s">
        <v>84</v>
      </c>
      <c r="BK1137" s="219">
        <f>ROUND(I1137*H1137,2)</f>
        <v>0</v>
      </c>
      <c r="BL1137" s="20" t="s">
        <v>305</v>
      </c>
      <c r="BM1137" s="218" t="s">
        <v>3021</v>
      </c>
    </row>
    <row r="1138" s="2" customFormat="1">
      <c r="A1138" s="41"/>
      <c r="B1138" s="42"/>
      <c r="C1138" s="43"/>
      <c r="D1138" s="220" t="s">
        <v>149</v>
      </c>
      <c r="E1138" s="43"/>
      <c r="F1138" s="221" t="s">
        <v>3020</v>
      </c>
      <c r="G1138" s="43"/>
      <c r="H1138" s="43"/>
      <c r="I1138" s="222"/>
      <c r="J1138" s="43"/>
      <c r="K1138" s="43"/>
      <c r="L1138" s="47"/>
      <c r="M1138" s="223"/>
      <c r="N1138" s="224"/>
      <c r="O1138" s="87"/>
      <c r="P1138" s="87"/>
      <c r="Q1138" s="87"/>
      <c r="R1138" s="87"/>
      <c r="S1138" s="87"/>
      <c r="T1138" s="88"/>
      <c r="U1138" s="41"/>
      <c r="V1138" s="41"/>
      <c r="W1138" s="41"/>
      <c r="X1138" s="41"/>
      <c r="Y1138" s="41"/>
      <c r="Z1138" s="41"/>
      <c r="AA1138" s="41"/>
      <c r="AB1138" s="41"/>
      <c r="AC1138" s="41"/>
      <c r="AD1138" s="41"/>
      <c r="AE1138" s="41"/>
      <c r="AT1138" s="20" t="s">
        <v>149</v>
      </c>
      <c r="AU1138" s="20" t="s">
        <v>86</v>
      </c>
    </row>
    <row r="1139" s="2" customFormat="1">
      <c r="A1139" s="41"/>
      <c r="B1139" s="42"/>
      <c r="C1139" s="43"/>
      <c r="D1139" s="220" t="s">
        <v>164</v>
      </c>
      <c r="E1139" s="43"/>
      <c r="F1139" s="239" t="s">
        <v>3022</v>
      </c>
      <c r="G1139" s="43"/>
      <c r="H1139" s="43"/>
      <c r="I1139" s="222"/>
      <c r="J1139" s="43"/>
      <c r="K1139" s="43"/>
      <c r="L1139" s="47"/>
      <c r="M1139" s="223"/>
      <c r="N1139" s="224"/>
      <c r="O1139" s="87"/>
      <c r="P1139" s="87"/>
      <c r="Q1139" s="87"/>
      <c r="R1139" s="87"/>
      <c r="S1139" s="87"/>
      <c r="T1139" s="88"/>
      <c r="U1139" s="41"/>
      <c r="V1139" s="41"/>
      <c r="W1139" s="41"/>
      <c r="X1139" s="41"/>
      <c r="Y1139" s="41"/>
      <c r="Z1139" s="41"/>
      <c r="AA1139" s="41"/>
      <c r="AB1139" s="41"/>
      <c r="AC1139" s="41"/>
      <c r="AD1139" s="41"/>
      <c r="AE1139" s="41"/>
      <c r="AT1139" s="20" t="s">
        <v>164</v>
      </c>
      <c r="AU1139" s="20" t="s">
        <v>86</v>
      </c>
    </row>
    <row r="1140" s="13" customFormat="1">
      <c r="A1140" s="13"/>
      <c r="B1140" s="227"/>
      <c r="C1140" s="228"/>
      <c r="D1140" s="220" t="s">
        <v>153</v>
      </c>
      <c r="E1140" s="229" t="s">
        <v>19</v>
      </c>
      <c r="F1140" s="230" t="s">
        <v>3023</v>
      </c>
      <c r="G1140" s="228"/>
      <c r="H1140" s="231">
        <v>18</v>
      </c>
      <c r="I1140" s="232"/>
      <c r="J1140" s="228"/>
      <c r="K1140" s="228"/>
      <c r="L1140" s="233"/>
      <c r="M1140" s="234"/>
      <c r="N1140" s="235"/>
      <c r="O1140" s="235"/>
      <c r="P1140" s="235"/>
      <c r="Q1140" s="235"/>
      <c r="R1140" s="235"/>
      <c r="S1140" s="235"/>
      <c r="T1140" s="236"/>
      <c r="U1140" s="13"/>
      <c r="V1140" s="13"/>
      <c r="W1140" s="13"/>
      <c r="X1140" s="13"/>
      <c r="Y1140" s="13"/>
      <c r="Z1140" s="13"/>
      <c r="AA1140" s="13"/>
      <c r="AB1140" s="13"/>
      <c r="AC1140" s="13"/>
      <c r="AD1140" s="13"/>
      <c r="AE1140" s="13"/>
      <c r="AT1140" s="237" t="s">
        <v>153</v>
      </c>
      <c r="AU1140" s="237" t="s">
        <v>86</v>
      </c>
      <c r="AV1140" s="13" t="s">
        <v>86</v>
      </c>
      <c r="AW1140" s="13" t="s">
        <v>35</v>
      </c>
      <c r="AX1140" s="13" t="s">
        <v>84</v>
      </c>
      <c r="AY1140" s="237" t="s">
        <v>139</v>
      </c>
    </row>
    <row r="1141" s="2" customFormat="1" ht="16.5" customHeight="1">
      <c r="A1141" s="41"/>
      <c r="B1141" s="42"/>
      <c r="C1141" s="207" t="s">
        <v>3024</v>
      </c>
      <c r="D1141" s="272" t="s">
        <v>142</v>
      </c>
      <c r="E1141" s="208" t="s">
        <v>3025</v>
      </c>
      <c r="F1141" s="209" t="s">
        <v>3026</v>
      </c>
      <c r="G1141" s="210" t="s">
        <v>271</v>
      </c>
      <c r="H1141" s="211">
        <v>4</v>
      </c>
      <c r="I1141" s="212"/>
      <c r="J1141" s="213">
        <f>ROUND(I1141*H1141,2)</f>
        <v>0</v>
      </c>
      <c r="K1141" s="209" t="s">
        <v>146</v>
      </c>
      <c r="L1141" s="47"/>
      <c r="M1141" s="214" t="s">
        <v>19</v>
      </c>
      <c r="N1141" s="215" t="s">
        <v>47</v>
      </c>
      <c r="O1141" s="87"/>
      <c r="P1141" s="216">
        <f>O1141*H1141</f>
        <v>0</v>
      </c>
      <c r="Q1141" s="216">
        <v>0</v>
      </c>
      <c r="R1141" s="216">
        <f>Q1141*H1141</f>
        <v>0</v>
      </c>
      <c r="S1141" s="216">
        <v>0</v>
      </c>
      <c r="T1141" s="217">
        <f>S1141*H1141</f>
        <v>0</v>
      </c>
      <c r="U1141" s="41"/>
      <c r="V1141" s="41"/>
      <c r="W1141" s="41"/>
      <c r="X1141" s="41"/>
      <c r="Y1141" s="41"/>
      <c r="Z1141" s="41"/>
      <c r="AA1141" s="41"/>
      <c r="AB1141" s="41"/>
      <c r="AC1141" s="41"/>
      <c r="AD1141" s="41"/>
      <c r="AE1141" s="41"/>
      <c r="AR1141" s="218" t="s">
        <v>305</v>
      </c>
      <c r="AT1141" s="218" t="s">
        <v>142</v>
      </c>
      <c r="AU1141" s="218" t="s">
        <v>86</v>
      </c>
      <c r="AY1141" s="20" t="s">
        <v>139</v>
      </c>
      <c r="BE1141" s="219">
        <f>IF(N1141="základní",J1141,0)</f>
        <v>0</v>
      </c>
      <c r="BF1141" s="219">
        <f>IF(N1141="snížená",J1141,0)</f>
        <v>0</v>
      </c>
      <c r="BG1141" s="219">
        <f>IF(N1141="zákl. přenesená",J1141,0)</f>
        <v>0</v>
      </c>
      <c r="BH1141" s="219">
        <f>IF(N1141="sníž. přenesená",J1141,0)</f>
        <v>0</v>
      </c>
      <c r="BI1141" s="219">
        <f>IF(N1141="nulová",J1141,0)</f>
        <v>0</v>
      </c>
      <c r="BJ1141" s="20" t="s">
        <v>84</v>
      </c>
      <c r="BK1141" s="219">
        <f>ROUND(I1141*H1141,2)</f>
        <v>0</v>
      </c>
      <c r="BL1141" s="20" t="s">
        <v>305</v>
      </c>
      <c r="BM1141" s="218" t="s">
        <v>3027</v>
      </c>
    </row>
    <row r="1142" s="2" customFormat="1">
      <c r="A1142" s="41"/>
      <c r="B1142" s="42"/>
      <c r="C1142" s="43"/>
      <c r="D1142" s="220" t="s">
        <v>149</v>
      </c>
      <c r="E1142" s="43"/>
      <c r="F1142" s="221" t="s">
        <v>3028</v>
      </c>
      <c r="G1142" s="43"/>
      <c r="H1142" s="43"/>
      <c r="I1142" s="222"/>
      <c r="J1142" s="43"/>
      <c r="K1142" s="43"/>
      <c r="L1142" s="47"/>
      <c r="M1142" s="223"/>
      <c r="N1142" s="224"/>
      <c r="O1142" s="87"/>
      <c r="P1142" s="87"/>
      <c r="Q1142" s="87"/>
      <c r="R1142" s="87"/>
      <c r="S1142" s="87"/>
      <c r="T1142" s="88"/>
      <c r="U1142" s="41"/>
      <c r="V1142" s="41"/>
      <c r="W1142" s="41"/>
      <c r="X1142" s="41"/>
      <c r="Y1142" s="41"/>
      <c r="Z1142" s="41"/>
      <c r="AA1142" s="41"/>
      <c r="AB1142" s="41"/>
      <c r="AC1142" s="41"/>
      <c r="AD1142" s="41"/>
      <c r="AE1142" s="41"/>
      <c r="AT1142" s="20" t="s">
        <v>149</v>
      </c>
      <c r="AU1142" s="20" t="s">
        <v>86</v>
      </c>
    </row>
    <row r="1143" s="2" customFormat="1">
      <c r="A1143" s="41"/>
      <c r="B1143" s="42"/>
      <c r="C1143" s="43"/>
      <c r="D1143" s="225" t="s">
        <v>151</v>
      </c>
      <c r="E1143" s="43"/>
      <c r="F1143" s="226" t="s">
        <v>3029</v>
      </c>
      <c r="G1143" s="43"/>
      <c r="H1143" s="43"/>
      <c r="I1143" s="222"/>
      <c r="J1143" s="43"/>
      <c r="K1143" s="43"/>
      <c r="L1143" s="47"/>
      <c r="M1143" s="223"/>
      <c r="N1143" s="224"/>
      <c r="O1143" s="87"/>
      <c r="P1143" s="87"/>
      <c r="Q1143" s="87"/>
      <c r="R1143" s="87"/>
      <c r="S1143" s="87"/>
      <c r="T1143" s="88"/>
      <c r="U1143" s="41"/>
      <c r="V1143" s="41"/>
      <c r="W1143" s="41"/>
      <c r="X1143" s="41"/>
      <c r="Y1143" s="41"/>
      <c r="Z1143" s="41"/>
      <c r="AA1143" s="41"/>
      <c r="AB1143" s="41"/>
      <c r="AC1143" s="41"/>
      <c r="AD1143" s="41"/>
      <c r="AE1143" s="41"/>
      <c r="AT1143" s="20" t="s">
        <v>151</v>
      </c>
      <c r="AU1143" s="20" t="s">
        <v>86</v>
      </c>
    </row>
    <row r="1144" s="2" customFormat="1">
      <c r="A1144" s="41"/>
      <c r="B1144" s="42"/>
      <c r="C1144" s="43"/>
      <c r="D1144" s="220" t="s">
        <v>164</v>
      </c>
      <c r="E1144" s="43"/>
      <c r="F1144" s="239" t="s">
        <v>2306</v>
      </c>
      <c r="G1144" s="43"/>
      <c r="H1144" s="43"/>
      <c r="I1144" s="222"/>
      <c r="J1144" s="43"/>
      <c r="K1144" s="43"/>
      <c r="L1144" s="47"/>
      <c r="M1144" s="223"/>
      <c r="N1144" s="224"/>
      <c r="O1144" s="87"/>
      <c r="P1144" s="87"/>
      <c r="Q1144" s="87"/>
      <c r="R1144" s="87"/>
      <c r="S1144" s="87"/>
      <c r="T1144" s="88"/>
      <c r="U1144" s="41"/>
      <c r="V1144" s="41"/>
      <c r="W1144" s="41"/>
      <c r="X1144" s="41"/>
      <c r="Y1144" s="41"/>
      <c r="Z1144" s="41"/>
      <c r="AA1144" s="41"/>
      <c r="AB1144" s="41"/>
      <c r="AC1144" s="41"/>
      <c r="AD1144" s="41"/>
      <c r="AE1144" s="41"/>
      <c r="AT1144" s="20" t="s">
        <v>164</v>
      </c>
      <c r="AU1144" s="20" t="s">
        <v>86</v>
      </c>
    </row>
    <row r="1145" s="2" customFormat="1" ht="16.5" customHeight="1">
      <c r="A1145" s="41"/>
      <c r="B1145" s="42"/>
      <c r="C1145" s="240" t="s">
        <v>3030</v>
      </c>
      <c r="D1145" s="273" t="s">
        <v>182</v>
      </c>
      <c r="E1145" s="242" t="s">
        <v>3031</v>
      </c>
      <c r="F1145" s="243" t="s">
        <v>3032</v>
      </c>
      <c r="G1145" s="244" t="s">
        <v>271</v>
      </c>
      <c r="H1145" s="245">
        <v>4</v>
      </c>
      <c r="I1145" s="246"/>
      <c r="J1145" s="247">
        <f>ROUND(I1145*H1145,2)</f>
        <v>0</v>
      </c>
      <c r="K1145" s="243" t="s">
        <v>146</v>
      </c>
      <c r="L1145" s="248"/>
      <c r="M1145" s="249" t="s">
        <v>19</v>
      </c>
      <c r="N1145" s="250" t="s">
        <v>47</v>
      </c>
      <c r="O1145" s="87"/>
      <c r="P1145" s="216">
        <f>O1145*H1145</f>
        <v>0</v>
      </c>
      <c r="Q1145" s="216">
        <v>0.00029999999999999997</v>
      </c>
      <c r="R1145" s="216">
        <f>Q1145*H1145</f>
        <v>0.0011999999999999999</v>
      </c>
      <c r="S1145" s="216">
        <v>0</v>
      </c>
      <c r="T1145" s="217">
        <f>S1145*H1145</f>
        <v>0</v>
      </c>
      <c r="U1145" s="41"/>
      <c r="V1145" s="41"/>
      <c r="W1145" s="41"/>
      <c r="X1145" s="41"/>
      <c r="Y1145" s="41"/>
      <c r="Z1145" s="41"/>
      <c r="AA1145" s="41"/>
      <c r="AB1145" s="41"/>
      <c r="AC1145" s="41"/>
      <c r="AD1145" s="41"/>
      <c r="AE1145" s="41"/>
      <c r="AR1145" s="218" t="s">
        <v>388</v>
      </c>
      <c r="AT1145" s="218" t="s">
        <v>182</v>
      </c>
      <c r="AU1145" s="218" t="s">
        <v>86</v>
      </c>
      <c r="AY1145" s="20" t="s">
        <v>139</v>
      </c>
      <c r="BE1145" s="219">
        <f>IF(N1145="základní",J1145,0)</f>
        <v>0</v>
      </c>
      <c r="BF1145" s="219">
        <f>IF(N1145="snížená",J1145,0)</f>
        <v>0</v>
      </c>
      <c r="BG1145" s="219">
        <f>IF(N1145="zákl. přenesená",J1145,0)</f>
        <v>0</v>
      </c>
      <c r="BH1145" s="219">
        <f>IF(N1145="sníž. přenesená",J1145,0)</f>
        <v>0</v>
      </c>
      <c r="BI1145" s="219">
        <f>IF(N1145="nulová",J1145,0)</f>
        <v>0</v>
      </c>
      <c r="BJ1145" s="20" t="s">
        <v>84</v>
      </c>
      <c r="BK1145" s="219">
        <f>ROUND(I1145*H1145,2)</f>
        <v>0</v>
      </c>
      <c r="BL1145" s="20" t="s">
        <v>305</v>
      </c>
      <c r="BM1145" s="218" t="s">
        <v>3033</v>
      </c>
    </row>
    <row r="1146" s="2" customFormat="1">
      <c r="A1146" s="41"/>
      <c r="B1146" s="42"/>
      <c r="C1146" s="43"/>
      <c r="D1146" s="220" t="s">
        <v>149</v>
      </c>
      <c r="E1146" s="43"/>
      <c r="F1146" s="221" t="s">
        <v>3032</v>
      </c>
      <c r="G1146" s="43"/>
      <c r="H1146" s="43"/>
      <c r="I1146" s="222"/>
      <c r="J1146" s="43"/>
      <c r="K1146" s="43"/>
      <c r="L1146" s="47"/>
      <c r="M1146" s="223"/>
      <c r="N1146" s="224"/>
      <c r="O1146" s="87"/>
      <c r="P1146" s="87"/>
      <c r="Q1146" s="87"/>
      <c r="R1146" s="87"/>
      <c r="S1146" s="87"/>
      <c r="T1146" s="88"/>
      <c r="U1146" s="41"/>
      <c r="V1146" s="41"/>
      <c r="W1146" s="41"/>
      <c r="X1146" s="41"/>
      <c r="Y1146" s="41"/>
      <c r="Z1146" s="41"/>
      <c r="AA1146" s="41"/>
      <c r="AB1146" s="41"/>
      <c r="AC1146" s="41"/>
      <c r="AD1146" s="41"/>
      <c r="AE1146" s="41"/>
      <c r="AT1146" s="20" t="s">
        <v>149</v>
      </c>
      <c r="AU1146" s="20" t="s">
        <v>86</v>
      </c>
    </row>
    <row r="1147" s="2" customFormat="1">
      <c r="A1147" s="41"/>
      <c r="B1147" s="42"/>
      <c r="C1147" s="43"/>
      <c r="D1147" s="220" t="s">
        <v>164</v>
      </c>
      <c r="E1147" s="43"/>
      <c r="F1147" s="239" t="s">
        <v>2306</v>
      </c>
      <c r="G1147" s="43"/>
      <c r="H1147" s="43"/>
      <c r="I1147" s="222"/>
      <c r="J1147" s="43"/>
      <c r="K1147" s="43"/>
      <c r="L1147" s="47"/>
      <c r="M1147" s="223"/>
      <c r="N1147" s="224"/>
      <c r="O1147" s="87"/>
      <c r="P1147" s="87"/>
      <c r="Q1147" s="87"/>
      <c r="R1147" s="87"/>
      <c r="S1147" s="87"/>
      <c r="T1147" s="88"/>
      <c r="U1147" s="41"/>
      <c r="V1147" s="41"/>
      <c r="W1147" s="41"/>
      <c r="X1147" s="41"/>
      <c r="Y1147" s="41"/>
      <c r="Z1147" s="41"/>
      <c r="AA1147" s="41"/>
      <c r="AB1147" s="41"/>
      <c r="AC1147" s="41"/>
      <c r="AD1147" s="41"/>
      <c r="AE1147" s="41"/>
      <c r="AT1147" s="20" t="s">
        <v>164</v>
      </c>
      <c r="AU1147" s="20" t="s">
        <v>86</v>
      </c>
    </row>
    <row r="1148" s="13" customFormat="1">
      <c r="A1148" s="13"/>
      <c r="B1148" s="227"/>
      <c r="C1148" s="228"/>
      <c r="D1148" s="220" t="s">
        <v>153</v>
      </c>
      <c r="E1148" s="229" t="s">
        <v>19</v>
      </c>
      <c r="F1148" s="230" t="s">
        <v>3034</v>
      </c>
      <c r="G1148" s="228"/>
      <c r="H1148" s="231">
        <v>4</v>
      </c>
      <c r="I1148" s="232"/>
      <c r="J1148" s="228"/>
      <c r="K1148" s="228"/>
      <c r="L1148" s="233"/>
      <c r="M1148" s="234"/>
      <c r="N1148" s="235"/>
      <c r="O1148" s="235"/>
      <c r="P1148" s="235"/>
      <c r="Q1148" s="235"/>
      <c r="R1148" s="235"/>
      <c r="S1148" s="235"/>
      <c r="T1148" s="236"/>
      <c r="U1148" s="13"/>
      <c r="V1148" s="13"/>
      <c r="W1148" s="13"/>
      <c r="X1148" s="13"/>
      <c r="Y1148" s="13"/>
      <c r="Z1148" s="13"/>
      <c r="AA1148" s="13"/>
      <c r="AB1148" s="13"/>
      <c r="AC1148" s="13"/>
      <c r="AD1148" s="13"/>
      <c r="AE1148" s="13"/>
      <c r="AT1148" s="237" t="s">
        <v>153</v>
      </c>
      <c r="AU1148" s="237" t="s">
        <v>86</v>
      </c>
      <c r="AV1148" s="13" t="s">
        <v>86</v>
      </c>
      <c r="AW1148" s="13" t="s">
        <v>35</v>
      </c>
      <c r="AX1148" s="13" t="s">
        <v>84</v>
      </c>
      <c r="AY1148" s="237" t="s">
        <v>139</v>
      </c>
    </row>
    <row r="1149" s="2" customFormat="1" ht="16.5" customHeight="1">
      <c r="A1149" s="41"/>
      <c r="B1149" s="42"/>
      <c r="C1149" s="207" t="s">
        <v>3035</v>
      </c>
      <c r="D1149" s="272" t="s">
        <v>142</v>
      </c>
      <c r="E1149" s="208" t="s">
        <v>3036</v>
      </c>
      <c r="F1149" s="209" t="s">
        <v>3037</v>
      </c>
      <c r="G1149" s="210" t="s">
        <v>271</v>
      </c>
      <c r="H1149" s="211">
        <v>4</v>
      </c>
      <c r="I1149" s="212"/>
      <c r="J1149" s="213">
        <f>ROUND(I1149*H1149,2)</f>
        <v>0</v>
      </c>
      <c r="K1149" s="209" t="s">
        <v>146</v>
      </c>
      <c r="L1149" s="47"/>
      <c r="M1149" s="214" t="s">
        <v>19</v>
      </c>
      <c r="N1149" s="215" t="s">
        <v>47</v>
      </c>
      <c r="O1149" s="87"/>
      <c r="P1149" s="216">
        <f>O1149*H1149</f>
        <v>0</v>
      </c>
      <c r="Q1149" s="216">
        <v>0</v>
      </c>
      <c r="R1149" s="216">
        <f>Q1149*H1149</f>
        <v>0</v>
      </c>
      <c r="S1149" s="216">
        <v>0</v>
      </c>
      <c r="T1149" s="217">
        <f>S1149*H1149</f>
        <v>0</v>
      </c>
      <c r="U1149" s="41"/>
      <c r="V1149" s="41"/>
      <c r="W1149" s="41"/>
      <c r="X1149" s="41"/>
      <c r="Y1149" s="41"/>
      <c r="Z1149" s="41"/>
      <c r="AA1149" s="41"/>
      <c r="AB1149" s="41"/>
      <c r="AC1149" s="41"/>
      <c r="AD1149" s="41"/>
      <c r="AE1149" s="41"/>
      <c r="AR1149" s="218" t="s">
        <v>305</v>
      </c>
      <c r="AT1149" s="218" t="s">
        <v>142</v>
      </c>
      <c r="AU1149" s="218" t="s">
        <v>86</v>
      </c>
      <c r="AY1149" s="20" t="s">
        <v>139</v>
      </c>
      <c r="BE1149" s="219">
        <f>IF(N1149="základní",J1149,0)</f>
        <v>0</v>
      </c>
      <c r="BF1149" s="219">
        <f>IF(N1149="snížená",J1149,0)</f>
        <v>0</v>
      </c>
      <c r="BG1149" s="219">
        <f>IF(N1149="zákl. přenesená",J1149,0)</f>
        <v>0</v>
      </c>
      <c r="BH1149" s="219">
        <f>IF(N1149="sníž. přenesená",J1149,0)</f>
        <v>0</v>
      </c>
      <c r="BI1149" s="219">
        <f>IF(N1149="nulová",J1149,0)</f>
        <v>0</v>
      </c>
      <c r="BJ1149" s="20" t="s">
        <v>84</v>
      </c>
      <c r="BK1149" s="219">
        <f>ROUND(I1149*H1149,2)</f>
        <v>0</v>
      </c>
      <c r="BL1149" s="20" t="s">
        <v>305</v>
      </c>
      <c r="BM1149" s="218" t="s">
        <v>3038</v>
      </c>
    </row>
    <row r="1150" s="2" customFormat="1">
      <c r="A1150" s="41"/>
      <c r="B1150" s="42"/>
      <c r="C1150" s="43"/>
      <c r="D1150" s="220" t="s">
        <v>149</v>
      </c>
      <c r="E1150" s="43"/>
      <c r="F1150" s="221" t="s">
        <v>3039</v>
      </c>
      <c r="G1150" s="43"/>
      <c r="H1150" s="43"/>
      <c r="I1150" s="222"/>
      <c r="J1150" s="43"/>
      <c r="K1150" s="43"/>
      <c r="L1150" s="47"/>
      <c r="M1150" s="223"/>
      <c r="N1150" s="224"/>
      <c r="O1150" s="87"/>
      <c r="P1150" s="87"/>
      <c r="Q1150" s="87"/>
      <c r="R1150" s="87"/>
      <c r="S1150" s="87"/>
      <c r="T1150" s="88"/>
      <c r="U1150" s="41"/>
      <c r="V1150" s="41"/>
      <c r="W1150" s="41"/>
      <c r="X1150" s="41"/>
      <c r="Y1150" s="41"/>
      <c r="Z1150" s="41"/>
      <c r="AA1150" s="41"/>
      <c r="AB1150" s="41"/>
      <c r="AC1150" s="41"/>
      <c r="AD1150" s="41"/>
      <c r="AE1150" s="41"/>
      <c r="AT1150" s="20" t="s">
        <v>149</v>
      </c>
      <c r="AU1150" s="20" t="s">
        <v>86</v>
      </c>
    </row>
    <row r="1151" s="2" customFormat="1">
      <c r="A1151" s="41"/>
      <c r="B1151" s="42"/>
      <c r="C1151" s="43"/>
      <c r="D1151" s="225" t="s">
        <v>151</v>
      </c>
      <c r="E1151" s="43"/>
      <c r="F1151" s="226" t="s">
        <v>3040</v>
      </c>
      <c r="G1151" s="43"/>
      <c r="H1151" s="43"/>
      <c r="I1151" s="222"/>
      <c r="J1151" s="43"/>
      <c r="K1151" s="43"/>
      <c r="L1151" s="47"/>
      <c r="M1151" s="223"/>
      <c r="N1151" s="224"/>
      <c r="O1151" s="87"/>
      <c r="P1151" s="87"/>
      <c r="Q1151" s="87"/>
      <c r="R1151" s="87"/>
      <c r="S1151" s="87"/>
      <c r="T1151" s="88"/>
      <c r="U1151" s="41"/>
      <c r="V1151" s="41"/>
      <c r="W1151" s="41"/>
      <c r="X1151" s="41"/>
      <c r="Y1151" s="41"/>
      <c r="Z1151" s="41"/>
      <c r="AA1151" s="41"/>
      <c r="AB1151" s="41"/>
      <c r="AC1151" s="41"/>
      <c r="AD1151" s="41"/>
      <c r="AE1151" s="41"/>
      <c r="AT1151" s="20" t="s">
        <v>151</v>
      </c>
      <c r="AU1151" s="20" t="s">
        <v>86</v>
      </c>
    </row>
    <row r="1152" s="2" customFormat="1">
      <c r="A1152" s="41"/>
      <c r="B1152" s="42"/>
      <c r="C1152" s="43"/>
      <c r="D1152" s="220" t="s">
        <v>164</v>
      </c>
      <c r="E1152" s="43"/>
      <c r="F1152" s="239" t="s">
        <v>2306</v>
      </c>
      <c r="G1152" s="43"/>
      <c r="H1152" s="43"/>
      <c r="I1152" s="222"/>
      <c r="J1152" s="43"/>
      <c r="K1152" s="43"/>
      <c r="L1152" s="47"/>
      <c r="M1152" s="223"/>
      <c r="N1152" s="224"/>
      <c r="O1152" s="87"/>
      <c r="P1152" s="87"/>
      <c r="Q1152" s="87"/>
      <c r="R1152" s="87"/>
      <c r="S1152" s="87"/>
      <c r="T1152" s="88"/>
      <c r="U1152" s="41"/>
      <c r="V1152" s="41"/>
      <c r="W1152" s="41"/>
      <c r="X1152" s="41"/>
      <c r="Y1152" s="41"/>
      <c r="Z1152" s="41"/>
      <c r="AA1152" s="41"/>
      <c r="AB1152" s="41"/>
      <c r="AC1152" s="41"/>
      <c r="AD1152" s="41"/>
      <c r="AE1152" s="41"/>
      <c r="AT1152" s="20" t="s">
        <v>164</v>
      </c>
      <c r="AU1152" s="20" t="s">
        <v>86</v>
      </c>
    </row>
    <row r="1153" s="13" customFormat="1">
      <c r="A1153" s="13"/>
      <c r="B1153" s="227"/>
      <c r="C1153" s="228"/>
      <c r="D1153" s="220" t="s">
        <v>153</v>
      </c>
      <c r="E1153" s="229" t="s">
        <v>19</v>
      </c>
      <c r="F1153" s="230" t="s">
        <v>3041</v>
      </c>
      <c r="G1153" s="228"/>
      <c r="H1153" s="231">
        <v>4</v>
      </c>
      <c r="I1153" s="232"/>
      <c r="J1153" s="228"/>
      <c r="K1153" s="228"/>
      <c r="L1153" s="233"/>
      <c r="M1153" s="234"/>
      <c r="N1153" s="235"/>
      <c r="O1153" s="235"/>
      <c r="P1153" s="235"/>
      <c r="Q1153" s="235"/>
      <c r="R1153" s="235"/>
      <c r="S1153" s="235"/>
      <c r="T1153" s="236"/>
      <c r="U1153" s="13"/>
      <c r="V1153" s="13"/>
      <c r="W1153" s="13"/>
      <c r="X1153" s="13"/>
      <c r="Y1153" s="13"/>
      <c r="Z1153" s="13"/>
      <c r="AA1153" s="13"/>
      <c r="AB1153" s="13"/>
      <c r="AC1153" s="13"/>
      <c r="AD1153" s="13"/>
      <c r="AE1153" s="13"/>
      <c r="AT1153" s="237" t="s">
        <v>153</v>
      </c>
      <c r="AU1153" s="237" t="s">
        <v>86</v>
      </c>
      <c r="AV1153" s="13" t="s">
        <v>86</v>
      </c>
      <c r="AW1153" s="13" t="s">
        <v>35</v>
      </c>
      <c r="AX1153" s="13" t="s">
        <v>84</v>
      </c>
      <c r="AY1153" s="237" t="s">
        <v>139</v>
      </c>
    </row>
    <row r="1154" s="2" customFormat="1" ht="16.5" customHeight="1">
      <c r="A1154" s="41"/>
      <c r="B1154" s="42"/>
      <c r="C1154" s="240" t="s">
        <v>3042</v>
      </c>
      <c r="D1154" s="273" t="s">
        <v>182</v>
      </c>
      <c r="E1154" s="242" t="s">
        <v>1091</v>
      </c>
      <c r="F1154" s="243" t="s">
        <v>1092</v>
      </c>
      <c r="G1154" s="244" t="s">
        <v>271</v>
      </c>
      <c r="H1154" s="245">
        <v>4</v>
      </c>
      <c r="I1154" s="246"/>
      <c r="J1154" s="247">
        <f>ROUND(I1154*H1154,2)</f>
        <v>0</v>
      </c>
      <c r="K1154" s="243" t="s">
        <v>146</v>
      </c>
      <c r="L1154" s="248"/>
      <c r="M1154" s="249" t="s">
        <v>19</v>
      </c>
      <c r="N1154" s="250" t="s">
        <v>47</v>
      </c>
      <c r="O1154" s="87"/>
      <c r="P1154" s="216">
        <f>O1154*H1154</f>
        <v>0</v>
      </c>
      <c r="Q1154" s="216">
        <v>0.0023999999999999998</v>
      </c>
      <c r="R1154" s="216">
        <f>Q1154*H1154</f>
        <v>0.0095999999999999992</v>
      </c>
      <c r="S1154" s="216">
        <v>0</v>
      </c>
      <c r="T1154" s="217">
        <f>S1154*H1154</f>
        <v>0</v>
      </c>
      <c r="U1154" s="41"/>
      <c r="V1154" s="41"/>
      <c r="W1154" s="41"/>
      <c r="X1154" s="41"/>
      <c r="Y1154" s="41"/>
      <c r="Z1154" s="41"/>
      <c r="AA1154" s="41"/>
      <c r="AB1154" s="41"/>
      <c r="AC1154" s="41"/>
      <c r="AD1154" s="41"/>
      <c r="AE1154" s="41"/>
      <c r="AR1154" s="218" t="s">
        <v>388</v>
      </c>
      <c r="AT1154" s="218" t="s">
        <v>182</v>
      </c>
      <c r="AU1154" s="218" t="s">
        <v>86</v>
      </c>
      <c r="AY1154" s="20" t="s">
        <v>139</v>
      </c>
      <c r="BE1154" s="219">
        <f>IF(N1154="základní",J1154,0)</f>
        <v>0</v>
      </c>
      <c r="BF1154" s="219">
        <f>IF(N1154="snížená",J1154,0)</f>
        <v>0</v>
      </c>
      <c r="BG1154" s="219">
        <f>IF(N1154="zákl. přenesená",J1154,0)</f>
        <v>0</v>
      </c>
      <c r="BH1154" s="219">
        <f>IF(N1154="sníž. přenesená",J1154,0)</f>
        <v>0</v>
      </c>
      <c r="BI1154" s="219">
        <f>IF(N1154="nulová",J1154,0)</f>
        <v>0</v>
      </c>
      <c r="BJ1154" s="20" t="s">
        <v>84</v>
      </c>
      <c r="BK1154" s="219">
        <f>ROUND(I1154*H1154,2)</f>
        <v>0</v>
      </c>
      <c r="BL1154" s="20" t="s">
        <v>305</v>
      </c>
      <c r="BM1154" s="218" t="s">
        <v>3043</v>
      </c>
    </row>
    <row r="1155" s="2" customFormat="1">
      <c r="A1155" s="41"/>
      <c r="B1155" s="42"/>
      <c r="C1155" s="43"/>
      <c r="D1155" s="220" t="s">
        <v>149</v>
      </c>
      <c r="E1155" s="43"/>
      <c r="F1155" s="221" t="s">
        <v>1092</v>
      </c>
      <c r="G1155" s="43"/>
      <c r="H1155" s="43"/>
      <c r="I1155" s="222"/>
      <c r="J1155" s="43"/>
      <c r="K1155" s="43"/>
      <c r="L1155" s="47"/>
      <c r="M1155" s="223"/>
      <c r="N1155" s="224"/>
      <c r="O1155" s="87"/>
      <c r="P1155" s="87"/>
      <c r="Q1155" s="87"/>
      <c r="R1155" s="87"/>
      <c r="S1155" s="87"/>
      <c r="T1155" s="88"/>
      <c r="U1155" s="41"/>
      <c r="V1155" s="41"/>
      <c r="W1155" s="41"/>
      <c r="X1155" s="41"/>
      <c r="Y1155" s="41"/>
      <c r="Z1155" s="41"/>
      <c r="AA1155" s="41"/>
      <c r="AB1155" s="41"/>
      <c r="AC1155" s="41"/>
      <c r="AD1155" s="41"/>
      <c r="AE1155" s="41"/>
      <c r="AT1155" s="20" t="s">
        <v>149</v>
      </c>
      <c r="AU1155" s="20" t="s">
        <v>86</v>
      </c>
    </row>
    <row r="1156" s="2" customFormat="1">
      <c r="A1156" s="41"/>
      <c r="B1156" s="42"/>
      <c r="C1156" s="43"/>
      <c r="D1156" s="220" t="s">
        <v>164</v>
      </c>
      <c r="E1156" s="43"/>
      <c r="F1156" s="239" t="s">
        <v>2306</v>
      </c>
      <c r="G1156" s="43"/>
      <c r="H1156" s="43"/>
      <c r="I1156" s="222"/>
      <c r="J1156" s="43"/>
      <c r="K1156" s="43"/>
      <c r="L1156" s="47"/>
      <c r="M1156" s="223"/>
      <c r="N1156" s="224"/>
      <c r="O1156" s="87"/>
      <c r="P1156" s="87"/>
      <c r="Q1156" s="87"/>
      <c r="R1156" s="87"/>
      <c r="S1156" s="87"/>
      <c r="T1156" s="88"/>
      <c r="U1156" s="41"/>
      <c r="V1156" s="41"/>
      <c r="W1156" s="41"/>
      <c r="X1156" s="41"/>
      <c r="Y1156" s="41"/>
      <c r="Z1156" s="41"/>
      <c r="AA1156" s="41"/>
      <c r="AB1156" s="41"/>
      <c r="AC1156" s="41"/>
      <c r="AD1156" s="41"/>
      <c r="AE1156" s="41"/>
      <c r="AT1156" s="20" t="s">
        <v>164</v>
      </c>
      <c r="AU1156" s="20" t="s">
        <v>86</v>
      </c>
    </row>
    <row r="1157" s="2" customFormat="1" ht="16.5" customHeight="1">
      <c r="A1157" s="41"/>
      <c r="B1157" s="42"/>
      <c r="C1157" s="207" t="s">
        <v>3044</v>
      </c>
      <c r="D1157" s="238" t="s">
        <v>142</v>
      </c>
      <c r="E1157" s="208" t="s">
        <v>3045</v>
      </c>
      <c r="F1157" s="209" t="s">
        <v>3046</v>
      </c>
      <c r="G1157" s="210" t="s">
        <v>271</v>
      </c>
      <c r="H1157" s="211">
        <v>8</v>
      </c>
      <c r="I1157" s="212"/>
      <c r="J1157" s="213">
        <f>ROUND(I1157*H1157,2)</f>
        <v>0</v>
      </c>
      <c r="K1157" s="209" t="s">
        <v>146</v>
      </c>
      <c r="L1157" s="47"/>
      <c r="M1157" s="214" t="s">
        <v>19</v>
      </c>
      <c r="N1157" s="215" t="s">
        <v>47</v>
      </c>
      <c r="O1157" s="87"/>
      <c r="P1157" s="216">
        <f>O1157*H1157</f>
        <v>0</v>
      </c>
      <c r="Q1157" s="216">
        <v>0</v>
      </c>
      <c r="R1157" s="216">
        <f>Q1157*H1157</f>
        <v>0</v>
      </c>
      <c r="S1157" s="216">
        <v>0</v>
      </c>
      <c r="T1157" s="217">
        <f>S1157*H1157</f>
        <v>0</v>
      </c>
      <c r="U1157" s="41"/>
      <c r="V1157" s="41"/>
      <c r="W1157" s="41"/>
      <c r="X1157" s="41"/>
      <c r="Y1157" s="41"/>
      <c r="Z1157" s="41"/>
      <c r="AA1157" s="41"/>
      <c r="AB1157" s="41"/>
      <c r="AC1157" s="41"/>
      <c r="AD1157" s="41"/>
      <c r="AE1157" s="41"/>
      <c r="AR1157" s="218" t="s">
        <v>305</v>
      </c>
      <c r="AT1157" s="218" t="s">
        <v>142</v>
      </c>
      <c r="AU1157" s="218" t="s">
        <v>86</v>
      </c>
      <c r="AY1157" s="20" t="s">
        <v>139</v>
      </c>
      <c r="BE1157" s="219">
        <f>IF(N1157="základní",J1157,0)</f>
        <v>0</v>
      </c>
      <c r="BF1157" s="219">
        <f>IF(N1157="snížená",J1157,0)</f>
        <v>0</v>
      </c>
      <c r="BG1157" s="219">
        <f>IF(N1157="zákl. přenesená",J1157,0)</f>
        <v>0</v>
      </c>
      <c r="BH1157" s="219">
        <f>IF(N1157="sníž. přenesená",J1157,0)</f>
        <v>0</v>
      </c>
      <c r="BI1157" s="219">
        <f>IF(N1157="nulová",J1157,0)</f>
        <v>0</v>
      </c>
      <c r="BJ1157" s="20" t="s">
        <v>84</v>
      </c>
      <c r="BK1157" s="219">
        <f>ROUND(I1157*H1157,2)</f>
        <v>0</v>
      </c>
      <c r="BL1157" s="20" t="s">
        <v>305</v>
      </c>
      <c r="BM1157" s="218" t="s">
        <v>3047</v>
      </c>
    </row>
    <row r="1158" s="2" customFormat="1">
      <c r="A1158" s="41"/>
      <c r="B1158" s="42"/>
      <c r="C1158" s="43"/>
      <c r="D1158" s="220" t="s">
        <v>149</v>
      </c>
      <c r="E1158" s="43"/>
      <c r="F1158" s="221" t="s">
        <v>3048</v>
      </c>
      <c r="G1158" s="43"/>
      <c r="H1158" s="43"/>
      <c r="I1158" s="222"/>
      <c r="J1158" s="43"/>
      <c r="K1158" s="43"/>
      <c r="L1158" s="47"/>
      <c r="M1158" s="223"/>
      <c r="N1158" s="224"/>
      <c r="O1158" s="87"/>
      <c r="P1158" s="87"/>
      <c r="Q1158" s="87"/>
      <c r="R1158" s="87"/>
      <c r="S1158" s="87"/>
      <c r="T1158" s="88"/>
      <c r="U1158" s="41"/>
      <c r="V1158" s="41"/>
      <c r="W1158" s="41"/>
      <c r="X1158" s="41"/>
      <c r="Y1158" s="41"/>
      <c r="Z1158" s="41"/>
      <c r="AA1158" s="41"/>
      <c r="AB1158" s="41"/>
      <c r="AC1158" s="41"/>
      <c r="AD1158" s="41"/>
      <c r="AE1158" s="41"/>
      <c r="AT1158" s="20" t="s">
        <v>149</v>
      </c>
      <c r="AU1158" s="20" t="s">
        <v>86</v>
      </c>
    </row>
    <row r="1159" s="2" customFormat="1">
      <c r="A1159" s="41"/>
      <c r="B1159" s="42"/>
      <c r="C1159" s="43"/>
      <c r="D1159" s="225" t="s">
        <v>151</v>
      </c>
      <c r="E1159" s="43"/>
      <c r="F1159" s="226" t="s">
        <v>3049</v>
      </c>
      <c r="G1159" s="43"/>
      <c r="H1159" s="43"/>
      <c r="I1159" s="222"/>
      <c r="J1159" s="43"/>
      <c r="K1159" s="43"/>
      <c r="L1159" s="47"/>
      <c r="M1159" s="223"/>
      <c r="N1159" s="224"/>
      <c r="O1159" s="87"/>
      <c r="P1159" s="87"/>
      <c r="Q1159" s="87"/>
      <c r="R1159" s="87"/>
      <c r="S1159" s="87"/>
      <c r="T1159" s="88"/>
      <c r="U1159" s="41"/>
      <c r="V1159" s="41"/>
      <c r="W1159" s="41"/>
      <c r="X1159" s="41"/>
      <c r="Y1159" s="41"/>
      <c r="Z1159" s="41"/>
      <c r="AA1159" s="41"/>
      <c r="AB1159" s="41"/>
      <c r="AC1159" s="41"/>
      <c r="AD1159" s="41"/>
      <c r="AE1159" s="41"/>
      <c r="AT1159" s="20" t="s">
        <v>151</v>
      </c>
      <c r="AU1159" s="20" t="s">
        <v>86</v>
      </c>
    </row>
    <row r="1160" s="2" customFormat="1">
      <c r="A1160" s="41"/>
      <c r="B1160" s="42"/>
      <c r="C1160" s="43"/>
      <c r="D1160" s="220" t="s">
        <v>164</v>
      </c>
      <c r="E1160" s="43"/>
      <c r="F1160" s="239" t="s">
        <v>2306</v>
      </c>
      <c r="G1160" s="43"/>
      <c r="H1160" s="43"/>
      <c r="I1160" s="222"/>
      <c r="J1160" s="43"/>
      <c r="K1160" s="43"/>
      <c r="L1160" s="47"/>
      <c r="M1160" s="223"/>
      <c r="N1160" s="224"/>
      <c r="O1160" s="87"/>
      <c r="P1160" s="87"/>
      <c r="Q1160" s="87"/>
      <c r="R1160" s="87"/>
      <c r="S1160" s="87"/>
      <c r="T1160" s="88"/>
      <c r="U1160" s="41"/>
      <c r="V1160" s="41"/>
      <c r="W1160" s="41"/>
      <c r="X1160" s="41"/>
      <c r="Y1160" s="41"/>
      <c r="Z1160" s="41"/>
      <c r="AA1160" s="41"/>
      <c r="AB1160" s="41"/>
      <c r="AC1160" s="41"/>
      <c r="AD1160" s="41"/>
      <c r="AE1160" s="41"/>
      <c r="AT1160" s="20" t="s">
        <v>164</v>
      </c>
      <c r="AU1160" s="20" t="s">
        <v>86</v>
      </c>
    </row>
    <row r="1161" s="13" customFormat="1">
      <c r="A1161" s="13"/>
      <c r="B1161" s="227"/>
      <c r="C1161" s="228"/>
      <c r="D1161" s="220" t="s">
        <v>153</v>
      </c>
      <c r="E1161" s="229" t="s">
        <v>19</v>
      </c>
      <c r="F1161" s="230" t="s">
        <v>185</v>
      </c>
      <c r="G1161" s="228"/>
      <c r="H1161" s="231">
        <v>8</v>
      </c>
      <c r="I1161" s="232"/>
      <c r="J1161" s="228"/>
      <c r="K1161" s="228"/>
      <c r="L1161" s="233"/>
      <c r="M1161" s="234"/>
      <c r="N1161" s="235"/>
      <c r="O1161" s="235"/>
      <c r="P1161" s="235"/>
      <c r="Q1161" s="235"/>
      <c r="R1161" s="235"/>
      <c r="S1161" s="235"/>
      <c r="T1161" s="236"/>
      <c r="U1161" s="13"/>
      <c r="V1161" s="13"/>
      <c r="W1161" s="13"/>
      <c r="X1161" s="13"/>
      <c r="Y1161" s="13"/>
      <c r="Z1161" s="13"/>
      <c r="AA1161" s="13"/>
      <c r="AB1161" s="13"/>
      <c r="AC1161" s="13"/>
      <c r="AD1161" s="13"/>
      <c r="AE1161" s="13"/>
      <c r="AT1161" s="237" t="s">
        <v>153</v>
      </c>
      <c r="AU1161" s="237" t="s">
        <v>86</v>
      </c>
      <c r="AV1161" s="13" t="s">
        <v>86</v>
      </c>
      <c r="AW1161" s="13" t="s">
        <v>35</v>
      </c>
      <c r="AX1161" s="13" t="s">
        <v>84</v>
      </c>
      <c r="AY1161" s="237" t="s">
        <v>139</v>
      </c>
    </row>
    <row r="1162" s="2" customFormat="1" ht="16.5" customHeight="1">
      <c r="A1162" s="41"/>
      <c r="B1162" s="42"/>
      <c r="C1162" s="207" t="s">
        <v>3050</v>
      </c>
      <c r="D1162" s="238" t="s">
        <v>142</v>
      </c>
      <c r="E1162" s="208" t="s">
        <v>971</v>
      </c>
      <c r="F1162" s="209" t="s">
        <v>972</v>
      </c>
      <c r="G1162" s="210" t="s">
        <v>271</v>
      </c>
      <c r="H1162" s="211">
        <v>4</v>
      </c>
      <c r="I1162" s="212"/>
      <c r="J1162" s="213">
        <f>ROUND(I1162*H1162,2)</f>
        <v>0</v>
      </c>
      <c r="K1162" s="209" t="s">
        <v>146</v>
      </c>
      <c r="L1162" s="47"/>
      <c r="M1162" s="214" t="s">
        <v>19</v>
      </c>
      <c r="N1162" s="215" t="s">
        <v>47</v>
      </c>
      <c r="O1162" s="87"/>
      <c r="P1162" s="216">
        <f>O1162*H1162</f>
        <v>0</v>
      </c>
      <c r="Q1162" s="216">
        <v>0</v>
      </c>
      <c r="R1162" s="216">
        <f>Q1162*H1162</f>
        <v>0</v>
      </c>
      <c r="S1162" s="216">
        <v>0</v>
      </c>
      <c r="T1162" s="217">
        <f>S1162*H1162</f>
        <v>0</v>
      </c>
      <c r="U1162" s="41"/>
      <c r="V1162" s="41"/>
      <c r="W1162" s="41"/>
      <c r="X1162" s="41"/>
      <c r="Y1162" s="41"/>
      <c r="Z1162" s="41"/>
      <c r="AA1162" s="41"/>
      <c r="AB1162" s="41"/>
      <c r="AC1162" s="41"/>
      <c r="AD1162" s="41"/>
      <c r="AE1162" s="41"/>
      <c r="AR1162" s="218" t="s">
        <v>305</v>
      </c>
      <c r="AT1162" s="218" t="s">
        <v>142</v>
      </c>
      <c r="AU1162" s="218" t="s">
        <v>86</v>
      </c>
      <c r="AY1162" s="20" t="s">
        <v>139</v>
      </c>
      <c r="BE1162" s="219">
        <f>IF(N1162="základní",J1162,0)</f>
        <v>0</v>
      </c>
      <c r="BF1162" s="219">
        <f>IF(N1162="snížená",J1162,0)</f>
        <v>0</v>
      </c>
      <c r="BG1162" s="219">
        <f>IF(N1162="zákl. přenesená",J1162,0)</f>
        <v>0</v>
      </c>
      <c r="BH1162" s="219">
        <f>IF(N1162="sníž. přenesená",J1162,0)</f>
        <v>0</v>
      </c>
      <c r="BI1162" s="219">
        <f>IF(N1162="nulová",J1162,0)</f>
        <v>0</v>
      </c>
      <c r="BJ1162" s="20" t="s">
        <v>84</v>
      </c>
      <c r="BK1162" s="219">
        <f>ROUND(I1162*H1162,2)</f>
        <v>0</v>
      </c>
      <c r="BL1162" s="20" t="s">
        <v>305</v>
      </c>
      <c r="BM1162" s="218" t="s">
        <v>3051</v>
      </c>
    </row>
    <row r="1163" s="2" customFormat="1">
      <c r="A1163" s="41"/>
      <c r="B1163" s="42"/>
      <c r="C1163" s="43"/>
      <c r="D1163" s="220" t="s">
        <v>149</v>
      </c>
      <c r="E1163" s="43"/>
      <c r="F1163" s="221" t="s">
        <v>974</v>
      </c>
      <c r="G1163" s="43"/>
      <c r="H1163" s="43"/>
      <c r="I1163" s="222"/>
      <c r="J1163" s="43"/>
      <c r="K1163" s="43"/>
      <c r="L1163" s="47"/>
      <c r="M1163" s="223"/>
      <c r="N1163" s="224"/>
      <c r="O1163" s="87"/>
      <c r="P1163" s="87"/>
      <c r="Q1163" s="87"/>
      <c r="R1163" s="87"/>
      <c r="S1163" s="87"/>
      <c r="T1163" s="88"/>
      <c r="U1163" s="41"/>
      <c r="V1163" s="41"/>
      <c r="W1163" s="41"/>
      <c r="X1163" s="41"/>
      <c r="Y1163" s="41"/>
      <c r="Z1163" s="41"/>
      <c r="AA1163" s="41"/>
      <c r="AB1163" s="41"/>
      <c r="AC1163" s="41"/>
      <c r="AD1163" s="41"/>
      <c r="AE1163" s="41"/>
      <c r="AT1163" s="20" t="s">
        <v>149</v>
      </c>
      <c r="AU1163" s="20" t="s">
        <v>86</v>
      </c>
    </row>
    <row r="1164" s="2" customFormat="1">
      <c r="A1164" s="41"/>
      <c r="B1164" s="42"/>
      <c r="C1164" s="43"/>
      <c r="D1164" s="225" t="s">
        <v>151</v>
      </c>
      <c r="E1164" s="43"/>
      <c r="F1164" s="226" t="s">
        <v>975</v>
      </c>
      <c r="G1164" s="43"/>
      <c r="H1164" s="43"/>
      <c r="I1164" s="222"/>
      <c r="J1164" s="43"/>
      <c r="K1164" s="43"/>
      <c r="L1164" s="47"/>
      <c r="M1164" s="223"/>
      <c r="N1164" s="224"/>
      <c r="O1164" s="87"/>
      <c r="P1164" s="87"/>
      <c r="Q1164" s="87"/>
      <c r="R1164" s="87"/>
      <c r="S1164" s="87"/>
      <c r="T1164" s="88"/>
      <c r="U1164" s="41"/>
      <c r="V1164" s="41"/>
      <c r="W1164" s="41"/>
      <c r="X1164" s="41"/>
      <c r="Y1164" s="41"/>
      <c r="Z1164" s="41"/>
      <c r="AA1164" s="41"/>
      <c r="AB1164" s="41"/>
      <c r="AC1164" s="41"/>
      <c r="AD1164" s="41"/>
      <c r="AE1164" s="41"/>
      <c r="AT1164" s="20" t="s">
        <v>151</v>
      </c>
      <c r="AU1164" s="20" t="s">
        <v>86</v>
      </c>
    </row>
    <row r="1165" s="2" customFormat="1">
      <c r="A1165" s="41"/>
      <c r="B1165" s="42"/>
      <c r="C1165" s="43"/>
      <c r="D1165" s="220" t="s">
        <v>164</v>
      </c>
      <c r="E1165" s="43"/>
      <c r="F1165" s="239" t="s">
        <v>2306</v>
      </c>
      <c r="G1165" s="43"/>
      <c r="H1165" s="43"/>
      <c r="I1165" s="222"/>
      <c r="J1165" s="43"/>
      <c r="K1165" s="43"/>
      <c r="L1165" s="47"/>
      <c r="M1165" s="223"/>
      <c r="N1165" s="224"/>
      <c r="O1165" s="87"/>
      <c r="P1165" s="87"/>
      <c r="Q1165" s="87"/>
      <c r="R1165" s="87"/>
      <c r="S1165" s="87"/>
      <c r="T1165" s="88"/>
      <c r="U1165" s="41"/>
      <c r="V1165" s="41"/>
      <c r="W1165" s="41"/>
      <c r="X1165" s="41"/>
      <c r="Y1165" s="41"/>
      <c r="Z1165" s="41"/>
      <c r="AA1165" s="41"/>
      <c r="AB1165" s="41"/>
      <c r="AC1165" s="41"/>
      <c r="AD1165" s="41"/>
      <c r="AE1165" s="41"/>
      <c r="AT1165" s="20" t="s">
        <v>164</v>
      </c>
      <c r="AU1165" s="20" t="s">
        <v>86</v>
      </c>
    </row>
    <row r="1166" s="2" customFormat="1" ht="16.5" customHeight="1">
      <c r="A1166" s="41"/>
      <c r="B1166" s="42"/>
      <c r="C1166" s="240" t="s">
        <v>2823</v>
      </c>
      <c r="D1166" s="241" t="s">
        <v>182</v>
      </c>
      <c r="E1166" s="242" t="s">
        <v>3052</v>
      </c>
      <c r="F1166" s="243" t="s">
        <v>3053</v>
      </c>
      <c r="G1166" s="244" t="s">
        <v>271</v>
      </c>
      <c r="H1166" s="245">
        <v>4</v>
      </c>
      <c r="I1166" s="246"/>
      <c r="J1166" s="247">
        <f>ROUND(I1166*H1166,2)</f>
        <v>0</v>
      </c>
      <c r="K1166" s="243" t="s">
        <v>19</v>
      </c>
      <c r="L1166" s="248"/>
      <c r="M1166" s="249" t="s">
        <v>19</v>
      </c>
      <c r="N1166" s="250" t="s">
        <v>47</v>
      </c>
      <c r="O1166" s="87"/>
      <c r="P1166" s="216">
        <f>O1166*H1166</f>
        <v>0</v>
      </c>
      <c r="Q1166" s="216">
        <v>0.00035</v>
      </c>
      <c r="R1166" s="216">
        <f>Q1166*H1166</f>
        <v>0.0014</v>
      </c>
      <c r="S1166" s="216">
        <v>0</v>
      </c>
      <c r="T1166" s="217">
        <f>S1166*H1166</f>
        <v>0</v>
      </c>
      <c r="U1166" s="41"/>
      <c r="V1166" s="41"/>
      <c r="W1166" s="41"/>
      <c r="X1166" s="41"/>
      <c r="Y1166" s="41"/>
      <c r="Z1166" s="41"/>
      <c r="AA1166" s="41"/>
      <c r="AB1166" s="41"/>
      <c r="AC1166" s="41"/>
      <c r="AD1166" s="41"/>
      <c r="AE1166" s="41"/>
      <c r="AR1166" s="218" t="s">
        <v>388</v>
      </c>
      <c r="AT1166" s="218" t="s">
        <v>182</v>
      </c>
      <c r="AU1166" s="218" t="s">
        <v>86</v>
      </c>
      <c r="AY1166" s="20" t="s">
        <v>139</v>
      </c>
      <c r="BE1166" s="219">
        <f>IF(N1166="základní",J1166,0)</f>
        <v>0</v>
      </c>
      <c r="BF1166" s="219">
        <f>IF(N1166="snížená",J1166,0)</f>
        <v>0</v>
      </c>
      <c r="BG1166" s="219">
        <f>IF(N1166="zákl. přenesená",J1166,0)</f>
        <v>0</v>
      </c>
      <c r="BH1166" s="219">
        <f>IF(N1166="sníž. přenesená",J1166,0)</f>
        <v>0</v>
      </c>
      <c r="BI1166" s="219">
        <f>IF(N1166="nulová",J1166,0)</f>
        <v>0</v>
      </c>
      <c r="BJ1166" s="20" t="s">
        <v>84</v>
      </c>
      <c r="BK1166" s="219">
        <f>ROUND(I1166*H1166,2)</f>
        <v>0</v>
      </c>
      <c r="BL1166" s="20" t="s">
        <v>305</v>
      </c>
      <c r="BM1166" s="218" t="s">
        <v>3054</v>
      </c>
    </row>
    <row r="1167" s="2" customFormat="1">
      <c r="A1167" s="41"/>
      <c r="B1167" s="42"/>
      <c r="C1167" s="43"/>
      <c r="D1167" s="220" t="s">
        <v>149</v>
      </c>
      <c r="E1167" s="43"/>
      <c r="F1167" s="221" t="s">
        <v>3053</v>
      </c>
      <c r="G1167" s="43"/>
      <c r="H1167" s="43"/>
      <c r="I1167" s="222"/>
      <c r="J1167" s="43"/>
      <c r="K1167" s="43"/>
      <c r="L1167" s="47"/>
      <c r="M1167" s="223"/>
      <c r="N1167" s="224"/>
      <c r="O1167" s="87"/>
      <c r="P1167" s="87"/>
      <c r="Q1167" s="87"/>
      <c r="R1167" s="87"/>
      <c r="S1167" s="87"/>
      <c r="T1167" s="88"/>
      <c r="U1167" s="41"/>
      <c r="V1167" s="41"/>
      <c r="W1167" s="41"/>
      <c r="X1167" s="41"/>
      <c r="Y1167" s="41"/>
      <c r="Z1167" s="41"/>
      <c r="AA1167" s="41"/>
      <c r="AB1167" s="41"/>
      <c r="AC1167" s="41"/>
      <c r="AD1167" s="41"/>
      <c r="AE1167" s="41"/>
      <c r="AT1167" s="20" t="s">
        <v>149</v>
      </c>
      <c r="AU1167" s="20" t="s">
        <v>86</v>
      </c>
    </row>
    <row r="1168" s="2" customFormat="1">
      <c r="A1168" s="41"/>
      <c r="B1168" s="42"/>
      <c r="C1168" s="43"/>
      <c r="D1168" s="220" t="s">
        <v>164</v>
      </c>
      <c r="E1168" s="43"/>
      <c r="F1168" s="239" t="s">
        <v>2306</v>
      </c>
      <c r="G1168" s="43"/>
      <c r="H1168" s="43"/>
      <c r="I1168" s="222"/>
      <c r="J1168" s="43"/>
      <c r="K1168" s="43"/>
      <c r="L1168" s="47"/>
      <c r="M1168" s="223"/>
      <c r="N1168" s="224"/>
      <c r="O1168" s="87"/>
      <c r="P1168" s="87"/>
      <c r="Q1168" s="87"/>
      <c r="R1168" s="87"/>
      <c r="S1168" s="87"/>
      <c r="T1168" s="88"/>
      <c r="U1168" s="41"/>
      <c r="V1168" s="41"/>
      <c r="W1168" s="41"/>
      <c r="X1168" s="41"/>
      <c r="Y1168" s="41"/>
      <c r="Z1168" s="41"/>
      <c r="AA1168" s="41"/>
      <c r="AB1168" s="41"/>
      <c r="AC1168" s="41"/>
      <c r="AD1168" s="41"/>
      <c r="AE1168" s="41"/>
      <c r="AT1168" s="20" t="s">
        <v>164</v>
      </c>
      <c r="AU1168" s="20" t="s">
        <v>86</v>
      </c>
    </row>
    <row r="1169" s="13" customFormat="1">
      <c r="A1169" s="13"/>
      <c r="B1169" s="227"/>
      <c r="C1169" s="228"/>
      <c r="D1169" s="220" t="s">
        <v>153</v>
      </c>
      <c r="E1169" s="229" t="s">
        <v>19</v>
      </c>
      <c r="F1169" s="230" t="s">
        <v>147</v>
      </c>
      <c r="G1169" s="228"/>
      <c r="H1169" s="231">
        <v>4</v>
      </c>
      <c r="I1169" s="232"/>
      <c r="J1169" s="228"/>
      <c r="K1169" s="228"/>
      <c r="L1169" s="233"/>
      <c r="M1169" s="234"/>
      <c r="N1169" s="235"/>
      <c r="O1169" s="235"/>
      <c r="P1169" s="235"/>
      <c r="Q1169" s="235"/>
      <c r="R1169" s="235"/>
      <c r="S1169" s="235"/>
      <c r="T1169" s="236"/>
      <c r="U1169" s="13"/>
      <c r="V1169" s="13"/>
      <c r="W1169" s="13"/>
      <c r="X1169" s="13"/>
      <c r="Y1169" s="13"/>
      <c r="Z1169" s="13"/>
      <c r="AA1169" s="13"/>
      <c r="AB1169" s="13"/>
      <c r="AC1169" s="13"/>
      <c r="AD1169" s="13"/>
      <c r="AE1169" s="13"/>
      <c r="AT1169" s="237" t="s">
        <v>153</v>
      </c>
      <c r="AU1169" s="237" t="s">
        <v>86</v>
      </c>
      <c r="AV1169" s="13" t="s">
        <v>86</v>
      </c>
      <c r="AW1169" s="13" t="s">
        <v>35</v>
      </c>
      <c r="AX1169" s="13" t="s">
        <v>84</v>
      </c>
      <c r="AY1169" s="237" t="s">
        <v>139</v>
      </c>
    </row>
    <row r="1170" s="2" customFormat="1" ht="16.5" customHeight="1">
      <c r="A1170" s="41"/>
      <c r="B1170" s="42"/>
      <c r="C1170" s="207" t="s">
        <v>3055</v>
      </c>
      <c r="D1170" s="238" t="s">
        <v>142</v>
      </c>
      <c r="E1170" s="208" t="s">
        <v>981</v>
      </c>
      <c r="F1170" s="209" t="s">
        <v>982</v>
      </c>
      <c r="G1170" s="210" t="s">
        <v>271</v>
      </c>
      <c r="H1170" s="211">
        <v>1</v>
      </c>
      <c r="I1170" s="212"/>
      <c r="J1170" s="213">
        <f>ROUND(I1170*H1170,2)</f>
        <v>0</v>
      </c>
      <c r="K1170" s="209" t="s">
        <v>146</v>
      </c>
      <c r="L1170" s="47"/>
      <c r="M1170" s="214" t="s">
        <v>19</v>
      </c>
      <c r="N1170" s="215" t="s">
        <v>47</v>
      </c>
      <c r="O1170" s="87"/>
      <c r="P1170" s="216">
        <f>O1170*H1170</f>
        <v>0</v>
      </c>
      <c r="Q1170" s="216">
        <v>0</v>
      </c>
      <c r="R1170" s="216">
        <f>Q1170*H1170</f>
        <v>0</v>
      </c>
      <c r="S1170" s="216">
        <v>0</v>
      </c>
      <c r="T1170" s="217">
        <f>S1170*H1170</f>
        <v>0</v>
      </c>
      <c r="U1170" s="41"/>
      <c r="V1170" s="41"/>
      <c r="W1170" s="41"/>
      <c r="X1170" s="41"/>
      <c r="Y1170" s="41"/>
      <c r="Z1170" s="41"/>
      <c r="AA1170" s="41"/>
      <c r="AB1170" s="41"/>
      <c r="AC1170" s="41"/>
      <c r="AD1170" s="41"/>
      <c r="AE1170" s="41"/>
      <c r="AR1170" s="218" t="s">
        <v>305</v>
      </c>
      <c r="AT1170" s="218" t="s">
        <v>142</v>
      </c>
      <c r="AU1170" s="218" t="s">
        <v>86</v>
      </c>
      <c r="AY1170" s="20" t="s">
        <v>139</v>
      </c>
      <c r="BE1170" s="219">
        <f>IF(N1170="základní",J1170,0)</f>
        <v>0</v>
      </c>
      <c r="BF1170" s="219">
        <f>IF(N1170="snížená",J1170,0)</f>
        <v>0</v>
      </c>
      <c r="BG1170" s="219">
        <f>IF(N1170="zákl. přenesená",J1170,0)</f>
        <v>0</v>
      </c>
      <c r="BH1170" s="219">
        <f>IF(N1170="sníž. přenesená",J1170,0)</f>
        <v>0</v>
      </c>
      <c r="BI1170" s="219">
        <f>IF(N1170="nulová",J1170,0)</f>
        <v>0</v>
      </c>
      <c r="BJ1170" s="20" t="s">
        <v>84</v>
      </c>
      <c r="BK1170" s="219">
        <f>ROUND(I1170*H1170,2)</f>
        <v>0</v>
      </c>
      <c r="BL1170" s="20" t="s">
        <v>305</v>
      </c>
      <c r="BM1170" s="218" t="s">
        <v>3056</v>
      </c>
    </row>
    <row r="1171" s="2" customFormat="1">
      <c r="A1171" s="41"/>
      <c r="B1171" s="42"/>
      <c r="C1171" s="43"/>
      <c r="D1171" s="220" t="s">
        <v>149</v>
      </c>
      <c r="E1171" s="43"/>
      <c r="F1171" s="221" t="s">
        <v>984</v>
      </c>
      <c r="G1171" s="43"/>
      <c r="H1171" s="43"/>
      <c r="I1171" s="222"/>
      <c r="J1171" s="43"/>
      <c r="K1171" s="43"/>
      <c r="L1171" s="47"/>
      <c r="M1171" s="223"/>
      <c r="N1171" s="224"/>
      <c r="O1171" s="87"/>
      <c r="P1171" s="87"/>
      <c r="Q1171" s="87"/>
      <c r="R1171" s="87"/>
      <c r="S1171" s="87"/>
      <c r="T1171" s="88"/>
      <c r="U1171" s="41"/>
      <c r="V1171" s="41"/>
      <c r="W1171" s="41"/>
      <c r="X1171" s="41"/>
      <c r="Y1171" s="41"/>
      <c r="Z1171" s="41"/>
      <c r="AA1171" s="41"/>
      <c r="AB1171" s="41"/>
      <c r="AC1171" s="41"/>
      <c r="AD1171" s="41"/>
      <c r="AE1171" s="41"/>
      <c r="AT1171" s="20" t="s">
        <v>149</v>
      </c>
      <c r="AU1171" s="20" t="s">
        <v>86</v>
      </c>
    </row>
    <row r="1172" s="2" customFormat="1">
      <c r="A1172" s="41"/>
      <c r="B1172" s="42"/>
      <c r="C1172" s="43"/>
      <c r="D1172" s="225" t="s">
        <v>151</v>
      </c>
      <c r="E1172" s="43"/>
      <c r="F1172" s="226" t="s">
        <v>985</v>
      </c>
      <c r="G1172" s="43"/>
      <c r="H1172" s="43"/>
      <c r="I1172" s="222"/>
      <c r="J1172" s="43"/>
      <c r="K1172" s="43"/>
      <c r="L1172" s="47"/>
      <c r="M1172" s="223"/>
      <c r="N1172" s="224"/>
      <c r="O1172" s="87"/>
      <c r="P1172" s="87"/>
      <c r="Q1172" s="87"/>
      <c r="R1172" s="87"/>
      <c r="S1172" s="87"/>
      <c r="T1172" s="88"/>
      <c r="U1172" s="41"/>
      <c r="V1172" s="41"/>
      <c r="W1172" s="41"/>
      <c r="X1172" s="41"/>
      <c r="Y1172" s="41"/>
      <c r="Z1172" s="41"/>
      <c r="AA1172" s="41"/>
      <c r="AB1172" s="41"/>
      <c r="AC1172" s="41"/>
      <c r="AD1172" s="41"/>
      <c r="AE1172" s="41"/>
      <c r="AT1172" s="20" t="s">
        <v>151</v>
      </c>
      <c r="AU1172" s="20" t="s">
        <v>86</v>
      </c>
    </row>
    <row r="1173" s="2" customFormat="1">
      <c r="A1173" s="41"/>
      <c r="B1173" s="42"/>
      <c r="C1173" s="43"/>
      <c r="D1173" s="220" t="s">
        <v>164</v>
      </c>
      <c r="E1173" s="43"/>
      <c r="F1173" s="239" t="s">
        <v>2306</v>
      </c>
      <c r="G1173" s="43"/>
      <c r="H1173" s="43"/>
      <c r="I1173" s="222"/>
      <c r="J1173" s="43"/>
      <c r="K1173" s="43"/>
      <c r="L1173" s="47"/>
      <c r="M1173" s="223"/>
      <c r="N1173" s="224"/>
      <c r="O1173" s="87"/>
      <c r="P1173" s="87"/>
      <c r="Q1173" s="87"/>
      <c r="R1173" s="87"/>
      <c r="S1173" s="87"/>
      <c r="T1173" s="88"/>
      <c r="U1173" s="41"/>
      <c r="V1173" s="41"/>
      <c r="W1173" s="41"/>
      <c r="X1173" s="41"/>
      <c r="Y1173" s="41"/>
      <c r="Z1173" s="41"/>
      <c r="AA1173" s="41"/>
      <c r="AB1173" s="41"/>
      <c r="AC1173" s="41"/>
      <c r="AD1173" s="41"/>
      <c r="AE1173" s="41"/>
      <c r="AT1173" s="20" t="s">
        <v>164</v>
      </c>
      <c r="AU1173" s="20" t="s">
        <v>86</v>
      </c>
    </row>
    <row r="1174" s="13" customFormat="1">
      <c r="A1174" s="13"/>
      <c r="B1174" s="227"/>
      <c r="C1174" s="228"/>
      <c r="D1174" s="220" t="s">
        <v>153</v>
      </c>
      <c r="E1174" s="229" t="s">
        <v>19</v>
      </c>
      <c r="F1174" s="230" t="s">
        <v>3057</v>
      </c>
      <c r="G1174" s="228"/>
      <c r="H1174" s="231">
        <v>1</v>
      </c>
      <c r="I1174" s="232"/>
      <c r="J1174" s="228"/>
      <c r="K1174" s="228"/>
      <c r="L1174" s="233"/>
      <c r="M1174" s="234"/>
      <c r="N1174" s="235"/>
      <c r="O1174" s="235"/>
      <c r="P1174" s="235"/>
      <c r="Q1174" s="235"/>
      <c r="R1174" s="235"/>
      <c r="S1174" s="235"/>
      <c r="T1174" s="236"/>
      <c r="U1174" s="13"/>
      <c r="V1174" s="13"/>
      <c r="W1174" s="13"/>
      <c r="X1174" s="13"/>
      <c r="Y1174" s="13"/>
      <c r="Z1174" s="13"/>
      <c r="AA1174" s="13"/>
      <c r="AB1174" s="13"/>
      <c r="AC1174" s="13"/>
      <c r="AD1174" s="13"/>
      <c r="AE1174" s="13"/>
      <c r="AT1174" s="237" t="s">
        <v>153</v>
      </c>
      <c r="AU1174" s="237" t="s">
        <v>86</v>
      </c>
      <c r="AV1174" s="13" t="s">
        <v>86</v>
      </c>
      <c r="AW1174" s="13" t="s">
        <v>35</v>
      </c>
      <c r="AX1174" s="13" t="s">
        <v>84</v>
      </c>
      <c r="AY1174" s="237" t="s">
        <v>139</v>
      </c>
    </row>
    <row r="1175" s="2" customFormat="1" ht="16.5" customHeight="1">
      <c r="A1175" s="41"/>
      <c r="B1175" s="42"/>
      <c r="C1175" s="240" t="s">
        <v>2828</v>
      </c>
      <c r="D1175" s="241" t="s">
        <v>182</v>
      </c>
      <c r="E1175" s="242" t="s">
        <v>987</v>
      </c>
      <c r="F1175" s="243" t="s">
        <v>988</v>
      </c>
      <c r="G1175" s="244" t="s">
        <v>271</v>
      </c>
      <c r="H1175" s="245">
        <v>1</v>
      </c>
      <c r="I1175" s="246"/>
      <c r="J1175" s="247">
        <f>ROUND(I1175*H1175,2)</f>
        <v>0</v>
      </c>
      <c r="K1175" s="243" t="s">
        <v>146</v>
      </c>
      <c r="L1175" s="248"/>
      <c r="M1175" s="249" t="s">
        <v>19</v>
      </c>
      <c r="N1175" s="250" t="s">
        <v>47</v>
      </c>
      <c r="O1175" s="87"/>
      <c r="P1175" s="216">
        <f>O1175*H1175</f>
        <v>0</v>
      </c>
      <c r="Q1175" s="216">
        <v>0.0022000000000000001</v>
      </c>
      <c r="R1175" s="216">
        <f>Q1175*H1175</f>
        <v>0.0022000000000000001</v>
      </c>
      <c r="S1175" s="216">
        <v>0</v>
      </c>
      <c r="T1175" s="217">
        <f>S1175*H1175</f>
        <v>0</v>
      </c>
      <c r="U1175" s="41"/>
      <c r="V1175" s="41"/>
      <c r="W1175" s="41"/>
      <c r="X1175" s="41"/>
      <c r="Y1175" s="41"/>
      <c r="Z1175" s="41"/>
      <c r="AA1175" s="41"/>
      <c r="AB1175" s="41"/>
      <c r="AC1175" s="41"/>
      <c r="AD1175" s="41"/>
      <c r="AE1175" s="41"/>
      <c r="AR1175" s="218" t="s">
        <v>388</v>
      </c>
      <c r="AT1175" s="218" t="s">
        <v>182</v>
      </c>
      <c r="AU1175" s="218" t="s">
        <v>86</v>
      </c>
      <c r="AY1175" s="20" t="s">
        <v>139</v>
      </c>
      <c r="BE1175" s="219">
        <f>IF(N1175="základní",J1175,0)</f>
        <v>0</v>
      </c>
      <c r="BF1175" s="219">
        <f>IF(N1175="snížená",J1175,0)</f>
        <v>0</v>
      </c>
      <c r="BG1175" s="219">
        <f>IF(N1175="zákl. přenesená",J1175,0)</f>
        <v>0</v>
      </c>
      <c r="BH1175" s="219">
        <f>IF(N1175="sníž. přenesená",J1175,0)</f>
        <v>0</v>
      </c>
      <c r="BI1175" s="219">
        <f>IF(N1175="nulová",J1175,0)</f>
        <v>0</v>
      </c>
      <c r="BJ1175" s="20" t="s">
        <v>84</v>
      </c>
      <c r="BK1175" s="219">
        <f>ROUND(I1175*H1175,2)</f>
        <v>0</v>
      </c>
      <c r="BL1175" s="20" t="s">
        <v>305</v>
      </c>
      <c r="BM1175" s="218" t="s">
        <v>3058</v>
      </c>
    </row>
    <row r="1176" s="2" customFormat="1">
      <c r="A1176" s="41"/>
      <c r="B1176" s="42"/>
      <c r="C1176" s="43"/>
      <c r="D1176" s="220" t="s">
        <v>149</v>
      </c>
      <c r="E1176" s="43"/>
      <c r="F1176" s="221" t="s">
        <v>988</v>
      </c>
      <c r="G1176" s="43"/>
      <c r="H1176" s="43"/>
      <c r="I1176" s="222"/>
      <c r="J1176" s="43"/>
      <c r="K1176" s="43"/>
      <c r="L1176" s="47"/>
      <c r="M1176" s="223"/>
      <c r="N1176" s="224"/>
      <c r="O1176" s="87"/>
      <c r="P1176" s="87"/>
      <c r="Q1176" s="87"/>
      <c r="R1176" s="87"/>
      <c r="S1176" s="87"/>
      <c r="T1176" s="88"/>
      <c r="U1176" s="41"/>
      <c r="V1176" s="41"/>
      <c r="W1176" s="41"/>
      <c r="X1176" s="41"/>
      <c r="Y1176" s="41"/>
      <c r="Z1176" s="41"/>
      <c r="AA1176" s="41"/>
      <c r="AB1176" s="41"/>
      <c r="AC1176" s="41"/>
      <c r="AD1176" s="41"/>
      <c r="AE1176" s="41"/>
      <c r="AT1176" s="20" t="s">
        <v>149</v>
      </c>
      <c r="AU1176" s="20" t="s">
        <v>86</v>
      </c>
    </row>
    <row r="1177" s="2" customFormat="1">
      <c r="A1177" s="41"/>
      <c r="B1177" s="42"/>
      <c r="C1177" s="43"/>
      <c r="D1177" s="220" t="s">
        <v>164</v>
      </c>
      <c r="E1177" s="43"/>
      <c r="F1177" s="239" t="s">
        <v>2306</v>
      </c>
      <c r="G1177" s="43"/>
      <c r="H1177" s="43"/>
      <c r="I1177" s="222"/>
      <c r="J1177" s="43"/>
      <c r="K1177" s="43"/>
      <c r="L1177" s="47"/>
      <c r="M1177" s="223"/>
      <c r="N1177" s="224"/>
      <c r="O1177" s="87"/>
      <c r="P1177" s="87"/>
      <c r="Q1177" s="87"/>
      <c r="R1177" s="87"/>
      <c r="S1177" s="87"/>
      <c r="T1177" s="88"/>
      <c r="U1177" s="41"/>
      <c r="V1177" s="41"/>
      <c r="W1177" s="41"/>
      <c r="X1177" s="41"/>
      <c r="Y1177" s="41"/>
      <c r="Z1177" s="41"/>
      <c r="AA1177" s="41"/>
      <c r="AB1177" s="41"/>
      <c r="AC1177" s="41"/>
      <c r="AD1177" s="41"/>
      <c r="AE1177" s="41"/>
      <c r="AT1177" s="20" t="s">
        <v>164</v>
      </c>
      <c r="AU1177" s="20" t="s">
        <v>86</v>
      </c>
    </row>
    <row r="1178" s="2" customFormat="1" ht="16.5" customHeight="1">
      <c r="A1178" s="41"/>
      <c r="B1178" s="42"/>
      <c r="C1178" s="207" t="s">
        <v>3059</v>
      </c>
      <c r="D1178" s="272" t="s">
        <v>142</v>
      </c>
      <c r="E1178" s="208" t="s">
        <v>3060</v>
      </c>
      <c r="F1178" s="209" t="s">
        <v>3061</v>
      </c>
      <c r="G1178" s="210" t="s">
        <v>271</v>
      </c>
      <c r="H1178" s="211">
        <v>4</v>
      </c>
      <c r="I1178" s="212"/>
      <c r="J1178" s="213">
        <f>ROUND(I1178*H1178,2)</f>
        <v>0</v>
      </c>
      <c r="K1178" s="209" t="s">
        <v>146</v>
      </c>
      <c r="L1178" s="47"/>
      <c r="M1178" s="214" t="s">
        <v>19</v>
      </c>
      <c r="N1178" s="215" t="s">
        <v>47</v>
      </c>
      <c r="O1178" s="87"/>
      <c r="P1178" s="216">
        <f>O1178*H1178</f>
        <v>0</v>
      </c>
      <c r="Q1178" s="216">
        <v>0</v>
      </c>
      <c r="R1178" s="216">
        <f>Q1178*H1178</f>
        <v>0</v>
      </c>
      <c r="S1178" s="216">
        <v>0</v>
      </c>
      <c r="T1178" s="217">
        <f>S1178*H1178</f>
        <v>0</v>
      </c>
      <c r="U1178" s="41"/>
      <c r="V1178" s="41"/>
      <c r="W1178" s="41"/>
      <c r="X1178" s="41"/>
      <c r="Y1178" s="41"/>
      <c r="Z1178" s="41"/>
      <c r="AA1178" s="41"/>
      <c r="AB1178" s="41"/>
      <c r="AC1178" s="41"/>
      <c r="AD1178" s="41"/>
      <c r="AE1178" s="41"/>
      <c r="AR1178" s="218" t="s">
        <v>305</v>
      </c>
      <c r="AT1178" s="218" t="s">
        <v>142</v>
      </c>
      <c r="AU1178" s="218" t="s">
        <v>86</v>
      </c>
      <c r="AY1178" s="20" t="s">
        <v>139</v>
      </c>
      <c r="BE1178" s="219">
        <f>IF(N1178="základní",J1178,0)</f>
        <v>0</v>
      </c>
      <c r="BF1178" s="219">
        <f>IF(N1178="snížená",J1178,0)</f>
        <v>0</v>
      </c>
      <c r="BG1178" s="219">
        <f>IF(N1178="zákl. přenesená",J1178,0)</f>
        <v>0</v>
      </c>
      <c r="BH1178" s="219">
        <f>IF(N1178="sníž. přenesená",J1178,0)</f>
        <v>0</v>
      </c>
      <c r="BI1178" s="219">
        <f>IF(N1178="nulová",J1178,0)</f>
        <v>0</v>
      </c>
      <c r="BJ1178" s="20" t="s">
        <v>84</v>
      </c>
      <c r="BK1178" s="219">
        <f>ROUND(I1178*H1178,2)</f>
        <v>0</v>
      </c>
      <c r="BL1178" s="20" t="s">
        <v>305</v>
      </c>
      <c r="BM1178" s="218" t="s">
        <v>3062</v>
      </c>
    </row>
    <row r="1179" s="2" customFormat="1">
      <c r="A1179" s="41"/>
      <c r="B1179" s="42"/>
      <c r="C1179" s="43"/>
      <c r="D1179" s="220" t="s">
        <v>149</v>
      </c>
      <c r="E1179" s="43"/>
      <c r="F1179" s="221" t="s">
        <v>3063</v>
      </c>
      <c r="G1179" s="43"/>
      <c r="H1179" s="43"/>
      <c r="I1179" s="222"/>
      <c r="J1179" s="43"/>
      <c r="K1179" s="43"/>
      <c r="L1179" s="47"/>
      <c r="M1179" s="223"/>
      <c r="N1179" s="224"/>
      <c r="O1179" s="87"/>
      <c r="P1179" s="87"/>
      <c r="Q1179" s="87"/>
      <c r="R1179" s="87"/>
      <c r="S1179" s="87"/>
      <c r="T1179" s="88"/>
      <c r="U1179" s="41"/>
      <c r="V1179" s="41"/>
      <c r="W1179" s="41"/>
      <c r="X1179" s="41"/>
      <c r="Y1179" s="41"/>
      <c r="Z1179" s="41"/>
      <c r="AA1179" s="41"/>
      <c r="AB1179" s="41"/>
      <c r="AC1179" s="41"/>
      <c r="AD1179" s="41"/>
      <c r="AE1179" s="41"/>
      <c r="AT1179" s="20" t="s">
        <v>149</v>
      </c>
      <c r="AU1179" s="20" t="s">
        <v>86</v>
      </c>
    </row>
    <row r="1180" s="2" customFormat="1">
      <c r="A1180" s="41"/>
      <c r="B1180" s="42"/>
      <c r="C1180" s="43"/>
      <c r="D1180" s="225" t="s">
        <v>151</v>
      </c>
      <c r="E1180" s="43"/>
      <c r="F1180" s="226" t="s">
        <v>3064</v>
      </c>
      <c r="G1180" s="43"/>
      <c r="H1180" s="43"/>
      <c r="I1180" s="222"/>
      <c r="J1180" s="43"/>
      <c r="K1180" s="43"/>
      <c r="L1180" s="47"/>
      <c r="M1180" s="223"/>
      <c r="N1180" s="224"/>
      <c r="O1180" s="87"/>
      <c r="P1180" s="87"/>
      <c r="Q1180" s="87"/>
      <c r="R1180" s="87"/>
      <c r="S1180" s="87"/>
      <c r="T1180" s="88"/>
      <c r="U1180" s="41"/>
      <c r="V1180" s="41"/>
      <c r="W1180" s="41"/>
      <c r="X1180" s="41"/>
      <c r="Y1180" s="41"/>
      <c r="Z1180" s="41"/>
      <c r="AA1180" s="41"/>
      <c r="AB1180" s="41"/>
      <c r="AC1180" s="41"/>
      <c r="AD1180" s="41"/>
      <c r="AE1180" s="41"/>
      <c r="AT1180" s="20" t="s">
        <v>151</v>
      </c>
      <c r="AU1180" s="20" t="s">
        <v>86</v>
      </c>
    </row>
    <row r="1181" s="2" customFormat="1">
      <c r="A1181" s="41"/>
      <c r="B1181" s="42"/>
      <c r="C1181" s="43"/>
      <c r="D1181" s="220" t="s">
        <v>164</v>
      </c>
      <c r="E1181" s="43"/>
      <c r="F1181" s="239" t="s">
        <v>2306</v>
      </c>
      <c r="G1181" s="43"/>
      <c r="H1181" s="43"/>
      <c r="I1181" s="222"/>
      <c r="J1181" s="43"/>
      <c r="K1181" s="43"/>
      <c r="L1181" s="47"/>
      <c r="M1181" s="223"/>
      <c r="N1181" s="224"/>
      <c r="O1181" s="87"/>
      <c r="P1181" s="87"/>
      <c r="Q1181" s="87"/>
      <c r="R1181" s="87"/>
      <c r="S1181" s="87"/>
      <c r="T1181" s="88"/>
      <c r="U1181" s="41"/>
      <c r="V1181" s="41"/>
      <c r="W1181" s="41"/>
      <c r="X1181" s="41"/>
      <c r="Y1181" s="41"/>
      <c r="Z1181" s="41"/>
      <c r="AA1181" s="41"/>
      <c r="AB1181" s="41"/>
      <c r="AC1181" s="41"/>
      <c r="AD1181" s="41"/>
      <c r="AE1181" s="41"/>
      <c r="AT1181" s="20" t="s">
        <v>164</v>
      </c>
      <c r="AU1181" s="20" t="s">
        <v>86</v>
      </c>
    </row>
    <row r="1182" s="13" customFormat="1">
      <c r="A1182" s="13"/>
      <c r="B1182" s="227"/>
      <c r="C1182" s="228"/>
      <c r="D1182" s="220" t="s">
        <v>153</v>
      </c>
      <c r="E1182" s="229" t="s">
        <v>19</v>
      </c>
      <c r="F1182" s="230" t="s">
        <v>3065</v>
      </c>
      <c r="G1182" s="228"/>
      <c r="H1182" s="231">
        <v>4</v>
      </c>
      <c r="I1182" s="232"/>
      <c r="J1182" s="228"/>
      <c r="K1182" s="228"/>
      <c r="L1182" s="233"/>
      <c r="M1182" s="234"/>
      <c r="N1182" s="235"/>
      <c r="O1182" s="235"/>
      <c r="P1182" s="235"/>
      <c r="Q1182" s="235"/>
      <c r="R1182" s="235"/>
      <c r="S1182" s="235"/>
      <c r="T1182" s="236"/>
      <c r="U1182" s="13"/>
      <c r="V1182" s="13"/>
      <c r="W1182" s="13"/>
      <c r="X1182" s="13"/>
      <c r="Y1182" s="13"/>
      <c r="Z1182" s="13"/>
      <c r="AA1182" s="13"/>
      <c r="AB1182" s="13"/>
      <c r="AC1182" s="13"/>
      <c r="AD1182" s="13"/>
      <c r="AE1182" s="13"/>
      <c r="AT1182" s="237" t="s">
        <v>153</v>
      </c>
      <c r="AU1182" s="237" t="s">
        <v>86</v>
      </c>
      <c r="AV1182" s="13" t="s">
        <v>86</v>
      </c>
      <c r="AW1182" s="13" t="s">
        <v>35</v>
      </c>
      <c r="AX1182" s="13" t="s">
        <v>84</v>
      </c>
      <c r="AY1182" s="237" t="s">
        <v>139</v>
      </c>
    </row>
    <row r="1183" s="2" customFormat="1" ht="16.5" customHeight="1">
      <c r="A1183" s="41"/>
      <c r="B1183" s="42"/>
      <c r="C1183" s="240" t="s">
        <v>3066</v>
      </c>
      <c r="D1183" s="273" t="s">
        <v>182</v>
      </c>
      <c r="E1183" s="242" t="s">
        <v>997</v>
      </c>
      <c r="F1183" s="243" t="s">
        <v>998</v>
      </c>
      <c r="G1183" s="244" t="s">
        <v>271</v>
      </c>
      <c r="H1183" s="245">
        <v>4</v>
      </c>
      <c r="I1183" s="246"/>
      <c r="J1183" s="247">
        <f>ROUND(I1183*H1183,2)</f>
        <v>0</v>
      </c>
      <c r="K1183" s="243" t="s">
        <v>146</v>
      </c>
      <c r="L1183" s="248"/>
      <c r="M1183" s="249" t="s">
        <v>19</v>
      </c>
      <c r="N1183" s="250" t="s">
        <v>47</v>
      </c>
      <c r="O1183" s="87"/>
      <c r="P1183" s="216">
        <f>O1183*H1183</f>
        <v>0</v>
      </c>
      <c r="Q1183" s="216">
        <v>0.0022000000000000001</v>
      </c>
      <c r="R1183" s="216">
        <f>Q1183*H1183</f>
        <v>0.0088000000000000005</v>
      </c>
      <c r="S1183" s="216">
        <v>0</v>
      </c>
      <c r="T1183" s="217">
        <f>S1183*H1183</f>
        <v>0</v>
      </c>
      <c r="U1183" s="41"/>
      <c r="V1183" s="41"/>
      <c r="W1183" s="41"/>
      <c r="X1183" s="41"/>
      <c r="Y1183" s="41"/>
      <c r="Z1183" s="41"/>
      <c r="AA1183" s="41"/>
      <c r="AB1183" s="41"/>
      <c r="AC1183" s="41"/>
      <c r="AD1183" s="41"/>
      <c r="AE1183" s="41"/>
      <c r="AR1183" s="218" t="s">
        <v>388</v>
      </c>
      <c r="AT1183" s="218" t="s">
        <v>182</v>
      </c>
      <c r="AU1183" s="218" t="s">
        <v>86</v>
      </c>
      <c r="AY1183" s="20" t="s">
        <v>139</v>
      </c>
      <c r="BE1183" s="219">
        <f>IF(N1183="základní",J1183,0)</f>
        <v>0</v>
      </c>
      <c r="BF1183" s="219">
        <f>IF(N1183="snížená",J1183,0)</f>
        <v>0</v>
      </c>
      <c r="BG1183" s="219">
        <f>IF(N1183="zákl. přenesená",J1183,0)</f>
        <v>0</v>
      </c>
      <c r="BH1183" s="219">
        <f>IF(N1183="sníž. přenesená",J1183,0)</f>
        <v>0</v>
      </c>
      <c r="BI1183" s="219">
        <f>IF(N1183="nulová",J1183,0)</f>
        <v>0</v>
      </c>
      <c r="BJ1183" s="20" t="s">
        <v>84</v>
      </c>
      <c r="BK1183" s="219">
        <f>ROUND(I1183*H1183,2)</f>
        <v>0</v>
      </c>
      <c r="BL1183" s="20" t="s">
        <v>305</v>
      </c>
      <c r="BM1183" s="218" t="s">
        <v>3067</v>
      </c>
    </row>
    <row r="1184" s="2" customFormat="1">
      <c r="A1184" s="41"/>
      <c r="B1184" s="42"/>
      <c r="C1184" s="43"/>
      <c r="D1184" s="220" t="s">
        <v>149</v>
      </c>
      <c r="E1184" s="43"/>
      <c r="F1184" s="221" t="s">
        <v>998</v>
      </c>
      <c r="G1184" s="43"/>
      <c r="H1184" s="43"/>
      <c r="I1184" s="222"/>
      <c r="J1184" s="43"/>
      <c r="K1184" s="43"/>
      <c r="L1184" s="47"/>
      <c r="M1184" s="223"/>
      <c r="N1184" s="224"/>
      <c r="O1184" s="87"/>
      <c r="P1184" s="87"/>
      <c r="Q1184" s="87"/>
      <c r="R1184" s="87"/>
      <c r="S1184" s="87"/>
      <c r="T1184" s="88"/>
      <c r="U1184" s="41"/>
      <c r="V1184" s="41"/>
      <c r="W1184" s="41"/>
      <c r="X1184" s="41"/>
      <c r="Y1184" s="41"/>
      <c r="Z1184" s="41"/>
      <c r="AA1184" s="41"/>
      <c r="AB1184" s="41"/>
      <c r="AC1184" s="41"/>
      <c r="AD1184" s="41"/>
      <c r="AE1184" s="41"/>
      <c r="AT1184" s="20" t="s">
        <v>149</v>
      </c>
      <c r="AU1184" s="20" t="s">
        <v>86</v>
      </c>
    </row>
    <row r="1185" s="2" customFormat="1">
      <c r="A1185" s="41"/>
      <c r="B1185" s="42"/>
      <c r="C1185" s="43"/>
      <c r="D1185" s="220" t="s">
        <v>164</v>
      </c>
      <c r="E1185" s="43"/>
      <c r="F1185" s="239" t="s">
        <v>2306</v>
      </c>
      <c r="G1185" s="43"/>
      <c r="H1185" s="43"/>
      <c r="I1185" s="222"/>
      <c r="J1185" s="43"/>
      <c r="K1185" s="43"/>
      <c r="L1185" s="47"/>
      <c r="M1185" s="223"/>
      <c r="N1185" s="224"/>
      <c r="O1185" s="87"/>
      <c r="P1185" s="87"/>
      <c r="Q1185" s="87"/>
      <c r="R1185" s="87"/>
      <c r="S1185" s="87"/>
      <c r="T1185" s="88"/>
      <c r="U1185" s="41"/>
      <c r="V1185" s="41"/>
      <c r="W1185" s="41"/>
      <c r="X1185" s="41"/>
      <c r="Y1185" s="41"/>
      <c r="Z1185" s="41"/>
      <c r="AA1185" s="41"/>
      <c r="AB1185" s="41"/>
      <c r="AC1185" s="41"/>
      <c r="AD1185" s="41"/>
      <c r="AE1185" s="41"/>
      <c r="AT1185" s="20" t="s">
        <v>164</v>
      </c>
      <c r="AU1185" s="20" t="s">
        <v>86</v>
      </c>
    </row>
    <row r="1186" s="2" customFormat="1" ht="16.5" customHeight="1">
      <c r="A1186" s="41"/>
      <c r="B1186" s="42"/>
      <c r="C1186" s="207" t="s">
        <v>3068</v>
      </c>
      <c r="D1186" s="238" t="s">
        <v>142</v>
      </c>
      <c r="E1186" s="208" t="s">
        <v>1002</v>
      </c>
      <c r="F1186" s="209" t="s">
        <v>1003</v>
      </c>
      <c r="G1186" s="210" t="s">
        <v>271</v>
      </c>
      <c r="H1186" s="211">
        <v>1</v>
      </c>
      <c r="I1186" s="212"/>
      <c r="J1186" s="213">
        <f>ROUND(I1186*H1186,2)</f>
        <v>0</v>
      </c>
      <c r="K1186" s="209" t="s">
        <v>146</v>
      </c>
      <c r="L1186" s="47"/>
      <c r="M1186" s="214" t="s">
        <v>19</v>
      </c>
      <c r="N1186" s="215" t="s">
        <v>47</v>
      </c>
      <c r="O1186" s="87"/>
      <c r="P1186" s="216">
        <f>O1186*H1186</f>
        <v>0</v>
      </c>
      <c r="Q1186" s="216">
        <v>0</v>
      </c>
      <c r="R1186" s="216">
        <f>Q1186*H1186</f>
        <v>0</v>
      </c>
      <c r="S1186" s="216">
        <v>0</v>
      </c>
      <c r="T1186" s="217">
        <f>S1186*H1186</f>
        <v>0</v>
      </c>
      <c r="U1186" s="41"/>
      <c r="V1186" s="41"/>
      <c r="W1186" s="41"/>
      <c r="X1186" s="41"/>
      <c r="Y1186" s="41"/>
      <c r="Z1186" s="41"/>
      <c r="AA1186" s="41"/>
      <c r="AB1186" s="41"/>
      <c r="AC1186" s="41"/>
      <c r="AD1186" s="41"/>
      <c r="AE1186" s="41"/>
      <c r="AR1186" s="218" t="s">
        <v>305</v>
      </c>
      <c r="AT1186" s="218" t="s">
        <v>142</v>
      </c>
      <c r="AU1186" s="218" t="s">
        <v>86</v>
      </c>
      <c r="AY1186" s="20" t="s">
        <v>139</v>
      </c>
      <c r="BE1186" s="219">
        <f>IF(N1186="základní",J1186,0)</f>
        <v>0</v>
      </c>
      <c r="BF1186" s="219">
        <f>IF(N1186="snížená",J1186,0)</f>
        <v>0</v>
      </c>
      <c r="BG1186" s="219">
        <f>IF(N1186="zákl. přenesená",J1186,0)</f>
        <v>0</v>
      </c>
      <c r="BH1186" s="219">
        <f>IF(N1186="sníž. přenesená",J1186,0)</f>
        <v>0</v>
      </c>
      <c r="BI1186" s="219">
        <f>IF(N1186="nulová",J1186,0)</f>
        <v>0</v>
      </c>
      <c r="BJ1186" s="20" t="s">
        <v>84</v>
      </c>
      <c r="BK1186" s="219">
        <f>ROUND(I1186*H1186,2)</f>
        <v>0</v>
      </c>
      <c r="BL1186" s="20" t="s">
        <v>305</v>
      </c>
      <c r="BM1186" s="218" t="s">
        <v>3069</v>
      </c>
    </row>
    <row r="1187" s="2" customFormat="1">
      <c r="A1187" s="41"/>
      <c r="B1187" s="42"/>
      <c r="C1187" s="43"/>
      <c r="D1187" s="220" t="s">
        <v>149</v>
      </c>
      <c r="E1187" s="43"/>
      <c r="F1187" s="221" t="s">
        <v>1005</v>
      </c>
      <c r="G1187" s="43"/>
      <c r="H1187" s="43"/>
      <c r="I1187" s="222"/>
      <c r="J1187" s="43"/>
      <c r="K1187" s="43"/>
      <c r="L1187" s="47"/>
      <c r="M1187" s="223"/>
      <c r="N1187" s="224"/>
      <c r="O1187" s="87"/>
      <c r="P1187" s="87"/>
      <c r="Q1187" s="87"/>
      <c r="R1187" s="87"/>
      <c r="S1187" s="87"/>
      <c r="T1187" s="88"/>
      <c r="U1187" s="41"/>
      <c r="V1187" s="41"/>
      <c r="W1187" s="41"/>
      <c r="X1187" s="41"/>
      <c r="Y1187" s="41"/>
      <c r="Z1187" s="41"/>
      <c r="AA1187" s="41"/>
      <c r="AB1187" s="41"/>
      <c r="AC1187" s="41"/>
      <c r="AD1187" s="41"/>
      <c r="AE1187" s="41"/>
      <c r="AT1187" s="20" t="s">
        <v>149</v>
      </c>
      <c r="AU1187" s="20" t="s">
        <v>86</v>
      </c>
    </row>
    <row r="1188" s="2" customFormat="1">
      <c r="A1188" s="41"/>
      <c r="B1188" s="42"/>
      <c r="C1188" s="43"/>
      <c r="D1188" s="225" t="s">
        <v>151</v>
      </c>
      <c r="E1188" s="43"/>
      <c r="F1188" s="226" t="s">
        <v>1006</v>
      </c>
      <c r="G1188" s="43"/>
      <c r="H1188" s="43"/>
      <c r="I1188" s="222"/>
      <c r="J1188" s="43"/>
      <c r="K1188" s="43"/>
      <c r="L1188" s="47"/>
      <c r="M1188" s="223"/>
      <c r="N1188" s="224"/>
      <c r="O1188" s="87"/>
      <c r="P1188" s="87"/>
      <c r="Q1188" s="87"/>
      <c r="R1188" s="87"/>
      <c r="S1188" s="87"/>
      <c r="T1188" s="88"/>
      <c r="U1188" s="41"/>
      <c r="V1188" s="41"/>
      <c r="W1188" s="41"/>
      <c r="X1188" s="41"/>
      <c r="Y1188" s="41"/>
      <c r="Z1188" s="41"/>
      <c r="AA1188" s="41"/>
      <c r="AB1188" s="41"/>
      <c r="AC1188" s="41"/>
      <c r="AD1188" s="41"/>
      <c r="AE1188" s="41"/>
      <c r="AT1188" s="20" t="s">
        <v>151</v>
      </c>
      <c r="AU1188" s="20" t="s">
        <v>86</v>
      </c>
    </row>
    <row r="1189" s="2" customFormat="1">
      <c r="A1189" s="41"/>
      <c r="B1189" s="42"/>
      <c r="C1189" s="43"/>
      <c r="D1189" s="220" t="s">
        <v>164</v>
      </c>
      <c r="E1189" s="43"/>
      <c r="F1189" s="239" t="s">
        <v>2306</v>
      </c>
      <c r="G1189" s="43"/>
      <c r="H1189" s="43"/>
      <c r="I1189" s="222"/>
      <c r="J1189" s="43"/>
      <c r="K1189" s="43"/>
      <c r="L1189" s="47"/>
      <c r="M1189" s="223"/>
      <c r="N1189" s="224"/>
      <c r="O1189" s="87"/>
      <c r="P1189" s="87"/>
      <c r="Q1189" s="87"/>
      <c r="R1189" s="87"/>
      <c r="S1189" s="87"/>
      <c r="T1189" s="88"/>
      <c r="U1189" s="41"/>
      <c r="V1189" s="41"/>
      <c r="W1189" s="41"/>
      <c r="X1189" s="41"/>
      <c r="Y1189" s="41"/>
      <c r="Z1189" s="41"/>
      <c r="AA1189" s="41"/>
      <c r="AB1189" s="41"/>
      <c r="AC1189" s="41"/>
      <c r="AD1189" s="41"/>
      <c r="AE1189" s="41"/>
      <c r="AT1189" s="20" t="s">
        <v>164</v>
      </c>
      <c r="AU1189" s="20" t="s">
        <v>86</v>
      </c>
    </row>
    <row r="1190" s="13" customFormat="1">
      <c r="A1190" s="13"/>
      <c r="B1190" s="227"/>
      <c r="C1190" s="228"/>
      <c r="D1190" s="220" t="s">
        <v>153</v>
      </c>
      <c r="E1190" s="229" t="s">
        <v>19</v>
      </c>
      <c r="F1190" s="230" t="s">
        <v>3057</v>
      </c>
      <c r="G1190" s="228"/>
      <c r="H1190" s="231">
        <v>1</v>
      </c>
      <c r="I1190" s="232"/>
      <c r="J1190" s="228"/>
      <c r="K1190" s="228"/>
      <c r="L1190" s="233"/>
      <c r="M1190" s="234"/>
      <c r="N1190" s="235"/>
      <c r="O1190" s="235"/>
      <c r="P1190" s="235"/>
      <c r="Q1190" s="235"/>
      <c r="R1190" s="235"/>
      <c r="S1190" s="235"/>
      <c r="T1190" s="236"/>
      <c r="U1190" s="13"/>
      <c r="V1190" s="13"/>
      <c r="W1190" s="13"/>
      <c r="X1190" s="13"/>
      <c r="Y1190" s="13"/>
      <c r="Z1190" s="13"/>
      <c r="AA1190" s="13"/>
      <c r="AB1190" s="13"/>
      <c r="AC1190" s="13"/>
      <c r="AD1190" s="13"/>
      <c r="AE1190" s="13"/>
      <c r="AT1190" s="237" t="s">
        <v>153</v>
      </c>
      <c r="AU1190" s="237" t="s">
        <v>86</v>
      </c>
      <c r="AV1190" s="13" t="s">
        <v>86</v>
      </c>
      <c r="AW1190" s="13" t="s">
        <v>35</v>
      </c>
      <c r="AX1190" s="13" t="s">
        <v>84</v>
      </c>
      <c r="AY1190" s="237" t="s">
        <v>139</v>
      </c>
    </row>
    <row r="1191" s="2" customFormat="1" ht="16.5" customHeight="1">
      <c r="A1191" s="41"/>
      <c r="B1191" s="42"/>
      <c r="C1191" s="240" t="s">
        <v>3070</v>
      </c>
      <c r="D1191" s="241" t="s">
        <v>182</v>
      </c>
      <c r="E1191" s="242" t="s">
        <v>3071</v>
      </c>
      <c r="F1191" s="243" t="s">
        <v>3072</v>
      </c>
      <c r="G1191" s="244" t="s">
        <v>271</v>
      </c>
      <c r="H1191" s="245">
        <v>1</v>
      </c>
      <c r="I1191" s="246"/>
      <c r="J1191" s="247">
        <f>ROUND(I1191*H1191,2)</f>
        <v>0</v>
      </c>
      <c r="K1191" s="243" t="s">
        <v>146</v>
      </c>
      <c r="L1191" s="248"/>
      <c r="M1191" s="249" t="s">
        <v>19</v>
      </c>
      <c r="N1191" s="250" t="s">
        <v>47</v>
      </c>
      <c r="O1191" s="87"/>
      <c r="P1191" s="216">
        <f>O1191*H1191</f>
        <v>0</v>
      </c>
      <c r="Q1191" s="216">
        <v>0.00014999999999999999</v>
      </c>
      <c r="R1191" s="216">
        <f>Q1191*H1191</f>
        <v>0.00014999999999999999</v>
      </c>
      <c r="S1191" s="216">
        <v>0</v>
      </c>
      <c r="T1191" s="217">
        <f>S1191*H1191</f>
        <v>0</v>
      </c>
      <c r="U1191" s="41"/>
      <c r="V1191" s="41"/>
      <c r="W1191" s="41"/>
      <c r="X1191" s="41"/>
      <c r="Y1191" s="41"/>
      <c r="Z1191" s="41"/>
      <c r="AA1191" s="41"/>
      <c r="AB1191" s="41"/>
      <c r="AC1191" s="41"/>
      <c r="AD1191" s="41"/>
      <c r="AE1191" s="41"/>
      <c r="AR1191" s="218" t="s">
        <v>388</v>
      </c>
      <c r="AT1191" s="218" t="s">
        <v>182</v>
      </c>
      <c r="AU1191" s="218" t="s">
        <v>86</v>
      </c>
      <c r="AY1191" s="20" t="s">
        <v>139</v>
      </c>
      <c r="BE1191" s="219">
        <f>IF(N1191="základní",J1191,0)</f>
        <v>0</v>
      </c>
      <c r="BF1191" s="219">
        <f>IF(N1191="snížená",J1191,0)</f>
        <v>0</v>
      </c>
      <c r="BG1191" s="219">
        <f>IF(N1191="zákl. přenesená",J1191,0)</f>
        <v>0</v>
      </c>
      <c r="BH1191" s="219">
        <f>IF(N1191="sníž. přenesená",J1191,0)</f>
        <v>0</v>
      </c>
      <c r="BI1191" s="219">
        <f>IF(N1191="nulová",J1191,0)</f>
        <v>0</v>
      </c>
      <c r="BJ1191" s="20" t="s">
        <v>84</v>
      </c>
      <c r="BK1191" s="219">
        <f>ROUND(I1191*H1191,2)</f>
        <v>0</v>
      </c>
      <c r="BL1191" s="20" t="s">
        <v>305</v>
      </c>
      <c r="BM1191" s="218" t="s">
        <v>3073</v>
      </c>
    </row>
    <row r="1192" s="2" customFormat="1">
      <c r="A1192" s="41"/>
      <c r="B1192" s="42"/>
      <c r="C1192" s="43"/>
      <c r="D1192" s="220" t="s">
        <v>149</v>
      </c>
      <c r="E1192" s="43"/>
      <c r="F1192" s="221" t="s">
        <v>3072</v>
      </c>
      <c r="G1192" s="43"/>
      <c r="H1192" s="43"/>
      <c r="I1192" s="222"/>
      <c r="J1192" s="43"/>
      <c r="K1192" s="43"/>
      <c r="L1192" s="47"/>
      <c r="M1192" s="223"/>
      <c r="N1192" s="224"/>
      <c r="O1192" s="87"/>
      <c r="P1192" s="87"/>
      <c r="Q1192" s="87"/>
      <c r="R1192" s="87"/>
      <c r="S1192" s="87"/>
      <c r="T1192" s="88"/>
      <c r="U1192" s="41"/>
      <c r="V1192" s="41"/>
      <c r="W1192" s="41"/>
      <c r="X1192" s="41"/>
      <c r="Y1192" s="41"/>
      <c r="Z1192" s="41"/>
      <c r="AA1192" s="41"/>
      <c r="AB1192" s="41"/>
      <c r="AC1192" s="41"/>
      <c r="AD1192" s="41"/>
      <c r="AE1192" s="41"/>
      <c r="AT1192" s="20" t="s">
        <v>149</v>
      </c>
      <c r="AU1192" s="20" t="s">
        <v>86</v>
      </c>
    </row>
    <row r="1193" s="2" customFormat="1">
      <c r="A1193" s="41"/>
      <c r="B1193" s="42"/>
      <c r="C1193" s="43"/>
      <c r="D1193" s="220" t="s">
        <v>164</v>
      </c>
      <c r="E1193" s="43"/>
      <c r="F1193" s="239" t="s">
        <v>2306</v>
      </c>
      <c r="G1193" s="43"/>
      <c r="H1193" s="43"/>
      <c r="I1193" s="222"/>
      <c r="J1193" s="43"/>
      <c r="K1193" s="43"/>
      <c r="L1193" s="47"/>
      <c r="M1193" s="223"/>
      <c r="N1193" s="224"/>
      <c r="O1193" s="87"/>
      <c r="P1193" s="87"/>
      <c r="Q1193" s="87"/>
      <c r="R1193" s="87"/>
      <c r="S1193" s="87"/>
      <c r="T1193" s="88"/>
      <c r="U1193" s="41"/>
      <c r="V1193" s="41"/>
      <c r="W1193" s="41"/>
      <c r="X1193" s="41"/>
      <c r="Y1193" s="41"/>
      <c r="Z1193" s="41"/>
      <c r="AA1193" s="41"/>
      <c r="AB1193" s="41"/>
      <c r="AC1193" s="41"/>
      <c r="AD1193" s="41"/>
      <c r="AE1193" s="41"/>
      <c r="AT1193" s="20" t="s">
        <v>164</v>
      </c>
      <c r="AU1193" s="20" t="s">
        <v>86</v>
      </c>
    </row>
    <row r="1194" s="2" customFormat="1" ht="16.5" customHeight="1">
      <c r="A1194" s="41"/>
      <c r="B1194" s="42"/>
      <c r="C1194" s="207" t="s">
        <v>3074</v>
      </c>
      <c r="D1194" s="238" t="s">
        <v>142</v>
      </c>
      <c r="E1194" s="208" t="s">
        <v>3075</v>
      </c>
      <c r="F1194" s="209" t="s">
        <v>3076</v>
      </c>
      <c r="G1194" s="210" t="s">
        <v>271</v>
      </c>
      <c r="H1194" s="211">
        <v>1</v>
      </c>
      <c r="I1194" s="212"/>
      <c r="J1194" s="213">
        <f>ROUND(I1194*H1194,2)</f>
        <v>0</v>
      </c>
      <c r="K1194" s="209" t="s">
        <v>146</v>
      </c>
      <c r="L1194" s="47"/>
      <c r="M1194" s="214" t="s">
        <v>19</v>
      </c>
      <c r="N1194" s="215" t="s">
        <v>47</v>
      </c>
      <c r="O1194" s="87"/>
      <c r="P1194" s="216">
        <f>O1194*H1194</f>
        <v>0</v>
      </c>
      <c r="Q1194" s="216">
        <v>0</v>
      </c>
      <c r="R1194" s="216">
        <f>Q1194*H1194</f>
        <v>0</v>
      </c>
      <c r="S1194" s="216">
        <v>0</v>
      </c>
      <c r="T1194" s="217">
        <f>S1194*H1194</f>
        <v>0</v>
      </c>
      <c r="U1194" s="41"/>
      <c r="V1194" s="41"/>
      <c r="W1194" s="41"/>
      <c r="X1194" s="41"/>
      <c r="Y1194" s="41"/>
      <c r="Z1194" s="41"/>
      <c r="AA1194" s="41"/>
      <c r="AB1194" s="41"/>
      <c r="AC1194" s="41"/>
      <c r="AD1194" s="41"/>
      <c r="AE1194" s="41"/>
      <c r="AR1194" s="218" t="s">
        <v>305</v>
      </c>
      <c r="AT1194" s="218" t="s">
        <v>142</v>
      </c>
      <c r="AU1194" s="218" t="s">
        <v>86</v>
      </c>
      <c r="AY1194" s="20" t="s">
        <v>139</v>
      </c>
      <c r="BE1194" s="219">
        <f>IF(N1194="základní",J1194,0)</f>
        <v>0</v>
      </c>
      <c r="BF1194" s="219">
        <f>IF(N1194="snížená",J1194,0)</f>
        <v>0</v>
      </c>
      <c r="BG1194" s="219">
        <f>IF(N1194="zákl. přenesená",J1194,0)</f>
        <v>0</v>
      </c>
      <c r="BH1194" s="219">
        <f>IF(N1194="sníž. přenesená",J1194,0)</f>
        <v>0</v>
      </c>
      <c r="BI1194" s="219">
        <f>IF(N1194="nulová",J1194,0)</f>
        <v>0</v>
      </c>
      <c r="BJ1194" s="20" t="s">
        <v>84</v>
      </c>
      <c r="BK1194" s="219">
        <f>ROUND(I1194*H1194,2)</f>
        <v>0</v>
      </c>
      <c r="BL1194" s="20" t="s">
        <v>305</v>
      </c>
      <c r="BM1194" s="218" t="s">
        <v>3077</v>
      </c>
    </row>
    <row r="1195" s="2" customFormat="1">
      <c r="A1195" s="41"/>
      <c r="B1195" s="42"/>
      <c r="C1195" s="43"/>
      <c r="D1195" s="220" t="s">
        <v>149</v>
      </c>
      <c r="E1195" s="43"/>
      <c r="F1195" s="221" t="s">
        <v>3078</v>
      </c>
      <c r="G1195" s="43"/>
      <c r="H1195" s="43"/>
      <c r="I1195" s="222"/>
      <c r="J1195" s="43"/>
      <c r="K1195" s="43"/>
      <c r="L1195" s="47"/>
      <c r="M1195" s="223"/>
      <c r="N1195" s="224"/>
      <c r="O1195" s="87"/>
      <c r="P1195" s="87"/>
      <c r="Q1195" s="87"/>
      <c r="R1195" s="87"/>
      <c r="S1195" s="87"/>
      <c r="T1195" s="88"/>
      <c r="U1195" s="41"/>
      <c r="V1195" s="41"/>
      <c r="W1195" s="41"/>
      <c r="X1195" s="41"/>
      <c r="Y1195" s="41"/>
      <c r="Z1195" s="41"/>
      <c r="AA1195" s="41"/>
      <c r="AB1195" s="41"/>
      <c r="AC1195" s="41"/>
      <c r="AD1195" s="41"/>
      <c r="AE1195" s="41"/>
      <c r="AT1195" s="20" t="s">
        <v>149</v>
      </c>
      <c r="AU1195" s="20" t="s">
        <v>86</v>
      </c>
    </row>
    <row r="1196" s="2" customFormat="1">
      <c r="A1196" s="41"/>
      <c r="B1196" s="42"/>
      <c r="C1196" s="43"/>
      <c r="D1196" s="225" t="s">
        <v>151</v>
      </c>
      <c r="E1196" s="43"/>
      <c r="F1196" s="226" t="s">
        <v>3079</v>
      </c>
      <c r="G1196" s="43"/>
      <c r="H1196" s="43"/>
      <c r="I1196" s="222"/>
      <c r="J1196" s="43"/>
      <c r="K1196" s="43"/>
      <c r="L1196" s="47"/>
      <c r="M1196" s="223"/>
      <c r="N1196" s="224"/>
      <c r="O1196" s="87"/>
      <c r="P1196" s="87"/>
      <c r="Q1196" s="87"/>
      <c r="R1196" s="87"/>
      <c r="S1196" s="87"/>
      <c r="T1196" s="88"/>
      <c r="U1196" s="41"/>
      <c r="V1196" s="41"/>
      <c r="W1196" s="41"/>
      <c r="X1196" s="41"/>
      <c r="Y1196" s="41"/>
      <c r="Z1196" s="41"/>
      <c r="AA1196" s="41"/>
      <c r="AB1196" s="41"/>
      <c r="AC1196" s="41"/>
      <c r="AD1196" s="41"/>
      <c r="AE1196" s="41"/>
      <c r="AT1196" s="20" t="s">
        <v>151</v>
      </c>
      <c r="AU1196" s="20" t="s">
        <v>86</v>
      </c>
    </row>
    <row r="1197" s="2" customFormat="1">
      <c r="A1197" s="41"/>
      <c r="B1197" s="42"/>
      <c r="C1197" s="43"/>
      <c r="D1197" s="220" t="s">
        <v>164</v>
      </c>
      <c r="E1197" s="43"/>
      <c r="F1197" s="239" t="s">
        <v>2306</v>
      </c>
      <c r="G1197" s="43"/>
      <c r="H1197" s="43"/>
      <c r="I1197" s="222"/>
      <c r="J1197" s="43"/>
      <c r="K1197" s="43"/>
      <c r="L1197" s="47"/>
      <c r="M1197" s="223"/>
      <c r="N1197" s="224"/>
      <c r="O1197" s="87"/>
      <c r="P1197" s="87"/>
      <c r="Q1197" s="87"/>
      <c r="R1197" s="87"/>
      <c r="S1197" s="87"/>
      <c r="T1197" s="88"/>
      <c r="U1197" s="41"/>
      <c r="V1197" s="41"/>
      <c r="W1197" s="41"/>
      <c r="X1197" s="41"/>
      <c r="Y1197" s="41"/>
      <c r="Z1197" s="41"/>
      <c r="AA1197" s="41"/>
      <c r="AB1197" s="41"/>
      <c r="AC1197" s="41"/>
      <c r="AD1197" s="41"/>
      <c r="AE1197" s="41"/>
      <c r="AT1197" s="20" t="s">
        <v>164</v>
      </c>
      <c r="AU1197" s="20" t="s">
        <v>86</v>
      </c>
    </row>
    <row r="1198" s="2" customFormat="1" ht="16.5" customHeight="1">
      <c r="A1198" s="41"/>
      <c r="B1198" s="42"/>
      <c r="C1198" s="240" t="s">
        <v>3080</v>
      </c>
      <c r="D1198" s="241" t="s">
        <v>182</v>
      </c>
      <c r="E1198" s="242" t="s">
        <v>3081</v>
      </c>
      <c r="F1198" s="243" t="s">
        <v>3082</v>
      </c>
      <c r="G1198" s="244" t="s">
        <v>271</v>
      </c>
      <c r="H1198" s="245">
        <v>1</v>
      </c>
      <c r="I1198" s="246"/>
      <c r="J1198" s="247">
        <f>ROUND(I1198*H1198,2)</f>
        <v>0</v>
      </c>
      <c r="K1198" s="243" t="s">
        <v>146</v>
      </c>
      <c r="L1198" s="248"/>
      <c r="M1198" s="249" t="s">
        <v>19</v>
      </c>
      <c r="N1198" s="250" t="s">
        <v>47</v>
      </c>
      <c r="O1198" s="87"/>
      <c r="P1198" s="216">
        <f>O1198*H1198</f>
        <v>0</v>
      </c>
      <c r="Q1198" s="216">
        <v>0.00014999999999999999</v>
      </c>
      <c r="R1198" s="216">
        <f>Q1198*H1198</f>
        <v>0.00014999999999999999</v>
      </c>
      <c r="S1198" s="216">
        <v>0</v>
      </c>
      <c r="T1198" s="217">
        <f>S1198*H1198</f>
        <v>0</v>
      </c>
      <c r="U1198" s="41"/>
      <c r="V1198" s="41"/>
      <c r="W1198" s="41"/>
      <c r="X1198" s="41"/>
      <c r="Y1198" s="41"/>
      <c r="Z1198" s="41"/>
      <c r="AA1198" s="41"/>
      <c r="AB1198" s="41"/>
      <c r="AC1198" s="41"/>
      <c r="AD1198" s="41"/>
      <c r="AE1198" s="41"/>
      <c r="AR1198" s="218" t="s">
        <v>388</v>
      </c>
      <c r="AT1198" s="218" t="s">
        <v>182</v>
      </c>
      <c r="AU1198" s="218" t="s">
        <v>86</v>
      </c>
      <c r="AY1198" s="20" t="s">
        <v>139</v>
      </c>
      <c r="BE1198" s="219">
        <f>IF(N1198="základní",J1198,0)</f>
        <v>0</v>
      </c>
      <c r="BF1198" s="219">
        <f>IF(N1198="snížená",J1198,0)</f>
        <v>0</v>
      </c>
      <c r="BG1198" s="219">
        <f>IF(N1198="zákl. přenesená",J1198,0)</f>
        <v>0</v>
      </c>
      <c r="BH1198" s="219">
        <f>IF(N1198="sníž. přenesená",J1198,0)</f>
        <v>0</v>
      </c>
      <c r="BI1198" s="219">
        <f>IF(N1198="nulová",J1198,0)</f>
        <v>0</v>
      </c>
      <c r="BJ1198" s="20" t="s">
        <v>84</v>
      </c>
      <c r="BK1198" s="219">
        <f>ROUND(I1198*H1198,2)</f>
        <v>0</v>
      </c>
      <c r="BL1198" s="20" t="s">
        <v>305</v>
      </c>
      <c r="BM1198" s="218" t="s">
        <v>3083</v>
      </c>
    </row>
    <row r="1199" s="2" customFormat="1">
      <c r="A1199" s="41"/>
      <c r="B1199" s="42"/>
      <c r="C1199" s="43"/>
      <c r="D1199" s="220" t="s">
        <v>149</v>
      </c>
      <c r="E1199" s="43"/>
      <c r="F1199" s="221" t="s">
        <v>3082</v>
      </c>
      <c r="G1199" s="43"/>
      <c r="H1199" s="43"/>
      <c r="I1199" s="222"/>
      <c r="J1199" s="43"/>
      <c r="K1199" s="43"/>
      <c r="L1199" s="47"/>
      <c r="M1199" s="223"/>
      <c r="N1199" s="224"/>
      <c r="O1199" s="87"/>
      <c r="P1199" s="87"/>
      <c r="Q1199" s="87"/>
      <c r="R1199" s="87"/>
      <c r="S1199" s="87"/>
      <c r="T1199" s="88"/>
      <c r="U1199" s="41"/>
      <c r="V1199" s="41"/>
      <c r="W1199" s="41"/>
      <c r="X1199" s="41"/>
      <c r="Y1199" s="41"/>
      <c r="Z1199" s="41"/>
      <c r="AA1199" s="41"/>
      <c r="AB1199" s="41"/>
      <c r="AC1199" s="41"/>
      <c r="AD1199" s="41"/>
      <c r="AE1199" s="41"/>
      <c r="AT1199" s="20" t="s">
        <v>149</v>
      </c>
      <c r="AU1199" s="20" t="s">
        <v>86</v>
      </c>
    </row>
    <row r="1200" s="2" customFormat="1">
      <c r="A1200" s="41"/>
      <c r="B1200" s="42"/>
      <c r="C1200" s="43"/>
      <c r="D1200" s="220" t="s">
        <v>164</v>
      </c>
      <c r="E1200" s="43"/>
      <c r="F1200" s="239" t="s">
        <v>2306</v>
      </c>
      <c r="G1200" s="43"/>
      <c r="H1200" s="43"/>
      <c r="I1200" s="222"/>
      <c r="J1200" s="43"/>
      <c r="K1200" s="43"/>
      <c r="L1200" s="47"/>
      <c r="M1200" s="223"/>
      <c r="N1200" s="224"/>
      <c r="O1200" s="87"/>
      <c r="P1200" s="87"/>
      <c r="Q1200" s="87"/>
      <c r="R1200" s="87"/>
      <c r="S1200" s="87"/>
      <c r="T1200" s="88"/>
      <c r="U1200" s="41"/>
      <c r="V1200" s="41"/>
      <c r="W1200" s="41"/>
      <c r="X1200" s="41"/>
      <c r="Y1200" s="41"/>
      <c r="Z1200" s="41"/>
      <c r="AA1200" s="41"/>
      <c r="AB1200" s="41"/>
      <c r="AC1200" s="41"/>
      <c r="AD1200" s="41"/>
      <c r="AE1200" s="41"/>
      <c r="AT1200" s="20" t="s">
        <v>164</v>
      </c>
      <c r="AU1200" s="20" t="s">
        <v>86</v>
      </c>
    </row>
    <row r="1201" s="13" customFormat="1">
      <c r="A1201" s="13"/>
      <c r="B1201" s="227"/>
      <c r="C1201" s="228"/>
      <c r="D1201" s="220" t="s">
        <v>153</v>
      </c>
      <c r="E1201" s="229" t="s">
        <v>19</v>
      </c>
      <c r="F1201" s="230" t="s">
        <v>3084</v>
      </c>
      <c r="G1201" s="228"/>
      <c r="H1201" s="231">
        <v>1</v>
      </c>
      <c r="I1201" s="232"/>
      <c r="J1201" s="228"/>
      <c r="K1201" s="228"/>
      <c r="L1201" s="233"/>
      <c r="M1201" s="234"/>
      <c r="N1201" s="235"/>
      <c r="O1201" s="235"/>
      <c r="P1201" s="235"/>
      <c r="Q1201" s="235"/>
      <c r="R1201" s="235"/>
      <c r="S1201" s="235"/>
      <c r="T1201" s="236"/>
      <c r="U1201" s="13"/>
      <c r="V1201" s="13"/>
      <c r="W1201" s="13"/>
      <c r="X1201" s="13"/>
      <c r="Y1201" s="13"/>
      <c r="Z1201" s="13"/>
      <c r="AA1201" s="13"/>
      <c r="AB1201" s="13"/>
      <c r="AC1201" s="13"/>
      <c r="AD1201" s="13"/>
      <c r="AE1201" s="13"/>
      <c r="AT1201" s="237" t="s">
        <v>153</v>
      </c>
      <c r="AU1201" s="237" t="s">
        <v>86</v>
      </c>
      <c r="AV1201" s="13" t="s">
        <v>86</v>
      </c>
      <c r="AW1201" s="13" t="s">
        <v>35</v>
      </c>
      <c r="AX1201" s="13" t="s">
        <v>84</v>
      </c>
      <c r="AY1201" s="237" t="s">
        <v>139</v>
      </c>
    </row>
    <row r="1202" s="2" customFormat="1" ht="16.5" customHeight="1">
      <c r="A1202" s="41"/>
      <c r="B1202" s="42"/>
      <c r="C1202" s="207" t="s">
        <v>3085</v>
      </c>
      <c r="D1202" s="238" t="s">
        <v>142</v>
      </c>
      <c r="E1202" s="208" t="s">
        <v>3086</v>
      </c>
      <c r="F1202" s="209" t="s">
        <v>3087</v>
      </c>
      <c r="G1202" s="210" t="s">
        <v>271</v>
      </c>
      <c r="H1202" s="211">
        <v>2</v>
      </c>
      <c r="I1202" s="212"/>
      <c r="J1202" s="213">
        <f>ROUND(I1202*H1202,2)</f>
        <v>0</v>
      </c>
      <c r="K1202" s="209" t="s">
        <v>146</v>
      </c>
      <c r="L1202" s="47"/>
      <c r="M1202" s="214" t="s">
        <v>19</v>
      </c>
      <c r="N1202" s="215" t="s">
        <v>47</v>
      </c>
      <c r="O1202" s="87"/>
      <c r="P1202" s="216">
        <f>O1202*H1202</f>
        <v>0</v>
      </c>
      <c r="Q1202" s="216">
        <v>0</v>
      </c>
      <c r="R1202" s="216">
        <f>Q1202*H1202</f>
        <v>0</v>
      </c>
      <c r="S1202" s="216">
        <v>0</v>
      </c>
      <c r="T1202" s="217">
        <f>S1202*H1202</f>
        <v>0</v>
      </c>
      <c r="U1202" s="41"/>
      <c r="V1202" s="41"/>
      <c r="W1202" s="41"/>
      <c r="X1202" s="41"/>
      <c r="Y1202" s="41"/>
      <c r="Z1202" s="41"/>
      <c r="AA1202" s="41"/>
      <c r="AB1202" s="41"/>
      <c r="AC1202" s="41"/>
      <c r="AD1202" s="41"/>
      <c r="AE1202" s="41"/>
      <c r="AR1202" s="218" t="s">
        <v>305</v>
      </c>
      <c r="AT1202" s="218" t="s">
        <v>142</v>
      </c>
      <c r="AU1202" s="218" t="s">
        <v>86</v>
      </c>
      <c r="AY1202" s="20" t="s">
        <v>139</v>
      </c>
      <c r="BE1202" s="219">
        <f>IF(N1202="základní",J1202,0)</f>
        <v>0</v>
      </c>
      <c r="BF1202" s="219">
        <f>IF(N1202="snížená",J1202,0)</f>
        <v>0</v>
      </c>
      <c r="BG1202" s="219">
        <f>IF(N1202="zákl. přenesená",J1202,0)</f>
        <v>0</v>
      </c>
      <c r="BH1202" s="219">
        <f>IF(N1202="sníž. přenesená",J1202,0)</f>
        <v>0</v>
      </c>
      <c r="BI1202" s="219">
        <f>IF(N1202="nulová",J1202,0)</f>
        <v>0</v>
      </c>
      <c r="BJ1202" s="20" t="s">
        <v>84</v>
      </c>
      <c r="BK1202" s="219">
        <f>ROUND(I1202*H1202,2)</f>
        <v>0</v>
      </c>
      <c r="BL1202" s="20" t="s">
        <v>305</v>
      </c>
      <c r="BM1202" s="218" t="s">
        <v>3088</v>
      </c>
    </row>
    <row r="1203" s="2" customFormat="1">
      <c r="A1203" s="41"/>
      <c r="B1203" s="42"/>
      <c r="C1203" s="43"/>
      <c r="D1203" s="220" t="s">
        <v>149</v>
      </c>
      <c r="E1203" s="43"/>
      <c r="F1203" s="221" t="s">
        <v>3089</v>
      </c>
      <c r="G1203" s="43"/>
      <c r="H1203" s="43"/>
      <c r="I1203" s="222"/>
      <c r="J1203" s="43"/>
      <c r="K1203" s="43"/>
      <c r="L1203" s="47"/>
      <c r="M1203" s="223"/>
      <c r="N1203" s="224"/>
      <c r="O1203" s="87"/>
      <c r="P1203" s="87"/>
      <c r="Q1203" s="87"/>
      <c r="R1203" s="87"/>
      <c r="S1203" s="87"/>
      <c r="T1203" s="88"/>
      <c r="U1203" s="41"/>
      <c r="V1203" s="41"/>
      <c r="W1203" s="41"/>
      <c r="X1203" s="41"/>
      <c r="Y1203" s="41"/>
      <c r="Z1203" s="41"/>
      <c r="AA1203" s="41"/>
      <c r="AB1203" s="41"/>
      <c r="AC1203" s="41"/>
      <c r="AD1203" s="41"/>
      <c r="AE1203" s="41"/>
      <c r="AT1203" s="20" t="s">
        <v>149</v>
      </c>
      <c r="AU1203" s="20" t="s">
        <v>86</v>
      </c>
    </row>
    <row r="1204" s="2" customFormat="1">
      <c r="A1204" s="41"/>
      <c r="B1204" s="42"/>
      <c r="C1204" s="43"/>
      <c r="D1204" s="225" t="s">
        <v>151</v>
      </c>
      <c r="E1204" s="43"/>
      <c r="F1204" s="226" t="s">
        <v>3090</v>
      </c>
      <c r="G1204" s="43"/>
      <c r="H1204" s="43"/>
      <c r="I1204" s="222"/>
      <c r="J1204" s="43"/>
      <c r="K1204" s="43"/>
      <c r="L1204" s="47"/>
      <c r="M1204" s="223"/>
      <c r="N1204" s="224"/>
      <c r="O1204" s="87"/>
      <c r="P1204" s="87"/>
      <c r="Q1204" s="87"/>
      <c r="R1204" s="87"/>
      <c r="S1204" s="87"/>
      <c r="T1204" s="88"/>
      <c r="U1204" s="41"/>
      <c r="V1204" s="41"/>
      <c r="W1204" s="41"/>
      <c r="X1204" s="41"/>
      <c r="Y1204" s="41"/>
      <c r="Z1204" s="41"/>
      <c r="AA1204" s="41"/>
      <c r="AB1204" s="41"/>
      <c r="AC1204" s="41"/>
      <c r="AD1204" s="41"/>
      <c r="AE1204" s="41"/>
      <c r="AT1204" s="20" t="s">
        <v>151</v>
      </c>
      <c r="AU1204" s="20" t="s">
        <v>86</v>
      </c>
    </row>
    <row r="1205" s="2" customFormat="1">
      <c r="A1205" s="41"/>
      <c r="B1205" s="42"/>
      <c r="C1205" s="43"/>
      <c r="D1205" s="220" t="s">
        <v>164</v>
      </c>
      <c r="E1205" s="43"/>
      <c r="F1205" s="239" t="s">
        <v>2306</v>
      </c>
      <c r="G1205" s="43"/>
      <c r="H1205" s="43"/>
      <c r="I1205" s="222"/>
      <c r="J1205" s="43"/>
      <c r="K1205" s="43"/>
      <c r="L1205" s="47"/>
      <c r="M1205" s="223"/>
      <c r="N1205" s="224"/>
      <c r="O1205" s="87"/>
      <c r="P1205" s="87"/>
      <c r="Q1205" s="87"/>
      <c r="R1205" s="87"/>
      <c r="S1205" s="87"/>
      <c r="T1205" s="88"/>
      <c r="U1205" s="41"/>
      <c r="V1205" s="41"/>
      <c r="W1205" s="41"/>
      <c r="X1205" s="41"/>
      <c r="Y1205" s="41"/>
      <c r="Z1205" s="41"/>
      <c r="AA1205" s="41"/>
      <c r="AB1205" s="41"/>
      <c r="AC1205" s="41"/>
      <c r="AD1205" s="41"/>
      <c r="AE1205" s="41"/>
      <c r="AT1205" s="20" t="s">
        <v>164</v>
      </c>
      <c r="AU1205" s="20" t="s">
        <v>86</v>
      </c>
    </row>
    <row r="1206" s="13" customFormat="1">
      <c r="A1206" s="13"/>
      <c r="B1206" s="227"/>
      <c r="C1206" s="228"/>
      <c r="D1206" s="220" t="s">
        <v>153</v>
      </c>
      <c r="E1206" s="229" t="s">
        <v>19</v>
      </c>
      <c r="F1206" s="230" t="s">
        <v>3091</v>
      </c>
      <c r="G1206" s="228"/>
      <c r="H1206" s="231">
        <v>2</v>
      </c>
      <c r="I1206" s="232"/>
      <c r="J1206" s="228"/>
      <c r="K1206" s="228"/>
      <c r="L1206" s="233"/>
      <c r="M1206" s="234"/>
      <c r="N1206" s="235"/>
      <c r="O1206" s="235"/>
      <c r="P1206" s="235"/>
      <c r="Q1206" s="235"/>
      <c r="R1206" s="235"/>
      <c r="S1206" s="235"/>
      <c r="T1206" s="236"/>
      <c r="U1206" s="13"/>
      <c r="V1206" s="13"/>
      <c r="W1206" s="13"/>
      <c r="X1206" s="13"/>
      <c r="Y1206" s="13"/>
      <c r="Z1206" s="13"/>
      <c r="AA1206" s="13"/>
      <c r="AB1206" s="13"/>
      <c r="AC1206" s="13"/>
      <c r="AD1206" s="13"/>
      <c r="AE1206" s="13"/>
      <c r="AT1206" s="237" t="s">
        <v>153</v>
      </c>
      <c r="AU1206" s="237" t="s">
        <v>86</v>
      </c>
      <c r="AV1206" s="13" t="s">
        <v>86</v>
      </c>
      <c r="AW1206" s="13" t="s">
        <v>35</v>
      </c>
      <c r="AX1206" s="13" t="s">
        <v>84</v>
      </c>
      <c r="AY1206" s="237" t="s">
        <v>139</v>
      </c>
    </row>
    <row r="1207" s="2" customFormat="1" ht="16.5" customHeight="1">
      <c r="A1207" s="41"/>
      <c r="B1207" s="42"/>
      <c r="C1207" s="240" t="s">
        <v>3092</v>
      </c>
      <c r="D1207" s="241" t="s">
        <v>182</v>
      </c>
      <c r="E1207" s="242" t="s">
        <v>3093</v>
      </c>
      <c r="F1207" s="243" t="s">
        <v>3094</v>
      </c>
      <c r="G1207" s="244" t="s">
        <v>271</v>
      </c>
      <c r="H1207" s="245">
        <v>2</v>
      </c>
      <c r="I1207" s="246"/>
      <c r="J1207" s="247">
        <f>ROUND(I1207*H1207,2)</f>
        <v>0</v>
      </c>
      <c r="K1207" s="243" t="s">
        <v>146</v>
      </c>
      <c r="L1207" s="248"/>
      <c r="M1207" s="249" t="s">
        <v>19</v>
      </c>
      <c r="N1207" s="250" t="s">
        <v>47</v>
      </c>
      <c r="O1207" s="87"/>
      <c r="P1207" s="216">
        <f>O1207*H1207</f>
        <v>0</v>
      </c>
      <c r="Q1207" s="216">
        <v>0.00014999999999999999</v>
      </c>
      <c r="R1207" s="216">
        <f>Q1207*H1207</f>
        <v>0.00029999999999999997</v>
      </c>
      <c r="S1207" s="216">
        <v>0</v>
      </c>
      <c r="T1207" s="217">
        <f>S1207*H1207</f>
        <v>0</v>
      </c>
      <c r="U1207" s="41"/>
      <c r="V1207" s="41"/>
      <c r="W1207" s="41"/>
      <c r="X1207" s="41"/>
      <c r="Y1207" s="41"/>
      <c r="Z1207" s="41"/>
      <c r="AA1207" s="41"/>
      <c r="AB1207" s="41"/>
      <c r="AC1207" s="41"/>
      <c r="AD1207" s="41"/>
      <c r="AE1207" s="41"/>
      <c r="AR1207" s="218" t="s">
        <v>388</v>
      </c>
      <c r="AT1207" s="218" t="s">
        <v>182</v>
      </c>
      <c r="AU1207" s="218" t="s">
        <v>86</v>
      </c>
      <c r="AY1207" s="20" t="s">
        <v>139</v>
      </c>
      <c r="BE1207" s="219">
        <f>IF(N1207="základní",J1207,0)</f>
        <v>0</v>
      </c>
      <c r="BF1207" s="219">
        <f>IF(N1207="snížená",J1207,0)</f>
        <v>0</v>
      </c>
      <c r="BG1207" s="219">
        <f>IF(N1207="zákl. přenesená",J1207,0)</f>
        <v>0</v>
      </c>
      <c r="BH1207" s="219">
        <f>IF(N1207="sníž. přenesená",J1207,0)</f>
        <v>0</v>
      </c>
      <c r="BI1207" s="219">
        <f>IF(N1207="nulová",J1207,0)</f>
        <v>0</v>
      </c>
      <c r="BJ1207" s="20" t="s">
        <v>84</v>
      </c>
      <c r="BK1207" s="219">
        <f>ROUND(I1207*H1207,2)</f>
        <v>0</v>
      </c>
      <c r="BL1207" s="20" t="s">
        <v>305</v>
      </c>
      <c r="BM1207" s="218" t="s">
        <v>3095</v>
      </c>
    </row>
    <row r="1208" s="2" customFormat="1">
      <c r="A1208" s="41"/>
      <c r="B1208" s="42"/>
      <c r="C1208" s="43"/>
      <c r="D1208" s="220" t="s">
        <v>149</v>
      </c>
      <c r="E1208" s="43"/>
      <c r="F1208" s="221" t="s">
        <v>3094</v>
      </c>
      <c r="G1208" s="43"/>
      <c r="H1208" s="43"/>
      <c r="I1208" s="222"/>
      <c r="J1208" s="43"/>
      <c r="K1208" s="43"/>
      <c r="L1208" s="47"/>
      <c r="M1208" s="223"/>
      <c r="N1208" s="224"/>
      <c r="O1208" s="87"/>
      <c r="P1208" s="87"/>
      <c r="Q1208" s="87"/>
      <c r="R1208" s="87"/>
      <c r="S1208" s="87"/>
      <c r="T1208" s="88"/>
      <c r="U1208" s="41"/>
      <c r="V1208" s="41"/>
      <c r="W1208" s="41"/>
      <c r="X1208" s="41"/>
      <c r="Y1208" s="41"/>
      <c r="Z1208" s="41"/>
      <c r="AA1208" s="41"/>
      <c r="AB1208" s="41"/>
      <c r="AC1208" s="41"/>
      <c r="AD1208" s="41"/>
      <c r="AE1208" s="41"/>
      <c r="AT1208" s="20" t="s">
        <v>149</v>
      </c>
      <c r="AU1208" s="20" t="s">
        <v>86</v>
      </c>
    </row>
    <row r="1209" s="2" customFormat="1">
      <c r="A1209" s="41"/>
      <c r="B1209" s="42"/>
      <c r="C1209" s="43"/>
      <c r="D1209" s="220" t="s">
        <v>164</v>
      </c>
      <c r="E1209" s="43"/>
      <c r="F1209" s="239" t="s">
        <v>3096</v>
      </c>
      <c r="G1209" s="43"/>
      <c r="H1209" s="43"/>
      <c r="I1209" s="222"/>
      <c r="J1209" s="43"/>
      <c r="K1209" s="43"/>
      <c r="L1209" s="47"/>
      <c r="M1209" s="223"/>
      <c r="N1209" s="224"/>
      <c r="O1209" s="87"/>
      <c r="P1209" s="87"/>
      <c r="Q1209" s="87"/>
      <c r="R1209" s="87"/>
      <c r="S1209" s="87"/>
      <c r="T1209" s="88"/>
      <c r="U1209" s="41"/>
      <c r="V1209" s="41"/>
      <c r="W1209" s="41"/>
      <c r="X1209" s="41"/>
      <c r="Y1209" s="41"/>
      <c r="Z1209" s="41"/>
      <c r="AA1209" s="41"/>
      <c r="AB1209" s="41"/>
      <c r="AC1209" s="41"/>
      <c r="AD1209" s="41"/>
      <c r="AE1209" s="41"/>
      <c r="AT1209" s="20" t="s">
        <v>164</v>
      </c>
      <c r="AU1209" s="20" t="s">
        <v>86</v>
      </c>
    </row>
    <row r="1210" s="2" customFormat="1" ht="16.5" customHeight="1">
      <c r="A1210" s="41"/>
      <c r="B1210" s="42"/>
      <c r="C1210" s="207" t="s">
        <v>3097</v>
      </c>
      <c r="D1210" s="238" t="s">
        <v>142</v>
      </c>
      <c r="E1210" s="208" t="s">
        <v>3098</v>
      </c>
      <c r="F1210" s="209" t="s">
        <v>3099</v>
      </c>
      <c r="G1210" s="210" t="s">
        <v>271</v>
      </c>
      <c r="H1210" s="211">
        <v>1</v>
      </c>
      <c r="I1210" s="212"/>
      <c r="J1210" s="213">
        <f>ROUND(I1210*H1210,2)</f>
        <v>0</v>
      </c>
      <c r="K1210" s="209" t="s">
        <v>146</v>
      </c>
      <c r="L1210" s="47"/>
      <c r="M1210" s="214" t="s">
        <v>19</v>
      </c>
      <c r="N1210" s="215" t="s">
        <v>47</v>
      </c>
      <c r="O1210" s="87"/>
      <c r="P1210" s="216">
        <f>O1210*H1210</f>
        <v>0</v>
      </c>
      <c r="Q1210" s="216">
        <v>0</v>
      </c>
      <c r="R1210" s="216">
        <f>Q1210*H1210</f>
        <v>0</v>
      </c>
      <c r="S1210" s="216">
        <v>0</v>
      </c>
      <c r="T1210" s="217">
        <f>S1210*H1210</f>
        <v>0</v>
      </c>
      <c r="U1210" s="41"/>
      <c r="V1210" s="41"/>
      <c r="W1210" s="41"/>
      <c r="X1210" s="41"/>
      <c r="Y1210" s="41"/>
      <c r="Z1210" s="41"/>
      <c r="AA1210" s="41"/>
      <c r="AB1210" s="41"/>
      <c r="AC1210" s="41"/>
      <c r="AD1210" s="41"/>
      <c r="AE1210" s="41"/>
      <c r="AR1210" s="218" t="s">
        <v>305</v>
      </c>
      <c r="AT1210" s="218" t="s">
        <v>142</v>
      </c>
      <c r="AU1210" s="218" t="s">
        <v>86</v>
      </c>
      <c r="AY1210" s="20" t="s">
        <v>139</v>
      </c>
      <c r="BE1210" s="219">
        <f>IF(N1210="základní",J1210,0)</f>
        <v>0</v>
      </c>
      <c r="BF1210" s="219">
        <f>IF(N1210="snížená",J1210,0)</f>
        <v>0</v>
      </c>
      <c r="BG1210" s="219">
        <f>IF(N1210="zákl. přenesená",J1210,0)</f>
        <v>0</v>
      </c>
      <c r="BH1210" s="219">
        <f>IF(N1210="sníž. přenesená",J1210,0)</f>
        <v>0</v>
      </c>
      <c r="BI1210" s="219">
        <f>IF(N1210="nulová",J1210,0)</f>
        <v>0</v>
      </c>
      <c r="BJ1210" s="20" t="s">
        <v>84</v>
      </c>
      <c r="BK1210" s="219">
        <f>ROUND(I1210*H1210,2)</f>
        <v>0</v>
      </c>
      <c r="BL1210" s="20" t="s">
        <v>305</v>
      </c>
      <c r="BM1210" s="218" t="s">
        <v>3100</v>
      </c>
    </row>
    <row r="1211" s="2" customFormat="1">
      <c r="A1211" s="41"/>
      <c r="B1211" s="42"/>
      <c r="C1211" s="43"/>
      <c r="D1211" s="220" t="s">
        <v>149</v>
      </c>
      <c r="E1211" s="43"/>
      <c r="F1211" s="221" t="s">
        <v>3101</v>
      </c>
      <c r="G1211" s="43"/>
      <c r="H1211" s="43"/>
      <c r="I1211" s="222"/>
      <c r="J1211" s="43"/>
      <c r="K1211" s="43"/>
      <c r="L1211" s="47"/>
      <c r="M1211" s="223"/>
      <c r="N1211" s="224"/>
      <c r="O1211" s="87"/>
      <c r="P1211" s="87"/>
      <c r="Q1211" s="87"/>
      <c r="R1211" s="87"/>
      <c r="S1211" s="87"/>
      <c r="T1211" s="88"/>
      <c r="U1211" s="41"/>
      <c r="V1211" s="41"/>
      <c r="W1211" s="41"/>
      <c r="X1211" s="41"/>
      <c r="Y1211" s="41"/>
      <c r="Z1211" s="41"/>
      <c r="AA1211" s="41"/>
      <c r="AB1211" s="41"/>
      <c r="AC1211" s="41"/>
      <c r="AD1211" s="41"/>
      <c r="AE1211" s="41"/>
      <c r="AT1211" s="20" t="s">
        <v>149</v>
      </c>
      <c r="AU1211" s="20" t="s">
        <v>86</v>
      </c>
    </row>
    <row r="1212" s="2" customFormat="1">
      <c r="A1212" s="41"/>
      <c r="B1212" s="42"/>
      <c r="C1212" s="43"/>
      <c r="D1212" s="225" t="s">
        <v>151</v>
      </c>
      <c r="E1212" s="43"/>
      <c r="F1212" s="226" t="s">
        <v>3102</v>
      </c>
      <c r="G1212" s="43"/>
      <c r="H1212" s="43"/>
      <c r="I1212" s="222"/>
      <c r="J1212" s="43"/>
      <c r="K1212" s="43"/>
      <c r="L1212" s="47"/>
      <c r="M1212" s="223"/>
      <c r="N1212" s="224"/>
      <c r="O1212" s="87"/>
      <c r="P1212" s="87"/>
      <c r="Q1212" s="87"/>
      <c r="R1212" s="87"/>
      <c r="S1212" s="87"/>
      <c r="T1212" s="88"/>
      <c r="U1212" s="41"/>
      <c r="V1212" s="41"/>
      <c r="W1212" s="41"/>
      <c r="X1212" s="41"/>
      <c r="Y1212" s="41"/>
      <c r="Z1212" s="41"/>
      <c r="AA1212" s="41"/>
      <c r="AB1212" s="41"/>
      <c r="AC1212" s="41"/>
      <c r="AD1212" s="41"/>
      <c r="AE1212" s="41"/>
      <c r="AT1212" s="20" t="s">
        <v>151</v>
      </c>
      <c r="AU1212" s="20" t="s">
        <v>86</v>
      </c>
    </row>
    <row r="1213" s="2" customFormat="1">
      <c r="A1213" s="41"/>
      <c r="B1213" s="42"/>
      <c r="C1213" s="43"/>
      <c r="D1213" s="220" t="s">
        <v>164</v>
      </c>
      <c r="E1213" s="43"/>
      <c r="F1213" s="239" t="s">
        <v>2306</v>
      </c>
      <c r="G1213" s="43"/>
      <c r="H1213" s="43"/>
      <c r="I1213" s="222"/>
      <c r="J1213" s="43"/>
      <c r="K1213" s="43"/>
      <c r="L1213" s="47"/>
      <c r="M1213" s="223"/>
      <c r="N1213" s="224"/>
      <c r="O1213" s="87"/>
      <c r="P1213" s="87"/>
      <c r="Q1213" s="87"/>
      <c r="R1213" s="87"/>
      <c r="S1213" s="87"/>
      <c r="T1213" s="88"/>
      <c r="U1213" s="41"/>
      <c r="V1213" s="41"/>
      <c r="W1213" s="41"/>
      <c r="X1213" s="41"/>
      <c r="Y1213" s="41"/>
      <c r="Z1213" s="41"/>
      <c r="AA1213" s="41"/>
      <c r="AB1213" s="41"/>
      <c r="AC1213" s="41"/>
      <c r="AD1213" s="41"/>
      <c r="AE1213" s="41"/>
      <c r="AT1213" s="20" t="s">
        <v>164</v>
      </c>
      <c r="AU1213" s="20" t="s">
        <v>86</v>
      </c>
    </row>
    <row r="1214" s="13" customFormat="1">
      <c r="A1214" s="13"/>
      <c r="B1214" s="227"/>
      <c r="C1214" s="228"/>
      <c r="D1214" s="220" t="s">
        <v>153</v>
      </c>
      <c r="E1214" s="229" t="s">
        <v>19</v>
      </c>
      <c r="F1214" s="230" t="s">
        <v>3103</v>
      </c>
      <c r="G1214" s="228"/>
      <c r="H1214" s="231">
        <v>1</v>
      </c>
      <c r="I1214" s="232"/>
      <c r="J1214" s="228"/>
      <c r="K1214" s="228"/>
      <c r="L1214" s="233"/>
      <c r="M1214" s="234"/>
      <c r="N1214" s="235"/>
      <c r="O1214" s="235"/>
      <c r="P1214" s="235"/>
      <c r="Q1214" s="235"/>
      <c r="R1214" s="235"/>
      <c r="S1214" s="235"/>
      <c r="T1214" s="236"/>
      <c r="U1214" s="13"/>
      <c r="V1214" s="13"/>
      <c r="W1214" s="13"/>
      <c r="X1214" s="13"/>
      <c r="Y1214" s="13"/>
      <c r="Z1214" s="13"/>
      <c r="AA1214" s="13"/>
      <c r="AB1214" s="13"/>
      <c r="AC1214" s="13"/>
      <c r="AD1214" s="13"/>
      <c r="AE1214" s="13"/>
      <c r="AT1214" s="237" t="s">
        <v>153</v>
      </c>
      <c r="AU1214" s="237" t="s">
        <v>86</v>
      </c>
      <c r="AV1214" s="13" t="s">
        <v>86</v>
      </c>
      <c r="AW1214" s="13" t="s">
        <v>35</v>
      </c>
      <c r="AX1214" s="13" t="s">
        <v>84</v>
      </c>
      <c r="AY1214" s="237" t="s">
        <v>139</v>
      </c>
    </row>
    <row r="1215" s="2" customFormat="1" ht="16.5" customHeight="1">
      <c r="A1215" s="41"/>
      <c r="B1215" s="42"/>
      <c r="C1215" s="240" t="s">
        <v>3104</v>
      </c>
      <c r="D1215" s="241" t="s">
        <v>182</v>
      </c>
      <c r="E1215" s="242" t="s">
        <v>3105</v>
      </c>
      <c r="F1215" s="243" t="s">
        <v>3106</v>
      </c>
      <c r="G1215" s="244" t="s">
        <v>271</v>
      </c>
      <c r="H1215" s="245">
        <v>1</v>
      </c>
      <c r="I1215" s="246"/>
      <c r="J1215" s="247">
        <f>ROUND(I1215*H1215,2)</f>
        <v>0</v>
      </c>
      <c r="K1215" s="243" t="s">
        <v>146</v>
      </c>
      <c r="L1215" s="248"/>
      <c r="M1215" s="249" t="s">
        <v>19</v>
      </c>
      <c r="N1215" s="250" t="s">
        <v>47</v>
      </c>
      <c r="O1215" s="87"/>
      <c r="P1215" s="216">
        <f>O1215*H1215</f>
        <v>0</v>
      </c>
      <c r="Q1215" s="216">
        <v>0.00014999999999999999</v>
      </c>
      <c r="R1215" s="216">
        <f>Q1215*H1215</f>
        <v>0.00014999999999999999</v>
      </c>
      <c r="S1215" s="216">
        <v>0</v>
      </c>
      <c r="T1215" s="217">
        <f>S1215*H1215</f>
        <v>0</v>
      </c>
      <c r="U1215" s="41"/>
      <c r="V1215" s="41"/>
      <c r="W1215" s="41"/>
      <c r="X1215" s="41"/>
      <c r="Y1215" s="41"/>
      <c r="Z1215" s="41"/>
      <c r="AA1215" s="41"/>
      <c r="AB1215" s="41"/>
      <c r="AC1215" s="41"/>
      <c r="AD1215" s="41"/>
      <c r="AE1215" s="41"/>
      <c r="AR1215" s="218" t="s">
        <v>388</v>
      </c>
      <c r="AT1215" s="218" t="s">
        <v>182</v>
      </c>
      <c r="AU1215" s="218" t="s">
        <v>86</v>
      </c>
      <c r="AY1215" s="20" t="s">
        <v>139</v>
      </c>
      <c r="BE1215" s="219">
        <f>IF(N1215="základní",J1215,0)</f>
        <v>0</v>
      </c>
      <c r="BF1215" s="219">
        <f>IF(N1215="snížená",J1215,0)</f>
        <v>0</v>
      </c>
      <c r="BG1215" s="219">
        <f>IF(N1215="zákl. přenesená",J1215,0)</f>
        <v>0</v>
      </c>
      <c r="BH1215" s="219">
        <f>IF(N1215="sníž. přenesená",J1215,0)</f>
        <v>0</v>
      </c>
      <c r="BI1215" s="219">
        <f>IF(N1215="nulová",J1215,0)</f>
        <v>0</v>
      </c>
      <c r="BJ1215" s="20" t="s">
        <v>84</v>
      </c>
      <c r="BK1215" s="219">
        <f>ROUND(I1215*H1215,2)</f>
        <v>0</v>
      </c>
      <c r="BL1215" s="20" t="s">
        <v>305</v>
      </c>
      <c r="BM1215" s="218" t="s">
        <v>3107</v>
      </c>
    </row>
    <row r="1216" s="2" customFormat="1">
      <c r="A1216" s="41"/>
      <c r="B1216" s="42"/>
      <c r="C1216" s="43"/>
      <c r="D1216" s="220" t="s">
        <v>149</v>
      </c>
      <c r="E1216" s="43"/>
      <c r="F1216" s="221" t="s">
        <v>3106</v>
      </c>
      <c r="G1216" s="43"/>
      <c r="H1216" s="43"/>
      <c r="I1216" s="222"/>
      <c r="J1216" s="43"/>
      <c r="K1216" s="43"/>
      <c r="L1216" s="47"/>
      <c r="M1216" s="223"/>
      <c r="N1216" s="224"/>
      <c r="O1216" s="87"/>
      <c r="P1216" s="87"/>
      <c r="Q1216" s="87"/>
      <c r="R1216" s="87"/>
      <c r="S1216" s="87"/>
      <c r="T1216" s="88"/>
      <c r="U1216" s="41"/>
      <c r="V1216" s="41"/>
      <c r="W1216" s="41"/>
      <c r="X1216" s="41"/>
      <c r="Y1216" s="41"/>
      <c r="Z1216" s="41"/>
      <c r="AA1216" s="41"/>
      <c r="AB1216" s="41"/>
      <c r="AC1216" s="41"/>
      <c r="AD1216" s="41"/>
      <c r="AE1216" s="41"/>
      <c r="AT1216" s="20" t="s">
        <v>149</v>
      </c>
      <c r="AU1216" s="20" t="s">
        <v>86</v>
      </c>
    </row>
    <row r="1217" s="2" customFormat="1">
      <c r="A1217" s="41"/>
      <c r="B1217" s="42"/>
      <c r="C1217" s="43"/>
      <c r="D1217" s="220" t="s">
        <v>164</v>
      </c>
      <c r="E1217" s="43"/>
      <c r="F1217" s="239" t="s">
        <v>3096</v>
      </c>
      <c r="G1217" s="43"/>
      <c r="H1217" s="43"/>
      <c r="I1217" s="222"/>
      <c r="J1217" s="43"/>
      <c r="K1217" s="43"/>
      <c r="L1217" s="47"/>
      <c r="M1217" s="223"/>
      <c r="N1217" s="224"/>
      <c r="O1217" s="87"/>
      <c r="P1217" s="87"/>
      <c r="Q1217" s="87"/>
      <c r="R1217" s="87"/>
      <c r="S1217" s="87"/>
      <c r="T1217" s="88"/>
      <c r="U1217" s="41"/>
      <c r="V1217" s="41"/>
      <c r="W1217" s="41"/>
      <c r="X1217" s="41"/>
      <c r="Y1217" s="41"/>
      <c r="Z1217" s="41"/>
      <c r="AA1217" s="41"/>
      <c r="AB1217" s="41"/>
      <c r="AC1217" s="41"/>
      <c r="AD1217" s="41"/>
      <c r="AE1217" s="41"/>
      <c r="AT1217" s="20" t="s">
        <v>164</v>
      </c>
      <c r="AU1217" s="20" t="s">
        <v>86</v>
      </c>
    </row>
    <row r="1218" s="2" customFormat="1" ht="16.5" customHeight="1">
      <c r="A1218" s="41"/>
      <c r="B1218" s="42"/>
      <c r="C1218" s="207" t="s">
        <v>3108</v>
      </c>
      <c r="D1218" s="238" t="s">
        <v>142</v>
      </c>
      <c r="E1218" s="208" t="s">
        <v>3109</v>
      </c>
      <c r="F1218" s="209" t="s">
        <v>3110</v>
      </c>
      <c r="G1218" s="210" t="s">
        <v>271</v>
      </c>
      <c r="H1218" s="211">
        <v>12</v>
      </c>
      <c r="I1218" s="212"/>
      <c r="J1218" s="213">
        <f>ROUND(I1218*H1218,2)</f>
        <v>0</v>
      </c>
      <c r="K1218" s="209" t="s">
        <v>146</v>
      </c>
      <c r="L1218" s="47"/>
      <c r="M1218" s="214" t="s">
        <v>19</v>
      </c>
      <c r="N1218" s="215" t="s">
        <v>47</v>
      </c>
      <c r="O1218" s="87"/>
      <c r="P1218" s="216">
        <f>O1218*H1218</f>
        <v>0</v>
      </c>
      <c r="Q1218" s="216">
        <v>0</v>
      </c>
      <c r="R1218" s="216">
        <f>Q1218*H1218</f>
        <v>0</v>
      </c>
      <c r="S1218" s="216">
        <v>0</v>
      </c>
      <c r="T1218" s="217">
        <f>S1218*H1218</f>
        <v>0</v>
      </c>
      <c r="U1218" s="41"/>
      <c r="V1218" s="41"/>
      <c r="W1218" s="41"/>
      <c r="X1218" s="41"/>
      <c r="Y1218" s="41"/>
      <c r="Z1218" s="41"/>
      <c r="AA1218" s="41"/>
      <c r="AB1218" s="41"/>
      <c r="AC1218" s="41"/>
      <c r="AD1218" s="41"/>
      <c r="AE1218" s="41"/>
      <c r="AR1218" s="218" t="s">
        <v>305</v>
      </c>
      <c r="AT1218" s="218" t="s">
        <v>142</v>
      </c>
      <c r="AU1218" s="218" t="s">
        <v>86</v>
      </c>
      <c r="AY1218" s="20" t="s">
        <v>139</v>
      </c>
      <c r="BE1218" s="219">
        <f>IF(N1218="základní",J1218,0)</f>
        <v>0</v>
      </c>
      <c r="BF1218" s="219">
        <f>IF(N1218="snížená",J1218,0)</f>
        <v>0</v>
      </c>
      <c r="BG1218" s="219">
        <f>IF(N1218="zákl. přenesená",J1218,0)</f>
        <v>0</v>
      </c>
      <c r="BH1218" s="219">
        <f>IF(N1218="sníž. přenesená",J1218,0)</f>
        <v>0</v>
      </c>
      <c r="BI1218" s="219">
        <f>IF(N1218="nulová",J1218,0)</f>
        <v>0</v>
      </c>
      <c r="BJ1218" s="20" t="s">
        <v>84</v>
      </c>
      <c r="BK1218" s="219">
        <f>ROUND(I1218*H1218,2)</f>
        <v>0</v>
      </c>
      <c r="BL1218" s="20" t="s">
        <v>305</v>
      </c>
      <c r="BM1218" s="218" t="s">
        <v>3111</v>
      </c>
    </row>
    <row r="1219" s="2" customFormat="1">
      <c r="A1219" s="41"/>
      <c r="B1219" s="42"/>
      <c r="C1219" s="43"/>
      <c r="D1219" s="220" t="s">
        <v>149</v>
      </c>
      <c r="E1219" s="43"/>
      <c r="F1219" s="221" t="s">
        <v>3112</v>
      </c>
      <c r="G1219" s="43"/>
      <c r="H1219" s="43"/>
      <c r="I1219" s="222"/>
      <c r="J1219" s="43"/>
      <c r="K1219" s="43"/>
      <c r="L1219" s="47"/>
      <c r="M1219" s="223"/>
      <c r="N1219" s="224"/>
      <c r="O1219" s="87"/>
      <c r="P1219" s="87"/>
      <c r="Q1219" s="87"/>
      <c r="R1219" s="87"/>
      <c r="S1219" s="87"/>
      <c r="T1219" s="88"/>
      <c r="U1219" s="41"/>
      <c r="V1219" s="41"/>
      <c r="W1219" s="41"/>
      <c r="X1219" s="41"/>
      <c r="Y1219" s="41"/>
      <c r="Z1219" s="41"/>
      <c r="AA1219" s="41"/>
      <c r="AB1219" s="41"/>
      <c r="AC1219" s="41"/>
      <c r="AD1219" s="41"/>
      <c r="AE1219" s="41"/>
      <c r="AT1219" s="20" t="s">
        <v>149</v>
      </c>
      <c r="AU1219" s="20" t="s">
        <v>86</v>
      </c>
    </row>
    <row r="1220" s="2" customFormat="1">
      <c r="A1220" s="41"/>
      <c r="B1220" s="42"/>
      <c r="C1220" s="43"/>
      <c r="D1220" s="225" t="s">
        <v>151</v>
      </c>
      <c r="E1220" s="43"/>
      <c r="F1220" s="226" t="s">
        <v>3113</v>
      </c>
      <c r="G1220" s="43"/>
      <c r="H1220" s="43"/>
      <c r="I1220" s="222"/>
      <c r="J1220" s="43"/>
      <c r="K1220" s="43"/>
      <c r="L1220" s="47"/>
      <c r="M1220" s="223"/>
      <c r="N1220" s="224"/>
      <c r="O1220" s="87"/>
      <c r="P1220" s="87"/>
      <c r="Q1220" s="87"/>
      <c r="R1220" s="87"/>
      <c r="S1220" s="87"/>
      <c r="T1220" s="88"/>
      <c r="U1220" s="41"/>
      <c r="V1220" s="41"/>
      <c r="W1220" s="41"/>
      <c r="X1220" s="41"/>
      <c r="Y1220" s="41"/>
      <c r="Z1220" s="41"/>
      <c r="AA1220" s="41"/>
      <c r="AB1220" s="41"/>
      <c r="AC1220" s="41"/>
      <c r="AD1220" s="41"/>
      <c r="AE1220" s="41"/>
      <c r="AT1220" s="20" t="s">
        <v>151</v>
      </c>
      <c r="AU1220" s="20" t="s">
        <v>86</v>
      </c>
    </row>
    <row r="1221" s="2" customFormat="1">
      <c r="A1221" s="41"/>
      <c r="B1221" s="42"/>
      <c r="C1221" s="43"/>
      <c r="D1221" s="220" t="s">
        <v>164</v>
      </c>
      <c r="E1221" s="43"/>
      <c r="F1221" s="239" t="s">
        <v>3022</v>
      </c>
      <c r="G1221" s="43"/>
      <c r="H1221" s="43"/>
      <c r="I1221" s="222"/>
      <c r="J1221" s="43"/>
      <c r="K1221" s="43"/>
      <c r="L1221" s="47"/>
      <c r="M1221" s="223"/>
      <c r="N1221" s="224"/>
      <c r="O1221" s="87"/>
      <c r="P1221" s="87"/>
      <c r="Q1221" s="87"/>
      <c r="R1221" s="87"/>
      <c r="S1221" s="87"/>
      <c r="T1221" s="88"/>
      <c r="U1221" s="41"/>
      <c r="V1221" s="41"/>
      <c r="W1221" s="41"/>
      <c r="X1221" s="41"/>
      <c r="Y1221" s="41"/>
      <c r="Z1221" s="41"/>
      <c r="AA1221" s="41"/>
      <c r="AB1221" s="41"/>
      <c r="AC1221" s="41"/>
      <c r="AD1221" s="41"/>
      <c r="AE1221" s="41"/>
      <c r="AT1221" s="20" t="s">
        <v>164</v>
      </c>
      <c r="AU1221" s="20" t="s">
        <v>86</v>
      </c>
    </row>
    <row r="1222" s="13" customFormat="1">
      <c r="A1222" s="13"/>
      <c r="B1222" s="227"/>
      <c r="C1222" s="228"/>
      <c r="D1222" s="220" t="s">
        <v>153</v>
      </c>
      <c r="E1222" s="229" t="s">
        <v>19</v>
      </c>
      <c r="F1222" s="230" t="s">
        <v>8</v>
      </c>
      <c r="G1222" s="228"/>
      <c r="H1222" s="231">
        <v>12</v>
      </c>
      <c r="I1222" s="232"/>
      <c r="J1222" s="228"/>
      <c r="K1222" s="228"/>
      <c r="L1222" s="233"/>
      <c r="M1222" s="234"/>
      <c r="N1222" s="235"/>
      <c r="O1222" s="235"/>
      <c r="P1222" s="235"/>
      <c r="Q1222" s="235"/>
      <c r="R1222" s="235"/>
      <c r="S1222" s="235"/>
      <c r="T1222" s="236"/>
      <c r="U1222" s="13"/>
      <c r="V1222" s="13"/>
      <c r="W1222" s="13"/>
      <c r="X1222" s="13"/>
      <c r="Y1222" s="13"/>
      <c r="Z1222" s="13"/>
      <c r="AA1222" s="13"/>
      <c r="AB1222" s="13"/>
      <c r="AC1222" s="13"/>
      <c r="AD1222" s="13"/>
      <c r="AE1222" s="13"/>
      <c r="AT1222" s="237" t="s">
        <v>153</v>
      </c>
      <c r="AU1222" s="237" t="s">
        <v>86</v>
      </c>
      <c r="AV1222" s="13" t="s">
        <v>86</v>
      </c>
      <c r="AW1222" s="13" t="s">
        <v>35</v>
      </c>
      <c r="AX1222" s="13" t="s">
        <v>84</v>
      </c>
      <c r="AY1222" s="237" t="s">
        <v>139</v>
      </c>
    </row>
    <row r="1223" s="2" customFormat="1" ht="16.5" customHeight="1">
      <c r="A1223" s="41"/>
      <c r="B1223" s="42"/>
      <c r="C1223" s="207" t="s">
        <v>3114</v>
      </c>
      <c r="D1223" s="238" t="s">
        <v>142</v>
      </c>
      <c r="E1223" s="208" t="s">
        <v>3115</v>
      </c>
      <c r="F1223" s="209" t="s">
        <v>3116</v>
      </c>
      <c r="G1223" s="210" t="s">
        <v>271</v>
      </c>
      <c r="H1223" s="211">
        <v>1</v>
      </c>
      <c r="I1223" s="212"/>
      <c r="J1223" s="213">
        <f>ROUND(I1223*H1223,2)</f>
        <v>0</v>
      </c>
      <c r="K1223" s="209" t="s">
        <v>19</v>
      </c>
      <c r="L1223" s="47"/>
      <c r="M1223" s="214" t="s">
        <v>19</v>
      </c>
      <c r="N1223" s="215" t="s">
        <v>47</v>
      </c>
      <c r="O1223" s="87"/>
      <c r="P1223" s="216">
        <f>O1223*H1223</f>
        <v>0</v>
      </c>
      <c r="Q1223" s="216">
        <v>0.00084000000000000003</v>
      </c>
      <c r="R1223" s="216">
        <f>Q1223*H1223</f>
        <v>0.00084000000000000003</v>
      </c>
      <c r="S1223" s="216">
        <v>0</v>
      </c>
      <c r="T1223" s="217">
        <f>S1223*H1223</f>
        <v>0</v>
      </c>
      <c r="U1223" s="41"/>
      <c r="V1223" s="41"/>
      <c r="W1223" s="41"/>
      <c r="X1223" s="41"/>
      <c r="Y1223" s="41"/>
      <c r="Z1223" s="41"/>
      <c r="AA1223" s="41"/>
      <c r="AB1223" s="41"/>
      <c r="AC1223" s="41"/>
      <c r="AD1223" s="41"/>
      <c r="AE1223" s="41"/>
      <c r="AR1223" s="218" t="s">
        <v>305</v>
      </c>
      <c r="AT1223" s="218" t="s">
        <v>142</v>
      </c>
      <c r="AU1223" s="218" t="s">
        <v>86</v>
      </c>
      <c r="AY1223" s="20" t="s">
        <v>139</v>
      </c>
      <c r="BE1223" s="219">
        <f>IF(N1223="základní",J1223,0)</f>
        <v>0</v>
      </c>
      <c r="BF1223" s="219">
        <f>IF(N1223="snížená",J1223,0)</f>
        <v>0</v>
      </c>
      <c r="BG1223" s="219">
        <f>IF(N1223="zákl. přenesená",J1223,0)</f>
        <v>0</v>
      </c>
      <c r="BH1223" s="219">
        <f>IF(N1223="sníž. přenesená",J1223,0)</f>
        <v>0</v>
      </c>
      <c r="BI1223" s="219">
        <f>IF(N1223="nulová",J1223,0)</f>
        <v>0</v>
      </c>
      <c r="BJ1223" s="20" t="s">
        <v>84</v>
      </c>
      <c r="BK1223" s="219">
        <f>ROUND(I1223*H1223,2)</f>
        <v>0</v>
      </c>
      <c r="BL1223" s="20" t="s">
        <v>305</v>
      </c>
      <c r="BM1223" s="218" t="s">
        <v>3117</v>
      </c>
    </row>
    <row r="1224" s="2" customFormat="1">
      <c r="A1224" s="41"/>
      <c r="B1224" s="42"/>
      <c r="C1224" s="43"/>
      <c r="D1224" s="220" t="s">
        <v>149</v>
      </c>
      <c r="E1224" s="43"/>
      <c r="F1224" s="221" t="s">
        <v>3118</v>
      </c>
      <c r="G1224" s="43"/>
      <c r="H1224" s="43"/>
      <c r="I1224" s="222"/>
      <c r="J1224" s="43"/>
      <c r="K1224" s="43"/>
      <c r="L1224" s="47"/>
      <c r="M1224" s="223"/>
      <c r="N1224" s="224"/>
      <c r="O1224" s="87"/>
      <c r="P1224" s="87"/>
      <c r="Q1224" s="87"/>
      <c r="R1224" s="87"/>
      <c r="S1224" s="87"/>
      <c r="T1224" s="88"/>
      <c r="U1224" s="41"/>
      <c r="V1224" s="41"/>
      <c r="W1224" s="41"/>
      <c r="X1224" s="41"/>
      <c r="Y1224" s="41"/>
      <c r="Z1224" s="41"/>
      <c r="AA1224" s="41"/>
      <c r="AB1224" s="41"/>
      <c r="AC1224" s="41"/>
      <c r="AD1224" s="41"/>
      <c r="AE1224" s="41"/>
      <c r="AT1224" s="20" t="s">
        <v>149</v>
      </c>
      <c r="AU1224" s="20" t="s">
        <v>86</v>
      </c>
    </row>
    <row r="1225" s="2" customFormat="1">
      <c r="A1225" s="41"/>
      <c r="B1225" s="42"/>
      <c r="C1225" s="43"/>
      <c r="D1225" s="220" t="s">
        <v>164</v>
      </c>
      <c r="E1225" s="43"/>
      <c r="F1225" s="239" t="s">
        <v>2306</v>
      </c>
      <c r="G1225" s="43"/>
      <c r="H1225" s="43"/>
      <c r="I1225" s="222"/>
      <c r="J1225" s="43"/>
      <c r="K1225" s="43"/>
      <c r="L1225" s="47"/>
      <c r="M1225" s="223"/>
      <c r="N1225" s="224"/>
      <c r="O1225" s="87"/>
      <c r="P1225" s="87"/>
      <c r="Q1225" s="87"/>
      <c r="R1225" s="87"/>
      <c r="S1225" s="87"/>
      <c r="T1225" s="88"/>
      <c r="U1225" s="41"/>
      <c r="V1225" s="41"/>
      <c r="W1225" s="41"/>
      <c r="X1225" s="41"/>
      <c r="Y1225" s="41"/>
      <c r="Z1225" s="41"/>
      <c r="AA1225" s="41"/>
      <c r="AB1225" s="41"/>
      <c r="AC1225" s="41"/>
      <c r="AD1225" s="41"/>
      <c r="AE1225" s="41"/>
      <c r="AT1225" s="20" t="s">
        <v>164</v>
      </c>
      <c r="AU1225" s="20" t="s">
        <v>86</v>
      </c>
    </row>
    <row r="1226" s="13" customFormat="1">
      <c r="A1226" s="13"/>
      <c r="B1226" s="227"/>
      <c r="C1226" s="228"/>
      <c r="D1226" s="220" t="s">
        <v>153</v>
      </c>
      <c r="E1226" s="229" t="s">
        <v>19</v>
      </c>
      <c r="F1226" s="230" t="s">
        <v>3119</v>
      </c>
      <c r="G1226" s="228"/>
      <c r="H1226" s="231">
        <v>1</v>
      </c>
      <c r="I1226" s="232"/>
      <c r="J1226" s="228"/>
      <c r="K1226" s="228"/>
      <c r="L1226" s="233"/>
      <c r="M1226" s="234"/>
      <c r="N1226" s="235"/>
      <c r="O1226" s="235"/>
      <c r="P1226" s="235"/>
      <c r="Q1226" s="235"/>
      <c r="R1226" s="235"/>
      <c r="S1226" s="235"/>
      <c r="T1226" s="236"/>
      <c r="U1226" s="13"/>
      <c r="V1226" s="13"/>
      <c r="W1226" s="13"/>
      <c r="X1226" s="13"/>
      <c r="Y1226" s="13"/>
      <c r="Z1226" s="13"/>
      <c r="AA1226" s="13"/>
      <c r="AB1226" s="13"/>
      <c r="AC1226" s="13"/>
      <c r="AD1226" s="13"/>
      <c r="AE1226" s="13"/>
      <c r="AT1226" s="237" t="s">
        <v>153</v>
      </c>
      <c r="AU1226" s="237" t="s">
        <v>86</v>
      </c>
      <c r="AV1226" s="13" t="s">
        <v>86</v>
      </c>
      <c r="AW1226" s="13" t="s">
        <v>35</v>
      </c>
      <c r="AX1226" s="13" t="s">
        <v>84</v>
      </c>
      <c r="AY1226" s="237" t="s">
        <v>139</v>
      </c>
    </row>
    <row r="1227" s="2" customFormat="1" ht="16.5" customHeight="1">
      <c r="A1227" s="41"/>
      <c r="B1227" s="42"/>
      <c r="C1227" s="240" t="s">
        <v>3120</v>
      </c>
      <c r="D1227" s="241" t="s">
        <v>182</v>
      </c>
      <c r="E1227" s="242" t="s">
        <v>3121</v>
      </c>
      <c r="F1227" s="243" t="s">
        <v>3122</v>
      </c>
      <c r="G1227" s="244" t="s">
        <v>160</v>
      </c>
      <c r="H1227" s="245">
        <v>4</v>
      </c>
      <c r="I1227" s="246"/>
      <c r="J1227" s="247">
        <f>ROUND(I1227*H1227,2)</f>
        <v>0</v>
      </c>
      <c r="K1227" s="243" t="s">
        <v>146</v>
      </c>
      <c r="L1227" s="248"/>
      <c r="M1227" s="249" t="s">
        <v>19</v>
      </c>
      <c r="N1227" s="250" t="s">
        <v>47</v>
      </c>
      <c r="O1227" s="87"/>
      <c r="P1227" s="216">
        <f>O1227*H1227</f>
        <v>0</v>
      </c>
      <c r="Q1227" s="216">
        <v>0.025440000000000001</v>
      </c>
      <c r="R1227" s="216">
        <f>Q1227*H1227</f>
        <v>0.10176</v>
      </c>
      <c r="S1227" s="216">
        <v>0</v>
      </c>
      <c r="T1227" s="217">
        <f>S1227*H1227</f>
        <v>0</v>
      </c>
      <c r="U1227" s="41"/>
      <c r="V1227" s="41"/>
      <c r="W1227" s="41"/>
      <c r="X1227" s="41"/>
      <c r="Y1227" s="41"/>
      <c r="Z1227" s="41"/>
      <c r="AA1227" s="41"/>
      <c r="AB1227" s="41"/>
      <c r="AC1227" s="41"/>
      <c r="AD1227" s="41"/>
      <c r="AE1227" s="41"/>
      <c r="AR1227" s="218" t="s">
        <v>388</v>
      </c>
      <c r="AT1227" s="218" t="s">
        <v>182</v>
      </c>
      <c r="AU1227" s="218" t="s">
        <v>86</v>
      </c>
      <c r="AY1227" s="20" t="s">
        <v>139</v>
      </c>
      <c r="BE1227" s="219">
        <f>IF(N1227="základní",J1227,0)</f>
        <v>0</v>
      </c>
      <c r="BF1227" s="219">
        <f>IF(N1227="snížená",J1227,0)</f>
        <v>0</v>
      </c>
      <c r="BG1227" s="219">
        <f>IF(N1227="zákl. přenesená",J1227,0)</f>
        <v>0</v>
      </c>
      <c r="BH1227" s="219">
        <f>IF(N1227="sníž. přenesená",J1227,0)</f>
        <v>0</v>
      </c>
      <c r="BI1227" s="219">
        <f>IF(N1227="nulová",J1227,0)</f>
        <v>0</v>
      </c>
      <c r="BJ1227" s="20" t="s">
        <v>84</v>
      </c>
      <c r="BK1227" s="219">
        <f>ROUND(I1227*H1227,2)</f>
        <v>0</v>
      </c>
      <c r="BL1227" s="20" t="s">
        <v>305</v>
      </c>
      <c r="BM1227" s="218" t="s">
        <v>3123</v>
      </c>
    </row>
    <row r="1228" s="2" customFormat="1">
      <c r="A1228" s="41"/>
      <c r="B1228" s="42"/>
      <c r="C1228" s="43"/>
      <c r="D1228" s="220" t="s">
        <v>149</v>
      </c>
      <c r="E1228" s="43"/>
      <c r="F1228" s="221" t="s">
        <v>3122</v>
      </c>
      <c r="G1228" s="43"/>
      <c r="H1228" s="43"/>
      <c r="I1228" s="222"/>
      <c r="J1228" s="43"/>
      <c r="K1228" s="43"/>
      <c r="L1228" s="47"/>
      <c r="M1228" s="223"/>
      <c r="N1228" s="224"/>
      <c r="O1228" s="87"/>
      <c r="P1228" s="87"/>
      <c r="Q1228" s="87"/>
      <c r="R1228" s="87"/>
      <c r="S1228" s="87"/>
      <c r="T1228" s="88"/>
      <c r="U1228" s="41"/>
      <c r="V1228" s="41"/>
      <c r="W1228" s="41"/>
      <c r="X1228" s="41"/>
      <c r="Y1228" s="41"/>
      <c r="Z1228" s="41"/>
      <c r="AA1228" s="41"/>
      <c r="AB1228" s="41"/>
      <c r="AC1228" s="41"/>
      <c r="AD1228" s="41"/>
      <c r="AE1228" s="41"/>
      <c r="AT1228" s="20" t="s">
        <v>149</v>
      </c>
      <c r="AU1228" s="20" t="s">
        <v>86</v>
      </c>
    </row>
    <row r="1229" s="2" customFormat="1">
      <c r="A1229" s="41"/>
      <c r="B1229" s="42"/>
      <c r="C1229" s="43"/>
      <c r="D1229" s="220" t="s">
        <v>164</v>
      </c>
      <c r="E1229" s="43"/>
      <c r="F1229" s="239" t="s">
        <v>2306</v>
      </c>
      <c r="G1229" s="43"/>
      <c r="H1229" s="43"/>
      <c r="I1229" s="222"/>
      <c r="J1229" s="43"/>
      <c r="K1229" s="43"/>
      <c r="L1229" s="47"/>
      <c r="M1229" s="223"/>
      <c r="N1229" s="224"/>
      <c r="O1229" s="87"/>
      <c r="P1229" s="87"/>
      <c r="Q1229" s="87"/>
      <c r="R1229" s="87"/>
      <c r="S1229" s="87"/>
      <c r="T1229" s="88"/>
      <c r="U1229" s="41"/>
      <c r="V1229" s="41"/>
      <c r="W1229" s="41"/>
      <c r="X1229" s="41"/>
      <c r="Y1229" s="41"/>
      <c r="Z1229" s="41"/>
      <c r="AA1229" s="41"/>
      <c r="AB1229" s="41"/>
      <c r="AC1229" s="41"/>
      <c r="AD1229" s="41"/>
      <c r="AE1229" s="41"/>
      <c r="AT1229" s="20" t="s">
        <v>164</v>
      </c>
      <c r="AU1229" s="20" t="s">
        <v>86</v>
      </c>
    </row>
    <row r="1230" s="13" customFormat="1">
      <c r="A1230" s="13"/>
      <c r="B1230" s="227"/>
      <c r="C1230" s="228"/>
      <c r="D1230" s="220" t="s">
        <v>153</v>
      </c>
      <c r="E1230" s="229" t="s">
        <v>19</v>
      </c>
      <c r="F1230" s="230" t="s">
        <v>3124</v>
      </c>
      <c r="G1230" s="228"/>
      <c r="H1230" s="231">
        <v>4</v>
      </c>
      <c r="I1230" s="232"/>
      <c r="J1230" s="228"/>
      <c r="K1230" s="228"/>
      <c r="L1230" s="233"/>
      <c r="M1230" s="234"/>
      <c r="N1230" s="235"/>
      <c r="O1230" s="235"/>
      <c r="P1230" s="235"/>
      <c r="Q1230" s="235"/>
      <c r="R1230" s="235"/>
      <c r="S1230" s="235"/>
      <c r="T1230" s="236"/>
      <c r="U1230" s="13"/>
      <c r="V1230" s="13"/>
      <c r="W1230" s="13"/>
      <c r="X1230" s="13"/>
      <c r="Y1230" s="13"/>
      <c r="Z1230" s="13"/>
      <c r="AA1230" s="13"/>
      <c r="AB1230" s="13"/>
      <c r="AC1230" s="13"/>
      <c r="AD1230" s="13"/>
      <c r="AE1230" s="13"/>
      <c r="AT1230" s="237" t="s">
        <v>153</v>
      </c>
      <c r="AU1230" s="237" t="s">
        <v>86</v>
      </c>
      <c r="AV1230" s="13" t="s">
        <v>86</v>
      </c>
      <c r="AW1230" s="13" t="s">
        <v>35</v>
      </c>
      <c r="AX1230" s="13" t="s">
        <v>84</v>
      </c>
      <c r="AY1230" s="237" t="s">
        <v>139</v>
      </c>
    </row>
    <row r="1231" s="2" customFormat="1" ht="16.5" customHeight="1">
      <c r="A1231" s="41"/>
      <c r="B1231" s="42"/>
      <c r="C1231" s="207" t="s">
        <v>3125</v>
      </c>
      <c r="D1231" s="238" t="s">
        <v>142</v>
      </c>
      <c r="E1231" s="208" t="s">
        <v>3126</v>
      </c>
      <c r="F1231" s="209" t="s">
        <v>3127</v>
      </c>
      <c r="G1231" s="210" t="s">
        <v>271</v>
      </c>
      <c r="H1231" s="211">
        <v>2</v>
      </c>
      <c r="I1231" s="212"/>
      <c r="J1231" s="213">
        <f>ROUND(I1231*H1231,2)</f>
        <v>0</v>
      </c>
      <c r="K1231" s="209" t="s">
        <v>146</v>
      </c>
      <c r="L1231" s="47"/>
      <c r="M1231" s="214" t="s">
        <v>19</v>
      </c>
      <c r="N1231" s="215" t="s">
        <v>47</v>
      </c>
      <c r="O1231" s="87"/>
      <c r="P1231" s="216">
        <f>O1231*H1231</f>
        <v>0</v>
      </c>
      <c r="Q1231" s="216">
        <v>0</v>
      </c>
      <c r="R1231" s="216">
        <f>Q1231*H1231</f>
        <v>0</v>
      </c>
      <c r="S1231" s="216">
        <v>0</v>
      </c>
      <c r="T1231" s="217">
        <f>S1231*H1231</f>
        <v>0</v>
      </c>
      <c r="U1231" s="41"/>
      <c r="V1231" s="41"/>
      <c r="W1231" s="41"/>
      <c r="X1231" s="41"/>
      <c r="Y1231" s="41"/>
      <c r="Z1231" s="41"/>
      <c r="AA1231" s="41"/>
      <c r="AB1231" s="41"/>
      <c r="AC1231" s="41"/>
      <c r="AD1231" s="41"/>
      <c r="AE1231" s="41"/>
      <c r="AR1231" s="218" t="s">
        <v>305</v>
      </c>
      <c r="AT1231" s="218" t="s">
        <v>142</v>
      </c>
      <c r="AU1231" s="218" t="s">
        <v>86</v>
      </c>
      <c r="AY1231" s="20" t="s">
        <v>139</v>
      </c>
      <c r="BE1231" s="219">
        <f>IF(N1231="základní",J1231,0)</f>
        <v>0</v>
      </c>
      <c r="BF1231" s="219">
        <f>IF(N1231="snížená",J1231,0)</f>
        <v>0</v>
      </c>
      <c r="BG1231" s="219">
        <f>IF(N1231="zákl. přenesená",J1231,0)</f>
        <v>0</v>
      </c>
      <c r="BH1231" s="219">
        <f>IF(N1231="sníž. přenesená",J1231,0)</f>
        <v>0</v>
      </c>
      <c r="BI1231" s="219">
        <f>IF(N1231="nulová",J1231,0)</f>
        <v>0</v>
      </c>
      <c r="BJ1231" s="20" t="s">
        <v>84</v>
      </c>
      <c r="BK1231" s="219">
        <f>ROUND(I1231*H1231,2)</f>
        <v>0</v>
      </c>
      <c r="BL1231" s="20" t="s">
        <v>305</v>
      </c>
      <c r="BM1231" s="218" t="s">
        <v>3128</v>
      </c>
    </row>
    <row r="1232" s="2" customFormat="1">
      <c r="A1232" s="41"/>
      <c r="B1232" s="42"/>
      <c r="C1232" s="43"/>
      <c r="D1232" s="220" t="s">
        <v>149</v>
      </c>
      <c r="E1232" s="43"/>
      <c r="F1232" s="221" t="s">
        <v>3129</v>
      </c>
      <c r="G1232" s="43"/>
      <c r="H1232" s="43"/>
      <c r="I1232" s="222"/>
      <c r="J1232" s="43"/>
      <c r="K1232" s="43"/>
      <c r="L1232" s="47"/>
      <c r="M1232" s="223"/>
      <c r="N1232" s="224"/>
      <c r="O1232" s="87"/>
      <c r="P1232" s="87"/>
      <c r="Q1232" s="87"/>
      <c r="R1232" s="87"/>
      <c r="S1232" s="87"/>
      <c r="T1232" s="88"/>
      <c r="U1232" s="41"/>
      <c r="V1232" s="41"/>
      <c r="W1232" s="41"/>
      <c r="X1232" s="41"/>
      <c r="Y1232" s="41"/>
      <c r="Z1232" s="41"/>
      <c r="AA1232" s="41"/>
      <c r="AB1232" s="41"/>
      <c r="AC1232" s="41"/>
      <c r="AD1232" s="41"/>
      <c r="AE1232" s="41"/>
      <c r="AT1232" s="20" t="s">
        <v>149</v>
      </c>
      <c r="AU1232" s="20" t="s">
        <v>86</v>
      </c>
    </row>
    <row r="1233" s="2" customFormat="1">
      <c r="A1233" s="41"/>
      <c r="B1233" s="42"/>
      <c r="C1233" s="43"/>
      <c r="D1233" s="225" t="s">
        <v>151</v>
      </c>
      <c r="E1233" s="43"/>
      <c r="F1233" s="226" t="s">
        <v>3130</v>
      </c>
      <c r="G1233" s="43"/>
      <c r="H1233" s="43"/>
      <c r="I1233" s="222"/>
      <c r="J1233" s="43"/>
      <c r="K1233" s="43"/>
      <c r="L1233" s="47"/>
      <c r="M1233" s="223"/>
      <c r="N1233" s="224"/>
      <c r="O1233" s="87"/>
      <c r="P1233" s="87"/>
      <c r="Q1233" s="87"/>
      <c r="R1233" s="87"/>
      <c r="S1233" s="87"/>
      <c r="T1233" s="88"/>
      <c r="U1233" s="41"/>
      <c r="V1233" s="41"/>
      <c r="W1233" s="41"/>
      <c r="X1233" s="41"/>
      <c r="Y1233" s="41"/>
      <c r="Z1233" s="41"/>
      <c r="AA1233" s="41"/>
      <c r="AB1233" s="41"/>
      <c r="AC1233" s="41"/>
      <c r="AD1233" s="41"/>
      <c r="AE1233" s="41"/>
      <c r="AT1233" s="20" t="s">
        <v>151</v>
      </c>
      <c r="AU1233" s="20" t="s">
        <v>86</v>
      </c>
    </row>
    <row r="1234" s="2" customFormat="1">
      <c r="A1234" s="41"/>
      <c r="B1234" s="42"/>
      <c r="C1234" s="43"/>
      <c r="D1234" s="220" t="s">
        <v>164</v>
      </c>
      <c r="E1234" s="43"/>
      <c r="F1234" s="239" t="s">
        <v>3096</v>
      </c>
      <c r="G1234" s="43"/>
      <c r="H1234" s="43"/>
      <c r="I1234" s="222"/>
      <c r="J1234" s="43"/>
      <c r="K1234" s="43"/>
      <c r="L1234" s="47"/>
      <c r="M1234" s="223"/>
      <c r="N1234" s="224"/>
      <c r="O1234" s="87"/>
      <c r="P1234" s="87"/>
      <c r="Q1234" s="87"/>
      <c r="R1234" s="87"/>
      <c r="S1234" s="87"/>
      <c r="T1234" s="88"/>
      <c r="U1234" s="41"/>
      <c r="V1234" s="41"/>
      <c r="W1234" s="41"/>
      <c r="X1234" s="41"/>
      <c r="Y1234" s="41"/>
      <c r="Z1234" s="41"/>
      <c r="AA1234" s="41"/>
      <c r="AB1234" s="41"/>
      <c r="AC1234" s="41"/>
      <c r="AD1234" s="41"/>
      <c r="AE1234" s="41"/>
      <c r="AT1234" s="20" t="s">
        <v>164</v>
      </c>
      <c r="AU1234" s="20" t="s">
        <v>86</v>
      </c>
    </row>
    <row r="1235" s="13" customFormat="1">
      <c r="A1235" s="13"/>
      <c r="B1235" s="227"/>
      <c r="C1235" s="228"/>
      <c r="D1235" s="220" t="s">
        <v>153</v>
      </c>
      <c r="E1235" s="229" t="s">
        <v>19</v>
      </c>
      <c r="F1235" s="230" t="s">
        <v>3131</v>
      </c>
      <c r="G1235" s="228"/>
      <c r="H1235" s="231">
        <v>2</v>
      </c>
      <c r="I1235" s="232"/>
      <c r="J1235" s="228"/>
      <c r="K1235" s="228"/>
      <c r="L1235" s="233"/>
      <c r="M1235" s="234"/>
      <c r="N1235" s="235"/>
      <c r="O1235" s="235"/>
      <c r="P1235" s="235"/>
      <c r="Q1235" s="235"/>
      <c r="R1235" s="235"/>
      <c r="S1235" s="235"/>
      <c r="T1235" s="236"/>
      <c r="U1235" s="13"/>
      <c r="V1235" s="13"/>
      <c r="W1235" s="13"/>
      <c r="X1235" s="13"/>
      <c r="Y1235" s="13"/>
      <c r="Z1235" s="13"/>
      <c r="AA1235" s="13"/>
      <c r="AB1235" s="13"/>
      <c r="AC1235" s="13"/>
      <c r="AD1235" s="13"/>
      <c r="AE1235" s="13"/>
      <c r="AT1235" s="237" t="s">
        <v>153</v>
      </c>
      <c r="AU1235" s="237" t="s">
        <v>86</v>
      </c>
      <c r="AV1235" s="13" t="s">
        <v>86</v>
      </c>
      <c r="AW1235" s="13" t="s">
        <v>35</v>
      </c>
      <c r="AX1235" s="13" t="s">
        <v>84</v>
      </c>
      <c r="AY1235" s="237" t="s">
        <v>139</v>
      </c>
    </row>
    <row r="1236" s="2" customFormat="1" ht="16.5" customHeight="1">
      <c r="A1236" s="41"/>
      <c r="B1236" s="42"/>
      <c r="C1236" s="240" t="s">
        <v>3132</v>
      </c>
      <c r="D1236" s="241" t="s">
        <v>182</v>
      </c>
      <c r="E1236" s="242" t="s">
        <v>3133</v>
      </c>
      <c r="F1236" s="243" t="s">
        <v>3134</v>
      </c>
      <c r="G1236" s="244" t="s">
        <v>271</v>
      </c>
      <c r="H1236" s="245">
        <v>2</v>
      </c>
      <c r="I1236" s="246"/>
      <c r="J1236" s="247">
        <f>ROUND(I1236*H1236,2)</f>
        <v>0</v>
      </c>
      <c r="K1236" s="243" t="s">
        <v>19</v>
      </c>
      <c r="L1236" s="248"/>
      <c r="M1236" s="249" t="s">
        <v>19</v>
      </c>
      <c r="N1236" s="250" t="s">
        <v>47</v>
      </c>
      <c r="O1236" s="87"/>
      <c r="P1236" s="216">
        <f>O1236*H1236</f>
        <v>0</v>
      </c>
      <c r="Q1236" s="216">
        <v>0.034500000000000003</v>
      </c>
      <c r="R1236" s="216">
        <f>Q1236*H1236</f>
        <v>0.069000000000000006</v>
      </c>
      <c r="S1236" s="216">
        <v>0</v>
      </c>
      <c r="T1236" s="217">
        <f>S1236*H1236</f>
        <v>0</v>
      </c>
      <c r="U1236" s="41"/>
      <c r="V1236" s="41"/>
      <c r="W1236" s="41"/>
      <c r="X1236" s="41"/>
      <c r="Y1236" s="41"/>
      <c r="Z1236" s="41"/>
      <c r="AA1236" s="41"/>
      <c r="AB1236" s="41"/>
      <c r="AC1236" s="41"/>
      <c r="AD1236" s="41"/>
      <c r="AE1236" s="41"/>
      <c r="AR1236" s="218" t="s">
        <v>388</v>
      </c>
      <c r="AT1236" s="218" t="s">
        <v>182</v>
      </c>
      <c r="AU1236" s="218" t="s">
        <v>86</v>
      </c>
      <c r="AY1236" s="20" t="s">
        <v>139</v>
      </c>
      <c r="BE1236" s="219">
        <f>IF(N1236="základní",J1236,0)</f>
        <v>0</v>
      </c>
      <c r="BF1236" s="219">
        <f>IF(N1236="snížená",J1236,0)</f>
        <v>0</v>
      </c>
      <c r="BG1236" s="219">
        <f>IF(N1236="zákl. přenesená",J1236,0)</f>
        <v>0</v>
      </c>
      <c r="BH1236" s="219">
        <f>IF(N1236="sníž. přenesená",J1236,0)</f>
        <v>0</v>
      </c>
      <c r="BI1236" s="219">
        <f>IF(N1236="nulová",J1236,0)</f>
        <v>0</v>
      </c>
      <c r="BJ1236" s="20" t="s">
        <v>84</v>
      </c>
      <c r="BK1236" s="219">
        <f>ROUND(I1236*H1236,2)</f>
        <v>0</v>
      </c>
      <c r="BL1236" s="20" t="s">
        <v>305</v>
      </c>
      <c r="BM1236" s="218" t="s">
        <v>3135</v>
      </c>
    </row>
    <row r="1237" s="2" customFormat="1">
      <c r="A1237" s="41"/>
      <c r="B1237" s="42"/>
      <c r="C1237" s="43"/>
      <c r="D1237" s="220" t="s">
        <v>149</v>
      </c>
      <c r="E1237" s="43"/>
      <c r="F1237" s="221" t="s">
        <v>3134</v>
      </c>
      <c r="G1237" s="43"/>
      <c r="H1237" s="43"/>
      <c r="I1237" s="222"/>
      <c r="J1237" s="43"/>
      <c r="K1237" s="43"/>
      <c r="L1237" s="47"/>
      <c r="M1237" s="223"/>
      <c r="N1237" s="224"/>
      <c r="O1237" s="87"/>
      <c r="P1237" s="87"/>
      <c r="Q1237" s="87"/>
      <c r="R1237" s="87"/>
      <c r="S1237" s="87"/>
      <c r="T1237" s="88"/>
      <c r="U1237" s="41"/>
      <c r="V1237" s="41"/>
      <c r="W1237" s="41"/>
      <c r="X1237" s="41"/>
      <c r="Y1237" s="41"/>
      <c r="Z1237" s="41"/>
      <c r="AA1237" s="41"/>
      <c r="AB1237" s="41"/>
      <c r="AC1237" s="41"/>
      <c r="AD1237" s="41"/>
      <c r="AE1237" s="41"/>
      <c r="AT1237" s="20" t="s">
        <v>149</v>
      </c>
      <c r="AU1237" s="20" t="s">
        <v>86</v>
      </c>
    </row>
    <row r="1238" s="2" customFormat="1">
      <c r="A1238" s="41"/>
      <c r="B1238" s="42"/>
      <c r="C1238" s="43"/>
      <c r="D1238" s="220" t="s">
        <v>164</v>
      </c>
      <c r="E1238" s="43"/>
      <c r="F1238" s="239" t="s">
        <v>3096</v>
      </c>
      <c r="G1238" s="43"/>
      <c r="H1238" s="43"/>
      <c r="I1238" s="222"/>
      <c r="J1238" s="43"/>
      <c r="K1238" s="43"/>
      <c r="L1238" s="47"/>
      <c r="M1238" s="223"/>
      <c r="N1238" s="224"/>
      <c r="O1238" s="87"/>
      <c r="P1238" s="87"/>
      <c r="Q1238" s="87"/>
      <c r="R1238" s="87"/>
      <c r="S1238" s="87"/>
      <c r="T1238" s="88"/>
      <c r="U1238" s="41"/>
      <c r="V1238" s="41"/>
      <c r="W1238" s="41"/>
      <c r="X1238" s="41"/>
      <c r="Y1238" s="41"/>
      <c r="Z1238" s="41"/>
      <c r="AA1238" s="41"/>
      <c r="AB1238" s="41"/>
      <c r="AC1238" s="41"/>
      <c r="AD1238" s="41"/>
      <c r="AE1238" s="41"/>
      <c r="AT1238" s="20" t="s">
        <v>164</v>
      </c>
      <c r="AU1238" s="20" t="s">
        <v>86</v>
      </c>
    </row>
    <row r="1239" s="13" customFormat="1">
      <c r="A1239" s="13"/>
      <c r="B1239" s="227"/>
      <c r="C1239" s="228"/>
      <c r="D1239" s="220" t="s">
        <v>153</v>
      </c>
      <c r="E1239" s="229" t="s">
        <v>19</v>
      </c>
      <c r="F1239" s="230" t="s">
        <v>3136</v>
      </c>
      <c r="G1239" s="228"/>
      <c r="H1239" s="231">
        <v>2</v>
      </c>
      <c r="I1239" s="232"/>
      <c r="J1239" s="228"/>
      <c r="K1239" s="228"/>
      <c r="L1239" s="233"/>
      <c r="M1239" s="234"/>
      <c r="N1239" s="235"/>
      <c r="O1239" s="235"/>
      <c r="P1239" s="235"/>
      <c r="Q1239" s="235"/>
      <c r="R1239" s="235"/>
      <c r="S1239" s="235"/>
      <c r="T1239" s="236"/>
      <c r="U1239" s="13"/>
      <c r="V1239" s="13"/>
      <c r="W1239" s="13"/>
      <c r="X1239" s="13"/>
      <c r="Y1239" s="13"/>
      <c r="Z1239" s="13"/>
      <c r="AA1239" s="13"/>
      <c r="AB1239" s="13"/>
      <c r="AC1239" s="13"/>
      <c r="AD1239" s="13"/>
      <c r="AE1239" s="13"/>
      <c r="AT1239" s="237" t="s">
        <v>153</v>
      </c>
      <c r="AU1239" s="237" t="s">
        <v>86</v>
      </c>
      <c r="AV1239" s="13" t="s">
        <v>86</v>
      </c>
      <c r="AW1239" s="13" t="s">
        <v>35</v>
      </c>
      <c r="AX1239" s="13" t="s">
        <v>84</v>
      </c>
      <c r="AY1239" s="237" t="s">
        <v>139</v>
      </c>
    </row>
    <row r="1240" s="2" customFormat="1" ht="16.5" customHeight="1">
      <c r="A1240" s="41"/>
      <c r="B1240" s="42"/>
      <c r="C1240" s="207" t="s">
        <v>2841</v>
      </c>
      <c r="D1240" s="238" t="s">
        <v>142</v>
      </c>
      <c r="E1240" s="208" t="s">
        <v>3137</v>
      </c>
      <c r="F1240" s="209" t="s">
        <v>3138</v>
      </c>
      <c r="G1240" s="210" t="s">
        <v>176</v>
      </c>
      <c r="H1240" s="211">
        <v>0.77200000000000002</v>
      </c>
      <c r="I1240" s="212"/>
      <c r="J1240" s="213">
        <f>ROUND(I1240*H1240,2)</f>
        <v>0</v>
      </c>
      <c r="K1240" s="209" t="s">
        <v>146</v>
      </c>
      <c r="L1240" s="47"/>
      <c r="M1240" s="214" t="s">
        <v>19</v>
      </c>
      <c r="N1240" s="215" t="s">
        <v>47</v>
      </c>
      <c r="O1240" s="87"/>
      <c r="P1240" s="216">
        <f>O1240*H1240</f>
        <v>0</v>
      </c>
      <c r="Q1240" s="216">
        <v>0</v>
      </c>
      <c r="R1240" s="216">
        <f>Q1240*H1240</f>
        <v>0</v>
      </c>
      <c r="S1240" s="216">
        <v>0</v>
      </c>
      <c r="T1240" s="217">
        <f>S1240*H1240</f>
        <v>0</v>
      </c>
      <c r="U1240" s="41"/>
      <c r="V1240" s="41"/>
      <c r="W1240" s="41"/>
      <c r="X1240" s="41"/>
      <c r="Y1240" s="41"/>
      <c r="Z1240" s="41"/>
      <c r="AA1240" s="41"/>
      <c r="AB1240" s="41"/>
      <c r="AC1240" s="41"/>
      <c r="AD1240" s="41"/>
      <c r="AE1240" s="41"/>
      <c r="AR1240" s="218" t="s">
        <v>305</v>
      </c>
      <c r="AT1240" s="218" t="s">
        <v>142</v>
      </c>
      <c r="AU1240" s="218" t="s">
        <v>86</v>
      </c>
      <c r="AY1240" s="20" t="s">
        <v>139</v>
      </c>
      <c r="BE1240" s="219">
        <f>IF(N1240="základní",J1240,0)</f>
        <v>0</v>
      </c>
      <c r="BF1240" s="219">
        <f>IF(N1240="snížená",J1240,0)</f>
        <v>0</v>
      </c>
      <c r="BG1240" s="219">
        <f>IF(N1240="zákl. přenesená",J1240,0)</f>
        <v>0</v>
      </c>
      <c r="BH1240" s="219">
        <f>IF(N1240="sníž. přenesená",J1240,0)</f>
        <v>0</v>
      </c>
      <c r="BI1240" s="219">
        <f>IF(N1240="nulová",J1240,0)</f>
        <v>0</v>
      </c>
      <c r="BJ1240" s="20" t="s">
        <v>84</v>
      </c>
      <c r="BK1240" s="219">
        <f>ROUND(I1240*H1240,2)</f>
        <v>0</v>
      </c>
      <c r="BL1240" s="20" t="s">
        <v>305</v>
      </c>
      <c r="BM1240" s="218" t="s">
        <v>3139</v>
      </c>
    </row>
    <row r="1241" s="2" customFormat="1">
      <c r="A1241" s="41"/>
      <c r="B1241" s="42"/>
      <c r="C1241" s="43"/>
      <c r="D1241" s="220" t="s">
        <v>149</v>
      </c>
      <c r="E1241" s="43"/>
      <c r="F1241" s="221" t="s">
        <v>3140</v>
      </c>
      <c r="G1241" s="43"/>
      <c r="H1241" s="43"/>
      <c r="I1241" s="222"/>
      <c r="J1241" s="43"/>
      <c r="K1241" s="43"/>
      <c r="L1241" s="47"/>
      <c r="M1241" s="223"/>
      <c r="N1241" s="224"/>
      <c r="O1241" s="87"/>
      <c r="P1241" s="87"/>
      <c r="Q1241" s="87"/>
      <c r="R1241" s="87"/>
      <c r="S1241" s="87"/>
      <c r="T1241" s="88"/>
      <c r="U1241" s="41"/>
      <c r="V1241" s="41"/>
      <c r="W1241" s="41"/>
      <c r="X1241" s="41"/>
      <c r="Y1241" s="41"/>
      <c r="Z1241" s="41"/>
      <c r="AA1241" s="41"/>
      <c r="AB1241" s="41"/>
      <c r="AC1241" s="41"/>
      <c r="AD1241" s="41"/>
      <c r="AE1241" s="41"/>
      <c r="AT1241" s="20" t="s">
        <v>149</v>
      </c>
      <c r="AU1241" s="20" t="s">
        <v>86</v>
      </c>
    </row>
    <row r="1242" s="2" customFormat="1">
      <c r="A1242" s="41"/>
      <c r="B1242" s="42"/>
      <c r="C1242" s="43"/>
      <c r="D1242" s="225" t="s">
        <v>151</v>
      </c>
      <c r="E1242" s="43"/>
      <c r="F1242" s="226" t="s">
        <v>3141</v>
      </c>
      <c r="G1242" s="43"/>
      <c r="H1242" s="43"/>
      <c r="I1242" s="222"/>
      <c r="J1242" s="43"/>
      <c r="K1242" s="43"/>
      <c r="L1242" s="47"/>
      <c r="M1242" s="223"/>
      <c r="N1242" s="224"/>
      <c r="O1242" s="87"/>
      <c r="P1242" s="87"/>
      <c r="Q1242" s="87"/>
      <c r="R1242" s="87"/>
      <c r="S1242" s="87"/>
      <c r="T1242" s="88"/>
      <c r="U1242" s="41"/>
      <c r="V1242" s="41"/>
      <c r="W1242" s="41"/>
      <c r="X1242" s="41"/>
      <c r="Y1242" s="41"/>
      <c r="Z1242" s="41"/>
      <c r="AA1242" s="41"/>
      <c r="AB1242" s="41"/>
      <c r="AC1242" s="41"/>
      <c r="AD1242" s="41"/>
      <c r="AE1242" s="41"/>
      <c r="AT1242" s="20" t="s">
        <v>151</v>
      </c>
      <c r="AU1242" s="20" t="s">
        <v>86</v>
      </c>
    </row>
    <row r="1243" s="12" customFormat="1" ht="22.8" customHeight="1">
      <c r="A1243" s="12"/>
      <c r="B1243" s="191"/>
      <c r="C1243" s="192"/>
      <c r="D1243" s="193" t="s">
        <v>75</v>
      </c>
      <c r="E1243" s="205" t="s">
        <v>1058</v>
      </c>
      <c r="F1243" s="205" t="s">
        <v>1059</v>
      </c>
      <c r="G1243" s="192"/>
      <c r="H1243" s="192"/>
      <c r="I1243" s="195"/>
      <c r="J1243" s="206">
        <f>BK1243</f>
        <v>0</v>
      </c>
      <c r="K1243" s="192"/>
      <c r="L1243" s="197"/>
      <c r="M1243" s="198"/>
      <c r="N1243" s="199"/>
      <c r="O1243" s="199"/>
      <c r="P1243" s="200">
        <f>SUM(P1244:P1264)</f>
        <v>0</v>
      </c>
      <c r="Q1243" s="199"/>
      <c r="R1243" s="200">
        <f>SUM(R1244:R1264)</f>
        <v>0.037399999999999996</v>
      </c>
      <c r="S1243" s="199"/>
      <c r="T1243" s="201">
        <f>SUM(T1244:T1264)</f>
        <v>0.014999999999999999</v>
      </c>
      <c r="U1243" s="12"/>
      <c r="V1243" s="12"/>
      <c r="W1243" s="12"/>
      <c r="X1243" s="12"/>
      <c r="Y1243" s="12"/>
      <c r="Z1243" s="12"/>
      <c r="AA1243" s="12"/>
      <c r="AB1243" s="12"/>
      <c r="AC1243" s="12"/>
      <c r="AD1243" s="12"/>
      <c r="AE1243" s="12"/>
      <c r="AR1243" s="202" t="s">
        <v>86</v>
      </c>
      <c r="AT1243" s="203" t="s">
        <v>75</v>
      </c>
      <c r="AU1243" s="203" t="s">
        <v>84</v>
      </c>
      <c r="AY1243" s="202" t="s">
        <v>139</v>
      </c>
      <c r="BK1243" s="204">
        <f>SUM(BK1244:BK1264)</f>
        <v>0</v>
      </c>
    </row>
    <row r="1244" s="2" customFormat="1" ht="16.5" customHeight="1">
      <c r="A1244" s="41"/>
      <c r="B1244" s="42"/>
      <c r="C1244" s="207" t="s">
        <v>3142</v>
      </c>
      <c r="D1244" s="238" t="s">
        <v>142</v>
      </c>
      <c r="E1244" s="208" t="s">
        <v>3143</v>
      </c>
      <c r="F1244" s="209" t="s">
        <v>3144</v>
      </c>
      <c r="G1244" s="210" t="s">
        <v>197</v>
      </c>
      <c r="H1244" s="211">
        <v>5</v>
      </c>
      <c r="I1244" s="212"/>
      <c r="J1244" s="213">
        <f>ROUND(I1244*H1244,2)</f>
        <v>0</v>
      </c>
      <c r="K1244" s="209" t="s">
        <v>146</v>
      </c>
      <c r="L1244" s="47"/>
      <c r="M1244" s="214" t="s">
        <v>19</v>
      </c>
      <c r="N1244" s="215" t="s">
        <v>47</v>
      </c>
      <c r="O1244" s="87"/>
      <c r="P1244" s="216">
        <f>O1244*H1244</f>
        <v>0</v>
      </c>
      <c r="Q1244" s="216">
        <v>0</v>
      </c>
      <c r="R1244" s="216">
        <f>Q1244*H1244</f>
        <v>0</v>
      </c>
      <c r="S1244" s="216">
        <v>0</v>
      </c>
      <c r="T1244" s="217">
        <f>S1244*H1244</f>
        <v>0</v>
      </c>
      <c r="U1244" s="41"/>
      <c r="V1244" s="41"/>
      <c r="W1244" s="41"/>
      <c r="X1244" s="41"/>
      <c r="Y1244" s="41"/>
      <c r="Z1244" s="41"/>
      <c r="AA1244" s="41"/>
      <c r="AB1244" s="41"/>
      <c r="AC1244" s="41"/>
      <c r="AD1244" s="41"/>
      <c r="AE1244" s="41"/>
      <c r="AR1244" s="218" t="s">
        <v>305</v>
      </c>
      <c r="AT1244" s="218" t="s">
        <v>142</v>
      </c>
      <c r="AU1244" s="218" t="s">
        <v>86</v>
      </c>
      <c r="AY1244" s="20" t="s">
        <v>139</v>
      </c>
      <c r="BE1244" s="219">
        <f>IF(N1244="základní",J1244,0)</f>
        <v>0</v>
      </c>
      <c r="BF1244" s="219">
        <f>IF(N1244="snížená",J1244,0)</f>
        <v>0</v>
      </c>
      <c r="BG1244" s="219">
        <f>IF(N1244="zákl. přenesená",J1244,0)</f>
        <v>0</v>
      </c>
      <c r="BH1244" s="219">
        <f>IF(N1244="sníž. přenesená",J1244,0)</f>
        <v>0</v>
      </c>
      <c r="BI1244" s="219">
        <f>IF(N1244="nulová",J1244,0)</f>
        <v>0</v>
      </c>
      <c r="BJ1244" s="20" t="s">
        <v>84</v>
      </c>
      <c r="BK1244" s="219">
        <f>ROUND(I1244*H1244,2)</f>
        <v>0</v>
      </c>
      <c r="BL1244" s="20" t="s">
        <v>305</v>
      </c>
      <c r="BM1244" s="218" t="s">
        <v>3145</v>
      </c>
    </row>
    <row r="1245" s="2" customFormat="1">
      <c r="A1245" s="41"/>
      <c r="B1245" s="42"/>
      <c r="C1245" s="43"/>
      <c r="D1245" s="220" t="s">
        <v>149</v>
      </c>
      <c r="E1245" s="43"/>
      <c r="F1245" s="221" t="s">
        <v>3146</v>
      </c>
      <c r="G1245" s="43"/>
      <c r="H1245" s="43"/>
      <c r="I1245" s="222"/>
      <c r="J1245" s="43"/>
      <c r="K1245" s="43"/>
      <c r="L1245" s="47"/>
      <c r="M1245" s="223"/>
      <c r="N1245" s="224"/>
      <c r="O1245" s="87"/>
      <c r="P1245" s="87"/>
      <c r="Q1245" s="87"/>
      <c r="R1245" s="87"/>
      <c r="S1245" s="87"/>
      <c r="T1245" s="88"/>
      <c r="U1245" s="41"/>
      <c r="V1245" s="41"/>
      <c r="W1245" s="41"/>
      <c r="X1245" s="41"/>
      <c r="Y1245" s="41"/>
      <c r="Z1245" s="41"/>
      <c r="AA1245" s="41"/>
      <c r="AB1245" s="41"/>
      <c r="AC1245" s="41"/>
      <c r="AD1245" s="41"/>
      <c r="AE1245" s="41"/>
      <c r="AT1245" s="20" t="s">
        <v>149</v>
      </c>
      <c r="AU1245" s="20" t="s">
        <v>86</v>
      </c>
    </row>
    <row r="1246" s="2" customFormat="1">
      <c r="A1246" s="41"/>
      <c r="B1246" s="42"/>
      <c r="C1246" s="43"/>
      <c r="D1246" s="225" t="s">
        <v>151</v>
      </c>
      <c r="E1246" s="43"/>
      <c r="F1246" s="226" t="s">
        <v>3147</v>
      </c>
      <c r="G1246" s="43"/>
      <c r="H1246" s="43"/>
      <c r="I1246" s="222"/>
      <c r="J1246" s="43"/>
      <c r="K1246" s="43"/>
      <c r="L1246" s="47"/>
      <c r="M1246" s="223"/>
      <c r="N1246" s="224"/>
      <c r="O1246" s="87"/>
      <c r="P1246" s="87"/>
      <c r="Q1246" s="87"/>
      <c r="R1246" s="87"/>
      <c r="S1246" s="87"/>
      <c r="T1246" s="88"/>
      <c r="U1246" s="41"/>
      <c r="V1246" s="41"/>
      <c r="W1246" s="41"/>
      <c r="X1246" s="41"/>
      <c r="Y1246" s="41"/>
      <c r="Z1246" s="41"/>
      <c r="AA1246" s="41"/>
      <c r="AB1246" s="41"/>
      <c r="AC1246" s="41"/>
      <c r="AD1246" s="41"/>
      <c r="AE1246" s="41"/>
      <c r="AT1246" s="20" t="s">
        <v>151</v>
      </c>
      <c r="AU1246" s="20" t="s">
        <v>86</v>
      </c>
    </row>
    <row r="1247" s="13" customFormat="1">
      <c r="A1247" s="13"/>
      <c r="B1247" s="227"/>
      <c r="C1247" s="228"/>
      <c r="D1247" s="220" t="s">
        <v>153</v>
      </c>
      <c r="E1247" s="229" t="s">
        <v>19</v>
      </c>
      <c r="F1247" s="230" t="s">
        <v>3148</v>
      </c>
      <c r="G1247" s="228"/>
      <c r="H1247" s="231">
        <v>5</v>
      </c>
      <c r="I1247" s="232"/>
      <c r="J1247" s="228"/>
      <c r="K1247" s="228"/>
      <c r="L1247" s="233"/>
      <c r="M1247" s="234"/>
      <c r="N1247" s="235"/>
      <c r="O1247" s="235"/>
      <c r="P1247" s="235"/>
      <c r="Q1247" s="235"/>
      <c r="R1247" s="235"/>
      <c r="S1247" s="235"/>
      <c r="T1247" s="236"/>
      <c r="U1247" s="13"/>
      <c r="V1247" s="13"/>
      <c r="W1247" s="13"/>
      <c r="X1247" s="13"/>
      <c r="Y1247" s="13"/>
      <c r="Z1247" s="13"/>
      <c r="AA1247" s="13"/>
      <c r="AB1247" s="13"/>
      <c r="AC1247" s="13"/>
      <c r="AD1247" s="13"/>
      <c r="AE1247" s="13"/>
      <c r="AT1247" s="237" t="s">
        <v>153</v>
      </c>
      <c r="AU1247" s="237" t="s">
        <v>86</v>
      </c>
      <c r="AV1247" s="13" t="s">
        <v>86</v>
      </c>
      <c r="AW1247" s="13" t="s">
        <v>35</v>
      </c>
      <c r="AX1247" s="13" t="s">
        <v>84</v>
      </c>
      <c r="AY1247" s="237" t="s">
        <v>139</v>
      </c>
    </row>
    <row r="1248" s="2" customFormat="1" ht="16.5" customHeight="1">
      <c r="A1248" s="41"/>
      <c r="B1248" s="42"/>
      <c r="C1248" s="240" t="s">
        <v>3149</v>
      </c>
      <c r="D1248" s="241" t="s">
        <v>182</v>
      </c>
      <c r="E1248" s="242" t="s">
        <v>3150</v>
      </c>
      <c r="F1248" s="243" t="s">
        <v>3151</v>
      </c>
      <c r="G1248" s="244" t="s">
        <v>197</v>
      </c>
      <c r="H1248" s="245">
        <v>5.5</v>
      </c>
      <c r="I1248" s="246"/>
      <c r="J1248" s="247">
        <f>ROUND(I1248*H1248,2)</f>
        <v>0</v>
      </c>
      <c r="K1248" s="243" t="s">
        <v>146</v>
      </c>
      <c r="L1248" s="248"/>
      <c r="M1248" s="249" t="s">
        <v>19</v>
      </c>
      <c r="N1248" s="250" t="s">
        <v>47</v>
      </c>
      <c r="O1248" s="87"/>
      <c r="P1248" s="216">
        <f>O1248*H1248</f>
        <v>0</v>
      </c>
      <c r="Q1248" s="216">
        <v>0.00020000000000000001</v>
      </c>
      <c r="R1248" s="216">
        <f>Q1248*H1248</f>
        <v>0.0011000000000000001</v>
      </c>
      <c r="S1248" s="216">
        <v>0</v>
      </c>
      <c r="T1248" s="217">
        <f>S1248*H1248</f>
        <v>0</v>
      </c>
      <c r="U1248" s="41"/>
      <c r="V1248" s="41"/>
      <c r="W1248" s="41"/>
      <c r="X1248" s="41"/>
      <c r="Y1248" s="41"/>
      <c r="Z1248" s="41"/>
      <c r="AA1248" s="41"/>
      <c r="AB1248" s="41"/>
      <c r="AC1248" s="41"/>
      <c r="AD1248" s="41"/>
      <c r="AE1248" s="41"/>
      <c r="AR1248" s="218" t="s">
        <v>388</v>
      </c>
      <c r="AT1248" s="218" t="s">
        <v>182</v>
      </c>
      <c r="AU1248" s="218" t="s">
        <v>86</v>
      </c>
      <c r="AY1248" s="20" t="s">
        <v>139</v>
      </c>
      <c r="BE1248" s="219">
        <f>IF(N1248="základní",J1248,0)</f>
        <v>0</v>
      </c>
      <c r="BF1248" s="219">
        <f>IF(N1248="snížená",J1248,0)</f>
        <v>0</v>
      </c>
      <c r="BG1248" s="219">
        <f>IF(N1248="zákl. přenesená",J1248,0)</f>
        <v>0</v>
      </c>
      <c r="BH1248" s="219">
        <f>IF(N1248="sníž. přenesená",J1248,0)</f>
        <v>0</v>
      </c>
      <c r="BI1248" s="219">
        <f>IF(N1248="nulová",J1248,0)</f>
        <v>0</v>
      </c>
      <c r="BJ1248" s="20" t="s">
        <v>84</v>
      </c>
      <c r="BK1248" s="219">
        <f>ROUND(I1248*H1248,2)</f>
        <v>0</v>
      </c>
      <c r="BL1248" s="20" t="s">
        <v>305</v>
      </c>
      <c r="BM1248" s="218" t="s">
        <v>3152</v>
      </c>
    </row>
    <row r="1249" s="2" customFormat="1">
      <c r="A1249" s="41"/>
      <c r="B1249" s="42"/>
      <c r="C1249" s="43"/>
      <c r="D1249" s="220" t="s">
        <v>149</v>
      </c>
      <c r="E1249" s="43"/>
      <c r="F1249" s="221" t="s">
        <v>3151</v>
      </c>
      <c r="G1249" s="43"/>
      <c r="H1249" s="43"/>
      <c r="I1249" s="222"/>
      <c r="J1249" s="43"/>
      <c r="K1249" s="43"/>
      <c r="L1249" s="47"/>
      <c r="M1249" s="223"/>
      <c r="N1249" s="224"/>
      <c r="O1249" s="87"/>
      <c r="P1249" s="87"/>
      <c r="Q1249" s="87"/>
      <c r="R1249" s="87"/>
      <c r="S1249" s="87"/>
      <c r="T1249" s="88"/>
      <c r="U1249" s="41"/>
      <c r="V1249" s="41"/>
      <c r="W1249" s="41"/>
      <c r="X1249" s="41"/>
      <c r="Y1249" s="41"/>
      <c r="Z1249" s="41"/>
      <c r="AA1249" s="41"/>
      <c r="AB1249" s="41"/>
      <c r="AC1249" s="41"/>
      <c r="AD1249" s="41"/>
      <c r="AE1249" s="41"/>
      <c r="AT1249" s="20" t="s">
        <v>149</v>
      </c>
      <c r="AU1249" s="20" t="s">
        <v>86</v>
      </c>
    </row>
    <row r="1250" s="13" customFormat="1">
      <c r="A1250" s="13"/>
      <c r="B1250" s="227"/>
      <c r="C1250" s="228"/>
      <c r="D1250" s="220" t="s">
        <v>153</v>
      </c>
      <c r="E1250" s="228"/>
      <c r="F1250" s="230" t="s">
        <v>3153</v>
      </c>
      <c r="G1250" s="228"/>
      <c r="H1250" s="231">
        <v>5.5</v>
      </c>
      <c r="I1250" s="232"/>
      <c r="J1250" s="228"/>
      <c r="K1250" s="228"/>
      <c r="L1250" s="233"/>
      <c r="M1250" s="234"/>
      <c r="N1250" s="235"/>
      <c r="O1250" s="235"/>
      <c r="P1250" s="235"/>
      <c r="Q1250" s="235"/>
      <c r="R1250" s="235"/>
      <c r="S1250" s="235"/>
      <c r="T1250" s="236"/>
      <c r="U1250" s="13"/>
      <c r="V1250" s="13"/>
      <c r="W1250" s="13"/>
      <c r="X1250" s="13"/>
      <c r="Y1250" s="13"/>
      <c r="Z1250" s="13"/>
      <c r="AA1250" s="13"/>
      <c r="AB1250" s="13"/>
      <c r="AC1250" s="13"/>
      <c r="AD1250" s="13"/>
      <c r="AE1250" s="13"/>
      <c r="AT1250" s="237" t="s">
        <v>153</v>
      </c>
      <c r="AU1250" s="237" t="s">
        <v>86</v>
      </c>
      <c r="AV1250" s="13" t="s">
        <v>86</v>
      </c>
      <c r="AW1250" s="13" t="s">
        <v>4</v>
      </c>
      <c r="AX1250" s="13" t="s">
        <v>84</v>
      </c>
      <c r="AY1250" s="237" t="s">
        <v>139</v>
      </c>
    </row>
    <row r="1251" s="2" customFormat="1" ht="16.5" customHeight="1">
      <c r="A1251" s="41"/>
      <c r="B1251" s="42"/>
      <c r="C1251" s="207" t="s">
        <v>3154</v>
      </c>
      <c r="D1251" s="238" t="s">
        <v>142</v>
      </c>
      <c r="E1251" s="208" t="s">
        <v>3155</v>
      </c>
      <c r="F1251" s="209" t="s">
        <v>3156</v>
      </c>
      <c r="G1251" s="210" t="s">
        <v>160</v>
      </c>
      <c r="H1251" s="211">
        <v>1.5</v>
      </c>
      <c r="I1251" s="212"/>
      <c r="J1251" s="213">
        <f>ROUND(I1251*H1251,2)</f>
        <v>0</v>
      </c>
      <c r="K1251" s="209" t="s">
        <v>146</v>
      </c>
      <c r="L1251" s="47"/>
      <c r="M1251" s="214" t="s">
        <v>19</v>
      </c>
      <c r="N1251" s="215" t="s">
        <v>47</v>
      </c>
      <c r="O1251" s="87"/>
      <c r="P1251" s="216">
        <f>O1251*H1251</f>
        <v>0</v>
      </c>
      <c r="Q1251" s="216">
        <v>0</v>
      </c>
      <c r="R1251" s="216">
        <f>Q1251*H1251</f>
        <v>0</v>
      </c>
      <c r="S1251" s="216">
        <v>0</v>
      </c>
      <c r="T1251" s="217">
        <f>S1251*H1251</f>
        <v>0</v>
      </c>
      <c r="U1251" s="41"/>
      <c r="V1251" s="41"/>
      <c r="W1251" s="41"/>
      <c r="X1251" s="41"/>
      <c r="Y1251" s="41"/>
      <c r="Z1251" s="41"/>
      <c r="AA1251" s="41"/>
      <c r="AB1251" s="41"/>
      <c r="AC1251" s="41"/>
      <c r="AD1251" s="41"/>
      <c r="AE1251" s="41"/>
      <c r="AR1251" s="218" t="s">
        <v>305</v>
      </c>
      <c r="AT1251" s="218" t="s">
        <v>142</v>
      </c>
      <c r="AU1251" s="218" t="s">
        <v>86</v>
      </c>
      <c r="AY1251" s="20" t="s">
        <v>139</v>
      </c>
      <c r="BE1251" s="219">
        <f>IF(N1251="základní",J1251,0)</f>
        <v>0</v>
      </c>
      <c r="BF1251" s="219">
        <f>IF(N1251="snížená",J1251,0)</f>
        <v>0</v>
      </c>
      <c r="BG1251" s="219">
        <f>IF(N1251="zákl. přenesená",J1251,0)</f>
        <v>0</v>
      </c>
      <c r="BH1251" s="219">
        <f>IF(N1251="sníž. přenesená",J1251,0)</f>
        <v>0</v>
      </c>
      <c r="BI1251" s="219">
        <f>IF(N1251="nulová",J1251,0)</f>
        <v>0</v>
      </c>
      <c r="BJ1251" s="20" t="s">
        <v>84</v>
      </c>
      <c r="BK1251" s="219">
        <f>ROUND(I1251*H1251,2)</f>
        <v>0</v>
      </c>
      <c r="BL1251" s="20" t="s">
        <v>305</v>
      </c>
      <c r="BM1251" s="218" t="s">
        <v>3157</v>
      </c>
    </row>
    <row r="1252" s="2" customFormat="1">
      <c r="A1252" s="41"/>
      <c r="B1252" s="42"/>
      <c r="C1252" s="43"/>
      <c r="D1252" s="220" t="s">
        <v>149</v>
      </c>
      <c r="E1252" s="43"/>
      <c r="F1252" s="221" t="s">
        <v>3158</v>
      </c>
      <c r="G1252" s="43"/>
      <c r="H1252" s="43"/>
      <c r="I1252" s="222"/>
      <c r="J1252" s="43"/>
      <c r="K1252" s="43"/>
      <c r="L1252" s="47"/>
      <c r="M1252" s="223"/>
      <c r="N1252" s="224"/>
      <c r="O1252" s="87"/>
      <c r="P1252" s="87"/>
      <c r="Q1252" s="87"/>
      <c r="R1252" s="87"/>
      <c r="S1252" s="87"/>
      <c r="T1252" s="88"/>
      <c r="U1252" s="41"/>
      <c r="V1252" s="41"/>
      <c r="W1252" s="41"/>
      <c r="X1252" s="41"/>
      <c r="Y1252" s="41"/>
      <c r="Z1252" s="41"/>
      <c r="AA1252" s="41"/>
      <c r="AB1252" s="41"/>
      <c r="AC1252" s="41"/>
      <c r="AD1252" s="41"/>
      <c r="AE1252" s="41"/>
      <c r="AT1252" s="20" t="s">
        <v>149</v>
      </c>
      <c r="AU1252" s="20" t="s">
        <v>86</v>
      </c>
    </row>
    <row r="1253" s="2" customFormat="1">
      <c r="A1253" s="41"/>
      <c r="B1253" s="42"/>
      <c r="C1253" s="43"/>
      <c r="D1253" s="225" t="s">
        <v>151</v>
      </c>
      <c r="E1253" s="43"/>
      <c r="F1253" s="226" t="s">
        <v>3159</v>
      </c>
      <c r="G1253" s="43"/>
      <c r="H1253" s="43"/>
      <c r="I1253" s="222"/>
      <c r="J1253" s="43"/>
      <c r="K1253" s="43"/>
      <c r="L1253" s="47"/>
      <c r="M1253" s="223"/>
      <c r="N1253" s="224"/>
      <c r="O1253" s="87"/>
      <c r="P1253" s="87"/>
      <c r="Q1253" s="87"/>
      <c r="R1253" s="87"/>
      <c r="S1253" s="87"/>
      <c r="T1253" s="88"/>
      <c r="U1253" s="41"/>
      <c r="V1253" s="41"/>
      <c r="W1253" s="41"/>
      <c r="X1253" s="41"/>
      <c r="Y1253" s="41"/>
      <c r="Z1253" s="41"/>
      <c r="AA1253" s="41"/>
      <c r="AB1253" s="41"/>
      <c r="AC1253" s="41"/>
      <c r="AD1253" s="41"/>
      <c r="AE1253" s="41"/>
      <c r="AT1253" s="20" t="s">
        <v>151</v>
      </c>
      <c r="AU1253" s="20" t="s">
        <v>86</v>
      </c>
    </row>
    <row r="1254" s="13" customFormat="1">
      <c r="A1254" s="13"/>
      <c r="B1254" s="227"/>
      <c r="C1254" s="228"/>
      <c r="D1254" s="220" t="s">
        <v>153</v>
      </c>
      <c r="E1254" s="229" t="s">
        <v>19</v>
      </c>
      <c r="F1254" s="230" t="s">
        <v>3160</v>
      </c>
      <c r="G1254" s="228"/>
      <c r="H1254" s="231">
        <v>1.5</v>
      </c>
      <c r="I1254" s="232"/>
      <c r="J1254" s="228"/>
      <c r="K1254" s="228"/>
      <c r="L1254" s="233"/>
      <c r="M1254" s="234"/>
      <c r="N1254" s="235"/>
      <c r="O1254" s="235"/>
      <c r="P1254" s="235"/>
      <c r="Q1254" s="235"/>
      <c r="R1254" s="235"/>
      <c r="S1254" s="235"/>
      <c r="T1254" s="236"/>
      <c r="U1254" s="13"/>
      <c r="V1254" s="13"/>
      <c r="W1254" s="13"/>
      <c r="X1254" s="13"/>
      <c r="Y1254" s="13"/>
      <c r="Z1254" s="13"/>
      <c r="AA1254" s="13"/>
      <c r="AB1254" s="13"/>
      <c r="AC1254" s="13"/>
      <c r="AD1254" s="13"/>
      <c r="AE1254" s="13"/>
      <c r="AT1254" s="237" t="s">
        <v>153</v>
      </c>
      <c r="AU1254" s="237" t="s">
        <v>86</v>
      </c>
      <c r="AV1254" s="13" t="s">
        <v>86</v>
      </c>
      <c r="AW1254" s="13" t="s">
        <v>35</v>
      </c>
      <c r="AX1254" s="13" t="s">
        <v>84</v>
      </c>
      <c r="AY1254" s="237" t="s">
        <v>139</v>
      </c>
    </row>
    <row r="1255" s="2" customFormat="1" ht="16.5" customHeight="1">
      <c r="A1255" s="41"/>
      <c r="B1255" s="42"/>
      <c r="C1255" s="240" t="s">
        <v>3161</v>
      </c>
      <c r="D1255" s="241" t="s">
        <v>182</v>
      </c>
      <c r="E1255" s="242" t="s">
        <v>3162</v>
      </c>
      <c r="F1255" s="243" t="s">
        <v>3163</v>
      </c>
      <c r="G1255" s="244" t="s">
        <v>160</v>
      </c>
      <c r="H1255" s="245">
        <v>1.6499999999999999</v>
      </c>
      <c r="I1255" s="246"/>
      <c r="J1255" s="247">
        <f>ROUND(I1255*H1255,2)</f>
        <v>0</v>
      </c>
      <c r="K1255" s="243" t="s">
        <v>146</v>
      </c>
      <c r="L1255" s="248"/>
      <c r="M1255" s="249" t="s">
        <v>19</v>
      </c>
      <c r="N1255" s="250" t="s">
        <v>47</v>
      </c>
      <c r="O1255" s="87"/>
      <c r="P1255" s="216">
        <f>O1255*H1255</f>
        <v>0</v>
      </c>
      <c r="Q1255" s="216">
        <v>0.021999999999999999</v>
      </c>
      <c r="R1255" s="216">
        <f>Q1255*H1255</f>
        <v>0.036299999999999999</v>
      </c>
      <c r="S1255" s="216">
        <v>0</v>
      </c>
      <c r="T1255" s="217">
        <f>S1255*H1255</f>
        <v>0</v>
      </c>
      <c r="U1255" s="41"/>
      <c r="V1255" s="41"/>
      <c r="W1255" s="41"/>
      <c r="X1255" s="41"/>
      <c r="Y1255" s="41"/>
      <c r="Z1255" s="41"/>
      <c r="AA1255" s="41"/>
      <c r="AB1255" s="41"/>
      <c r="AC1255" s="41"/>
      <c r="AD1255" s="41"/>
      <c r="AE1255" s="41"/>
      <c r="AR1255" s="218" t="s">
        <v>388</v>
      </c>
      <c r="AT1255" s="218" t="s">
        <v>182</v>
      </c>
      <c r="AU1255" s="218" t="s">
        <v>86</v>
      </c>
      <c r="AY1255" s="20" t="s">
        <v>139</v>
      </c>
      <c r="BE1255" s="219">
        <f>IF(N1255="základní",J1255,0)</f>
        <v>0</v>
      </c>
      <c r="BF1255" s="219">
        <f>IF(N1255="snížená",J1255,0)</f>
        <v>0</v>
      </c>
      <c r="BG1255" s="219">
        <f>IF(N1255="zákl. přenesená",J1255,0)</f>
        <v>0</v>
      </c>
      <c r="BH1255" s="219">
        <f>IF(N1255="sníž. přenesená",J1255,0)</f>
        <v>0</v>
      </c>
      <c r="BI1255" s="219">
        <f>IF(N1255="nulová",J1255,0)</f>
        <v>0</v>
      </c>
      <c r="BJ1255" s="20" t="s">
        <v>84</v>
      </c>
      <c r="BK1255" s="219">
        <f>ROUND(I1255*H1255,2)</f>
        <v>0</v>
      </c>
      <c r="BL1255" s="20" t="s">
        <v>305</v>
      </c>
      <c r="BM1255" s="218" t="s">
        <v>3164</v>
      </c>
    </row>
    <row r="1256" s="2" customFormat="1">
      <c r="A1256" s="41"/>
      <c r="B1256" s="42"/>
      <c r="C1256" s="43"/>
      <c r="D1256" s="220" t="s">
        <v>149</v>
      </c>
      <c r="E1256" s="43"/>
      <c r="F1256" s="221" t="s">
        <v>3163</v>
      </c>
      <c r="G1256" s="43"/>
      <c r="H1256" s="43"/>
      <c r="I1256" s="222"/>
      <c r="J1256" s="43"/>
      <c r="K1256" s="43"/>
      <c r="L1256" s="47"/>
      <c r="M1256" s="223"/>
      <c r="N1256" s="224"/>
      <c r="O1256" s="87"/>
      <c r="P1256" s="87"/>
      <c r="Q1256" s="87"/>
      <c r="R1256" s="87"/>
      <c r="S1256" s="87"/>
      <c r="T1256" s="88"/>
      <c r="U1256" s="41"/>
      <c r="V1256" s="41"/>
      <c r="W1256" s="41"/>
      <c r="X1256" s="41"/>
      <c r="Y1256" s="41"/>
      <c r="Z1256" s="41"/>
      <c r="AA1256" s="41"/>
      <c r="AB1256" s="41"/>
      <c r="AC1256" s="41"/>
      <c r="AD1256" s="41"/>
      <c r="AE1256" s="41"/>
      <c r="AT1256" s="20" t="s">
        <v>149</v>
      </c>
      <c r="AU1256" s="20" t="s">
        <v>86</v>
      </c>
    </row>
    <row r="1257" s="13" customFormat="1">
      <c r="A1257" s="13"/>
      <c r="B1257" s="227"/>
      <c r="C1257" s="228"/>
      <c r="D1257" s="220" t="s">
        <v>153</v>
      </c>
      <c r="E1257" s="228"/>
      <c r="F1257" s="230" t="s">
        <v>3165</v>
      </c>
      <c r="G1257" s="228"/>
      <c r="H1257" s="231">
        <v>1.6499999999999999</v>
      </c>
      <c r="I1257" s="232"/>
      <c r="J1257" s="228"/>
      <c r="K1257" s="228"/>
      <c r="L1257" s="233"/>
      <c r="M1257" s="234"/>
      <c r="N1257" s="235"/>
      <c r="O1257" s="235"/>
      <c r="P1257" s="235"/>
      <c r="Q1257" s="235"/>
      <c r="R1257" s="235"/>
      <c r="S1257" s="235"/>
      <c r="T1257" s="236"/>
      <c r="U1257" s="13"/>
      <c r="V1257" s="13"/>
      <c r="W1257" s="13"/>
      <c r="X1257" s="13"/>
      <c r="Y1257" s="13"/>
      <c r="Z1257" s="13"/>
      <c r="AA1257" s="13"/>
      <c r="AB1257" s="13"/>
      <c r="AC1257" s="13"/>
      <c r="AD1257" s="13"/>
      <c r="AE1257" s="13"/>
      <c r="AT1257" s="237" t="s">
        <v>153</v>
      </c>
      <c r="AU1257" s="237" t="s">
        <v>86</v>
      </c>
      <c r="AV1257" s="13" t="s">
        <v>86</v>
      </c>
      <c r="AW1257" s="13" t="s">
        <v>4</v>
      </c>
      <c r="AX1257" s="13" t="s">
        <v>84</v>
      </c>
      <c r="AY1257" s="237" t="s">
        <v>139</v>
      </c>
    </row>
    <row r="1258" s="2" customFormat="1" ht="16.5" customHeight="1">
      <c r="A1258" s="41"/>
      <c r="B1258" s="42"/>
      <c r="C1258" s="207" t="s">
        <v>3166</v>
      </c>
      <c r="D1258" s="238" t="s">
        <v>142</v>
      </c>
      <c r="E1258" s="208" t="s">
        <v>3167</v>
      </c>
      <c r="F1258" s="209" t="s">
        <v>3168</v>
      </c>
      <c r="G1258" s="210" t="s">
        <v>271</v>
      </c>
      <c r="H1258" s="211">
        <v>1</v>
      </c>
      <c r="I1258" s="212"/>
      <c r="J1258" s="213">
        <f>ROUND(I1258*H1258,2)</f>
        <v>0</v>
      </c>
      <c r="K1258" s="209" t="s">
        <v>146</v>
      </c>
      <c r="L1258" s="47"/>
      <c r="M1258" s="214" t="s">
        <v>19</v>
      </c>
      <c r="N1258" s="215" t="s">
        <v>47</v>
      </c>
      <c r="O1258" s="87"/>
      <c r="P1258" s="216">
        <f>O1258*H1258</f>
        <v>0</v>
      </c>
      <c r="Q1258" s="216">
        <v>0</v>
      </c>
      <c r="R1258" s="216">
        <f>Q1258*H1258</f>
        <v>0</v>
      </c>
      <c r="S1258" s="216">
        <v>0.014999999999999999</v>
      </c>
      <c r="T1258" s="217">
        <f>S1258*H1258</f>
        <v>0.014999999999999999</v>
      </c>
      <c r="U1258" s="41"/>
      <c r="V1258" s="41"/>
      <c r="W1258" s="41"/>
      <c r="X1258" s="41"/>
      <c r="Y1258" s="41"/>
      <c r="Z1258" s="41"/>
      <c r="AA1258" s="41"/>
      <c r="AB1258" s="41"/>
      <c r="AC1258" s="41"/>
      <c r="AD1258" s="41"/>
      <c r="AE1258" s="41"/>
      <c r="AR1258" s="218" t="s">
        <v>305</v>
      </c>
      <c r="AT1258" s="218" t="s">
        <v>142</v>
      </c>
      <c r="AU1258" s="218" t="s">
        <v>86</v>
      </c>
      <c r="AY1258" s="20" t="s">
        <v>139</v>
      </c>
      <c r="BE1258" s="219">
        <f>IF(N1258="základní",J1258,0)</f>
        <v>0</v>
      </c>
      <c r="BF1258" s="219">
        <f>IF(N1258="snížená",J1258,0)</f>
        <v>0</v>
      </c>
      <c r="BG1258" s="219">
        <f>IF(N1258="zákl. přenesená",J1258,0)</f>
        <v>0</v>
      </c>
      <c r="BH1258" s="219">
        <f>IF(N1258="sníž. přenesená",J1258,0)</f>
        <v>0</v>
      </c>
      <c r="BI1258" s="219">
        <f>IF(N1258="nulová",J1258,0)</f>
        <v>0</v>
      </c>
      <c r="BJ1258" s="20" t="s">
        <v>84</v>
      </c>
      <c r="BK1258" s="219">
        <f>ROUND(I1258*H1258,2)</f>
        <v>0</v>
      </c>
      <c r="BL1258" s="20" t="s">
        <v>305</v>
      </c>
      <c r="BM1258" s="218" t="s">
        <v>3169</v>
      </c>
    </row>
    <row r="1259" s="2" customFormat="1">
      <c r="A1259" s="41"/>
      <c r="B1259" s="42"/>
      <c r="C1259" s="43"/>
      <c r="D1259" s="220" t="s">
        <v>149</v>
      </c>
      <c r="E1259" s="43"/>
      <c r="F1259" s="221" t="s">
        <v>3170</v>
      </c>
      <c r="G1259" s="43"/>
      <c r="H1259" s="43"/>
      <c r="I1259" s="222"/>
      <c r="J1259" s="43"/>
      <c r="K1259" s="43"/>
      <c r="L1259" s="47"/>
      <c r="M1259" s="223"/>
      <c r="N1259" s="224"/>
      <c r="O1259" s="87"/>
      <c r="P1259" s="87"/>
      <c r="Q1259" s="87"/>
      <c r="R1259" s="87"/>
      <c r="S1259" s="87"/>
      <c r="T1259" s="88"/>
      <c r="U1259" s="41"/>
      <c r="V1259" s="41"/>
      <c r="W1259" s="41"/>
      <c r="X1259" s="41"/>
      <c r="Y1259" s="41"/>
      <c r="Z1259" s="41"/>
      <c r="AA1259" s="41"/>
      <c r="AB1259" s="41"/>
      <c r="AC1259" s="41"/>
      <c r="AD1259" s="41"/>
      <c r="AE1259" s="41"/>
      <c r="AT1259" s="20" t="s">
        <v>149</v>
      </c>
      <c r="AU1259" s="20" t="s">
        <v>86</v>
      </c>
    </row>
    <row r="1260" s="2" customFormat="1">
      <c r="A1260" s="41"/>
      <c r="B1260" s="42"/>
      <c r="C1260" s="43"/>
      <c r="D1260" s="225" t="s">
        <v>151</v>
      </c>
      <c r="E1260" s="43"/>
      <c r="F1260" s="226" t="s">
        <v>3171</v>
      </c>
      <c r="G1260" s="43"/>
      <c r="H1260" s="43"/>
      <c r="I1260" s="222"/>
      <c r="J1260" s="43"/>
      <c r="K1260" s="43"/>
      <c r="L1260" s="47"/>
      <c r="M1260" s="223"/>
      <c r="N1260" s="224"/>
      <c r="O1260" s="87"/>
      <c r="P1260" s="87"/>
      <c r="Q1260" s="87"/>
      <c r="R1260" s="87"/>
      <c r="S1260" s="87"/>
      <c r="T1260" s="88"/>
      <c r="U1260" s="41"/>
      <c r="V1260" s="41"/>
      <c r="W1260" s="41"/>
      <c r="X1260" s="41"/>
      <c r="Y1260" s="41"/>
      <c r="Z1260" s="41"/>
      <c r="AA1260" s="41"/>
      <c r="AB1260" s="41"/>
      <c r="AC1260" s="41"/>
      <c r="AD1260" s="41"/>
      <c r="AE1260" s="41"/>
      <c r="AT1260" s="20" t="s">
        <v>151</v>
      </c>
      <c r="AU1260" s="20" t="s">
        <v>86</v>
      </c>
    </row>
    <row r="1261" s="13" customFormat="1">
      <c r="A1261" s="13"/>
      <c r="B1261" s="227"/>
      <c r="C1261" s="228"/>
      <c r="D1261" s="220" t="s">
        <v>153</v>
      </c>
      <c r="E1261" s="229" t="s">
        <v>19</v>
      </c>
      <c r="F1261" s="230" t="s">
        <v>3172</v>
      </c>
      <c r="G1261" s="228"/>
      <c r="H1261" s="231">
        <v>1</v>
      </c>
      <c r="I1261" s="232"/>
      <c r="J1261" s="228"/>
      <c r="K1261" s="228"/>
      <c r="L1261" s="233"/>
      <c r="M1261" s="234"/>
      <c r="N1261" s="235"/>
      <c r="O1261" s="235"/>
      <c r="P1261" s="235"/>
      <c r="Q1261" s="235"/>
      <c r="R1261" s="235"/>
      <c r="S1261" s="235"/>
      <c r="T1261" s="236"/>
      <c r="U1261" s="13"/>
      <c r="V1261" s="13"/>
      <c r="W1261" s="13"/>
      <c r="X1261" s="13"/>
      <c r="Y1261" s="13"/>
      <c r="Z1261" s="13"/>
      <c r="AA1261" s="13"/>
      <c r="AB1261" s="13"/>
      <c r="AC1261" s="13"/>
      <c r="AD1261" s="13"/>
      <c r="AE1261" s="13"/>
      <c r="AT1261" s="237" t="s">
        <v>153</v>
      </c>
      <c r="AU1261" s="237" t="s">
        <v>86</v>
      </c>
      <c r="AV1261" s="13" t="s">
        <v>86</v>
      </c>
      <c r="AW1261" s="13" t="s">
        <v>35</v>
      </c>
      <c r="AX1261" s="13" t="s">
        <v>84</v>
      </c>
      <c r="AY1261" s="237" t="s">
        <v>139</v>
      </c>
    </row>
    <row r="1262" s="2" customFormat="1" ht="21.75" customHeight="1">
      <c r="A1262" s="41"/>
      <c r="B1262" s="42"/>
      <c r="C1262" s="207" t="s">
        <v>3173</v>
      </c>
      <c r="D1262" s="238" t="s">
        <v>142</v>
      </c>
      <c r="E1262" s="208" t="s">
        <v>1813</v>
      </c>
      <c r="F1262" s="209" t="s">
        <v>1814</v>
      </c>
      <c r="G1262" s="210" t="s">
        <v>176</v>
      </c>
      <c r="H1262" s="211">
        <v>0.036999999999999998</v>
      </c>
      <c r="I1262" s="212"/>
      <c r="J1262" s="213">
        <f>ROUND(I1262*H1262,2)</f>
        <v>0</v>
      </c>
      <c r="K1262" s="209" t="s">
        <v>146</v>
      </c>
      <c r="L1262" s="47"/>
      <c r="M1262" s="214" t="s">
        <v>19</v>
      </c>
      <c r="N1262" s="215" t="s">
        <v>47</v>
      </c>
      <c r="O1262" s="87"/>
      <c r="P1262" s="216">
        <f>O1262*H1262</f>
        <v>0</v>
      </c>
      <c r="Q1262" s="216">
        <v>0</v>
      </c>
      <c r="R1262" s="216">
        <f>Q1262*H1262</f>
        <v>0</v>
      </c>
      <c r="S1262" s="216">
        <v>0</v>
      </c>
      <c r="T1262" s="217">
        <f>S1262*H1262</f>
        <v>0</v>
      </c>
      <c r="U1262" s="41"/>
      <c r="V1262" s="41"/>
      <c r="W1262" s="41"/>
      <c r="X1262" s="41"/>
      <c r="Y1262" s="41"/>
      <c r="Z1262" s="41"/>
      <c r="AA1262" s="41"/>
      <c r="AB1262" s="41"/>
      <c r="AC1262" s="41"/>
      <c r="AD1262" s="41"/>
      <c r="AE1262" s="41"/>
      <c r="AR1262" s="218" t="s">
        <v>305</v>
      </c>
      <c r="AT1262" s="218" t="s">
        <v>142</v>
      </c>
      <c r="AU1262" s="218" t="s">
        <v>86</v>
      </c>
      <c r="AY1262" s="20" t="s">
        <v>139</v>
      </c>
      <c r="BE1262" s="219">
        <f>IF(N1262="základní",J1262,0)</f>
        <v>0</v>
      </c>
      <c r="BF1262" s="219">
        <f>IF(N1262="snížená",J1262,0)</f>
        <v>0</v>
      </c>
      <c r="BG1262" s="219">
        <f>IF(N1262="zákl. přenesená",J1262,0)</f>
        <v>0</v>
      </c>
      <c r="BH1262" s="219">
        <f>IF(N1262="sníž. přenesená",J1262,0)</f>
        <v>0</v>
      </c>
      <c r="BI1262" s="219">
        <f>IF(N1262="nulová",J1262,0)</f>
        <v>0</v>
      </c>
      <c r="BJ1262" s="20" t="s">
        <v>84</v>
      </c>
      <c r="BK1262" s="219">
        <f>ROUND(I1262*H1262,2)</f>
        <v>0</v>
      </c>
      <c r="BL1262" s="20" t="s">
        <v>305</v>
      </c>
      <c r="BM1262" s="218" t="s">
        <v>1723</v>
      </c>
    </row>
    <row r="1263" s="2" customFormat="1">
      <c r="A1263" s="41"/>
      <c r="B1263" s="42"/>
      <c r="C1263" s="43"/>
      <c r="D1263" s="220" t="s">
        <v>149</v>
      </c>
      <c r="E1263" s="43"/>
      <c r="F1263" s="221" t="s">
        <v>1816</v>
      </c>
      <c r="G1263" s="43"/>
      <c r="H1263" s="43"/>
      <c r="I1263" s="222"/>
      <c r="J1263" s="43"/>
      <c r="K1263" s="43"/>
      <c r="L1263" s="47"/>
      <c r="M1263" s="223"/>
      <c r="N1263" s="224"/>
      <c r="O1263" s="87"/>
      <c r="P1263" s="87"/>
      <c r="Q1263" s="87"/>
      <c r="R1263" s="87"/>
      <c r="S1263" s="87"/>
      <c r="T1263" s="88"/>
      <c r="U1263" s="41"/>
      <c r="V1263" s="41"/>
      <c r="W1263" s="41"/>
      <c r="X1263" s="41"/>
      <c r="Y1263" s="41"/>
      <c r="Z1263" s="41"/>
      <c r="AA1263" s="41"/>
      <c r="AB1263" s="41"/>
      <c r="AC1263" s="41"/>
      <c r="AD1263" s="41"/>
      <c r="AE1263" s="41"/>
      <c r="AT1263" s="20" t="s">
        <v>149</v>
      </c>
      <c r="AU1263" s="20" t="s">
        <v>86</v>
      </c>
    </row>
    <row r="1264" s="2" customFormat="1">
      <c r="A1264" s="41"/>
      <c r="B1264" s="42"/>
      <c r="C1264" s="43"/>
      <c r="D1264" s="225" t="s">
        <v>151</v>
      </c>
      <c r="E1264" s="43"/>
      <c r="F1264" s="226" t="s">
        <v>1817</v>
      </c>
      <c r="G1264" s="43"/>
      <c r="H1264" s="43"/>
      <c r="I1264" s="222"/>
      <c r="J1264" s="43"/>
      <c r="K1264" s="43"/>
      <c r="L1264" s="47"/>
      <c r="M1264" s="223"/>
      <c r="N1264" s="224"/>
      <c r="O1264" s="87"/>
      <c r="P1264" s="87"/>
      <c r="Q1264" s="87"/>
      <c r="R1264" s="87"/>
      <c r="S1264" s="87"/>
      <c r="T1264" s="88"/>
      <c r="U1264" s="41"/>
      <c r="V1264" s="41"/>
      <c r="W1264" s="41"/>
      <c r="X1264" s="41"/>
      <c r="Y1264" s="41"/>
      <c r="Z1264" s="41"/>
      <c r="AA1264" s="41"/>
      <c r="AB1264" s="41"/>
      <c r="AC1264" s="41"/>
      <c r="AD1264" s="41"/>
      <c r="AE1264" s="41"/>
      <c r="AT1264" s="20" t="s">
        <v>151</v>
      </c>
      <c r="AU1264" s="20" t="s">
        <v>86</v>
      </c>
    </row>
    <row r="1265" s="12" customFormat="1" ht="22.8" customHeight="1">
      <c r="A1265" s="12"/>
      <c r="B1265" s="191"/>
      <c r="C1265" s="192"/>
      <c r="D1265" s="193" t="s">
        <v>75</v>
      </c>
      <c r="E1265" s="205" t="s">
        <v>3174</v>
      </c>
      <c r="F1265" s="205" t="s">
        <v>3175</v>
      </c>
      <c r="G1265" s="192"/>
      <c r="H1265" s="192"/>
      <c r="I1265" s="195"/>
      <c r="J1265" s="206">
        <f>BK1265</f>
        <v>0</v>
      </c>
      <c r="K1265" s="192"/>
      <c r="L1265" s="197"/>
      <c r="M1265" s="198"/>
      <c r="N1265" s="199"/>
      <c r="O1265" s="199"/>
      <c r="P1265" s="200">
        <f>SUM(P1266:P1283)</f>
        <v>0</v>
      </c>
      <c r="Q1265" s="199"/>
      <c r="R1265" s="200">
        <f>SUM(R1266:R1283)</f>
        <v>0.066266495999999994</v>
      </c>
      <c r="S1265" s="199"/>
      <c r="T1265" s="201">
        <f>SUM(T1266:T1283)</f>
        <v>0</v>
      </c>
      <c r="U1265" s="12"/>
      <c r="V1265" s="12"/>
      <c r="W1265" s="12"/>
      <c r="X1265" s="12"/>
      <c r="Y1265" s="12"/>
      <c r="Z1265" s="12"/>
      <c r="AA1265" s="12"/>
      <c r="AB1265" s="12"/>
      <c r="AC1265" s="12"/>
      <c r="AD1265" s="12"/>
      <c r="AE1265" s="12"/>
      <c r="AR1265" s="202" t="s">
        <v>86</v>
      </c>
      <c r="AT1265" s="203" t="s">
        <v>75</v>
      </c>
      <c r="AU1265" s="203" t="s">
        <v>84</v>
      </c>
      <c r="AY1265" s="202" t="s">
        <v>139</v>
      </c>
      <c r="BK1265" s="204">
        <f>SUM(BK1266:BK1283)</f>
        <v>0</v>
      </c>
    </row>
    <row r="1266" s="2" customFormat="1" ht="16.5" customHeight="1">
      <c r="A1266" s="41"/>
      <c r="B1266" s="42"/>
      <c r="C1266" s="207" t="s">
        <v>3176</v>
      </c>
      <c r="D1266" s="238" t="s">
        <v>142</v>
      </c>
      <c r="E1266" s="208" t="s">
        <v>3177</v>
      </c>
      <c r="F1266" s="209" t="s">
        <v>3178</v>
      </c>
      <c r="G1266" s="210" t="s">
        <v>160</v>
      </c>
      <c r="H1266" s="211">
        <v>176.63999999999999</v>
      </c>
      <c r="I1266" s="212"/>
      <c r="J1266" s="213">
        <f>ROUND(I1266*H1266,2)</f>
        <v>0</v>
      </c>
      <c r="K1266" s="209" t="s">
        <v>146</v>
      </c>
      <c r="L1266" s="47"/>
      <c r="M1266" s="214" t="s">
        <v>19</v>
      </c>
      <c r="N1266" s="215" t="s">
        <v>47</v>
      </c>
      <c r="O1266" s="87"/>
      <c r="P1266" s="216">
        <f>O1266*H1266</f>
        <v>0</v>
      </c>
      <c r="Q1266" s="216">
        <v>0.00012765000000000001</v>
      </c>
      <c r="R1266" s="216">
        <f>Q1266*H1266</f>
        <v>0.022548096</v>
      </c>
      <c r="S1266" s="216">
        <v>0</v>
      </c>
      <c r="T1266" s="217">
        <f>S1266*H1266</f>
        <v>0</v>
      </c>
      <c r="U1266" s="41"/>
      <c r="V1266" s="41"/>
      <c r="W1266" s="41"/>
      <c r="X1266" s="41"/>
      <c r="Y1266" s="41"/>
      <c r="Z1266" s="41"/>
      <c r="AA1266" s="41"/>
      <c r="AB1266" s="41"/>
      <c r="AC1266" s="41"/>
      <c r="AD1266" s="41"/>
      <c r="AE1266" s="41"/>
      <c r="AR1266" s="218" t="s">
        <v>305</v>
      </c>
      <c r="AT1266" s="218" t="s">
        <v>142</v>
      </c>
      <c r="AU1266" s="218" t="s">
        <v>86</v>
      </c>
      <c r="AY1266" s="20" t="s">
        <v>139</v>
      </c>
      <c r="BE1266" s="219">
        <f>IF(N1266="základní",J1266,0)</f>
        <v>0</v>
      </c>
      <c r="BF1266" s="219">
        <f>IF(N1266="snížená",J1266,0)</f>
        <v>0</v>
      </c>
      <c r="BG1266" s="219">
        <f>IF(N1266="zákl. přenesená",J1266,0)</f>
        <v>0</v>
      </c>
      <c r="BH1266" s="219">
        <f>IF(N1266="sníž. přenesená",J1266,0)</f>
        <v>0</v>
      </c>
      <c r="BI1266" s="219">
        <f>IF(N1266="nulová",J1266,0)</f>
        <v>0</v>
      </c>
      <c r="BJ1266" s="20" t="s">
        <v>84</v>
      </c>
      <c r="BK1266" s="219">
        <f>ROUND(I1266*H1266,2)</f>
        <v>0</v>
      </c>
      <c r="BL1266" s="20" t="s">
        <v>305</v>
      </c>
      <c r="BM1266" s="218" t="s">
        <v>3179</v>
      </c>
    </row>
    <row r="1267" s="2" customFormat="1">
      <c r="A1267" s="41"/>
      <c r="B1267" s="42"/>
      <c r="C1267" s="43"/>
      <c r="D1267" s="220" t="s">
        <v>149</v>
      </c>
      <c r="E1267" s="43"/>
      <c r="F1267" s="221" t="s">
        <v>3180</v>
      </c>
      <c r="G1267" s="43"/>
      <c r="H1267" s="43"/>
      <c r="I1267" s="222"/>
      <c r="J1267" s="43"/>
      <c r="K1267" s="43"/>
      <c r="L1267" s="47"/>
      <c r="M1267" s="223"/>
      <c r="N1267" s="224"/>
      <c r="O1267" s="87"/>
      <c r="P1267" s="87"/>
      <c r="Q1267" s="87"/>
      <c r="R1267" s="87"/>
      <c r="S1267" s="87"/>
      <c r="T1267" s="88"/>
      <c r="U1267" s="41"/>
      <c r="V1267" s="41"/>
      <c r="W1267" s="41"/>
      <c r="X1267" s="41"/>
      <c r="Y1267" s="41"/>
      <c r="Z1267" s="41"/>
      <c r="AA1267" s="41"/>
      <c r="AB1267" s="41"/>
      <c r="AC1267" s="41"/>
      <c r="AD1267" s="41"/>
      <c r="AE1267" s="41"/>
      <c r="AT1267" s="20" t="s">
        <v>149</v>
      </c>
      <c r="AU1267" s="20" t="s">
        <v>86</v>
      </c>
    </row>
    <row r="1268" s="2" customFormat="1">
      <c r="A1268" s="41"/>
      <c r="B1268" s="42"/>
      <c r="C1268" s="43"/>
      <c r="D1268" s="225" t="s">
        <v>151</v>
      </c>
      <c r="E1268" s="43"/>
      <c r="F1268" s="226" t="s">
        <v>3181</v>
      </c>
      <c r="G1268" s="43"/>
      <c r="H1268" s="43"/>
      <c r="I1268" s="222"/>
      <c r="J1268" s="43"/>
      <c r="K1268" s="43"/>
      <c r="L1268" s="47"/>
      <c r="M1268" s="223"/>
      <c r="N1268" s="224"/>
      <c r="O1268" s="87"/>
      <c r="P1268" s="87"/>
      <c r="Q1268" s="87"/>
      <c r="R1268" s="87"/>
      <c r="S1268" s="87"/>
      <c r="T1268" s="88"/>
      <c r="U1268" s="41"/>
      <c r="V1268" s="41"/>
      <c r="W1268" s="41"/>
      <c r="X1268" s="41"/>
      <c r="Y1268" s="41"/>
      <c r="Z1268" s="41"/>
      <c r="AA1268" s="41"/>
      <c r="AB1268" s="41"/>
      <c r="AC1268" s="41"/>
      <c r="AD1268" s="41"/>
      <c r="AE1268" s="41"/>
      <c r="AT1268" s="20" t="s">
        <v>151</v>
      </c>
      <c r="AU1268" s="20" t="s">
        <v>86</v>
      </c>
    </row>
    <row r="1269" s="2" customFormat="1">
      <c r="A1269" s="41"/>
      <c r="B1269" s="42"/>
      <c r="C1269" s="43"/>
      <c r="D1269" s="220" t="s">
        <v>164</v>
      </c>
      <c r="E1269" s="43"/>
      <c r="F1269" s="239" t="s">
        <v>919</v>
      </c>
      <c r="G1269" s="43"/>
      <c r="H1269" s="43"/>
      <c r="I1269" s="222"/>
      <c r="J1269" s="43"/>
      <c r="K1269" s="43"/>
      <c r="L1269" s="47"/>
      <c r="M1269" s="223"/>
      <c r="N1269" s="224"/>
      <c r="O1269" s="87"/>
      <c r="P1269" s="87"/>
      <c r="Q1269" s="87"/>
      <c r="R1269" s="87"/>
      <c r="S1269" s="87"/>
      <c r="T1269" s="88"/>
      <c r="U1269" s="41"/>
      <c r="V1269" s="41"/>
      <c r="W1269" s="41"/>
      <c r="X1269" s="41"/>
      <c r="Y1269" s="41"/>
      <c r="Z1269" s="41"/>
      <c r="AA1269" s="41"/>
      <c r="AB1269" s="41"/>
      <c r="AC1269" s="41"/>
      <c r="AD1269" s="41"/>
      <c r="AE1269" s="41"/>
      <c r="AT1269" s="20" t="s">
        <v>164</v>
      </c>
      <c r="AU1269" s="20" t="s">
        <v>86</v>
      </c>
    </row>
    <row r="1270" s="13" customFormat="1">
      <c r="A1270" s="13"/>
      <c r="B1270" s="227"/>
      <c r="C1270" s="228"/>
      <c r="D1270" s="220" t="s">
        <v>153</v>
      </c>
      <c r="E1270" s="229" t="s">
        <v>19</v>
      </c>
      <c r="F1270" s="230" t="s">
        <v>2128</v>
      </c>
      <c r="G1270" s="228"/>
      <c r="H1270" s="231">
        <v>147.80000000000001</v>
      </c>
      <c r="I1270" s="232"/>
      <c r="J1270" s="228"/>
      <c r="K1270" s="228"/>
      <c r="L1270" s="233"/>
      <c r="M1270" s="234"/>
      <c r="N1270" s="235"/>
      <c r="O1270" s="235"/>
      <c r="P1270" s="235"/>
      <c r="Q1270" s="235"/>
      <c r="R1270" s="235"/>
      <c r="S1270" s="235"/>
      <c r="T1270" s="236"/>
      <c r="U1270" s="13"/>
      <c r="V1270" s="13"/>
      <c r="W1270" s="13"/>
      <c r="X1270" s="13"/>
      <c r="Y1270" s="13"/>
      <c r="Z1270" s="13"/>
      <c r="AA1270" s="13"/>
      <c r="AB1270" s="13"/>
      <c r="AC1270" s="13"/>
      <c r="AD1270" s="13"/>
      <c r="AE1270" s="13"/>
      <c r="AT1270" s="237" t="s">
        <v>153</v>
      </c>
      <c r="AU1270" s="237" t="s">
        <v>86</v>
      </c>
      <c r="AV1270" s="13" t="s">
        <v>86</v>
      </c>
      <c r="AW1270" s="13" t="s">
        <v>35</v>
      </c>
      <c r="AX1270" s="13" t="s">
        <v>76</v>
      </c>
      <c r="AY1270" s="237" t="s">
        <v>139</v>
      </c>
    </row>
    <row r="1271" s="15" customFormat="1">
      <c r="A1271" s="15"/>
      <c r="B1271" s="262"/>
      <c r="C1271" s="263"/>
      <c r="D1271" s="220" t="s">
        <v>153</v>
      </c>
      <c r="E1271" s="264" t="s">
        <v>19</v>
      </c>
      <c r="F1271" s="265" t="s">
        <v>2129</v>
      </c>
      <c r="G1271" s="263"/>
      <c r="H1271" s="264" t="s">
        <v>19</v>
      </c>
      <c r="I1271" s="266"/>
      <c r="J1271" s="263"/>
      <c r="K1271" s="263"/>
      <c r="L1271" s="267"/>
      <c r="M1271" s="268"/>
      <c r="N1271" s="269"/>
      <c r="O1271" s="269"/>
      <c r="P1271" s="269"/>
      <c r="Q1271" s="269"/>
      <c r="R1271" s="269"/>
      <c r="S1271" s="269"/>
      <c r="T1271" s="270"/>
      <c r="U1271" s="15"/>
      <c r="V1271" s="15"/>
      <c r="W1271" s="15"/>
      <c r="X1271" s="15"/>
      <c r="Y1271" s="15"/>
      <c r="Z1271" s="15"/>
      <c r="AA1271" s="15"/>
      <c r="AB1271" s="15"/>
      <c r="AC1271" s="15"/>
      <c r="AD1271" s="15"/>
      <c r="AE1271" s="15"/>
      <c r="AT1271" s="271" t="s">
        <v>153</v>
      </c>
      <c r="AU1271" s="271" t="s">
        <v>86</v>
      </c>
      <c r="AV1271" s="15" t="s">
        <v>84</v>
      </c>
      <c r="AW1271" s="15" t="s">
        <v>35</v>
      </c>
      <c r="AX1271" s="15" t="s">
        <v>76</v>
      </c>
      <c r="AY1271" s="271" t="s">
        <v>139</v>
      </c>
    </row>
    <row r="1272" s="13" customFormat="1">
      <c r="A1272" s="13"/>
      <c r="B1272" s="227"/>
      <c r="C1272" s="228"/>
      <c r="D1272" s="220" t="s">
        <v>153</v>
      </c>
      <c r="E1272" s="229" t="s">
        <v>19</v>
      </c>
      <c r="F1272" s="230" t="s">
        <v>2130</v>
      </c>
      <c r="G1272" s="228"/>
      <c r="H1272" s="231">
        <v>3</v>
      </c>
      <c r="I1272" s="232"/>
      <c r="J1272" s="228"/>
      <c r="K1272" s="228"/>
      <c r="L1272" s="233"/>
      <c r="M1272" s="234"/>
      <c r="N1272" s="235"/>
      <c r="O1272" s="235"/>
      <c r="P1272" s="235"/>
      <c r="Q1272" s="235"/>
      <c r="R1272" s="235"/>
      <c r="S1272" s="235"/>
      <c r="T1272" s="236"/>
      <c r="U1272" s="13"/>
      <c r="V1272" s="13"/>
      <c r="W1272" s="13"/>
      <c r="X1272" s="13"/>
      <c r="Y1272" s="13"/>
      <c r="Z1272" s="13"/>
      <c r="AA1272" s="13"/>
      <c r="AB1272" s="13"/>
      <c r="AC1272" s="13"/>
      <c r="AD1272" s="13"/>
      <c r="AE1272" s="13"/>
      <c r="AT1272" s="237" t="s">
        <v>153</v>
      </c>
      <c r="AU1272" s="237" t="s">
        <v>86</v>
      </c>
      <c r="AV1272" s="13" t="s">
        <v>86</v>
      </c>
      <c r="AW1272" s="13" t="s">
        <v>35</v>
      </c>
      <c r="AX1272" s="13" t="s">
        <v>76</v>
      </c>
      <c r="AY1272" s="237" t="s">
        <v>139</v>
      </c>
    </row>
    <row r="1273" s="13" customFormat="1">
      <c r="A1273" s="13"/>
      <c r="B1273" s="227"/>
      <c r="C1273" s="228"/>
      <c r="D1273" s="220" t="s">
        <v>153</v>
      </c>
      <c r="E1273" s="229" t="s">
        <v>19</v>
      </c>
      <c r="F1273" s="230" t="s">
        <v>2616</v>
      </c>
      <c r="G1273" s="228"/>
      <c r="H1273" s="231">
        <v>25.84</v>
      </c>
      <c r="I1273" s="232"/>
      <c r="J1273" s="228"/>
      <c r="K1273" s="228"/>
      <c r="L1273" s="233"/>
      <c r="M1273" s="234"/>
      <c r="N1273" s="235"/>
      <c r="O1273" s="235"/>
      <c r="P1273" s="235"/>
      <c r="Q1273" s="235"/>
      <c r="R1273" s="235"/>
      <c r="S1273" s="235"/>
      <c r="T1273" s="236"/>
      <c r="U1273" s="13"/>
      <c r="V1273" s="13"/>
      <c r="W1273" s="13"/>
      <c r="X1273" s="13"/>
      <c r="Y1273" s="13"/>
      <c r="Z1273" s="13"/>
      <c r="AA1273" s="13"/>
      <c r="AB1273" s="13"/>
      <c r="AC1273" s="13"/>
      <c r="AD1273" s="13"/>
      <c r="AE1273" s="13"/>
      <c r="AT1273" s="237" t="s">
        <v>153</v>
      </c>
      <c r="AU1273" s="237" t="s">
        <v>86</v>
      </c>
      <c r="AV1273" s="13" t="s">
        <v>86</v>
      </c>
      <c r="AW1273" s="13" t="s">
        <v>35</v>
      </c>
      <c r="AX1273" s="13" t="s">
        <v>76</v>
      </c>
      <c r="AY1273" s="237" t="s">
        <v>139</v>
      </c>
    </row>
    <row r="1274" s="14" customFormat="1">
      <c r="A1274" s="14"/>
      <c r="B1274" s="251"/>
      <c r="C1274" s="252"/>
      <c r="D1274" s="220" t="s">
        <v>153</v>
      </c>
      <c r="E1274" s="253" t="s">
        <v>19</v>
      </c>
      <c r="F1274" s="254" t="s">
        <v>213</v>
      </c>
      <c r="G1274" s="252"/>
      <c r="H1274" s="255">
        <v>176.63999999999999</v>
      </c>
      <c r="I1274" s="256"/>
      <c r="J1274" s="252"/>
      <c r="K1274" s="252"/>
      <c r="L1274" s="257"/>
      <c r="M1274" s="258"/>
      <c r="N1274" s="259"/>
      <c r="O1274" s="259"/>
      <c r="P1274" s="259"/>
      <c r="Q1274" s="259"/>
      <c r="R1274" s="259"/>
      <c r="S1274" s="259"/>
      <c r="T1274" s="260"/>
      <c r="U1274" s="14"/>
      <c r="V1274" s="14"/>
      <c r="W1274" s="14"/>
      <c r="X1274" s="14"/>
      <c r="Y1274" s="14"/>
      <c r="Z1274" s="14"/>
      <c r="AA1274" s="14"/>
      <c r="AB1274" s="14"/>
      <c r="AC1274" s="14"/>
      <c r="AD1274" s="14"/>
      <c r="AE1274" s="14"/>
      <c r="AT1274" s="261" t="s">
        <v>153</v>
      </c>
      <c r="AU1274" s="261" t="s">
        <v>86</v>
      </c>
      <c r="AV1274" s="14" t="s">
        <v>147</v>
      </c>
      <c r="AW1274" s="14" t="s">
        <v>35</v>
      </c>
      <c r="AX1274" s="14" t="s">
        <v>84</v>
      </c>
      <c r="AY1274" s="261" t="s">
        <v>139</v>
      </c>
    </row>
    <row r="1275" s="2" customFormat="1" ht="16.5" customHeight="1">
      <c r="A1275" s="41"/>
      <c r="B1275" s="42"/>
      <c r="C1275" s="207" t="s">
        <v>3182</v>
      </c>
      <c r="D1275" s="238" t="s">
        <v>142</v>
      </c>
      <c r="E1275" s="208" t="s">
        <v>3183</v>
      </c>
      <c r="F1275" s="209" t="s">
        <v>3184</v>
      </c>
      <c r="G1275" s="210" t="s">
        <v>160</v>
      </c>
      <c r="H1275" s="211">
        <v>176.63999999999999</v>
      </c>
      <c r="I1275" s="212"/>
      <c r="J1275" s="213">
        <f>ROUND(I1275*H1275,2)</f>
        <v>0</v>
      </c>
      <c r="K1275" s="209" t="s">
        <v>146</v>
      </c>
      <c r="L1275" s="47"/>
      <c r="M1275" s="214" t="s">
        <v>19</v>
      </c>
      <c r="N1275" s="215" t="s">
        <v>47</v>
      </c>
      <c r="O1275" s="87"/>
      <c r="P1275" s="216">
        <f>O1275*H1275</f>
        <v>0</v>
      </c>
      <c r="Q1275" s="216">
        <v>0.0002475</v>
      </c>
      <c r="R1275" s="216">
        <f>Q1275*H1275</f>
        <v>0.043718399999999998</v>
      </c>
      <c r="S1275" s="216">
        <v>0</v>
      </c>
      <c r="T1275" s="217">
        <f>S1275*H1275</f>
        <v>0</v>
      </c>
      <c r="U1275" s="41"/>
      <c r="V1275" s="41"/>
      <c r="W1275" s="41"/>
      <c r="X1275" s="41"/>
      <c r="Y1275" s="41"/>
      <c r="Z1275" s="41"/>
      <c r="AA1275" s="41"/>
      <c r="AB1275" s="41"/>
      <c r="AC1275" s="41"/>
      <c r="AD1275" s="41"/>
      <c r="AE1275" s="41"/>
      <c r="AR1275" s="218" t="s">
        <v>305</v>
      </c>
      <c r="AT1275" s="218" t="s">
        <v>142</v>
      </c>
      <c r="AU1275" s="218" t="s">
        <v>86</v>
      </c>
      <c r="AY1275" s="20" t="s">
        <v>139</v>
      </c>
      <c r="BE1275" s="219">
        <f>IF(N1275="základní",J1275,0)</f>
        <v>0</v>
      </c>
      <c r="BF1275" s="219">
        <f>IF(N1275="snížená",J1275,0)</f>
        <v>0</v>
      </c>
      <c r="BG1275" s="219">
        <f>IF(N1275="zákl. přenesená",J1275,0)</f>
        <v>0</v>
      </c>
      <c r="BH1275" s="219">
        <f>IF(N1275="sníž. přenesená",J1275,0)</f>
        <v>0</v>
      </c>
      <c r="BI1275" s="219">
        <f>IF(N1275="nulová",J1275,0)</f>
        <v>0</v>
      </c>
      <c r="BJ1275" s="20" t="s">
        <v>84</v>
      </c>
      <c r="BK1275" s="219">
        <f>ROUND(I1275*H1275,2)</f>
        <v>0</v>
      </c>
      <c r="BL1275" s="20" t="s">
        <v>305</v>
      </c>
      <c r="BM1275" s="218" t="s">
        <v>3185</v>
      </c>
    </row>
    <row r="1276" s="2" customFormat="1">
      <c r="A1276" s="41"/>
      <c r="B1276" s="42"/>
      <c r="C1276" s="43"/>
      <c r="D1276" s="220" t="s">
        <v>149</v>
      </c>
      <c r="E1276" s="43"/>
      <c r="F1276" s="221" t="s">
        <v>3186</v>
      </c>
      <c r="G1276" s="43"/>
      <c r="H1276" s="43"/>
      <c r="I1276" s="222"/>
      <c r="J1276" s="43"/>
      <c r="K1276" s="43"/>
      <c r="L1276" s="47"/>
      <c r="M1276" s="223"/>
      <c r="N1276" s="224"/>
      <c r="O1276" s="87"/>
      <c r="P1276" s="87"/>
      <c r="Q1276" s="87"/>
      <c r="R1276" s="87"/>
      <c r="S1276" s="87"/>
      <c r="T1276" s="88"/>
      <c r="U1276" s="41"/>
      <c r="V1276" s="41"/>
      <c r="W1276" s="41"/>
      <c r="X1276" s="41"/>
      <c r="Y1276" s="41"/>
      <c r="Z1276" s="41"/>
      <c r="AA1276" s="41"/>
      <c r="AB1276" s="41"/>
      <c r="AC1276" s="41"/>
      <c r="AD1276" s="41"/>
      <c r="AE1276" s="41"/>
      <c r="AT1276" s="20" t="s">
        <v>149</v>
      </c>
      <c r="AU1276" s="20" t="s">
        <v>86</v>
      </c>
    </row>
    <row r="1277" s="2" customFormat="1">
      <c r="A1277" s="41"/>
      <c r="B1277" s="42"/>
      <c r="C1277" s="43"/>
      <c r="D1277" s="225" t="s">
        <v>151</v>
      </c>
      <c r="E1277" s="43"/>
      <c r="F1277" s="226" t="s">
        <v>3187</v>
      </c>
      <c r="G1277" s="43"/>
      <c r="H1277" s="43"/>
      <c r="I1277" s="222"/>
      <c r="J1277" s="43"/>
      <c r="K1277" s="43"/>
      <c r="L1277" s="47"/>
      <c r="M1277" s="223"/>
      <c r="N1277" s="224"/>
      <c r="O1277" s="87"/>
      <c r="P1277" s="87"/>
      <c r="Q1277" s="87"/>
      <c r="R1277" s="87"/>
      <c r="S1277" s="87"/>
      <c r="T1277" s="88"/>
      <c r="U1277" s="41"/>
      <c r="V1277" s="41"/>
      <c r="W1277" s="41"/>
      <c r="X1277" s="41"/>
      <c r="Y1277" s="41"/>
      <c r="Z1277" s="41"/>
      <c r="AA1277" s="41"/>
      <c r="AB1277" s="41"/>
      <c r="AC1277" s="41"/>
      <c r="AD1277" s="41"/>
      <c r="AE1277" s="41"/>
      <c r="AT1277" s="20" t="s">
        <v>151</v>
      </c>
      <c r="AU1277" s="20" t="s">
        <v>86</v>
      </c>
    </row>
    <row r="1278" s="2" customFormat="1">
      <c r="A1278" s="41"/>
      <c r="B1278" s="42"/>
      <c r="C1278" s="43"/>
      <c r="D1278" s="220" t="s">
        <v>164</v>
      </c>
      <c r="E1278" s="43"/>
      <c r="F1278" s="239" t="s">
        <v>919</v>
      </c>
      <c r="G1278" s="43"/>
      <c r="H1278" s="43"/>
      <c r="I1278" s="222"/>
      <c r="J1278" s="43"/>
      <c r="K1278" s="43"/>
      <c r="L1278" s="47"/>
      <c r="M1278" s="223"/>
      <c r="N1278" s="224"/>
      <c r="O1278" s="87"/>
      <c r="P1278" s="87"/>
      <c r="Q1278" s="87"/>
      <c r="R1278" s="87"/>
      <c r="S1278" s="87"/>
      <c r="T1278" s="88"/>
      <c r="U1278" s="41"/>
      <c r="V1278" s="41"/>
      <c r="W1278" s="41"/>
      <c r="X1278" s="41"/>
      <c r="Y1278" s="41"/>
      <c r="Z1278" s="41"/>
      <c r="AA1278" s="41"/>
      <c r="AB1278" s="41"/>
      <c r="AC1278" s="41"/>
      <c r="AD1278" s="41"/>
      <c r="AE1278" s="41"/>
      <c r="AT1278" s="20" t="s">
        <v>164</v>
      </c>
      <c r="AU1278" s="20" t="s">
        <v>86</v>
      </c>
    </row>
    <row r="1279" s="13" customFormat="1">
      <c r="A1279" s="13"/>
      <c r="B1279" s="227"/>
      <c r="C1279" s="228"/>
      <c r="D1279" s="220" t="s">
        <v>153</v>
      </c>
      <c r="E1279" s="229" t="s">
        <v>19</v>
      </c>
      <c r="F1279" s="230" t="s">
        <v>2128</v>
      </c>
      <c r="G1279" s="228"/>
      <c r="H1279" s="231">
        <v>147.80000000000001</v>
      </c>
      <c r="I1279" s="232"/>
      <c r="J1279" s="228"/>
      <c r="K1279" s="228"/>
      <c r="L1279" s="233"/>
      <c r="M1279" s="234"/>
      <c r="N1279" s="235"/>
      <c r="O1279" s="235"/>
      <c r="P1279" s="235"/>
      <c r="Q1279" s="235"/>
      <c r="R1279" s="235"/>
      <c r="S1279" s="235"/>
      <c r="T1279" s="236"/>
      <c r="U1279" s="13"/>
      <c r="V1279" s="13"/>
      <c r="W1279" s="13"/>
      <c r="X1279" s="13"/>
      <c r="Y1279" s="13"/>
      <c r="Z1279" s="13"/>
      <c r="AA1279" s="13"/>
      <c r="AB1279" s="13"/>
      <c r="AC1279" s="13"/>
      <c r="AD1279" s="13"/>
      <c r="AE1279" s="13"/>
      <c r="AT1279" s="237" t="s">
        <v>153</v>
      </c>
      <c r="AU1279" s="237" t="s">
        <v>86</v>
      </c>
      <c r="AV1279" s="13" t="s">
        <v>86</v>
      </c>
      <c r="AW1279" s="13" t="s">
        <v>35</v>
      </c>
      <c r="AX1279" s="13" t="s">
        <v>76</v>
      </c>
      <c r="AY1279" s="237" t="s">
        <v>139</v>
      </c>
    </row>
    <row r="1280" s="15" customFormat="1">
      <c r="A1280" s="15"/>
      <c r="B1280" s="262"/>
      <c r="C1280" s="263"/>
      <c r="D1280" s="220" t="s">
        <v>153</v>
      </c>
      <c r="E1280" s="264" t="s">
        <v>19</v>
      </c>
      <c r="F1280" s="265" t="s">
        <v>2129</v>
      </c>
      <c r="G1280" s="263"/>
      <c r="H1280" s="264" t="s">
        <v>19</v>
      </c>
      <c r="I1280" s="266"/>
      <c r="J1280" s="263"/>
      <c r="K1280" s="263"/>
      <c r="L1280" s="267"/>
      <c r="M1280" s="268"/>
      <c r="N1280" s="269"/>
      <c r="O1280" s="269"/>
      <c r="P1280" s="269"/>
      <c r="Q1280" s="269"/>
      <c r="R1280" s="269"/>
      <c r="S1280" s="269"/>
      <c r="T1280" s="270"/>
      <c r="U1280" s="15"/>
      <c r="V1280" s="15"/>
      <c r="W1280" s="15"/>
      <c r="X1280" s="15"/>
      <c r="Y1280" s="15"/>
      <c r="Z1280" s="15"/>
      <c r="AA1280" s="15"/>
      <c r="AB1280" s="15"/>
      <c r="AC1280" s="15"/>
      <c r="AD1280" s="15"/>
      <c r="AE1280" s="15"/>
      <c r="AT1280" s="271" t="s">
        <v>153</v>
      </c>
      <c r="AU1280" s="271" t="s">
        <v>86</v>
      </c>
      <c r="AV1280" s="15" t="s">
        <v>84</v>
      </c>
      <c r="AW1280" s="15" t="s">
        <v>35</v>
      </c>
      <c r="AX1280" s="15" t="s">
        <v>76</v>
      </c>
      <c r="AY1280" s="271" t="s">
        <v>139</v>
      </c>
    </row>
    <row r="1281" s="13" customFormat="1">
      <c r="A1281" s="13"/>
      <c r="B1281" s="227"/>
      <c r="C1281" s="228"/>
      <c r="D1281" s="220" t="s">
        <v>153</v>
      </c>
      <c r="E1281" s="229" t="s">
        <v>19</v>
      </c>
      <c r="F1281" s="230" t="s">
        <v>2130</v>
      </c>
      <c r="G1281" s="228"/>
      <c r="H1281" s="231">
        <v>3</v>
      </c>
      <c r="I1281" s="232"/>
      <c r="J1281" s="228"/>
      <c r="K1281" s="228"/>
      <c r="L1281" s="233"/>
      <c r="M1281" s="234"/>
      <c r="N1281" s="235"/>
      <c r="O1281" s="235"/>
      <c r="P1281" s="235"/>
      <c r="Q1281" s="235"/>
      <c r="R1281" s="235"/>
      <c r="S1281" s="235"/>
      <c r="T1281" s="236"/>
      <c r="U1281" s="13"/>
      <c r="V1281" s="13"/>
      <c r="W1281" s="13"/>
      <c r="X1281" s="13"/>
      <c r="Y1281" s="13"/>
      <c r="Z1281" s="13"/>
      <c r="AA1281" s="13"/>
      <c r="AB1281" s="13"/>
      <c r="AC1281" s="13"/>
      <c r="AD1281" s="13"/>
      <c r="AE1281" s="13"/>
      <c r="AT1281" s="237" t="s">
        <v>153</v>
      </c>
      <c r="AU1281" s="237" t="s">
        <v>86</v>
      </c>
      <c r="AV1281" s="13" t="s">
        <v>86</v>
      </c>
      <c r="AW1281" s="13" t="s">
        <v>35</v>
      </c>
      <c r="AX1281" s="13" t="s">
        <v>76</v>
      </c>
      <c r="AY1281" s="237" t="s">
        <v>139</v>
      </c>
    </row>
    <row r="1282" s="13" customFormat="1">
      <c r="A1282" s="13"/>
      <c r="B1282" s="227"/>
      <c r="C1282" s="228"/>
      <c r="D1282" s="220" t="s">
        <v>153</v>
      </c>
      <c r="E1282" s="229" t="s">
        <v>19</v>
      </c>
      <c r="F1282" s="230" t="s">
        <v>2616</v>
      </c>
      <c r="G1282" s="228"/>
      <c r="H1282" s="231">
        <v>25.84</v>
      </c>
      <c r="I1282" s="232"/>
      <c r="J1282" s="228"/>
      <c r="K1282" s="228"/>
      <c r="L1282" s="233"/>
      <c r="M1282" s="234"/>
      <c r="N1282" s="235"/>
      <c r="O1282" s="235"/>
      <c r="P1282" s="235"/>
      <c r="Q1282" s="235"/>
      <c r="R1282" s="235"/>
      <c r="S1282" s="235"/>
      <c r="T1282" s="236"/>
      <c r="U1282" s="13"/>
      <c r="V1282" s="13"/>
      <c r="W1282" s="13"/>
      <c r="X1282" s="13"/>
      <c r="Y1282" s="13"/>
      <c r="Z1282" s="13"/>
      <c r="AA1282" s="13"/>
      <c r="AB1282" s="13"/>
      <c r="AC1282" s="13"/>
      <c r="AD1282" s="13"/>
      <c r="AE1282" s="13"/>
      <c r="AT1282" s="237" t="s">
        <v>153</v>
      </c>
      <c r="AU1282" s="237" t="s">
        <v>86</v>
      </c>
      <c r="AV1282" s="13" t="s">
        <v>86</v>
      </c>
      <c r="AW1282" s="13" t="s">
        <v>35</v>
      </c>
      <c r="AX1282" s="13" t="s">
        <v>76</v>
      </c>
      <c r="AY1282" s="237" t="s">
        <v>139</v>
      </c>
    </row>
    <row r="1283" s="14" customFormat="1">
      <c r="A1283" s="14"/>
      <c r="B1283" s="251"/>
      <c r="C1283" s="252"/>
      <c r="D1283" s="220" t="s">
        <v>153</v>
      </c>
      <c r="E1283" s="253" t="s">
        <v>19</v>
      </c>
      <c r="F1283" s="254" t="s">
        <v>213</v>
      </c>
      <c r="G1283" s="252"/>
      <c r="H1283" s="255">
        <v>176.63999999999999</v>
      </c>
      <c r="I1283" s="256"/>
      <c r="J1283" s="252"/>
      <c r="K1283" s="252"/>
      <c r="L1283" s="257"/>
      <c r="M1283" s="258"/>
      <c r="N1283" s="259"/>
      <c r="O1283" s="259"/>
      <c r="P1283" s="259"/>
      <c r="Q1283" s="259"/>
      <c r="R1283" s="259"/>
      <c r="S1283" s="259"/>
      <c r="T1283" s="260"/>
      <c r="U1283" s="14"/>
      <c r="V1283" s="14"/>
      <c r="W1283" s="14"/>
      <c r="X1283" s="14"/>
      <c r="Y1283" s="14"/>
      <c r="Z1283" s="14"/>
      <c r="AA1283" s="14"/>
      <c r="AB1283" s="14"/>
      <c r="AC1283" s="14"/>
      <c r="AD1283" s="14"/>
      <c r="AE1283" s="14"/>
      <c r="AT1283" s="261" t="s">
        <v>153</v>
      </c>
      <c r="AU1283" s="261" t="s">
        <v>86</v>
      </c>
      <c r="AV1283" s="14" t="s">
        <v>147</v>
      </c>
      <c r="AW1283" s="14" t="s">
        <v>35</v>
      </c>
      <c r="AX1283" s="14" t="s">
        <v>84</v>
      </c>
      <c r="AY1283" s="261" t="s">
        <v>139</v>
      </c>
    </row>
    <row r="1284" s="12" customFormat="1" ht="22.8" customHeight="1">
      <c r="A1284" s="12"/>
      <c r="B1284" s="191"/>
      <c r="C1284" s="192"/>
      <c r="D1284" s="193" t="s">
        <v>75</v>
      </c>
      <c r="E1284" s="205" t="s">
        <v>1309</v>
      </c>
      <c r="F1284" s="205" t="s">
        <v>3188</v>
      </c>
      <c r="G1284" s="192"/>
      <c r="H1284" s="192"/>
      <c r="I1284" s="195"/>
      <c r="J1284" s="206">
        <f>BK1284</f>
        <v>0</v>
      </c>
      <c r="K1284" s="192"/>
      <c r="L1284" s="197"/>
      <c r="M1284" s="198"/>
      <c r="N1284" s="199"/>
      <c r="O1284" s="199"/>
      <c r="P1284" s="200">
        <f>SUM(P1285:P1347)</f>
        <v>0</v>
      </c>
      <c r="Q1284" s="199"/>
      <c r="R1284" s="200">
        <f>SUM(R1285:R1347)</f>
        <v>0.090369291249999997</v>
      </c>
      <c r="S1284" s="199"/>
      <c r="T1284" s="201">
        <f>SUM(T1285:T1347)</f>
        <v>0.0016019999999999999</v>
      </c>
      <c r="U1284" s="12"/>
      <c r="V1284" s="12"/>
      <c r="W1284" s="12"/>
      <c r="X1284" s="12"/>
      <c r="Y1284" s="12"/>
      <c r="Z1284" s="12"/>
      <c r="AA1284" s="12"/>
      <c r="AB1284" s="12"/>
      <c r="AC1284" s="12"/>
      <c r="AD1284" s="12"/>
      <c r="AE1284" s="12"/>
      <c r="AR1284" s="202" t="s">
        <v>86</v>
      </c>
      <c r="AT1284" s="203" t="s">
        <v>75</v>
      </c>
      <c r="AU1284" s="203" t="s">
        <v>84</v>
      </c>
      <c r="AY1284" s="202" t="s">
        <v>139</v>
      </c>
      <c r="BK1284" s="204">
        <f>SUM(BK1285:BK1347)</f>
        <v>0</v>
      </c>
    </row>
    <row r="1285" s="2" customFormat="1" ht="16.5" customHeight="1">
      <c r="A1285" s="41"/>
      <c r="B1285" s="42"/>
      <c r="C1285" s="207" t="s">
        <v>3189</v>
      </c>
      <c r="D1285" s="238" t="s">
        <v>142</v>
      </c>
      <c r="E1285" s="208" t="s">
        <v>3190</v>
      </c>
      <c r="F1285" s="209" t="s">
        <v>3191</v>
      </c>
      <c r="G1285" s="210" t="s">
        <v>160</v>
      </c>
      <c r="H1285" s="211">
        <v>105.64</v>
      </c>
      <c r="I1285" s="212"/>
      <c r="J1285" s="213">
        <f>ROUND(I1285*H1285,2)</f>
        <v>0</v>
      </c>
      <c r="K1285" s="209" t="s">
        <v>146</v>
      </c>
      <c r="L1285" s="47"/>
      <c r="M1285" s="214" t="s">
        <v>19</v>
      </c>
      <c r="N1285" s="215" t="s">
        <v>47</v>
      </c>
      <c r="O1285" s="87"/>
      <c r="P1285" s="216">
        <f>O1285*H1285</f>
        <v>0</v>
      </c>
      <c r="Q1285" s="216">
        <v>0</v>
      </c>
      <c r="R1285" s="216">
        <f>Q1285*H1285</f>
        <v>0</v>
      </c>
      <c r="S1285" s="216">
        <v>0</v>
      </c>
      <c r="T1285" s="217">
        <f>S1285*H1285</f>
        <v>0</v>
      </c>
      <c r="U1285" s="41"/>
      <c r="V1285" s="41"/>
      <c r="W1285" s="41"/>
      <c r="X1285" s="41"/>
      <c r="Y1285" s="41"/>
      <c r="Z1285" s="41"/>
      <c r="AA1285" s="41"/>
      <c r="AB1285" s="41"/>
      <c r="AC1285" s="41"/>
      <c r="AD1285" s="41"/>
      <c r="AE1285" s="41"/>
      <c r="AR1285" s="218" t="s">
        <v>305</v>
      </c>
      <c r="AT1285" s="218" t="s">
        <v>142</v>
      </c>
      <c r="AU1285" s="218" t="s">
        <v>86</v>
      </c>
      <c r="AY1285" s="20" t="s">
        <v>139</v>
      </c>
      <c r="BE1285" s="219">
        <f>IF(N1285="základní",J1285,0)</f>
        <v>0</v>
      </c>
      <c r="BF1285" s="219">
        <f>IF(N1285="snížená",J1285,0)</f>
        <v>0</v>
      </c>
      <c r="BG1285" s="219">
        <f>IF(N1285="zákl. přenesená",J1285,0)</f>
        <v>0</v>
      </c>
      <c r="BH1285" s="219">
        <f>IF(N1285="sníž. přenesená",J1285,0)</f>
        <v>0</v>
      </c>
      <c r="BI1285" s="219">
        <f>IF(N1285="nulová",J1285,0)</f>
        <v>0</v>
      </c>
      <c r="BJ1285" s="20" t="s">
        <v>84</v>
      </c>
      <c r="BK1285" s="219">
        <f>ROUND(I1285*H1285,2)</f>
        <v>0</v>
      </c>
      <c r="BL1285" s="20" t="s">
        <v>305</v>
      </c>
      <c r="BM1285" s="218" t="s">
        <v>3192</v>
      </c>
    </row>
    <row r="1286" s="2" customFormat="1">
      <c r="A1286" s="41"/>
      <c r="B1286" s="42"/>
      <c r="C1286" s="43"/>
      <c r="D1286" s="220" t="s">
        <v>149</v>
      </c>
      <c r="E1286" s="43"/>
      <c r="F1286" s="221" t="s">
        <v>3193</v>
      </c>
      <c r="G1286" s="43"/>
      <c r="H1286" s="43"/>
      <c r="I1286" s="222"/>
      <c r="J1286" s="43"/>
      <c r="K1286" s="43"/>
      <c r="L1286" s="47"/>
      <c r="M1286" s="223"/>
      <c r="N1286" s="224"/>
      <c r="O1286" s="87"/>
      <c r="P1286" s="87"/>
      <c r="Q1286" s="87"/>
      <c r="R1286" s="87"/>
      <c r="S1286" s="87"/>
      <c r="T1286" s="88"/>
      <c r="U1286" s="41"/>
      <c r="V1286" s="41"/>
      <c r="W1286" s="41"/>
      <c r="X1286" s="41"/>
      <c r="Y1286" s="41"/>
      <c r="Z1286" s="41"/>
      <c r="AA1286" s="41"/>
      <c r="AB1286" s="41"/>
      <c r="AC1286" s="41"/>
      <c r="AD1286" s="41"/>
      <c r="AE1286" s="41"/>
      <c r="AT1286" s="20" t="s">
        <v>149</v>
      </c>
      <c r="AU1286" s="20" t="s">
        <v>86</v>
      </c>
    </row>
    <row r="1287" s="2" customFormat="1">
      <c r="A1287" s="41"/>
      <c r="B1287" s="42"/>
      <c r="C1287" s="43"/>
      <c r="D1287" s="225" t="s">
        <v>151</v>
      </c>
      <c r="E1287" s="43"/>
      <c r="F1287" s="226" t="s">
        <v>3194</v>
      </c>
      <c r="G1287" s="43"/>
      <c r="H1287" s="43"/>
      <c r="I1287" s="222"/>
      <c r="J1287" s="43"/>
      <c r="K1287" s="43"/>
      <c r="L1287" s="47"/>
      <c r="M1287" s="223"/>
      <c r="N1287" s="224"/>
      <c r="O1287" s="87"/>
      <c r="P1287" s="87"/>
      <c r="Q1287" s="87"/>
      <c r="R1287" s="87"/>
      <c r="S1287" s="87"/>
      <c r="T1287" s="88"/>
      <c r="U1287" s="41"/>
      <c r="V1287" s="41"/>
      <c r="W1287" s="41"/>
      <c r="X1287" s="41"/>
      <c r="Y1287" s="41"/>
      <c r="Z1287" s="41"/>
      <c r="AA1287" s="41"/>
      <c r="AB1287" s="41"/>
      <c r="AC1287" s="41"/>
      <c r="AD1287" s="41"/>
      <c r="AE1287" s="41"/>
      <c r="AT1287" s="20" t="s">
        <v>151</v>
      </c>
      <c r="AU1287" s="20" t="s">
        <v>86</v>
      </c>
    </row>
    <row r="1288" s="2" customFormat="1">
      <c r="A1288" s="41"/>
      <c r="B1288" s="42"/>
      <c r="C1288" s="43"/>
      <c r="D1288" s="220" t="s">
        <v>164</v>
      </c>
      <c r="E1288" s="43"/>
      <c r="F1288" s="239" t="s">
        <v>3195</v>
      </c>
      <c r="G1288" s="43"/>
      <c r="H1288" s="43"/>
      <c r="I1288" s="222"/>
      <c r="J1288" s="43"/>
      <c r="K1288" s="43"/>
      <c r="L1288" s="47"/>
      <c r="M1288" s="223"/>
      <c r="N1288" s="224"/>
      <c r="O1288" s="87"/>
      <c r="P1288" s="87"/>
      <c r="Q1288" s="87"/>
      <c r="R1288" s="87"/>
      <c r="S1288" s="87"/>
      <c r="T1288" s="88"/>
      <c r="U1288" s="41"/>
      <c r="V1288" s="41"/>
      <c r="W1288" s="41"/>
      <c r="X1288" s="41"/>
      <c r="Y1288" s="41"/>
      <c r="Z1288" s="41"/>
      <c r="AA1288" s="41"/>
      <c r="AB1288" s="41"/>
      <c r="AC1288" s="41"/>
      <c r="AD1288" s="41"/>
      <c r="AE1288" s="41"/>
      <c r="AT1288" s="20" t="s">
        <v>164</v>
      </c>
      <c r="AU1288" s="20" t="s">
        <v>86</v>
      </c>
    </row>
    <row r="1289" s="15" customFormat="1">
      <c r="A1289" s="15"/>
      <c r="B1289" s="262"/>
      <c r="C1289" s="263"/>
      <c r="D1289" s="220" t="s">
        <v>153</v>
      </c>
      <c r="E1289" s="264" t="s">
        <v>19</v>
      </c>
      <c r="F1289" s="265" t="s">
        <v>2127</v>
      </c>
      <c r="G1289" s="263"/>
      <c r="H1289" s="264" t="s">
        <v>19</v>
      </c>
      <c r="I1289" s="266"/>
      <c r="J1289" s="263"/>
      <c r="K1289" s="263"/>
      <c r="L1289" s="267"/>
      <c r="M1289" s="268"/>
      <c r="N1289" s="269"/>
      <c r="O1289" s="269"/>
      <c r="P1289" s="269"/>
      <c r="Q1289" s="269"/>
      <c r="R1289" s="269"/>
      <c r="S1289" s="269"/>
      <c r="T1289" s="270"/>
      <c r="U1289" s="15"/>
      <c r="V1289" s="15"/>
      <c r="W1289" s="15"/>
      <c r="X1289" s="15"/>
      <c r="Y1289" s="15"/>
      <c r="Z1289" s="15"/>
      <c r="AA1289" s="15"/>
      <c r="AB1289" s="15"/>
      <c r="AC1289" s="15"/>
      <c r="AD1289" s="15"/>
      <c r="AE1289" s="15"/>
      <c r="AT1289" s="271" t="s">
        <v>153</v>
      </c>
      <c r="AU1289" s="271" t="s">
        <v>86</v>
      </c>
      <c r="AV1289" s="15" t="s">
        <v>84</v>
      </c>
      <c r="AW1289" s="15" t="s">
        <v>35</v>
      </c>
      <c r="AX1289" s="15" t="s">
        <v>76</v>
      </c>
      <c r="AY1289" s="271" t="s">
        <v>139</v>
      </c>
    </row>
    <row r="1290" s="13" customFormat="1">
      <c r="A1290" s="13"/>
      <c r="B1290" s="227"/>
      <c r="C1290" s="228"/>
      <c r="D1290" s="220" t="s">
        <v>153</v>
      </c>
      <c r="E1290" s="229" t="s">
        <v>19</v>
      </c>
      <c r="F1290" s="230" t="s">
        <v>3196</v>
      </c>
      <c r="G1290" s="228"/>
      <c r="H1290" s="231">
        <v>79.799999999999997</v>
      </c>
      <c r="I1290" s="232"/>
      <c r="J1290" s="228"/>
      <c r="K1290" s="228"/>
      <c r="L1290" s="233"/>
      <c r="M1290" s="234"/>
      <c r="N1290" s="235"/>
      <c r="O1290" s="235"/>
      <c r="P1290" s="235"/>
      <c r="Q1290" s="235"/>
      <c r="R1290" s="235"/>
      <c r="S1290" s="235"/>
      <c r="T1290" s="236"/>
      <c r="U1290" s="13"/>
      <c r="V1290" s="13"/>
      <c r="W1290" s="13"/>
      <c r="X1290" s="13"/>
      <c r="Y1290" s="13"/>
      <c r="Z1290" s="13"/>
      <c r="AA1290" s="13"/>
      <c r="AB1290" s="13"/>
      <c r="AC1290" s="13"/>
      <c r="AD1290" s="13"/>
      <c r="AE1290" s="13"/>
      <c r="AT1290" s="237" t="s">
        <v>153</v>
      </c>
      <c r="AU1290" s="237" t="s">
        <v>86</v>
      </c>
      <c r="AV1290" s="13" t="s">
        <v>86</v>
      </c>
      <c r="AW1290" s="13" t="s">
        <v>35</v>
      </c>
      <c r="AX1290" s="13" t="s">
        <v>76</v>
      </c>
      <c r="AY1290" s="237" t="s">
        <v>139</v>
      </c>
    </row>
    <row r="1291" s="13" customFormat="1">
      <c r="A1291" s="13"/>
      <c r="B1291" s="227"/>
      <c r="C1291" s="228"/>
      <c r="D1291" s="220" t="s">
        <v>153</v>
      </c>
      <c r="E1291" s="229" t="s">
        <v>19</v>
      </c>
      <c r="F1291" s="230" t="s">
        <v>2616</v>
      </c>
      <c r="G1291" s="228"/>
      <c r="H1291" s="231">
        <v>25.84</v>
      </c>
      <c r="I1291" s="232"/>
      <c r="J1291" s="228"/>
      <c r="K1291" s="228"/>
      <c r="L1291" s="233"/>
      <c r="M1291" s="234"/>
      <c r="N1291" s="235"/>
      <c r="O1291" s="235"/>
      <c r="P1291" s="235"/>
      <c r="Q1291" s="235"/>
      <c r="R1291" s="235"/>
      <c r="S1291" s="235"/>
      <c r="T1291" s="236"/>
      <c r="U1291" s="13"/>
      <c r="V1291" s="13"/>
      <c r="W1291" s="13"/>
      <c r="X1291" s="13"/>
      <c r="Y1291" s="13"/>
      <c r="Z1291" s="13"/>
      <c r="AA1291" s="13"/>
      <c r="AB1291" s="13"/>
      <c r="AC1291" s="13"/>
      <c r="AD1291" s="13"/>
      <c r="AE1291" s="13"/>
      <c r="AT1291" s="237" t="s">
        <v>153</v>
      </c>
      <c r="AU1291" s="237" t="s">
        <v>86</v>
      </c>
      <c r="AV1291" s="13" t="s">
        <v>86</v>
      </c>
      <c r="AW1291" s="13" t="s">
        <v>35</v>
      </c>
      <c r="AX1291" s="13" t="s">
        <v>76</v>
      </c>
      <c r="AY1291" s="237" t="s">
        <v>139</v>
      </c>
    </row>
    <row r="1292" s="14" customFormat="1">
      <c r="A1292" s="14"/>
      <c r="B1292" s="251"/>
      <c r="C1292" s="252"/>
      <c r="D1292" s="220" t="s">
        <v>153</v>
      </c>
      <c r="E1292" s="253" t="s">
        <v>19</v>
      </c>
      <c r="F1292" s="254" t="s">
        <v>213</v>
      </c>
      <c r="G1292" s="252"/>
      <c r="H1292" s="255">
        <v>105.64</v>
      </c>
      <c r="I1292" s="256"/>
      <c r="J1292" s="252"/>
      <c r="K1292" s="252"/>
      <c r="L1292" s="257"/>
      <c r="M1292" s="258"/>
      <c r="N1292" s="259"/>
      <c r="O1292" s="259"/>
      <c r="P1292" s="259"/>
      <c r="Q1292" s="259"/>
      <c r="R1292" s="259"/>
      <c r="S1292" s="259"/>
      <c r="T1292" s="260"/>
      <c r="U1292" s="14"/>
      <c r="V1292" s="14"/>
      <c r="W1292" s="14"/>
      <c r="X1292" s="14"/>
      <c r="Y1292" s="14"/>
      <c r="Z1292" s="14"/>
      <c r="AA1292" s="14"/>
      <c r="AB1292" s="14"/>
      <c r="AC1292" s="14"/>
      <c r="AD1292" s="14"/>
      <c r="AE1292" s="14"/>
      <c r="AT1292" s="261" t="s">
        <v>153</v>
      </c>
      <c r="AU1292" s="261" t="s">
        <v>86</v>
      </c>
      <c r="AV1292" s="14" t="s">
        <v>147</v>
      </c>
      <c r="AW1292" s="14" t="s">
        <v>35</v>
      </c>
      <c r="AX1292" s="14" t="s">
        <v>84</v>
      </c>
      <c r="AY1292" s="261" t="s">
        <v>139</v>
      </c>
    </row>
    <row r="1293" s="2" customFormat="1" ht="16.5" customHeight="1">
      <c r="A1293" s="41"/>
      <c r="B1293" s="42"/>
      <c r="C1293" s="207" t="s">
        <v>3197</v>
      </c>
      <c r="D1293" s="238" t="s">
        <v>142</v>
      </c>
      <c r="E1293" s="208" t="s">
        <v>3198</v>
      </c>
      <c r="F1293" s="209" t="s">
        <v>3199</v>
      </c>
      <c r="G1293" s="210" t="s">
        <v>160</v>
      </c>
      <c r="H1293" s="211">
        <v>95</v>
      </c>
      <c r="I1293" s="212"/>
      <c r="J1293" s="213">
        <f>ROUND(I1293*H1293,2)</f>
        <v>0</v>
      </c>
      <c r="K1293" s="209" t="s">
        <v>146</v>
      </c>
      <c r="L1293" s="47"/>
      <c r="M1293" s="214" t="s">
        <v>19</v>
      </c>
      <c r="N1293" s="215" t="s">
        <v>47</v>
      </c>
      <c r="O1293" s="87"/>
      <c r="P1293" s="216">
        <f>O1293*H1293</f>
        <v>0</v>
      </c>
      <c r="Q1293" s="216">
        <v>0</v>
      </c>
      <c r="R1293" s="216">
        <f>Q1293*H1293</f>
        <v>0</v>
      </c>
      <c r="S1293" s="216">
        <v>0</v>
      </c>
      <c r="T1293" s="217">
        <f>S1293*H1293</f>
        <v>0</v>
      </c>
      <c r="U1293" s="41"/>
      <c r="V1293" s="41"/>
      <c r="W1293" s="41"/>
      <c r="X1293" s="41"/>
      <c r="Y1293" s="41"/>
      <c r="Z1293" s="41"/>
      <c r="AA1293" s="41"/>
      <c r="AB1293" s="41"/>
      <c r="AC1293" s="41"/>
      <c r="AD1293" s="41"/>
      <c r="AE1293" s="41"/>
      <c r="AR1293" s="218" t="s">
        <v>305</v>
      </c>
      <c r="AT1293" s="218" t="s">
        <v>142</v>
      </c>
      <c r="AU1293" s="218" t="s">
        <v>86</v>
      </c>
      <c r="AY1293" s="20" t="s">
        <v>139</v>
      </c>
      <c r="BE1293" s="219">
        <f>IF(N1293="základní",J1293,0)</f>
        <v>0</v>
      </c>
      <c r="BF1293" s="219">
        <f>IF(N1293="snížená",J1293,0)</f>
        <v>0</v>
      </c>
      <c r="BG1293" s="219">
        <f>IF(N1293="zákl. přenesená",J1293,0)</f>
        <v>0</v>
      </c>
      <c r="BH1293" s="219">
        <f>IF(N1293="sníž. přenesená",J1293,0)</f>
        <v>0</v>
      </c>
      <c r="BI1293" s="219">
        <f>IF(N1293="nulová",J1293,0)</f>
        <v>0</v>
      </c>
      <c r="BJ1293" s="20" t="s">
        <v>84</v>
      </c>
      <c r="BK1293" s="219">
        <f>ROUND(I1293*H1293,2)</f>
        <v>0</v>
      </c>
      <c r="BL1293" s="20" t="s">
        <v>305</v>
      </c>
      <c r="BM1293" s="218" t="s">
        <v>3200</v>
      </c>
    </row>
    <row r="1294" s="2" customFormat="1">
      <c r="A1294" s="41"/>
      <c r="B1294" s="42"/>
      <c r="C1294" s="43"/>
      <c r="D1294" s="220" t="s">
        <v>149</v>
      </c>
      <c r="E1294" s="43"/>
      <c r="F1294" s="221" t="s">
        <v>3201</v>
      </c>
      <c r="G1294" s="43"/>
      <c r="H1294" s="43"/>
      <c r="I1294" s="222"/>
      <c r="J1294" s="43"/>
      <c r="K1294" s="43"/>
      <c r="L1294" s="47"/>
      <c r="M1294" s="223"/>
      <c r="N1294" s="224"/>
      <c r="O1294" s="87"/>
      <c r="P1294" s="87"/>
      <c r="Q1294" s="87"/>
      <c r="R1294" s="87"/>
      <c r="S1294" s="87"/>
      <c r="T1294" s="88"/>
      <c r="U1294" s="41"/>
      <c r="V1294" s="41"/>
      <c r="W1294" s="41"/>
      <c r="X1294" s="41"/>
      <c r="Y1294" s="41"/>
      <c r="Z1294" s="41"/>
      <c r="AA1294" s="41"/>
      <c r="AB1294" s="41"/>
      <c r="AC1294" s="41"/>
      <c r="AD1294" s="41"/>
      <c r="AE1294" s="41"/>
      <c r="AT1294" s="20" t="s">
        <v>149</v>
      </c>
      <c r="AU1294" s="20" t="s">
        <v>86</v>
      </c>
    </row>
    <row r="1295" s="2" customFormat="1">
      <c r="A1295" s="41"/>
      <c r="B1295" s="42"/>
      <c r="C1295" s="43"/>
      <c r="D1295" s="225" t="s">
        <v>151</v>
      </c>
      <c r="E1295" s="43"/>
      <c r="F1295" s="226" t="s">
        <v>3202</v>
      </c>
      <c r="G1295" s="43"/>
      <c r="H1295" s="43"/>
      <c r="I1295" s="222"/>
      <c r="J1295" s="43"/>
      <c r="K1295" s="43"/>
      <c r="L1295" s="47"/>
      <c r="M1295" s="223"/>
      <c r="N1295" s="224"/>
      <c r="O1295" s="87"/>
      <c r="P1295" s="87"/>
      <c r="Q1295" s="87"/>
      <c r="R1295" s="87"/>
      <c r="S1295" s="87"/>
      <c r="T1295" s="88"/>
      <c r="U1295" s="41"/>
      <c r="V1295" s="41"/>
      <c r="W1295" s="41"/>
      <c r="X1295" s="41"/>
      <c r="Y1295" s="41"/>
      <c r="Z1295" s="41"/>
      <c r="AA1295" s="41"/>
      <c r="AB1295" s="41"/>
      <c r="AC1295" s="41"/>
      <c r="AD1295" s="41"/>
      <c r="AE1295" s="41"/>
      <c r="AT1295" s="20" t="s">
        <v>151</v>
      </c>
      <c r="AU1295" s="20" t="s">
        <v>86</v>
      </c>
    </row>
    <row r="1296" s="2" customFormat="1">
      <c r="A1296" s="41"/>
      <c r="B1296" s="42"/>
      <c r="C1296" s="43"/>
      <c r="D1296" s="220" t="s">
        <v>164</v>
      </c>
      <c r="E1296" s="43"/>
      <c r="F1296" s="239" t="s">
        <v>3195</v>
      </c>
      <c r="G1296" s="43"/>
      <c r="H1296" s="43"/>
      <c r="I1296" s="222"/>
      <c r="J1296" s="43"/>
      <c r="K1296" s="43"/>
      <c r="L1296" s="47"/>
      <c r="M1296" s="223"/>
      <c r="N1296" s="224"/>
      <c r="O1296" s="87"/>
      <c r="P1296" s="87"/>
      <c r="Q1296" s="87"/>
      <c r="R1296" s="87"/>
      <c r="S1296" s="87"/>
      <c r="T1296" s="88"/>
      <c r="U1296" s="41"/>
      <c r="V1296" s="41"/>
      <c r="W1296" s="41"/>
      <c r="X1296" s="41"/>
      <c r="Y1296" s="41"/>
      <c r="Z1296" s="41"/>
      <c r="AA1296" s="41"/>
      <c r="AB1296" s="41"/>
      <c r="AC1296" s="41"/>
      <c r="AD1296" s="41"/>
      <c r="AE1296" s="41"/>
      <c r="AT1296" s="20" t="s">
        <v>164</v>
      </c>
      <c r="AU1296" s="20" t="s">
        <v>86</v>
      </c>
    </row>
    <row r="1297" s="15" customFormat="1">
      <c r="A1297" s="15"/>
      <c r="B1297" s="262"/>
      <c r="C1297" s="263"/>
      <c r="D1297" s="220" t="s">
        <v>153</v>
      </c>
      <c r="E1297" s="264" t="s">
        <v>19</v>
      </c>
      <c r="F1297" s="265" t="s">
        <v>3203</v>
      </c>
      <c r="G1297" s="263"/>
      <c r="H1297" s="264" t="s">
        <v>19</v>
      </c>
      <c r="I1297" s="266"/>
      <c r="J1297" s="263"/>
      <c r="K1297" s="263"/>
      <c r="L1297" s="267"/>
      <c r="M1297" s="268"/>
      <c r="N1297" s="269"/>
      <c r="O1297" s="269"/>
      <c r="P1297" s="269"/>
      <c r="Q1297" s="269"/>
      <c r="R1297" s="269"/>
      <c r="S1297" s="269"/>
      <c r="T1297" s="270"/>
      <c r="U1297" s="15"/>
      <c r="V1297" s="15"/>
      <c r="W1297" s="15"/>
      <c r="X1297" s="15"/>
      <c r="Y1297" s="15"/>
      <c r="Z1297" s="15"/>
      <c r="AA1297" s="15"/>
      <c r="AB1297" s="15"/>
      <c r="AC1297" s="15"/>
      <c r="AD1297" s="15"/>
      <c r="AE1297" s="15"/>
      <c r="AT1297" s="271" t="s">
        <v>153</v>
      </c>
      <c r="AU1297" s="271" t="s">
        <v>86</v>
      </c>
      <c r="AV1297" s="15" t="s">
        <v>84</v>
      </c>
      <c r="AW1297" s="15" t="s">
        <v>35</v>
      </c>
      <c r="AX1297" s="15" t="s">
        <v>76</v>
      </c>
      <c r="AY1297" s="271" t="s">
        <v>139</v>
      </c>
    </row>
    <row r="1298" s="13" customFormat="1">
      <c r="A1298" s="13"/>
      <c r="B1298" s="227"/>
      <c r="C1298" s="228"/>
      <c r="D1298" s="220" t="s">
        <v>153</v>
      </c>
      <c r="E1298" s="229" t="s">
        <v>19</v>
      </c>
      <c r="F1298" s="230" t="s">
        <v>3204</v>
      </c>
      <c r="G1298" s="228"/>
      <c r="H1298" s="231">
        <v>15.199999999999999</v>
      </c>
      <c r="I1298" s="232"/>
      <c r="J1298" s="228"/>
      <c r="K1298" s="228"/>
      <c r="L1298" s="233"/>
      <c r="M1298" s="234"/>
      <c r="N1298" s="235"/>
      <c r="O1298" s="235"/>
      <c r="P1298" s="235"/>
      <c r="Q1298" s="235"/>
      <c r="R1298" s="235"/>
      <c r="S1298" s="235"/>
      <c r="T1298" s="236"/>
      <c r="U1298" s="13"/>
      <c r="V1298" s="13"/>
      <c r="W1298" s="13"/>
      <c r="X1298" s="13"/>
      <c r="Y1298" s="13"/>
      <c r="Z1298" s="13"/>
      <c r="AA1298" s="13"/>
      <c r="AB1298" s="13"/>
      <c r="AC1298" s="13"/>
      <c r="AD1298" s="13"/>
      <c r="AE1298" s="13"/>
      <c r="AT1298" s="237" t="s">
        <v>153</v>
      </c>
      <c r="AU1298" s="237" t="s">
        <v>86</v>
      </c>
      <c r="AV1298" s="13" t="s">
        <v>86</v>
      </c>
      <c r="AW1298" s="13" t="s">
        <v>35</v>
      </c>
      <c r="AX1298" s="13" t="s">
        <v>76</v>
      </c>
      <c r="AY1298" s="237" t="s">
        <v>139</v>
      </c>
    </row>
    <row r="1299" s="13" customFormat="1">
      <c r="A1299" s="13"/>
      <c r="B1299" s="227"/>
      <c r="C1299" s="228"/>
      <c r="D1299" s="220" t="s">
        <v>153</v>
      </c>
      <c r="E1299" s="229" t="s">
        <v>19</v>
      </c>
      <c r="F1299" s="230" t="s">
        <v>3196</v>
      </c>
      <c r="G1299" s="228"/>
      <c r="H1299" s="231">
        <v>79.799999999999997</v>
      </c>
      <c r="I1299" s="232"/>
      <c r="J1299" s="228"/>
      <c r="K1299" s="228"/>
      <c r="L1299" s="233"/>
      <c r="M1299" s="234"/>
      <c r="N1299" s="235"/>
      <c r="O1299" s="235"/>
      <c r="P1299" s="235"/>
      <c r="Q1299" s="235"/>
      <c r="R1299" s="235"/>
      <c r="S1299" s="235"/>
      <c r="T1299" s="236"/>
      <c r="U1299" s="13"/>
      <c r="V1299" s="13"/>
      <c r="W1299" s="13"/>
      <c r="X1299" s="13"/>
      <c r="Y1299" s="13"/>
      <c r="Z1299" s="13"/>
      <c r="AA1299" s="13"/>
      <c r="AB1299" s="13"/>
      <c r="AC1299" s="13"/>
      <c r="AD1299" s="13"/>
      <c r="AE1299" s="13"/>
      <c r="AT1299" s="237" t="s">
        <v>153</v>
      </c>
      <c r="AU1299" s="237" t="s">
        <v>86</v>
      </c>
      <c r="AV1299" s="13" t="s">
        <v>86</v>
      </c>
      <c r="AW1299" s="13" t="s">
        <v>35</v>
      </c>
      <c r="AX1299" s="13" t="s">
        <v>76</v>
      </c>
      <c r="AY1299" s="237" t="s">
        <v>139</v>
      </c>
    </row>
    <row r="1300" s="14" customFormat="1">
      <c r="A1300" s="14"/>
      <c r="B1300" s="251"/>
      <c r="C1300" s="252"/>
      <c r="D1300" s="220" t="s">
        <v>153</v>
      </c>
      <c r="E1300" s="253" t="s">
        <v>19</v>
      </c>
      <c r="F1300" s="254" t="s">
        <v>213</v>
      </c>
      <c r="G1300" s="252"/>
      <c r="H1300" s="255">
        <v>95</v>
      </c>
      <c r="I1300" s="256"/>
      <c r="J1300" s="252"/>
      <c r="K1300" s="252"/>
      <c r="L1300" s="257"/>
      <c r="M1300" s="258"/>
      <c r="N1300" s="259"/>
      <c r="O1300" s="259"/>
      <c r="P1300" s="259"/>
      <c r="Q1300" s="259"/>
      <c r="R1300" s="259"/>
      <c r="S1300" s="259"/>
      <c r="T1300" s="260"/>
      <c r="U1300" s="14"/>
      <c r="V1300" s="14"/>
      <c r="W1300" s="14"/>
      <c r="X1300" s="14"/>
      <c r="Y1300" s="14"/>
      <c r="Z1300" s="14"/>
      <c r="AA1300" s="14"/>
      <c r="AB1300" s="14"/>
      <c r="AC1300" s="14"/>
      <c r="AD1300" s="14"/>
      <c r="AE1300" s="14"/>
      <c r="AT1300" s="261" t="s">
        <v>153</v>
      </c>
      <c r="AU1300" s="261" t="s">
        <v>86</v>
      </c>
      <c r="AV1300" s="14" t="s">
        <v>147</v>
      </c>
      <c r="AW1300" s="14" t="s">
        <v>35</v>
      </c>
      <c r="AX1300" s="14" t="s">
        <v>84</v>
      </c>
      <c r="AY1300" s="261" t="s">
        <v>139</v>
      </c>
    </row>
    <row r="1301" s="2" customFormat="1" ht="16.5" customHeight="1">
      <c r="A1301" s="41"/>
      <c r="B1301" s="42"/>
      <c r="C1301" s="207" t="s">
        <v>3205</v>
      </c>
      <c r="D1301" s="238" t="s">
        <v>142</v>
      </c>
      <c r="E1301" s="208" t="s">
        <v>3206</v>
      </c>
      <c r="F1301" s="209" t="s">
        <v>3207</v>
      </c>
      <c r="G1301" s="210" t="s">
        <v>160</v>
      </c>
      <c r="H1301" s="211">
        <v>95</v>
      </c>
      <c r="I1301" s="212"/>
      <c r="J1301" s="213">
        <f>ROUND(I1301*H1301,2)</f>
        <v>0</v>
      </c>
      <c r="K1301" s="209" t="s">
        <v>146</v>
      </c>
      <c r="L1301" s="47"/>
      <c r="M1301" s="214" t="s">
        <v>19</v>
      </c>
      <c r="N1301" s="215" t="s">
        <v>47</v>
      </c>
      <c r="O1301" s="87"/>
      <c r="P1301" s="216">
        <f>O1301*H1301</f>
        <v>0</v>
      </c>
      <c r="Q1301" s="216">
        <v>3.0000000000000001E-05</v>
      </c>
      <c r="R1301" s="216">
        <f>Q1301*H1301</f>
        <v>0.0028500000000000001</v>
      </c>
      <c r="S1301" s="216">
        <v>0</v>
      </c>
      <c r="T1301" s="217">
        <f>S1301*H1301</f>
        <v>0</v>
      </c>
      <c r="U1301" s="41"/>
      <c r="V1301" s="41"/>
      <c r="W1301" s="41"/>
      <c r="X1301" s="41"/>
      <c r="Y1301" s="41"/>
      <c r="Z1301" s="41"/>
      <c r="AA1301" s="41"/>
      <c r="AB1301" s="41"/>
      <c r="AC1301" s="41"/>
      <c r="AD1301" s="41"/>
      <c r="AE1301" s="41"/>
      <c r="AR1301" s="218" t="s">
        <v>305</v>
      </c>
      <c r="AT1301" s="218" t="s">
        <v>142</v>
      </c>
      <c r="AU1301" s="218" t="s">
        <v>86</v>
      </c>
      <c r="AY1301" s="20" t="s">
        <v>139</v>
      </c>
      <c r="BE1301" s="219">
        <f>IF(N1301="základní",J1301,0)</f>
        <v>0</v>
      </c>
      <c r="BF1301" s="219">
        <f>IF(N1301="snížená",J1301,0)</f>
        <v>0</v>
      </c>
      <c r="BG1301" s="219">
        <f>IF(N1301="zákl. přenesená",J1301,0)</f>
        <v>0</v>
      </c>
      <c r="BH1301" s="219">
        <f>IF(N1301="sníž. přenesená",J1301,0)</f>
        <v>0</v>
      </c>
      <c r="BI1301" s="219">
        <f>IF(N1301="nulová",J1301,0)</f>
        <v>0</v>
      </c>
      <c r="BJ1301" s="20" t="s">
        <v>84</v>
      </c>
      <c r="BK1301" s="219">
        <f>ROUND(I1301*H1301,2)</f>
        <v>0</v>
      </c>
      <c r="BL1301" s="20" t="s">
        <v>305</v>
      </c>
      <c r="BM1301" s="218" t="s">
        <v>3208</v>
      </c>
    </row>
    <row r="1302" s="2" customFormat="1">
      <c r="A1302" s="41"/>
      <c r="B1302" s="42"/>
      <c r="C1302" s="43"/>
      <c r="D1302" s="220" t="s">
        <v>149</v>
      </c>
      <c r="E1302" s="43"/>
      <c r="F1302" s="221" t="s">
        <v>3209</v>
      </c>
      <c r="G1302" s="43"/>
      <c r="H1302" s="43"/>
      <c r="I1302" s="222"/>
      <c r="J1302" s="43"/>
      <c r="K1302" s="43"/>
      <c r="L1302" s="47"/>
      <c r="M1302" s="223"/>
      <c r="N1302" s="224"/>
      <c r="O1302" s="87"/>
      <c r="P1302" s="87"/>
      <c r="Q1302" s="87"/>
      <c r="R1302" s="87"/>
      <c r="S1302" s="87"/>
      <c r="T1302" s="88"/>
      <c r="U1302" s="41"/>
      <c r="V1302" s="41"/>
      <c r="W1302" s="41"/>
      <c r="X1302" s="41"/>
      <c r="Y1302" s="41"/>
      <c r="Z1302" s="41"/>
      <c r="AA1302" s="41"/>
      <c r="AB1302" s="41"/>
      <c r="AC1302" s="41"/>
      <c r="AD1302" s="41"/>
      <c r="AE1302" s="41"/>
      <c r="AT1302" s="20" t="s">
        <v>149</v>
      </c>
      <c r="AU1302" s="20" t="s">
        <v>86</v>
      </c>
    </row>
    <row r="1303" s="2" customFormat="1">
      <c r="A1303" s="41"/>
      <c r="B1303" s="42"/>
      <c r="C1303" s="43"/>
      <c r="D1303" s="225" t="s">
        <v>151</v>
      </c>
      <c r="E1303" s="43"/>
      <c r="F1303" s="226" t="s">
        <v>3210</v>
      </c>
      <c r="G1303" s="43"/>
      <c r="H1303" s="43"/>
      <c r="I1303" s="222"/>
      <c r="J1303" s="43"/>
      <c r="K1303" s="43"/>
      <c r="L1303" s="47"/>
      <c r="M1303" s="223"/>
      <c r="N1303" s="224"/>
      <c r="O1303" s="87"/>
      <c r="P1303" s="87"/>
      <c r="Q1303" s="87"/>
      <c r="R1303" s="87"/>
      <c r="S1303" s="87"/>
      <c r="T1303" s="88"/>
      <c r="U1303" s="41"/>
      <c r="V1303" s="41"/>
      <c r="W1303" s="41"/>
      <c r="X1303" s="41"/>
      <c r="Y1303" s="41"/>
      <c r="Z1303" s="41"/>
      <c r="AA1303" s="41"/>
      <c r="AB1303" s="41"/>
      <c r="AC1303" s="41"/>
      <c r="AD1303" s="41"/>
      <c r="AE1303" s="41"/>
      <c r="AT1303" s="20" t="s">
        <v>151</v>
      </c>
      <c r="AU1303" s="20" t="s">
        <v>86</v>
      </c>
    </row>
    <row r="1304" s="2" customFormat="1">
      <c r="A1304" s="41"/>
      <c r="B1304" s="42"/>
      <c r="C1304" s="43"/>
      <c r="D1304" s="220" t="s">
        <v>164</v>
      </c>
      <c r="E1304" s="43"/>
      <c r="F1304" s="239" t="s">
        <v>3195</v>
      </c>
      <c r="G1304" s="43"/>
      <c r="H1304" s="43"/>
      <c r="I1304" s="222"/>
      <c r="J1304" s="43"/>
      <c r="K1304" s="43"/>
      <c r="L1304" s="47"/>
      <c r="M1304" s="223"/>
      <c r="N1304" s="224"/>
      <c r="O1304" s="87"/>
      <c r="P1304" s="87"/>
      <c r="Q1304" s="87"/>
      <c r="R1304" s="87"/>
      <c r="S1304" s="87"/>
      <c r="T1304" s="88"/>
      <c r="U1304" s="41"/>
      <c r="V1304" s="41"/>
      <c r="W1304" s="41"/>
      <c r="X1304" s="41"/>
      <c r="Y1304" s="41"/>
      <c r="Z1304" s="41"/>
      <c r="AA1304" s="41"/>
      <c r="AB1304" s="41"/>
      <c r="AC1304" s="41"/>
      <c r="AD1304" s="41"/>
      <c r="AE1304" s="41"/>
      <c r="AT1304" s="20" t="s">
        <v>164</v>
      </c>
      <c r="AU1304" s="20" t="s">
        <v>86</v>
      </c>
    </row>
    <row r="1305" s="15" customFormat="1">
      <c r="A1305" s="15"/>
      <c r="B1305" s="262"/>
      <c r="C1305" s="263"/>
      <c r="D1305" s="220" t="s">
        <v>153</v>
      </c>
      <c r="E1305" s="264" t="s">
        <v>19</v>
      </c>
      <c r="F1305" s="265" t="s">
        <v>3203</v>
      </c>
      <c r="G1305" s="263"/>
      <c r="H1305" s="264" t="s">
        <v>19</v>
      </c>
      <c r="I1305" s="266"/>
      <c r="J1305" s="263"/>
      <c r="K1305" s="263"/>
      <c r="L1305" s="267"/>
      <c r="M1305" s="268"/>
      <c r="N1305" s="269"/>
      <c r="O1305" s="269"/>
      <c r="P1305" s="269"/>
      <c r="Q1305" s="269"/>
      <c r="R1305" s="269"/>
      <c r="S1305" s="269"/>
      <c r="T1305" s="270"/>
      <c r="U1305" s="15"/>
      <c r="V1305" s="15"/>
      <c r="W1305" s="15"/>
      <c r="X1305" s="15"/>
      <c r="Y1305" s="15"/>
      <c r="Z1305" s="15"/>
      <c r="AA1305" s="15"/>
      <c r="AB1305" s="15"/>
      <c r="AC1305" s="15"/>
      <c r="AD1305" s="15"/>
      <c r="AE1305" s="15"/>
      <c r="AT1305" s="271" t="s">
        <v>153</v>
      </c>
      <c r="AU1305" s="271" t="s">
        <v>86</v>
      </c>
      <c r="AV1305" s="15" t="s">
        <v>84</v>
      </c>
      <c r="AW1305" s="15" t="s">
        <v>35</v>
      </c>
      <c r="AX1305" s="15" t="s">
        <v>76</v>
      </c>
      <c r="AY1305" s="271" t="s">
        <v>139</v>
      </c>
    </row>
    <row r="1306" s="13" customFormat="1">
      <c r="A1306" s="13"/>
      <c r="B1306" s="227"/>
      <c r="C1306" s="228"/>
      <c r="D1306" s="220" t="s">
        <v>153</v>
      </c>
      <c r="E1306" s="229" t="s">
        <v>19</v>
      </c>
      <c r="F1306" s="230" t="s">
        <v>3196</v>
      </c>
      <c r="G1306" s="228"/>
      <c r="H1306" s="231">
        <v>79.799999999999997</v>
      </c>
      <c r="I1306" s="232"/>
      <c r="J1306" s="228"/>
      <c r="K1306" s="228"/>
      <c r="L1306" s="233"/>
      <c r="M1306" s="234"/>
      <c r="N1306" s="235"/>
      <c r="O1306" s="235"/>
      <c r="P1306" s="235"/>
      <c r="Q1306" s="235"/>
      <c r="R1306" s="235"/>
      <c r="S1306" s="235"/>
      <c r="T1306" s="236"/>
      <c r="U1306" s="13"/>
      <c r="V1306" s="13"/>
      <c r="W1306" s="13"/>
      <c r="X1306" s="13"/>
      <c r="Y1306" s="13"/>
      <c r="Z1306" s="13"/>
      <c r="AA1306" s="13"/>
      <c r="AB1306" s="13"/>
      <c r="AC1306" s="13"/>
      <c r="AD1306" s="13"/>
      <c r="AE1306" s="13"/>
      <c r="AT1306" s="237" t="s">
        <v>153</v>
      </c>
      <c r="AU1306" s="237" t="s">
        <v>86</v>
      </c>
      <c r="AV1306" s="13" t="s">
        <v>86</v>
      </c>
      <c r="AW1306" s="13" t="s">
        <v>35</v>
      </c>
      <c r="AX1306" s="13" t="s">
        <v>76</v>
      </c>
      <c r="AY1306" s="237" t="s">
        <v>139</v>
      </c>
    </row>
    <row r="1307" s="13" customFormat="1">
      <c r="A1307" s="13"/>
      <c r="B1307" s="227"/>
      <c r="C1307" s="228"/>
      <c r="D1307" s="220" t="s">
        <v>153</v>
      </c>
      <c r="E1307" s="229" t="s">
        <v>19</v>
      </c>
      <c r="F1307" s="230" t="s">
        <v>3204</v>
      </c>
      <c r="G1307" s="228"/>
      <c r="H1307" s="231">
        <v>15.199999999999999</v>
      </c>
      <c r="I1307" s="232"/>
      <c r="J1307" s="228"/>
      <c r="K1307" s="228"/>
      <c r="L1307" s="233"/>
      <c r="M1307" s="234"/>
      <c r="N1307" s="235"/>
      <c r="O1307" s="235"/>
      <c r="P1307" s="235"/>
      <c r="Q1307" s="235"/>
      <c r="R1307" s="235"/>
      <c r="S1307" s="235"/>
      <c r="T1307" s="236"/>
      <c r="U1307" s="13"/>
      <c r="V1307" s="13"/>
      <c r="W1307" s="13"/>
      <c r="X1307" s="13"/>
      <c r="Y1307" s="13"/>
      <c r="Z1307" s="13"/>
      <c r="AA1307" s="13"/>
      <c r="AB1307" s="13"/>
      <c r="AC1307" s="13"/>
      <c r="AD1307" s="13"/>
      <c r="AE1307" s="13"/>
      <c r="AT1307" s="237" t="s">
        <v>153</v>
      </c>
      <c r="AU1307" s="237" t="s">
        <v>86</v>
      </c>
      <c r="AV1307" s="13" t="s">
        <v>86</v>
      </c>
      <c r="AW1307" s="13" t="s">
        <v>35</v>
      </c>
      <c r="AX1307" s="13" t="s">
        <v>76</v>
      </c>
      <c r="AY1307" s="237" t="s">
        <v>139</v>
      </c>
    </row>
    <row r="1308" s="14" customFormat="1">
      <c r="A1308" s="14"/>
      <c r="B1308" s="251"/>
      <c r="C1308" s="252"/>
      <c r="D1308" s="220" t="s">
        <v>153</v>
      </c>
      <c r="E1308" s="253" t="s">
        <v>19</v>
      </c>
      <c r="F1308" s="254" t="s">
        <v>213</v>
      </c>
      <c r="G1308" s="252"/>
      <c r="H1308" s="255">
        <v>95</v>
      </c>
      <c r="I1308" s="256"/>
      <c r="J1308" s="252"/>
      <c r="K1308" s="252"/>
      <c r="L1308" s="257"/>
      <c r="M1308" s="258"/>
      <c r="N1308" s="259"/>
      <c r="O1308" s="259"/>
      <c r="P1308" s="259"/>
      <c r="Q1308" s="259"/>
      <c r="R1308" s="259"/>
      <c r="S1308" s="259"/>
      <c r="T1308" s="260"/>
      <c r="U1308" s="14"/>
      <c r="V1308" s="14"/>
      <c r="W1308" s="14"/>
      <c r="X1308" s="14"/>
      <c r="Y1308" s="14"/>
      <c r="Z1308" s="14"/>
      <c r="AA1308" s="14"/>
      <c r="AB1308" s="14"/>
      <c r="AC1308" s="14"/>
      <c r="AD1308" s="14"/>
      <c r="AE1308" s="14"/>
      <c r="AT1308" s="261" t="s">
        <v>153</v>
      </c>
      <c r="AU1308" s="261" t="s">
        <v>86</v>
      </c>
      <c r="AV1308" s="14" t="s">
        <v>147</v>
      </c>
      <c r="AW1308" s="14" t="s">
        <v>35</v>
      </c>
      <c r="AX1308" s="14" t="s">
        <v>84</v>
      </c>
      <c r="AY1308" s="261" t="s">
        <v>139</v>
      </c>
    </row>
    <row r="1309" s="2" customFormat="1" ht="16.5" customHeight="1">
      <c r="A1309" s="41"/>
      <c r="B1309" s="42"/>
      <c r="C1309" s="207" t="s">
        <v>3211</v>
      </c>
      <c r="D1309" s="238" t="s">
        <v>142</v>
      </c>
      <c r="E1309" s="208" t="s">
        <v>3212</v>
      </c>
      <c r="F1309" s="209" t="s">
        <v>3213</v>
      </c>
      <c r="G1309" s="210" t="s">
        <v>160</v>
      </c>
      <c r="H1309" s="211">
        <v>53.399999999999999</v>
      </c>
      <c r="I1309" s="212"/>
      <c r="J1309" s="213">
        <f>ROUND(I1309*H1309,2)</f>
        <v>0</v>
      </c>
      <c r="K1309" s="209" t="s">
        <v>146</v>
      </c>
      <c r="L1309" s="47"/>
      <c r="M1309" s="214" t="s">
        <v>19</v>
      </c>
      <c r="N1309" s="215" t="s">
        <v>47</v>
      </c>
      <c r="O1309" s="87"/>
      <c r="P1309" s="216">
        <f>O1309*H1309</f>
        <v>0</v>
      </c>
      <c r="Q1309" s="216">
        <v>0</v>
      </c>
      <c r="R1309" s="216">
        <f>Q1309*H1309</f>
        <v>0</v>
      </c>
      <c r="S1309" s="216">
        <v>3.0000000000000001E-05</v>
      </c>
      <c r="T1309" s="217">
        <f>S1309*H1309</f>
        <v>0.0016019999999999999</v>
      </c>
      <c r="U1309" s="41"/>
      <c r="V1309" s="41"/>
      <c r="W1309" s="41"/>
      <c r="X1309" s="41"/>
      <c r="Y1309" s="41"/>
      <c r="Z1309" s="41"/>
      <c r="AA1309" s="41"/>
      <c r="AB1309" s="41"/>
      <c r="AC1309" s="41"/>
      <c r="AD1309" s="41"/>
      <c r="AE1309" s="41"/>
      <c r="AR1309" s="218" t="s">
        <v>305</v>
      </c>
      <c r="AT1309" s="218" t="s">
        <v>142</v>
      </c>
      <c r="AU1309" s="218" t="s">
        <v>86</v>
      </c>
      <c r="AY1309" s="20" t="s">
        <v>139</v>
      </c>
      <c r="BE1309" s="219">
        <f>IF(N1309="základní",J1309,0)</f>
        <v>0</v>
      </c>
      <c r="BF1309" s="219">
        <f>IF(N1309="snížená",J1309,0)</f>
        <v>0</v>
      </c>
      <c r="BG1309" s="219">
        <f>IF(N1309="zákl. přenesená",J1309,0)</f>
        <v>0</v>
      </c>
      <c r="BH1309" s="219">
        <f>IF(N1309="sníž. přenesená",J1309,0)</f>
        <v>0</v>
      </c>
      <c r="BI1309" s="219">
        <f>IF(N1309="nulová",J1309,0)</f>
        <v>0</v>
      </c>
      <c r="BJ1309" s="20" t="s">
        <v>84</v>
      </c>
      <c r="BK1309" s="219">
        <f>ROUND(I1309*H1309,2)</f>
        <v>0</v>
      </c>
      <c r="BL1309" s="20" t="s">
        <v>305</v>
      </c>
      <c r="BM1309" s="218" t="s">
        <v>3214</v>
      </c>
    </row>
    <row r="1310" s="2" customFormat="1">
      <c r="A1310" s="41"/>
      <c r="B1310" s="42"/>
      <c r="C1310" s="43"/>
      <c r="D1310" s="220" t="s">
        <v>149</v>
      </c>
      <c r="E1310" s="43"/>
      <c r="F1310" s="221" t="s">
        <v>3215</v>
      </c>
      <c r="G1310" s="43"/>
      <c r="H1310" s="43"/>
      <c r="I1310" s="222"/>
      <c r="J1310" s="43"/>
      <c r="K1310" s="43"/>
      <c r="L1310" s="47"/>
      <c r="M1310" s="223"/>
      <c r="N1310" s="224"/>
      <c r="O1310" s="87"/>
      <c r="P1310" s="87"/>
      <c r="Q1310" s="87"/>
      <c r="R1310" s="87"/>
      <c r="S1310" s="87"/>
      <c r="T1310" s="88"/>
      <c r="U1310" s="41"/>
      <c r="V1310" s="41"/>
      <c r="W1310" s="41"/>
      <c r="X1310" s="41"/>
      <c r="Y1310" s="41"/>
      <c r="Z1310" s="41"/>
      <c r="AA1310" s="41"/>
      <c r="AB1310" s="41"/>
      <c r="AC1310" s="41"/>
      <c r="AD1310" s="41"/>
      <c r="AE1310" s="41"/>
      <c r="AT1310" s="20" t="s">
        <v>149</v>
      </c>
      <c r="AU1310" s="20" t="s">
        <v>86</v>
      </c>
    </row>
    <row r="1311" s="2" customFormat="1">
      <c r="A1311" s="41"/>
      <c r="B1311" s="42"/>
      <c r="C1311" s="43"/>
      <c r="D1311" s="225" t="s">
        <v>151</v>
      </c>
      <c r="E1311" s="43"/>
      <c r="F1311" s="226" t="s">
        <v>3216</v>
      </c>
      <c r="G1311" s="43"/>
      <c r="H1311" s="43"/>
      <c r="I1311" s="222"/>
      <c r="J1311" s="43"/>
      <c r="K1311" s="43"/>
      <c r="L1311" s="47"/>
      <c r="M1311" s="223"/>
      <c r="N1311" s="224"/>
      <c r="O1311" s="87"/>
      <c r="P1311" s="87"/>
      <c r="Q1311" s="87"/>
      <c r="R1311" s="87"/>
      <c r="S1311" s="87"/>
      <c r="T1311" s="88"/>
      <c r="U1311" s="41"/>
      <c r="V1311" s="41"/>
      <c r="W1311" s="41"/>
      <c r="X1311" s="41"/>
      <c r="Y1311" s="41"/>
      <c r="Z1311" s="41"/>
      <c r="AA1311" s="41"/>
      <c r="AB1311" s="41"/>
      <c r="AC1311" s="41"/>
      <c r="AD1311" s="41"/>
      <c r="AE1311" s="41"/>
      <c r="AT1311" s="20" t="s">
        <v>151</v>
      </c>
      <c r="AU1311" s="20" t="s">
        <v>86</v>
      </c>
    </row>
    <row r="1312" s="2" customFormat="1">
      <c r="A1312" s="41"/>
      <c r="B1312" s="42"/>
      <c r="C1312" s="43"/>
      <c r="D1312" s="220" t="s">
        <v>164</v>
      </c>
      <c r="E1312" s="43"/>
      <c r="F1312" s="239" t="s">
        <v>2441</v>
      </c>
      <c r="G1312" s="43"/>
      <c r="H1312" s="43"/>
      <c r="I1312" s="222"/>
      <c r="J1312" s="43"/>
      <c r="K1312" s="43"/>
      <c r="L1312" s="47"/>
      <c r="M1312" s="223"/>
      <c r="N1312" s="224"/>
      <c r="O1312" s="87"/>
      <c r="P1312" s="87"/>
      <c r="Q1312" s="87"/>
      <c r="R1312" s="87"/>
      <c r="S1312" s="87"/>
      <c r="T1312" s="88"/>
      <c r="U1312" s="41"/>
      <c r="V1312" s="41"/>
      <c r="W1312" s="41"/>
      <c r="X1312" s="41"/>
      <c r="Y1312" s="41"/>
      <c r="Z1312" s="41"/>
      <c r="AA1312" s="41"/>
      <c r="AB1312" s="41"/>
      <c r="AC1312" s="41"/>
      <c r="AD1312" s="41"/>
      <c r="AE1312" s="41"/>
      <c r="AT1312" s="20" t="s">
        <v>164</v>
      </c>
      <c r="AU1312" s="20" t="s">
        <v>86</v>
      </c>
    </row>
    <row r="1313" s="13" customFormat="1">
      <c r="A1313" s="13"/>
      <c r="B1313" s="227"/>
      <c r="C1313" s="228"/>
      <c r="D1313" s="220" t="s">
        <v>153</v>
      </c>
      <c r="E1313" s="229" t="s">
        <v>19</v>
      </c>
      <c r="F1313" s="230" t="s">
        <v>3217</v>
      </c>
      <c r="G1313" s="228"/>
      <c r="H1313" s="231">
        <v>53.399999999999999</v>
      </c>
      <c r="I1313" s="232"/>
      <c r="J1313" s="228"/>
      <c r="K1313" s="228"/>
      <c r="L1313" s="233"/>
      <c r="M1313" s="234"/>
      <c r="N1313" s="235"/>
      <c r="O1313" s="235"/>
      <c r="P1313" s="235"/>
      <c r="Q1313" s="235"/>
      <c r="R1313" s="235"/>
      <c r="S1313" s="235"/>
      <c r="T1313" s="236"/>
      <c r="U1313" s="13"/>
      <c r="V1313" s="13"/>
      <c r="W1313" s="13"/>
      <c r="X1313" s="13"/>
      <c r="Y1313" s="13"/>
      <c r="Z1313" s="13"/>
      <c r="AA1313" s="13"/>
      <c r="AB1313" s="13"/>
      <c r="AC1313" s="13"/>
      <c r="AD1313" s="13"/>
      <c r="AE1313" s="13"/>
      <c r="AT1313" s="237" t="s">
        <v>153</v>
      </c>
      <c r="AU1313" s="237" t="s">
        <v>86</v>
      </c>
      <c r="AV1313" s="13" t="s">
        <v>86</v>
      </c>
      <c r="AW1313" s="13" t="s">
        <v>35</v>
      </c>
      <c r="AX1313" s="13" t="s">
        <v>84</v>
      </c>
      <c r="AY1313" s="237" t="s">
        <v>139</v>
      </c>
    </row>
    <row r="1314" s="2" customFormat="1" ht="16.5" customHeight="1">
      <c r="A1314" s="41"/>
      <c r="B1314" s="42"/>
      <c r="C1314" s="240" t="s">
        <v>3218</v>
      </c>
      <c r="D1314" s="241" t="s">
        <v>182</v>
      </c>
      <c r="E1314" s="242" t="s">
        <v>3219</v>
      </c>
      <c r="F1314" s="243" t="s">
        <v>3220</v>
      </c>
      <c r="G1314" s="244" t="s">
        <v>160</v>
      </c>
      <c r="H1314" s="245">
        <v>53.399999999999999</v>
      </c>
      <c r="I1314" s="246"/>
      <c r="J1314" s="247">
        <f>ROUND(I1314*H1314,2)</f>
        <v>0</v>
      </c>
      <c r="K1314" s="243" t="s">
        <v>146</v>
      </c>
      <c r="L1314" s="248"/>
      <c r="M1314" s="249" t="s">
        <v>19</v>
      </c>
      <c r="N1314" s="250" t="s">
        <v>47</v>
      </c>
      <c r="O1314" s="87"/>
      <c r="P1314" s="216">
        <f>O1314*H1314</f>
        <v>0</v>
      </c>
      <c r="Q1314" s="216">
        <v>0.00023000000000000001</v>
      </c>
      <c r="R1314" s="216">
        <f>Q1314*H1314</f>
        <v>0.012282</v>
      </c>
      <c r="S1314" s="216">
        <v>0</v>
      </c>
      <c r="T1314" s="217">
        <f>S1314*H1314</f>
        <v>0</v>
      </c>
      <c r="U1314" s="41"/>
      <c r="V1314" s="41"/>
      <c r="W1314" s="41"/>
      <c r="X1314" s="41"/>
      <c r="Y1314" s="41"/>
      <c r="Z1314" s="41"/>
      <c r="AA1314" s="41"/>
      <c r="AB1314" s="41"/>
      <c r="AC1314" s="41"/>
      <c r="AD1314" s="41"/>
      <c r="AE1314" s="41"/>
      <c r="AR1314" s="218" t="s">
        <v>388</v>
      </c>
      <c r="AT1314" s="218" t="s">
        <v>182</v>
      </c>
      <c r="AU1314" s="218" t="s">
        <v>86</v>
      </c>
      <c r="AY1314" s="20" t="s">
        <v>139</v>
      </c>
      <c r="BE1314" s="219">
        <f>IF(N1314="základní",J1314,0)</f>
        <v>0</v>
      </c>
      <c r="BF1314" s="219">
        <f>IF(N1314="snížená",J1314,0)</f>
        <v>0</v>
      </c>
      <c r="BG1314" s="219">
        <f>IF(N1314="zákl. přenesená",J1314,0)</f>
        <v>0</v>
      </c>
      <c r="BH1314" s="219">
        <f>IF(N1314="sníž. přenesená",J1314,0)</f>
        <v>0</v>
      </c>
      <c r="BI1314" s="219">
        <f>IF(N1314="nulová",J1314,0)</f>
        <v>0</v>
      </c>
      <c r="BJ1314" s="20" t="s">
        <v>84</v>
      </c>
      <c r="BK1314" s="219">
        <f>ROUND(I1314*H1314,2)</f>
        <v>0</v>
      </c>
      <c r="BL1314" s="20" t="s">
        <v>305</v>
      </c>
      <c r="BM1314" s="218" t="s">
        <v>3221</v>
      </c>
    </row>
    <row r="1315" s="2" customFormat="1">
      <c r="A1315" s="41"/>
      <c r="B1315" s="42"/>
      <c r="C1315" s="43"/>
      <c r="D1315" s="220" t="s">
        <v>149</v>
      </c>
      <c r="E1315" s="43"/>
      <c r="F1315" s="221" t="s">
        <v>3220</v>
      </c>
      <c r="G1315" s="43"/>
      <c r="H1315" s="43"/>
      <c r="I1315" s="222"/>
      <c r="J1315" s="43"/>
      <c r="K1315" s="43"/>
      <c r="L1315" s="47"/>
      <c r="M1315" s="223"/>
      <c r="N1315" s="224"/>
      <c r="O1315" s="87"/>
      <c r="P1315" s="87"/>
      <c r="Q1315" s="87"/>
      <c r="R1315" s="87"/>
      <c r="S1315" s="87"/>
      <c r="T1315" s="88"/>
      <c r="U1315" s="41"/>
      <c r="V1315" s="41"/>
      <c r="W1315" s="41"/>
      <c r="X1315" s="41"/>
      <c r="Y1315" s="41"/>
      <c r="Z1315" s="41"/>
      <c r="AA1315" s="41"/>
      <c r="AB1315" s="41"/>
      <c r="AC1315" s="41"/>
      <c r="AD1315" s="41"/>
      <c r="AE1315" s="41"/>
      <c r="AT1315" s="20" t="s">
        <v>149</v>
      </c>
      <c r="AU1315" s="20" t="s">
        <v>86</v>
      </c>
    </row>
    <row r="1316" s="2" customFormat="1">
      <c r="A1316" s="41"/>
      <c r="B1316" s="42"/>
      <c r="C1316" s="43"/>
      <c r="D1316" s="220" t="s">
        <v>164</v>
      </c>
      <c r="E1316" s="43"/>
      <c r="F1316" s="239" t="s">
        <v>2441</v>
      </c>
      <c r="G1316" s="43"/>
      <c r="H1316" s="43"/>
      <c r="I1316" s="222"/>
      <c r="J1316" s="43"/>
      <c r="K1316" s="43"/>
      <c r="L1316" s="47"/>
      <c r="M1316" s="223"/>
      <c r="N1316" s="224"/>
      <c r="O1316" s="87"/>
      <c r="P1316" s="87"/>
      <c r="Q1316" s="87"/>
      <c r="R1316" s="87"/>
      <c r="S1316" s="87"/>
      <c r="T1316" s="88"/>
      <c r="U1316" s="41"/>
      <c r="V1316" s="41"/>
      <c r="W1316" s="41"/>
      <c r="X1316" s="41"/>
      <c r="Y1316" s="41"/>
      <c r="Z1316" s="41"/>
      <c r="AA1316" s="41"/>
      <c r="AB1316" s="41"/>
      <c r="AC1316" s="41"/>
      <c r="AD1316" s="41"/>
      <c r="AE1316" s="41"/>
      <c r="AT1316" s="20" t="s">
        <v>164</v>
      </c>
      <c r="AU1316" s="20" t="s">
        <v>86</v>
      </c>
    </row>
    <row r="1317" s="2" customFormat="1" ht="16.5" customHeight="1">
      <c r="A1317" s="41"/>
      <c r="B1317" s="42"/>
      <c r="C1317" s="207" t="s">
        <v>3222</v>
      </c>
      <c r="D1317" s="238" t="s">
        <v>142</v>
      </c>
      <c r="E1317" s="208" t="s">
        <v>3223</v>
      </c>
      <c r="F1317" s="209" t="s">
        <v>3224</v>
      </c>
      <c r="G1317" s="210" t="s">
        <v>160</v>
      </c>
      <c r="H1317" s="211">
        <v>95</v>
      </c>
      <c r="I1317" s="212"/>
      <c r="J1317" s="213">
        <f>ROUND(I1317*H1317,2)</f>
        <v>0</v>
      </c>
      <c r="K1317" s="209" t="s">
        <v>146</v>
      </c>
      <c r="L1317" s="47"/>
      <c r="M1317" s="214" t="s">
        <v>19</v>
      </c>
      <c r="N1317" s="215" t="s">
        <v>47</v>
      </c>
      <c r="O1317" s="87"/>
      <c r="P1317" s="216">
        <f>O1317*H1317</f>
        <v>0</v>
      </c>
      <c r="Q1317" s="216">
        <v>0.00022000000000000001</v>
      </c>
      <c r="R1317" s="216">
        <f>Q1317*H1317</f>
        <v>0.020900000000000002</v>
      </c>
      <c r="S1317" s="216">
        <v>0</v>
      </c>
      <c r="T1317" s="217">
        <f>S1317*H1317</f>
        <v>0</v>
      </c>
      <c r="U1317" s="41"/>
      <c r="V1317" s="41"/>
      <c r="W1317" s="41"/>
      <c r="X1317" s="41"/>
      <c r="Y1317" s="41"/>
      <c r="Z1317" s="41"/>
      <c r="AA1317" s="41"/>
      <c r="AB1317" s="41"/>
      <c r="AC1317" s="41"/>
      <c r="AD1317" s="41"/>
      <c r="AE1317" s="41"/>
      <c r="AR1317" s="218" t="s">
        <v>305</v>
      </c>
      <c r="AT1317" s="218" t="s">
        <v>142</v>
      </c>
      <c r="AU1317" s="218" t="s">
        <v>86</v>
      </c>
      <c r="AY1317" s="20" t="s">
        <v>139</v>
      </c>
      <c r="BE1317" s="219">
        <f>IF(N1317="základní",J1317,0)</f>
        <v>0</v>
      </c>
      <c r="BF1317" s="219">
        <f>IF(N1317="snížená",J1317,0)</f>
        <v>0</v>
      </c>
      <c r="BG1317" s="219">
        <f>IF(N1317="zákl. přenesená",J1317,0)</f>
        <v>0</v>
      </c>
      <c r="BH1317" s="219">
        <f>IF(N1317="sníž. přenesená",J1317,0)</f>
        <v>0</v>
      </c>
      <c r="BI1317" s="219">
        <f>IF(N1317="nulová",J1317,0)</f>
        <v>0</v>
      </c>
      <c r="BJ1317" s="20" t="s">
        <v>84</v>
      </c>
      <c r="BK1317" s="219">
        <f>ROUND(I1317*H1317,2)</f>
        <v>0</v>
      </c>
      <c r="BL1317" s="20" t="s">
        <v>305</v>
      </c>
      <c r="BM1317" s="218" t="s">
        <v>3225</v>
      </c>
    </row>
    <row r="1318" s="2" customFormat="1">
      <c r="A1318" s="41"/>
      <c r="B1318" s="42"/>
      <c r="C1318" s="43"/>
      <c r="D1318" s="220" t="s">
        <v>149</v>
      </c>
      <c r="E1318" s="43"/>
      <c r="F1318" s="221" t="s">
        <v>3226</v>
      </c>
      <c r="G1318" s="43"/>
      <c r="H1318" s="43"/>
      <c r="I1318" s="222"/>
      <c r="J1318" s="43"/>
      <c r="K1318" s="43"/>
      <c r="L1318" s="47"/>
      <c r="M1318" s="223"/>
      <c r="N1318" s="224"/>
      <c r="O1318" s="87"/>
      <c r="P1318" s="87"/>
      <c r="Q1318" s="87"/>
      <c r="R1318" s="87"/>
      <c r="S1318" s="87"/>
      <c r="T1318" s="88"/>
      <c r="U1318" s="41"/>
      <c r="V1318" s="41"/>
      <c r="W1318" s="41"/>
      <c r="X1318" s="41"/>
      <c r="Y1318" s="41"/>
      <c r="Z1318" s="41"/>
      <c r="AA1318" s="41"/>
      <c r="AB1318" s="41"/>
      <c r="AC1318" s="41"/>
      <c r="AD1318" s="41"/>
      <c r="AE1318" s="41"/>
      <c r="AT1318" s="20" t="s">
        <v>149</v>
      </c>
      <c r="AU1318" s="20" t="s">
        <v>86</v>
      </c>
    </row>
    <row r="1319" s="2" customFormat="1">
      <c r="A1319" s="41"/>
      <c r="B1319" s="42"/>
      <c r="C1319" s="43"/>
      <c r="D1319" s="225" t="s">
        <v>151</v>
      </c>
      <c r="E1319" s="43"/>
      <c r="F1319" s="226" t="s">
        <v>3227</v>
      </c>
      <c r="G1319" s="43"/>
      <c r="H1319" s="43"/>
      <c r="I1319" s="222"/>
      <c r="J1319" s="43"/>
      <c r="K1319" s="43"/>
      <c r="L1319" s="47"/>
      <c r="M1319" s="223"/>
      <c r="N1319" s="224"/>
      <c r="O1319" s="87"/>
      <c r="P1319" s="87"/>
      <c r="Q1319" s="87"/>
      <c r="R1319" s="87"/>
      <c r="S1319" s="87"/>
      <c r="T1319" s="88"/>
      <c r="U1319" s="41"/>
      <c r="V1319" s="41"/>
      <c r="W1319" s="41"/>
      <c r="X1319" s="41"/>
      <c r="Y1319" s="41"/>
      <c r="Z1319" s="41"/>
      <c r="AA1319" s="41"/>
      <c r="AB1319" s="41"/>
      <c r="AC1319" s="41"/>
      <c r="AD1319" s="41"/>
      <c r="AE1319" s="41"/>
      <c r="AT1319" s="20" t="s">
        <v>151</v>
      </c>
      <c r="AU1319" s="20" t="s">
        <v>86</v>
      </c>
    </row>
    <row r="1320" s="2" customFormat="1">
      <c r="A1320" s="41"/>
      <c r="B1320" s="42"/>
      <c r="C1320" s="43"/>
      <c r="D1320" s="220" t="s">
        <v>164</v>
      </c>
      <c r="E1320" s="43"/>
      <c r="F1320" s="239" t="s">
        <v>3195</v>
      </c>
      <c r="G1320" s="43"/>
      <c r="H1320" s="43"/>
      <c r="I1320" s="222"/>
      <c r="J1320" s="43"/>
      <c r="K1320" s="43"/>
      <c r="L1320" s="47"/>
      <c r="M1320" s="223"/>
      <c r="N1320" s="224"/>
      <c r="O1320" s="87"/>
      <c r="P1320" s="87"/>
      <c r="Q1320" s="87"/>
      <c r="R1320" s="87"/>
      <c r="S1320" s="87"/>
      <c r="T1320" s="88"/>
      <c r="U1320" s="41"/>
      <c r="V1320" s="41"/>
      <c r="W1320" s="41"/>
      <c r="X1320" s="41"/>
      <c r="Y1320" s="41"/>
      <c r="Z1320" s="41"/>
      <c r="AA1320" s="41"/>
      <c r="AB1320" s="41"/>
      <c r="AC1320" s="41"/>
      <c r="AD1320" s="41"/>
      <c r="AE1320" s="41"/>
      <c r="AT1320" s="20" t="s">
        <v>164</v>
      </c>
      <c r="AU1320" s="20" t="s">
        <v>86</v>
      </c>
    </row>
    <row r="1321" s="15" customFormat="1">
      <c r="A1321" s="15"/>
      <c r="B1321" s="262"/>
      <c r="C1321" s="263"/>
      <c r="D1321" s="220" t="s">
        <v>153</v>
      </c>
      <c r="E1321" s="264" t="s">
        <v>19</v>
      </c>
      <c r="F1321" s="265" t="s">
        <v>3228</v>
      </c>
      <c r="G1321" s="263"/>
      <c r="H1321" s="264" t="s">
        <v>19</v>
      </c>
      <c r="I1321" s="266"/>
      <c r="J1321" s="263"/>
      <c r="K1321" s="263"/>
      <c r="L1321" s="267"/>
      <c r="M1321" s="268"/>
      <c r="N1321" s="269"/>
      <c r="O1321" s="269"/>
      <c r="P1321" s="269"/>
      <c r="Q1321" s="269"/>
      <c r="R1321" s="269"/>
      <c r="S1321" s="269"/>
      <c r="T1321" s="270"/>
      <c r="U1321" s="15"/>
      <c r="V1321" s="15"/>
      <c r="W1321" s="15"/>
      <c r="X1321" s="15"/>
      <c r="Y1321" s="15"/>
      <c r="Z1321" s="15"/>
      <c r="AA1321" s="15"/>
      <c r="AB1321" s="15"/>
      <c r="AC1321" s="15"/>
      <c r="AD1321" s="15"/>
      <c r="AE1321" s="15"/>
      <c r="AT1321" s="271" t="s">
        <v>153</v>
      </c>
      <c r="AU1321" s="271" t="s">
        <v>86</v>
      </c>
      <c r="AV1321" s="15" t="s">
        <v>84</v>
      </c>
      <c r="AW1321" s="15" t="s">
        <v>35</v>
      </c>
      <c r="AX1321" s="15" t="s">
        <v>76</v>
      </c>
      <c r="AY1321" s="271" t="s">
        <v>139</v>
      </c>
    </row>
    <row r="1322" s="13" customFormat="1">
      <c r="A1322" s="13"/>
      <c r="B1322" s="227"/>
      <c r="C1322" s="228"/>
      <c r="D1322" s="220" t="s">
        <v>153</v>
      </c>
      <c r="E1322" s="229" t="s">
        <v>19</v>
      </c>
      <c r="F1322" s="230" t="s">
        <v>3196</v>
      </c>
      <c r="G1322" s="228"/>
      <c r="H1322" s="231">
        <v>79.799999999999997</v>
      </c>
      <c r="I1322" s="232"/>
      <c r="J1322" s="228"/>
      <c r="K1322" s="228"/>
      <c r="L1322" s="233"/>
      <c r="M1322" s="234"/>
      <c r="N1322" s="235"/>
      <c r="O1322" s="235"/>
      <c r="P1322" s="235"/>
      <c r="Q1322" s="235"/>
      <c r="R1322" s="235"/>
      <c r="S1322" s="235"/>
      <c r="T1322" s="236"/>
      <c r="U1322" s="13"/>
      <c r="V1322" s="13"/>
      <c r="W1322" s="13"/>
      <c r="X1322" s="13"/>
      <c r="Y1322" s="13"/>
      <c r="Z1322" s="13"/>
      <c r="AA1322" s="13"/>
      <c r="AB1322" s="13"/>
      <c r="AC1322" s="13"/>
      <c r="AD1322" s="13"/>
      <c r="AE1322" s="13"/>
      <c r="AT1322" s="237" t="s">
        <v>153</v>
      </c>
      <c r="AU1322" s="237" t="s">
        <v>86</v>
      </c>
      <c r="AV1322" s="13" t="s">
        <v>86</v>
      </c>
      <c r="AW1322" s="13" t="s">
        <v>35</v>
      </c>
      <c r="AX1322" s="13" t="s">
        <v>76</v>
      </c>
      <c r="AY1322" s="237" t="s">
        <v>139</v>
      </c>
    </row>
    <row r="1323" s="13" customFormat="1">
      <c r="A1323" s="13"/>
      <c r="B1323" s="227"/>
      <c r="C1323" s="228"/>
      <c r="D1323" s="220" t="s">
        <v>153</v>
      </c>
      <c r="E1323" s="229" t="s">
        <v>19</v>
      </c>
      <c r="F1323" s="230" t="s">
        <v>3204</v>
      </c>
      <c r="G1323" s="228"/>
      <c r="H1323" s="231">
        <v>15.199999999999999</v>
      </c>
      <c r="I1323" s="232"/>
      <c r="J1323" s="228"/>
      <c r="K1323" s="228"/>
      <c r="L1323" s="233"/>
      <c r="M1323" s="234"/>
      <c r="N1323" s="235"/>
      <c r="O1323" s="235"/>
      <c r="P1323" s="235"/>
      <c r="Q1323" s="235"/>
      <c r="R1323" s="235"/>
      <c r="S1323" s="235"/>
      <c r="T1323" s="236"/>
      <c r="U1323" s="13"/>
      <c r="V1323" s="13"/>
      <c r="W1323" s="13"/>
      <c r="X1323" s="13"/>
      <c r="Y1323" s="13"/>
      <c r="Z1323" s="13"/>
      <c r="AA1323" s="13"/>
      <c r="AB1323" s="13"/>
      <c r="AC1323" s="13"/>
      <c r="AD1323" s="13"/>
      <c r="AE1323" s="13"/>
      <c r="AT1323" s="237" t="s">
        <v>153</v>
      </c>
      <c r="AU1323" s="237" t="s">
        <v>86</v>
      </c>
      <c r="AV1323" s="13" t="s">
        <v>86</v>
      </c>
      <c r="AW1323" s="13" t="s">
        <v>35</v>
      </c>
      <c r="AX1323" s="13" t="s">
        <v>76</v>
      </c>
      <c r="AY1323" s="237" t="s">
        <v>139</v>
      </c>
    </row>
    <row r="1324" s="14" customFormat="1">
      <c r="A1324" s="14"/>
      <c r="B1324" s="251"/>
      <c r="C1324" s="252"/>
      <c r="D1324" s="220" t="s">
        <v>153</v>
      </c>
      <c r="E1324" s="253" t="s">
        <v>19</v>
      </c>
      <c r="F1324" s="254" t="s">
        <v>213</v>
      </c>
      <c r="G1324" s="252"/>
      <c r="H1324" s="255">
        <v>95</v>
      </c>
      <c r="I1324" s="256"/>
      <c r="J1324" s="252"/>
      <c r="K1324" s="252"/>
      <c r="L1324" s="257"/>
      <c r="M1324" s="258"/>
      <c r="N1324" s="259"/>
      <c r="O1324" s="259"/>
      <c r="P1324" s="259"/>
      <c r="Q1324" s="259"/>
      <c r="R1324" s="259"/>
      <c r="S1324" s="259"/>
      <c r="T1324" s="260"/>
      <c r="U1324" s="14"/>
      <c r="V1324" s="14"/>
      <c r="W1324" s="14"/>
      <c r="X1324" s="14"/>
      <c r="Y1324" s="14"/>
      <c r="Z1324" s="14"/>
      <c r="AA1324" s="14"/>
      <c r="AB1324" s="14"/>
      <c r="AC1324" s="14"/>
      <c r="AD1324" s="14"/>
      <c r="AE1324" s="14"/>
      <c r="AT1324" s="261" t="s">
        <v>153</v>
      </c>
      <c r="AU1324" s="261" t="s">
        <v>86</v>
      </c>
      <c r="AV1324" s="14" t="s">
        <v>147</v>
      </c>
      <c r="AW1324" s="14" t="s">
        <v>35</v>
      </c>
      <c r="AX1324" s="14" t="s">
        <v>84</v>
      </c>
      <c r="AY1324" s="261" t="s">
        <v>139</v>
      </c>
    </row>
    <row r="1325" s="2" customFormat="1" ht="16.5" customHeight="1">
      <c r="A1325" s="41"/>
      <c r="B1325" s="42"/>
      <c r="C1325" s="207" t="s">
        <v>3229</v>
      </c>
      <c r="D1325" s="238" t="s">
        <v>142</v>
      </c>
      <c r="E1325" s="208" t="s">
        <v>3230</v>
      </c>
      <c r="F1325" s="209" t="s">
        <v>3231</v>
      </c>
      <c r="G1325" s="210" t="s">
        <v>160</v>
      </c>
      <c r="H1325" s="211">
        <v>393.82499999999999</v>
      </c>
      <c r="I1325" s="212"/>
      <c r="J1325" s="213">
        <f>ROUND(I1325*H1325,2)</f>
        <v>0</v>
      </c>
      <c r="K1325" s="209" t="s">
        <v>146</v>
      </c>
      <c r="L1325" s="47"/>
      <c r="M1325" s="214" t="s">
        <v>19</v>
      </c>
      <c r="N1325" s="215" t="s">
        <v>47</v>
      </c>
      <c r="O1325" s="87"/>
      <c r="P1325" s="216">
        <f>O1325*H1325</f>
        <v>0</v>
      </c>
      <c r="Q1325" s="216">
        <v>8.0499999999999992E-06</v>
      </c>
      <c r="R1325" s="216">
        <f>Q1325*H1325</f>
        <v>0.0031702912499999994</v>
      </c>
      <c r="S1325" s="216">
        <v>0</v>
      </c>
      <c r="T1325" s="217">
        <f>S1325*H1325</f>
        <v>0</v>
      </c>
      <c r="U1325" s="41"/>
      <c r="V1325" s="41"/>
      <c r="W1325" s="41"/>
      <c r="X1325" s="41"/>
      <c r="Y1325" s="41"/>
      <c r="Z1325" s="41"/>
      <c r="AA1325" s="41"/>
      <c r="AB1325" s="41"/>
      <c r="AC1325" s="41"/>
      <c r="AD1325" s="41"/>
      <c r="AE1325" s="41"/>
      <c r="AR1325" s="218" t="s">
        <v>305</v>
      </c>
      <c r="AT1325" s="218" t="s">
        <v>142</v>
      </c>
      <c r="AU1325" s="218" t="s">
        <v>86</v>
      </c>
      <c r="AY1325" s="20" t="s">
        <v>139</v>
      </c>
      <c r="BE1325" s="219">
        <f>IF(N1325="základní",J1325,0)</f>
        <v>0</v>
      </c>
      <c r="BF1325" s="219">
        <f>IF(N1325="snížená",J1325,0)</f>
        <v>0</v>
      </c>
      <c r="BG1325" s="219">
        <f>IF(N1325="zákl. přenesená",J1325,0)</f>
        <v>0</v>
      </c>
      <c r="BH1325" s="219">
        <f>IF(N1325="sníž. přenesená",J1325,0)</f>
        <v>0</v>
      </c>
      <c r="BI1325" s="219">
        <f>IF(N1325="nulová",J1325,0)</f>
        <v>0</v>
      </c>
      <c r="BJ1325" s="20" t="s">
        <v>84</v>
      </c>
      <c r="BK1325" s="219">
        <f>ROUND(I1325*H1325,2)</f>
        <v>0</v>
      </c>
      <c r="BL1325" s="20" t="s">
        <v>305</v>
      </c>
      <c r="BM1325" s="218" t="s">
        <v>3232</v>
      </c>
    </row>
    <row r="1326" s="2" customFormat="1">
      <c r="A1326" s="41"/>
      <c r="B1326" s="42"/>
      <c r="C1326" s="43"/>
      <c r="D1326" s="220" t="s">
        <v>149</v>
      </c>
      <c r="E1326" s="43"/>
      <c r="F1326" s="221" t="s">
        <v>3233</v>
      </c>
      <c r="G1326" s="43"/>
      <c r="H1326" s="43"/>
      <c r="I1326" s="222"/>
      <c r="J1326" s="43"/>
      <c r="K1326" s="43"/>
      <c r="L1326" s="47"/>
      <c r="M1326" s="223"/>
      <c r="N1326" s="224"/>
      <c r="O1326" s="87"/>
      <c r="P1326" s="87"/>
      <c r="Q1326" s="87"/>
      <c r="R1326" s="87"/>
      <c r="S1326" s="87"/>
      <c r="T1326" s="88"/>
      <c r="U1326" s="41"/>
      <c r="V1326" s="41"/>
      <c r="W1326" s="41"/>
      <c r="X1326" s="41"/>
      <c r="Y1326" s="41"/>
      <c r="Z1326" s="41"/>
      <c r="AA1326" s="41"/>
      <c r="AB1326" s="41"/>
      <c r="AC1326" s="41"/>
      <c r="AD1326" s="41"/>
      <c r="AE1326" s="41"/>
      <c r="AT1326" s="20" t="s">
        <v>149</v>
      </c>
      <c r="AU1326" s="20" t="s">
        <v>86</v>
      </c>
    </row>
    <row r="1327" s="2" customFormat="1">
      <c r="A1327" s="41"/>
      <c r="B1327" s="42"/>
      <c r="C1327" s="43"/>
      <c r="D1327" s="225" t="s">
        <v>151</v>
      </c>
      <c r="E1327" s="43"/>
      <c r="F1327" s="226" t="s">
        <v>3234</v>
      </c>
      <c r="G1327" s="43"/>
      <c r="H1327" s="43"/>
      <c r="I1327" s="222"/>
      <c r="J1327" s="43"/>
      <c r="K1327" s="43"/>
      <c r="L1327" s="47"/>
      <c r="M1327" s="223"/>
      <c r="N1327" s="224"/>
      <c r="O1327" s="87"/>
      <c r="P1327" s="87"/>
      <c r="Q1327" s="87"/>
      <c r="R1327" s="87"/>
      <c r="S1327" s="87"/>
      <c r="T1327" s="88"/>
      <c r="U1327" s="41"/>
      <c r="V1327" s="41"/>
      <c r="W1327" s="41"/>
      <c r="X1327" s="41"/>
      <c r="Y1327" s="41"/>
      <c r="Z1327" s="41"/>
      <c r="AA1327" s="41"/>
      <c r="AB1327" s="41"/>
      <c r="AC1327" s="41"/>
      <c r="AD1327" s="41"/>
      <c r="AE1327" s="41"/>
      <c r="AT1327" s="20" t="s">
        <v>151</v>
      </c>
      <c r="AU1327" s="20" t="s">
        <v>86</v>
      </c>
    </row>
    <row r="1328" s="2" customFormat="1">
      <c r="A1328" s="41"/>
      <c r="B1328" s="42"/>
      <c r="C1328" s="43"/>
      <c r="D1328" s="220" t="s">
        <v>164</v>
      </c>
      <c r="E1328" s="43"/>
      <c r="F1328" s="239" t="s">
        <v>3195</v>
      </c>
      <c r="G1328" s="43"/>
      <c r="H1328" s="43"/>
      <c r="I1328" s="222"/>
      <c r="J1328" s="43"/>
      <c r="K1328" s="43"/>
      <c r="L1328" s="47"/>
      <c r="M1328" s="223"/>
      <c r="N1328" s="224"/>
      <c r="O1328" s="87"/>
      <c r="P1328" s="87"/>
      <c r="Q1328" s="87"/>
      <c r="R1328" s="87"/>
      <c r="S1328" s="87"/>
      <c r="T1328" s="88"/>
      <c r="U1328" s="41"/>
      <c r="V1328" s="41"/>
      <c r="W1328" s="41"/>
      <c r="X1328" s="41"/>
      <c r="Y1328" s="41"/>
      <c r="Z1328" s="41"/>
      <c r="AA1328" s="41"/>
      <c r="AB1328" s="41"/>
      <c r="AC1328" s="41"/>
      <c r="AD1328" s="41"/>
      <c r="AE1328" s="41"/>
      <c r="AT1328" s="20" t="s">
        <v>164</v>
      </c>
      <c r="AU1328" s="20" t="s">
        <v>86</v>
      </c>
    </row>
    <row r="1329" s="13" customFormat="1">
      <c r="A1329" s="13"/>
      <c r="B1329" s="227"/>
      <c r="C1329" s="228"/>
      <c r="D1329" s="220" t="s">
        <v>153</v>
      </c>
      <c r="E1329" s="229" t="s">
        <v>19</v>
      </c>
      <c r="F1329" s="230" t="s">
        <v>1404</v>
      </c>
      <c r="G1329" s="228"/>
      <c r="H1329" s="231">
        <v>393.82499999999999</v>
      </c>
      <c r="I1329" s="232"/>
      <c r="J1329" s="228"/>
      <c r="K1329" s="228"/>
      <c r="L1329" s="233"/>
      <c r="M1329" s="234"/>
      <c r="N1329" s="235"/>
      <c r="O1329" s="235"/>
      <c r="P1329" s="235"/>
      <c r="Q1329" s="235"/>
      <c r="R1329" s="235"/>
      <c r="S1329" s="235"/>
      <c r="T1329" s="236"/>
      <c r="U1329" s="13"/>
      <c r="V1329" s="13"/>
      <c r="W1329" s="13"/>
      <c r="X1329" s="13"/>
      <c r="Y1329" s="13"/>
      <c r="Z1329" s="13"/>
      <c r="AA1329" s="13"/>
      <c r="AB1329" s="13"/>
      <c r="AC1329" s="13"/>
      <c r="AD1329" s="13"/>
      <c r="AE1329" s="13"/>
      <c r="AT1329" s="237" t="s">
        <v>153</v>
      </c>
      <c r="AU1329" s="237" t="s">
        <v>86</v>
      </c>
      <c r="AV1329" s="13" t="s">
        <v>86</v>
      </c>
      <c r="AW1329" s="13" t="s">
        <v>35</v>
      </c>
      <c r="AX1329" s="13" t="s">
        <v>84</v>
      </c>
      <c r="AY1329" s="237" t="s">
        <v>139</v>
      </c>
    </row>
    <row r="1330" s="2" customFormat="1">
      <c r="A1330" s="41"/>
      <c r="B1330" s="42"/>
      <c r="C1330" s="43"/>
      <c r="D1330" s="220" t="s">
        <v>1392</v>
      </c>
      <c r="E1330" s="43"/>
      <c r="F1330" s="285" t="s">
        <v>1487</v>
      </c>
      <c r="G1330" s="43"/>
      <c r="H1330" s="43"/>
      <c r="I1330" s="43"/>
      <c r="J1330" s="43"/>
      <c r="K1330" s="43"/>
      <c r="L1330" s="47"/>
      <c r="M1330" s="223"/>
      <c r="N1330" s="224"/>
      <c r="O1330" s="87"/>
      <c r="P1330" s="87"/>
      <c r="Q1330" s="87"/>
      <c r="R1330" s="87"/>
      <c r="S1330" s="87"/>
      <c r="T1330" s="88"/>
      <c r="U1330" s="41"/>
      <c r="V1330" s="41"/>
      <c r="W1330" s="41"/>
      <c r="X1330" s="41"/>
      <c r="Y1330" s="41"/>
      <c r="Z1330" s="41"/>
      <c r="AA1330" s="41"/>
      <c r="AB1330" s="41"/>
      <c r="AC1330" s="41"/>
      <c r="AD1330" s="41"/>
      <c r="AE1330" s="41"/>
      <c r="AU1330" s="20" t="s">
        <v>86</v>
      </c>
    </row>
    <row r="1331" s="2" customFormat="1">
      <c r="A1331" s="41"/>
      <c r="B1331" s="42"/>
      <c r="C1331" s="43"/>
      <c r="D1331" s="220" t="s">
        <v>1392</v>
      </c>
      <c r="E1331" s="43"/>
      <c r="F1331" s="286" t="s">
        <v>1488</v>
      </c>
      <c r="G1331" s="43"/>
      <c r="H1331" s="287">
        <v>393.82499999999999</v>
      </c>
      <c r="I1331" s="43"/>
      <c r="J1331" s="43"/>
      <c r="K1331" s="43"/>
      <c r="L1331" s="47"/>
      <c r="M1331" s="223"/>
      <c r="N1331" s="224"/>
      <c r="O1331" s="87"/>
      <c r="P1331" s="87"/>
      <c r="Q1331" s="87"/>
      <c r="R1331" s="87"/>
      <c r="S1331" s="87"/>
      <c r="T1331" s="88"/>
      <c r="U1331" s="41"/>
      <c r="V1331" s="41"/>
      <c r="W1331" s="41"/>
      <c r="X1331" s="41"/>
      <c r="Y1331" s="41"/>
      <c r="Z1331" s="41"/>
      <c r="AA1331" s="41"/>
      <c r="AB1331" s="41"/>
      <c r="AC1331" s="41"/>
      <c r="AD1331" s="41"/>
      <c r="AE1331" s="41"/>
      <c r="AU1331" s="20" t="s">
        <v>86</v>
      </c>
    </row>
    <row r="1332" s="2" customFormat="1" ht="16.5" customHeight="1">
      <c r="A1332" s="41"/>
      <c r="B1332" s="42"/>
      <c r="C1332" s="207" t="s">
        <v>3235</v>
      </c>
      <c r="D1332" s="238" t="s">
        <v>142</v>
      </c>
      <c r="E1332" s="208" t="s">
        <v>3236</v>
      </c>
      <c r="F1332" s="209" t="s">
        <v>3237</v>
      </c>
      <c r="G1332" s="210" t="s">
        <v>160</v>
      </c>
      <c r="H1332" s="211">
        <v>108.3</v>
      </c>
      <c r="I1332" s="212"/>
      <c r="J1332" s="213">
        <f>ROUND(I1332*H1332,2)</f>
        <v>0</v>
      </c>
      <c r="K1332" s="209" t="s">
        <v>146</v>
      </c>
      <c r="L1332" s="47"/>
      <c r="M1332" s="214" t="s">
        <v>19</v>
      </c>
      <c r="N1332" s="215" t="s">
        <v>47</v>
      </c>
      <c r="O1332" s="87"/>
      <c r="P1332" s="216">
        <f>O1332*H1332</f>
        <v>0</v>
      </c>
      <c r="Q1332" s="216">
        <v>0.00029</v>
      </c>
      <c r="R1332" s="216">
        <f>Q1332*H1332</f>
        <v>0.031406999999999997</v>
      </c>
      <c r="S1332" s="216">
        <v>0</v>
      </c>
      <c r="T1332" s="217">
        <f>S1332*H1332</f>
        <v>0</v>
      </c>
      <c r="U1332" s="41"/>
      <c r="V1332" s="41"/>
      <c r="W1332" s="41"/>
      <c r="X1332" s="41"/>
      <c r="Y1332" s="41"/>
      <c r="Z1332" s="41"/>
      <c r="AA1332" s="41"/>
      <c r="AB1332" s="41"/>
      <c r="AC1332" s="41"/>
      <c r="AD1332" s="41"/>
      <c r="AE1332" s="41"/>
      <c r="AR1332" s="218" t="s">
        <v>305</v>
      </c>
      <c r="AT1332" s="218" t="s">
        <v>142</v>
      </c>
      <c r="AU1332" s="218" t="s">
        <v>86</v>
      </c>
      <c r="AY1332" s="20" t="s">
        <v>139</v>
      </c>
      <c r="BE1332" s="219">
        <f>IF(N1332="základní",J1332,0)</f>
        <v>0</v>
      </c>
      <c r="BF1332" s="219">
        <f>IF(N1332="snížená",J1332,0)</f>
        <v>0</v>
      </c>
      <c r="BG1332" s="219">
        <f>IF(N1332="zákl. přenesená",J1332,0)</f>
        <v>0</v>
      </c>
      <c r="BH1332" s="219">
        <f>IF(N1332="sníž. přenesená",J1332,0)</f>
        <v>0</v>
      </c>
      <c r="BI1332" s="219">
        <f>IF(N1332="nulová",J1332,0)</f>
        <v>0</v>
      </c>
      <c r="BJ1332" s="20" t="s">
        <v>84</v>
      </c>
      <c r="BK1332" s="219">
        <f>ROUND(I1332*H1332,2)</f>
        <v>0</v>
      </c>
      <c r="BL1332" s="20" t="s">
        <v>305</v>
      </c>
      <c r="BM1332" s="218" t="s">
        <v>3238</v>
      </c>
    </row>
    <row r="1333" s="2" customFormat="1">
      <c r="A1333" s="41"/>
      <c r="B1333" s="42"/>
      <c r="C1333" s="43"/>
      <c r="D1333" s="220" t="s">
        <v>149</v>
      </c>
      <c r="E1333" s="43"/>
      <c r="F1333" s="221" t="s">
        <v>3239</v>
      </c>
      <c r="G1333" s="43"/>
      <c r="H1333" s="43"/>
      <c r="I1333" s="222"/>
      <c r="J1333" s="43"/>
      <c r="K1333" s="43"/>
      <c r="L1333" s="47"/>
      <c r="M1333" s="223"/>
      <c r="N1333" s="224"/>
      <c r="O1333" s="87"/>
      <c r="P1333" s="87"/>
      <c r="Q1333" s="87"/>
      <c r="R1333" s="87"/>
      <c r="S1333" s="87"/>
      <c r="T1333" s="88"/>
      <c r="U1333" s="41"/>
      <c r="V1333" s="41"/>
      <c r="W1333" s="41"/>
      <c r="X1333" s="41"/>
      <c r="Y1333" s="41"/>
      <c r="Z1333" s="41"/>
      <c r="AA1333" s="41"/>
      <c r="AB1333" s="41"/>
      <c r="AC1333" s="41"/>
      <c r="AD1333" s="41"/>
      <c r="AE1333" s="41"/>
      <c r="AT1333" s="20" t="s">
        <v>149</v>
      </c>
      <c r="AU1333" s="20" t="s">
        <v>86</v>
      </c>
    </row>
    <row r="1334" s="2" customFormat="1">
      <c r="A1334" s="41"/>
      <c r="B1334" s="42"/>
      <c r="C1334" s="43"/>
      <c r="D1334" s="225" t="s">
        <v>151</v>
      </c>
      <c r="E1334" s="43"/>
      <c r="F1334" s="226" t="s">
        <v>3240</v>
      </c>
      <c r="G1334" s="43"/>
      <c r="H1334" s="43"/>
      <c r="I1334" s="222"/>
      <c r="J1334" s="43"/>
      <c r="K1334" s="43"/>
      <c r="L1334" s="47"/>
      <c r="M1334" s="223"/>
      <c r="N1334" s="224"/>
      <c r="O1334" s="87"/>
      <c r="P1334" s="87"/>
      <c r="Q1334" s="87"/>
      <c r="R1334" s="87"/>
      <c r="S1334" s="87"/>
      <c r="T1334" s="88"/>
      <c r="U1334" s="41"/>
      <c r="V1334" s="41"/>
      <c r="W1334" s="41"/>
      <c r="X1334" s="41"/>
      <c r="Y1334" s="41"/>
      <c r="Z1334" s="41"/>
      <c r="AA1334" s="41"/>
      <c r="AB1334" s="41"/>
      <c r="AC1334" s="41"/>
      <c r="AD1334" s="41"/>
      <c r="AE1334" s="41"/>
      <c r="AT1334" s="20" t="s">
        <v>151</v>
      </c>
      <c r="AU1334" s="20" t="s">
        <v>86</v>
      </c>
    </row>
    <row r="1335" s="2" customFormat="1">
      <c r="A1335" s="41"/>
      <c r="B1335" s="42"/>
      <c r="C1335" s="43"/>
      <c r="D1335" s="220" t="s">
        <v>164</v>
      </c>
      <c r="E1335" s="43"/>
      <c r="F1335" s="239" t="s">
        <v>3195</v>
      </c>
      <c r="G1335" s="43"/>
      <c r="H1335" s="43"/>
      <c r="I1335" s="222"/>
      <c r="J1335" s="43"/>
      <c r="K1335" s="43"/>
      <c r="L1335" s="47"/>
      <c r="M1335" s="223"/>
      <c r="N1335" s="224"/>
      <c r="O1335" s="87"/>
      <c r="P1335" s="87"/>
      <c r="Q1335" s="87"/>
      <c r="R1335" s="87"/>
      <c r="S1335" s="87"/>
      <c r="T1335" s="88"/>
      <c r="U1335" s="41"/>
      <c r="V1335" s="41"/>
      <c r="W1335" s="41"/>
      <c r="X1335" s="41"/>
      <c r="Y1335" s="41"/>
      <c r="Z1335" s="41"/>
      <c r="AA1335" s="41"/>
      <c r="AB1335" s="41"/>
      <c r="AC1335" s="41"/>
      <c r="AD1335" s="41"/>
      <c r="AE1335" s="41"/>
      <c r="AT1335" s="20" t="s">
        <v>164</v>
      </c>
      <c r="AU1335" s="20" t="s">
        <v>86</v>
      </c>
    </row>
    <row r="1336" s="15" customFormat="1">
      <c r="A1336" s="15"/>
      <c r="B1336" s="262"/>
      <c r="C1336" s="263"/>
      <c r="D1336" s="220" t="s">
        <v>153</v>
      </c>
      <c r="E1336" s="264" t="s">
        <v>19</v>
      </c>
      <c r="F1336" s="265" t="s">
        <v>3241</v>
      </c>
      <c r="G1336" s="263"/>
      <c r="H1336" s="264" t="s">
        <v>19</v>
      </c>
      <c r="I1336" s="266"/>
      <c r="J1336" s="263"/>
      <c r="K1336" s="263"/>
      <c r="L1336" s="267"/>
      <c r="M1336" s="268"/>
      <c r="N1336" s="269"/>
      <c r="O1336" s="269"/>
      <c r="P1336" s="269"/>
      <c r="Q1336" s="269"/>
      <c r="R1336" s="269"/>
      <c r="S1336" s="269"/>
      <c r="T1336" s="270"/>
      <c r="U1336" s="15"/>
      <c r="V1336" s="15"/>
      <c r="W1336" s="15"/>
      <c r="X1336" s="15"/>
      <c r="Y1336" s="15"/>
      <c r="Z1336" s="15"/>
      <c r="AA1336" s="15"/>
      <c r="AB1336" s="15"/>
      <c r="AC1336" s="15"/>
      <c r="AD1336" s="15"/>
      <c r="AE1336" s="15"/>
      <c r="AT1336" s="271" t="s">
        <v>153</v>
      </c>
      <c r="AU1336" s="271" t="s">
        <v>86</v>
      </c>
      <c r="AV1336" s="15" t="s">
        <v>84</v>
      </c>
      <c r="AW1336" s="15" t="s">
        <v>35</v>
      </c>
      <c r="AX1336" s="15" t="s">
        <v>76</v>
      </c>
      <c r="AY1336" s="271" t="s">
        <v>139</v>
      </c>
    </row>
    <row r="1337" s="13" customFormat="1">
      <c r="A1337" s="13"/>
      <c r="B1337" s="227"/>
      <c r="C1337" s="228"/>
      <c r="D1337" s="220" t="s">
        <v>153</v>
      </c>
      <c r="E1337" s="229" t="s">
        <v>19</v>
      </c>
      <c r="F1337" s="230" t="s">
        <v>2119</v>
      </c>
      <c r="G1337" s="228"/>
      <c r="H1337" s="231">
        <v>93.099999999999994</v>
      </c>
      <c r="I1337" s="232"/>
      <c r="J1337" s="228"/>
      <c r="K1337" s="228"/>
      <c r="L1337" s="233"/>
      <c r="M1337" s="234"/>
      <c r="N1337" s="235"/>
      <c r="O1337" s="235"/>
      <c r="P1337" s="235"/>
      <c r="Q1337" s="235"/>
      <c r="R1337" s="235"/>
      <c r="S1337" s="235"/>
      <c r="T1337" s="236"/>
      <c r="U1337" s="13"/>
      <c r="V1337" s="13"/>
      <c r="W1337" s="13"/>
      <c r="X1337" s="13"/>
      <c r="Y1337" s="13"/>
      <c r="Z1337" s="13"/>
      <c r="AA1337" s="13"/>
      <c r="AB1337" s="13"/>
      <c r="AC1337" s="13"/>
      <c r="AD1337" s="13"/>
      <c r="AE1337" s="13"/>
      <c r="AT1337" s="237" t="s">
        <v>153</v>
      </c>
      <c r="AU1337" s="237" t="s">
        <v>86</v>
      </c>
      <c r="AV1337" s="13" t="s">
        <v>86</v>
      </c>
      <c r="AW1337" s="13" t="s">
        <v>35</v>
      </c>
      <c r="AX1337" s="13" t="s">
        <v>76</v>
      </c>
      <c r="AY1337" s="237" t="s">
        <v>139</v>
      </c>
    </row>
    <row r="1338" s="13" customFormat="1">
      <c r="A1338" s="13"/>
      <c r="B1338" s="227"/>
      <c r="C1338" s="228"/>
      <c r="D1338" s="220" t="s">
        <v>153</v>
      </c>
      <c r="E1338" s="229" t="s">
        <v>19</v>
      </c>
      <c r="F1338" s="230" t="s">
        <v>3204</v>
      </c>
      <c r="G1338" s="228"/>
      <c r="H1338" s="231">
        <v>15.199999999999999</v>
      </c>
      <c r="I1338" s="232"/>
      <c r="J1338" s="228"/>
      <c r="K1338" s="228"/>
      <c r="L1338" s="233"/>
      <c r="M1338" s="234"/>
      <c r="N1338" s="235"/>
      <c r="O1338" s="235"/>
      <c r="P1338" s="235"/>
      <c r="Q1338" s="235"/>
      <c r="R1338" s="235"/>
      <c r="S1338" s="235"/>
      <c r="T1338" s="236"/>
      <c r="U1338" s="13"/>
      <c r="V1338" s="13"/>
      <c r="W1338" s="13"/>
      <c r="X1338" s="13"/>
      <c r="Y1338" s="13"/>
      <c r="Z1338" s="13"/>
      <c r="AA1338" s="13"/>
      <c r="AB1338" s="13"/>
      <c r="AC1338" s="13"/>
      <c r="AD1338" s="13"/>
      <c r="AE1338" s="13"/>
      <c r="AT1338" s="237" t="s">
        <v>153</v>
      </c>
      <c r="AU1338" s="237" t="s">
        <v>86</v>
      </c>
      <c r="AV1338" s="13" t="s">
        <v>86</v>
      </c>
      <c r="AW1338" s="13" t="s">
        <v>35</v>
      </c>
      <c r="AX1338" s="13" t="s">
        <v>76</v>
      </c>
      <c r="AY1338" s="237" t="s">
        <v>139</v>
      </c>
    </row>
    <row r="1339" s="14" customFormat="1">
      <c r="A1339" s="14"/>
      <c r="B1339" s="251"/>
      <c r="C1339" s="252"/>
      <c r="D1339" s="220" t="s">
        <v>153</v>
      </c>
      <c r="E1339" s="253" t="s">
        <v>19</v>
      </c>
      <c r="F1339" s="254" t="s">
        <v>213</v>
      </c>
      <c r="G1339" s="252"/>
      <c r="H1339" s="255">
        <v>108.3</v>
      </c>
      <c r="I1339" s="256"/>
      <c r="J1339" s="252"/>
      <c r="K1339" s="252"/>
      <c r="L1339" s="257"/>
      <c r="M1339" s="258"/>
      <c r="N1339" s="259"/>
      <c r="O1339" s="259"/>
      <c r="P1339" s="259"/>
      <c r="Q1339" s="259"/>
      <c r="R1339" s="259"/>
      <c r="S1339" s="259"/>
      <c r="T1339" s="260"/>
      <c r="U1339" s="14"/>
      <c r="V1339" s="14"/>
      <c r="W1339" s="14"/>
      <c r="X1339" s="14"/>
      <c r="Y1339" s="14"/>
      <c r="Z1339" s="14"/>
      <c r="AA1339" s="14"/>
      <c r="AB1339" s="14"/>
      <c r="AC1339" s="14"/>
      <c r="AD1339" s="14"/>
      <c r="AE1339" s="14"/>
      <c r="AT1339" s="261" t="s">
        <v>153</v>
      </c>
      <c r="AU1339" s="261" t="s">
        <v>86</v>
      </c>
      <c r="AV1339" s="14" t="s">
        <v>147</v>
      </c>
      <c r="AW1339" s="14" t="s">
        <v>35</v>
      </c>
      <c r="AX1339" s="14" t="s">
        <v>84</v>
      </c>
      <c r="AY1339" s="261" t="s">
        <v>139</v>
      </c>
    </row>
    <row r="1340" s="2" customFormat="1" ht="16.5" customHeight="1">
      <c r="A1340" s="41"/>
      <c r="B1340" s="42"/>
      <c r="C1340" s="207" t="s">
        <v>3242</v>
      </c>
      <c r="D1340" s="238" t="s">
        <v>142</v>
      </c>
      <c r="E1340" s="208" t="s">
        <v>3243</v>
      </c>
      <c r="F1340" s="209" t="s">
        <v>3244</v>
      </c>
      <c r="G1340" s="210" t="s">
        <v>160</v>
      </c>
      <c r="H1340" s="211">
        <v>95</v>
      </c>
      <c r="I1340" s="212"/>
      <c r="J1340" s="213">
        <f>ROUND(I1340*H1340,2)</f>
        <v>0</v>
      </c>
      <c r="K1340" s="209" t="s">
        <v>146</v>
      </c>
      <c r="L1340" s="47"/>
      <c r="M1340" s="214" t="s">
        <v>19</v>
      </c>
      <c r="N1340" s="215" t="s">
        <v>47</v>
      </c>
      <c r="O1340" s="87"/>
      <c r="P1340" s="216">
        <f>O1340*H1340</f>
        <v>0</v>
      </c>
      <c r="Q1340" s="216">
        <v>0.00020799999999999999</v>
      </c>
      <c r="R1340" s="216">
        <f>Q1340*H1340</f>
        <v>0.01976</v>
      </c>
      <c r="S1340" s="216">
        <v>0</v>
      </c>
      <c r="T1340" s="217">
        <f>S1340*H1340</f>
        <v>0</v>
      </c>
      <c r="U1340" s="41"/>
      <c r="V1340" s="41"/>
      <c r="W1340" s="41"/>
      <c r="X1340" s="41"/>
      <c r="Y1340" s="41"/>
      <c r="Z1340" s="41"/>
      <c r="AA1340" s="41"/>
      <c r="AB1340" s="41"/>
      <c r="AC1340" s="41"/>
      <c r="AD1340" s="41"/>
      <c r="AE1340" s="41"/>
      <c r="AR1340" s="218" t="s">
        <v>305</v>
      </c>
      <c r="AT1340" s="218" t="s">
        <v>142</v>
      </c>
      <c r="AU1340" s="218" t="s">
        <v>86</v>
      </c>
      <c r="AY1340" s="20" t="s">
        <v>139</v>
      </c>
      <c r="BE1340" s="219">
        <f>IF(N1340="základní",J1340,0)</f>
        <v>0</v>
      </c>
      <c r="BF1340" s="219">
        <f>IF(N1340="snížená",J1340,0)</f>
        <v>0</v>
      </c>
      <c r="BG1340" s="219">
        <f>IF(N1340="zákl. přenesená",J1340,0)</f>
        <v>0</v>
      </c>
      <c r="BH1340" s="219">
        <f>IF(N1340="sníž. přenesená",J1340,0)</f>
        <v>0</v>
      </c>
      <c r="BI1340" s="219">
        <f>IF(N1340="nulová",J1340,0)</f>
        <v>0</v>
      </c>
      <c r="BJ1340" s="20" t="s">
        <v>84</v>
      </c>
      <c r="BK1340" s="219">
        <f>ROUND(I1340*H1340,2)</f>
        <v>0</v>
      </c>
      <c r="BL1340" s="20" t="s">
        <v>305</v>
      </c>
      <c r="BM1340" s="218" t="s">
        <v>3245</v>
      </c>
    </row>
    <row r="1341" s="2" customFormat="1">
      <c r="A1341" s="41"/>
      <c r="B1341" s="42"/>
      <c r="C1341" s="43"/>
      <c r="D1341" s="220" t="s">
        <v>149</v>
      </c>
      <c r="E1341" s="43"/>
      <c r="F1341" s="221" t="s">
        <v>3246</v>
      </c>
      <c r="G1341" s="43"/>
      <c r="H1341" s="43"/>
      <c r="I1341" s="222"/>
      <c r="J1341" s="43"/>
      <c r="K1341" s="43"/>
      <c r="L1341" s="47"/>
      <c r="M1341" s="223"/>
      <c r="N1341" s="224"/>
      <c r="O1341" s="87"/>
      <c r="P1341" s="87"/>
      <c r="Q1341" s="87"/>
      <c r="R1341" s="87"/>
      <c r="S1341" s="87"/>
      <c r="T1341" s="88"/>
      <c r="U1341" s="41"/>
      <c r="V1341" s="41"/>
      <c r="W1341" s="41"/>
      <c r="X1341" s="41"/>
      <c r="Y1341" s="41"/>
      <c r="Z1341" s="41"/>
      <c r="AA1341" s="41"/>
      <c r="AB1341" s="41"/>
      <c r="AC1341" s="41"/>
      <c r="AD1341" s="41"/>
      <c r="AE1341" s="41"/>
      <c r="AT1341" s="20" t="s">
        <v>149</v>
      </c>
      <c r="AU1341" s="20" t="s">
        <v>86</v>
      </c>
    </row>
    <row r="1342" s="2" customFormat="1">
      <c r="A1342" s="41"/>
      <c r="B1342" s="42"/>
      <c r="C1342" s="43"/>
      <c r="D1342" s="225" t="s">
        <v>151</v>
      </c>
      <c r="E1342" s="43"/>
      <c r="F1342" s="226" t="s">
        <v>3247</v>
      </c>
      <c r="G1342" s="43"/>
      <c r="H1342" s="43"/>
      <c r="I1342" s="222"/>
      <c r="J1342" s="43"/>
      <c r="K1342" s="43"/>
      <c r="L1342" s="47"/>
      <c r="M1342" s="223"/>
      <c r="N1342" s="224"/>
      <c r="O1342" s="87"/>
      <c r="P1342" s="87"/>
      <c r="Q1342" s="87"/>
      <c r="R1342" s="87"/>
      <c r="S1342" s="87"/>
      <c r="T1342" s="88"/>
      <c r="U1342" s="41"/>
      <c r="V1342" s="41"/>
      <c r="W1342" s="41"/>
      <c r="X1342" s="41"/>
      <c r="Y1342" s="41"/>
      <c r="Z1342" s="41"/>
      <c r="AA1342" s="41"/>
      <c r="AB1342" s="41"/>
      <c r="AC1342" s="41"/>
      <c r="AD1342" s="41"/>
      <c r="AE1342" s="41"/>
      <c r="AT1342" s="20" t="s">
        <v>151</v>
      </c>
      <c r="AU1342" s="20" t="s">
        <v>86</v>
      </c>
    </row>
    <row r="1343" s="2" customFormat="1">
      <c r="A1343" s="41"/>
      <c r="B1343" s="42"/>
      <c r="C1343" s="43"/>
      <c r="D1343" s="220" t="s">
        <v>164</v>
      </c>
      <c r="E1343" s="43"/>
      <c r="F1343" s="239" t="s">
        <v>3195</v>
      </c>
      <c r="G1343" s="43"/>
      <c r="H1343" s="43"/>
      <c r="I1343" s="222"/>
      <c r="J1343" s="43"/>
      <c r="K1343" s="43"/>
      <c r="L1343" s="47"/>
      <c r="M1343" s="223"/>
      <c r="N1343" s="224"/>
      <c r="O1343" s="87"/>
      <c r="P1343" s="87"/>
      <c r="Q1343" s="87"/>
      <c r="R1343" s="87"/>
      <c r="S1343" s="87"/>
      <c r="T1343" s="88"/>
      <c r="U1343" s="41"/>
      <c r="V1343" s="41"/>
      <c r="W1343" s="41"/>
      <c r="X1343" s="41"/>
      <c r="Y1343" s="41"/>
      <c r="Z1343" s="41"/>
      <c r="AA1343" s="41"/>
      <c r="AB1343" s="41"/>
      <c r="AC1343" s="41"/>
      <c r="AD1343" s="41"/>
      <c r="AE1343" s="41"/>
      <c r="AT1343" s="20" t="s">
        <v>164</v>
      </c>
      <c r="AU1343" s="20" t="s">
        <v>86</v>
      </c>
    </row>
    <row r="1344" s="15" customFormat="1">
      <c r="A1344" s="15"/>
      <c r="B1344" s="262"/>
      <c r="C1344" s="263"/>
      <c r="D1344" s="220" t="s">
        <v>153</v>
      </c>
      <c r="E1344" s="264" t="s">
        <v>19</v>
      </c>
      <c r="F1344" s="265" t="s">
        <v>2127</v>
      </c>
      <c r="G1344" s="263"/>
      <c r="H1344" s="264" t="s">
        <v>19</v>
      </c>
      <c r="I1344" s="266"/>
      <c r="J1344" s="263"/>
      <c r="K1344" s="263"/>
      <c r="L1344" s="267"/>
      <c r="M1344" s="268"/>
      <c r="N1344" s="269"/>
      <c r="O1344" s="269"/>
      <c r="P1344" s="269"/>
      <c r="Q1344" s="269"/>
      <c r="R1344" s="269"/>
      <c r="S1344" s="269"/>
      <c r="T1344" s="270"/>
      <c r="U1344" s="15"/>
      <c r="V1344" s="15"/>
      <c r="W1344" s="15"/>
      <c r="X1344" s="15"/>
      <c r="Y1344" s="15"/>
      <c r="Z1344" s="15"/>
      <c r="AA1344" s="15"/>
      <c r="AB1344" s="15"/>
      <c r="AC1344" s="15"/>
      <c r="AD1344" s="15"/>
      <c r="AE1344" s="15"/>
      <c r="AT1344" s="271" t="s">
        <v>153</v>
      </c>
      <c r="AU1344" s="271" t="s">
        <v>86</v>
      </c>
      <c r="AV1344" s="15" t="s">
        <v>84</v>
      </c>
      <c r="AW1344" s="15" t="s">
        <v>35</v>
      </c>
      <c r="AX1344" s="15" t="s">
        <v>76</v>
      </c>
      <c r="AY1344" s="271" t="s">
        <v>139</v>
      </c>
    </row>
    <row r="1345" s="13" customFormat="1">
      <c r="A1345" s="13"/>
      <c r="B1345" s="227"/>
      <c r="C1345" s="228"/>
      <c r="D1345" s="220" t="s">
        <v>153</v>
      </c>
      <c r="E1345" s="229" t="s">
        <v>19</v>
      </c>
      <c r="F1345" s="230" t="s">
        <v>3196</v>
      </c>
      <c r="G1345" s="228"/>
      <c r="H1345" s="231">
        <v>79.799999999999997</v>
      </c>
      <c r="I1345" s="232"/>
      <c r="J1345" s="228"/>
      <c r="K1345" s="228"/>
      <c r="L1345" s="233"/>
      <c r="M1345" s="234"/>
      <c r="N1345" s="235"/>
      <c r="O1345" s="235"/>
      <c r="P1345" s="235"/>
      <c r="Q1345" s="235"/>
      <c r="R1345" s="235"/>
      <c r="S1345" s="235"/>
      <c r="T1345" s="236"/>
      <c r="U1345" s="13"/>
      <c r="V1345" s="13"/>
      <c r="W1345" s="13"/>
      <c r="X1345" s="13"/>
      <c r="Y1345" s="13"/>
      <c r="Z1345" s="13"/>
      <c r="AA1345" s="13"/>
      <c r="AB1345" s="13"/>
      <c r="AC1345" s="13"/>
      <c r="AD1345" s="13"/>
      <c r="AE1345" s="13"/>
      <c r="AT1345" s="237" t="s">
        <v>153</v>
      </c>
      <c r="AU1345" s="237" t="s">
        <v>86</v>
      </c>
      <c r="AV1345" s="13" t="s">
        <v>86</v>
      </c>
      <c r="AW1345" s="13" t="s">
        <v>35</v>
      </c>
      <c r="AX1345" s="13" t="s">
        <v>76</v>
      </c>
      <c r="AY1345" s="237" t="s">
        <v>139</v>
      </c>
    </row>
    <row r="1346" s="13" customFormat="1">
      <c r="A1346" s="13"/>
      <c r="B1346" s="227"/>
      <c r="C1346" s="228"/>
      <c r="D1346" s="220" t="s">
        <v>153</v>
      </c>
      <c r="E1346" s="229" t="s">
        <v>19</v>
      </c>
      <c r="F1346" s="230" t="s">
        <v>3204</v>
      </c>
      <c r="G1346" s="228"/>
      <c r="H1346" s="231">
        <v>15.199999999999999</v>
      </c>
      <c r="I1346" s="232"/>
      <c r="J1346" s="228"/>
      <c r="K1346" s="228"/>
      <c r="L1346" s="233"/>
      <c r="M1346" s="234"/>
      <c r="N1346" s="235"/>
      <c r="O1346" s="235"/>
      <c r="P1346" s="235"/>
      <c r="Q1346" s="235"/>
      <c r="R1346" s="235"/>
      <c r="S1346" s="235"/>
      <c r="T1346" s="236"/>
      <c r="U1346" s="13"/>
      <c r="V1346" s="13"/>
      <c r="W1346" s="13"/>
      <c r="X1346" s="13"/>
      <c r="Y1346" s="13"/>
      <c r="Z1346" s="13"/>
      <c r="AA1346" s="13"/>
      <c r="AB1346" s="13"/>
      <c r="AC1346" s="13"/>
      <c r="AD1346" s="13"/>
      <c r="AE1346" s="13"/>
      <c r="AT1346" s="237" t="s">
        <v>153</v>
      </c>
      <c r="AU1346" s="237" t="s">
        <v>86</v>
      </c>
      <c r="AV1346" s="13" t="s">
        <v>86</v>
      </c>
      <c r="AW1346" s="13" t="s">
        <v>35</v>
      </c>
      <c r="AX1346" s="13" t="s">
        <v>76</v>
      </c>
      <c r="AY1346" s="237" t="s">
        <v>139</v>
      </c>
    </row>
    <row r="1347" s="14" customFormat="1">
      <c r="A1347" s="14"/>
      <c r="B1347" s="251"/>
      <c r="C1347" s="252"/>
      <c r="D1347" s="220" t="s">
        <v>153</v>
      </c>
      <c r="E1347" s="253" t="s">
        <v>19</v>
      </c>
      <c r="F1347" s="254" t="s">
        <v>213</v>
      </c>
      <c r="G1347" s="252"/>
      <c r="H1347" s="255">
        <v>95</v>
      </c>
      <c r="I1347" s="256"/>
      <c r="J1347" s="252"/>
      <c r="K1347" s="252"/>
      <c r="L1347" s="257"/>
      <c r="M1347" s="297"/>
      <c r="N1347" s="298"/>
      <c r="O1347" s="298"/>
      <c r="P1347" s="298"/>
      <c r="Q1347" s="298"/>
      <c r="R1347" s="298"/>
      <c r="S1347" s="298"/>
      <c r="T1347" s="299"/>
      <c r="U1347" s="14"/>
      <c r="V1347" s="14"/>
      <c r="W1347" s="14"/>
      <c r="X1347" s="14"/>
      <c r="Y1347" s="14"/>
      <c r="Z1347" s="14"/>
      <c r="AA1347" s="14"/>
      <c r="AB1347" s="14"/>
      <c r="AC1347" s="14"/>
      <c r="AD1347" s="14"/>
      <c r="AE1347" s="14"/>
      <c r="AT1347" s="261" t="s">
        <v>153</v>
      </c>
      <c r="AU1347" s="261" t="s">
        <v>86</v>
      </c>
      <c r="AV1347" s="14" t="s">
        <v>147</v>
      </c>
      <c r="AW1347" s="14" t="s">
        <v>35</v>
      </c>
      <c r="AX1347" s="14" t="s">
        <v>84</v>
      </c>
      <c r="AY1347" s="261" t="s">
        <v>139</v>
      </c>
    </row>
    <row r="1348" s="2" customFormat="1" ht="6.96" customHeight="1">
      <c r="A1348" s="41"/>
      <c r="B1348" s="62"/>
      <c r="C1348" s="63"/>
      <c r="D1348" s="63"/>
      <c r="E1348" s="63"/>
      <c r="F1348" s="63"/>
      <c r="G1348" s="63"/>
      <c r="H1348" s="63"/>
      <c r="I1348" s="63"/>
      <c r="J1348" s="63"/>
      <c r="K1348" s="63"/>
      <c r="L1348" s="47"/>
      <c r="M1348" s="41"/>
      <c r="O1348" s="41"/>
      <c r="P1348" s="41"/>
      <c r="Q1348" s="41"/>
      <c r="R1348" s="41"/>
      <c r="S1348" s="41"/>
      <c r="T1348" s="41"/>
      <c r="U1348" s="41"/>
      <c r="V1348" s="41"/>
      <c r="W1348" s="41"/>
      <c r="X1348" s="41"/>
      <c r="Y1348" s="41"/>
      <c r="Z1348" s="41"/>
      <c r="AA1348" s="41"/>
      <c r="AB1348" s="41"/>
      <c r="AC1348" s="41"/>
      <c r="AD1348" s="41"/>
      <c r="AE1348" s="41"/>
    </row>
  </sheetData>
  <sheetProtection sheet="1" autoFilter="0" formatColumns="0" formatRows="0" objects="1" scenarios="1" spinCount="100000" saltValue="aS8V4G/mn4Z6Nx/V6u1Pl4malT0LLbEdKgIuRmpWmKs6SBqlhg0JUZLQmtvfHa8TeYnPrml9IEpMFo8mERP+WA==" hashValue="BkP0G50HhnbpnmEXNcdPRsuoCWZ4sb2zFXGpFTGVfSVEez2myHABFz3R9e1Jl3NxYbnor5KKqGYnRdAGBRJaNg==" algorithmName="SHA-512" password="CA7F"/>
  <autoFilter ref="C106:K1347"/>
  <mergeCells count="9">
    <mergeCell ref="E7:H7"/>
    <mergeCell ref="E9:H9"/>
    <mergeCell ref="E18:H18"/>
    <mergeCell ref="E27:H27"/>
    <mergeCell ref="E48:H48"/>
    <mergeCell ref="E50:H50"/>
    <mergeCell ref="E97:H97"/>
    <mergeCell ref="E99:H99"/>
    <mergeCell ref="L2:V2"/>
  </mergeCells>
  <hyperlinks>
    <hyperlink ref="F112" r:id="rId1" display="https://podminky.urs.cz/item/CS_URS_2025_02/111111311"/>
    <hyperlink ref="F116" r:id="rId2" display="https://podminky.urs.cz/item/CS_URS_2025_02/111211101"/>
    <hyperlink ref="F121" r:id="rId3" display="https://podminky.urs.cz/item/CS_URS_2025_02/112151011"/>
    <hyperlink ref="F126" r:id="rId4" display="https://podminky.urs.cz/item/CS_URS_2025_02/112151356"/>
    <hyperlink ref="F131" r:id="rId5" display="https://podminky.urs.cz/item/CS_URS_2025_02/112251103"/>
    <hyperlink ref="F135" r:id="rId6" display="https://podminky.urs.cz/item/CS_URS_2025_02/121151114"/>
    <hyperlink ref="F142" r:id="rId7" display="https://podminky.urs.cz/item/CS_URS_2025_02/162306112"/>
    <hyperlink ref="F150" r:id="rId8" display="https://podminky.urs.cz/item/CS_URS_2025_02/171251109"/>
    <hyperlink ref="F157" r:id="rId9" display="https://podminky.urs.cz/item/CS_URS_2025_02/181311103"/>
    <hyperlink ref="F162" r:id="rId10" display="https://podminky.urs.cz/item/CS_URS_2025_02/182303111"/>
    <hyperlink ref="F171" r:id="rId11" display="https://podminky.urs.cz/item/CS_URS_2025_02/181411131"/>
    <hyperlink ref="F180" r:id="rId12" display="https://podminky.urs.cz/item/CS_URS_2025_02/185803111"/>
    <hyperlink ref="F185" r:id="rId13" display="https://podminky.urs.cz/item/CS_URS_2025_02/131351100"/>
    <hyperlink ref="F190" r:id="rId14" display="https://podminky.urs.cz/item/CS_URS_2025_02/132251101"/>
    <hyperlink ref="F202" r:id="rId15" display="https://podminky.urs.cz/item/CS_URS_2025_02/167151121"/>
    <hyperlink ref="F210" r:id="rId16" display="https://podminky.urs.cz/item/CS_URS_2025_02/162351103"/>
    <hyperlink ref="F218" r:id="rId17" display="https://podminky.urs.cz/item/CS_URS_2025_02/174111101"/>
    <hyperlink ref="F223" r:id="rId18" display="https://podminky.urs.cz/item/CS_URS_2025_02/181951114"/>
    <hyperlink ref="F228" r:id="rId19" display="https://podminky.urs.cz/item/CS_URS_2025_02/272313711"/>
    <hyperlink ref="F235" r:id="rId20" display="https://podminky.urs.cz/item/CS_URS_2025_02/342244121"/>
    <hyperlink ref="F240" r:id="rId21" display="https://podminky.urs.cz/item/CS_URS_2025_02/342291121"/>
    <hyperlink ref="F256" r:id="rId22" display="https://podminky.urs.cz/item/CS_URS_2025_02/348101210"/>
    <hyperlink ref="F263" r:id="rId23" display="https://podminky.urs.cz/item/CS_URS_2025_02/348401153"/>
    <hyperlink ref="F281" r:id="rId24" display="https://podminky.urs.cz/item/CS_URS_2025_02/430321515"/>
    <hyperlink ref="F287" r:id="rId25" display="https://podminky.urs.cz/item/CS_URS_2025_02/564760001"/>
    <hyperlink ref="F293" r:id="rId26" display="https://podminky.urs.cz/item/CS_URS_2025_02/612181001"/>
    <hyperlink ref="F301" r:id="rId27" display="https://podminky.urs.cz/item/CS_URS_2025_02/612325401"/>
    <hyperlink ref="F311" r:id="rId28" display="https://podminky.urs.cz/item/CS_URS_2025_02/612325411"/>
    <hyperlink ref="F319" r:id="rId29" display="https://podminky.urs.cz/item/CS_URS_2025_02/619991015"/>
    <hyperlink ref="F326" r:id="rId30" display="https://podminky.urs.cz/item/CS_URS_2025_02/619991021"/>
    <hyperlink ref="F331" r:id="rId31" display="https://podminky.urs.cz/item/CS_URS_2025_02/622151021"/>
    <hyperlink ref="F336" r:id="rId32" display="https://podminky.urs.cz/item/CS_URS_2025_02/624631312"/>
    <hyperlink ref="F341" r:id="rId33" display="https://podminky.urs.cz/item/CS_URS_2025_02/629991012"/>
    <hyperlink ref="F346" r:id="rId34" display="https://podminky.urs.cz/item/CS_URS_2025_02/622211031"/>
    <hyperlink ref="F357" r:id="rId35" display="https://podminky.urs.cz/item/CS_URS_2025_02/622142001"/>
    <hyperlink ref="F364" r:id="rId36" display="https://podminky.urs.cz/item/CS_URS_2025_02/622151031"/>
    <hyperlink ref="F371" r:id="rId37" display="https://podminky.urs.cz/item/CS_URS_2025_02/622511112"/>
    <hyperlink ref="F376" r:id="rId38" display="https://podminky.urs.cz/item/CS_URS_2025_02/622531022"/>
    <hyperlink ref="F383" r:id="rId39" display="https://podminky.urs.cz/item/CS_URS_2025_02/612131121"/>
    <hyperlink ref="F390" r:id="rId40" display="https://podminky.urs.cz/item/CS_URS_2025_02/612131101"/>
    <hyperlink ref="F397" r:id="rId41" display="https://podminky.urs.cz/item/CS_URS_2025_02/612142001"/>
    <hyperlink ref="F402" r:id="rId42" display="https://podminky.urs.cz/item/CS_URS_2025_02/612321141"/>
    <hyperlink ref="F409" r:id="rId43" display="https://podminky.urs.cz/item/CS_URS_2025_02/612321191"/>
    <hyperlink ref="F416" r:id="rId44" display="https://podminky.urs.cz/item/CS_URS_2025_02/631311224"/>
    <hyperlink ref="F421" r:id="rId45" display="https://podminky.urs.cz/item/CS_URS_2025_02/631319011"/>
    <hyperlink ref="F426" r:id="rId46" display="https://podminky.urs.cz/item/CS_URS_2025_02/631361821"/>
    <hyperlink ref="F441" r:id="rId47" display="https://podminky.urs.cz/item/CS_URS_2025_02/622143004"/>
    <hyperlink ref="F450" r:id="rId48" display="https://podminky.urs.cz/item/CS_URS_2025_02/622252002"/>
    <hyperlink ref="F465" r:id="rId49" display="https://podminky.urs.cz/item/CS_URS_2025_02/634111114"/>
    <hyperlink ref="F470" r:id="rId50" display="https://podminky.urs.cz/item/CS_URS_2025_02/634662111"/>
    <hyperlink ref="F475" r:id="rId51" display="https://podminky.urs.cz/item/CS_URS_2025_02/634911132"/>
    <hyperlink ref="F480" r:id="rId52" display="https://podminky.urs.cz/item/CS_URS_2025_02/642944221"/>
    <hyperlink ref="F537" r:id="rId53" display="https://podminky.urs.cz/item/CS_URS_2025_02/919726122.1"/>
    <hyperlink ref="F545" r:id="rId54" display="https://podminky.urs.cz/item/CS_URS_2025_02/946112119"/>
    <hyperlink ref="F550" r:id="rId55" display="https://podminky.urs.cz/item/CS_URS_2025_02/946112219"/>
    <hyperlink ref="F554" r:id="rId56" display="https://podminky.urs.cz/item/CS_URS_2025_02/946112819"/>
    <hyperlink ref="F562" r:id="rId57" display="https://podminky.urs.cz/item/CS_URS_2025_02/962031133"/>
    <hyperlink ref="F567" r:id="rId58" display="https://podminky.urs.cz/item/CS_URS_2025_02/941111111"/>
    <hyperlink ref="F572" r:id="rId59" display="https://podminky.urs.cz/item/CS_URS_2025_02/941111211"/>
    <hyperlink ref="F578" r:id="rId60" display="https://podminky.urs.cz/item/CS_URS_2025_02/941111811"/>
    <hyperlink ref="F583" r:id="rId61" display="https://podminky.urs.cz/item/CS_URS_2025_02/941111312"/>
    <hyperlink ref="F588" r:id="rId62" display="https://podminky.urs.cz/item/CS_URS_2025_02/949101111"/>
    <hyperlink ref="F593" r:id="rId63" display="https://podminky.urs.cz/item/CS_URS_2025_02/944511111"/>
    <hyperlink ref="F598" r:id="rId64" display="https://podminky.urs.cz/item/CS_URS_2025_02/944511211"/>
    <hyperlink ref="F603" r:id="rId65" display="https://podminky.urs.cz/item/CS_URS_2025_02/944511811"/>
    <hyperlink ref="F608" r:id="rId66" display="https://podminky.urs.cz/item/CS_URS_2025_02/993111111"/>
    <hyperlink ref="F613" r:id="rId67" display="https://podminky.urs.cz/item/CS_URS_2025_02/981011314"/>
    <hyperlink ref="F618" r:id="rId68" display="https://podminky.urs.cz/item/CS_URS_2025_02/961044111"/>
    <hyperlink ref="F623" r:id="rId69" display="https://podminky.urs.cz/item/CS_URS_2025_02/978015321"/>
    <hyperlink ref="F633" r:id="rId70" display="https://podminky.urs.cz/item/CS_URS_2025_02/953943211"/>
    <hyperlink ref="F644" r:id="rId71" display="https://podminky.urs.cz/item/CS_URS_2025_02/953993311"/>
    <hyperlink ref="F653" r:id="rId72" display="https://podminky.urs.cz/item/CS_URS_2025_02/952901114"/>
    <hyperlink ref="F657" r:id="rId73" display="https://podminky.urs.cz/item/CS_URS_2025_02/938908411"/>
    <hyperlink ref="F662" r:id="rId74" display="https://podminky.urs.cz/item/CS_URS_2025_02/997006012"/>
    <hyperlink ref="F665" r:id="rId75" display="https://podminky.urs.cz/item/CS_URS_2025_02/997006003"/>
    <hyperlink ref="F669" r:id="rId76" display="https://podminky.urs.cz/item/CS_URS_2025_02/997013153"/>
    <hyperlink ref="F672" r:id="rId77" display="https://podminky.urs.cz/item/CS_URS_2025_02/997013501"/>
    <hyperlink ref="F675" r:id="rId78" display="https://podminky.urs.cz/item/CS_URS_2025_02/997013509"/>
    <hyperlink ref="F679" r:id="rId79" display="https://podminky.urs.cz/item/CS_URS_2025_02/997013871"/>
    <hyperlink ref="F683" r:id="rId80" display="https://podminky.urs.cz/item/CS_URS_2025_02/998012042"/>
    <hyperlink ref="F689" r:id="rId81" display="https://podminky.urs.cz/item/CS_URS_2025_02/742210241"/>
    <hyperlink ref="F697" r:id="rId82" display="https://podminky.urs.cz/item/CS_URS_2025_02/998742202"/>
    <hyperlink ref="F707" r:id="rId83" display="https://podminky.urs.cz/item/CS_URS_2025_02/711111001"/>
    <hyperlink ref="F714" r:id="rId84" display="https://podminky.urs.cz/item/CS_URS_2025_02/711112001"/>
    <hyperlink ref="F724" r:id="rId85" display="https://podminky.urs.cz/item/CS_URS_2025_02/711141559"/>
    <hyperlink ref="F731" r:id="rId86" display="https://podminky.urs.cz/item/CS_URS_2025_02/711142559"/>
    <hyperlink ref="F745" r:id="rId87" display="https://podminky.urs.cz/item/CS_URS_2025_02/711161275"/>
    <hyperlink ref="F754" r:id="rId88" display="https://podminky.urs.cz/item/CS_URS_2025_02/711161383"/>
    <hyperlink ref="F759" r:id="rId89" display="https://podminky.urs.cz/item/CS_URS_2025_02/998711102"/>
    <hyperlink ref="F763" r:id="rId90" display="https://podminky.urs.cz/item/CS_URS_2025_02/713120811"/>
    <hyperlink ref="F770" r:id="rId91" display="https://podminky.urs.cz/item/CS_URS_2025_02/713123212"/>
    <hyperlink ref="F779" r:id="rId92" display="https://podminky.urs.cz/item/CS_URS_2025_02/713392111"/>
    <hyperlink ref="F788" r:id="rId93" display="https://podminky.urs.cz/item/CS_URS_2025_02/998713102"/>
    <hyperlink ref="F792" r:id="rId94" display="https://podminky.urs.cz/item/CS_URS_2025_02/714181001"/>
    <hyperlink ref="F805" r:id="rId95" display="https://podminky.urs.cz/item/CS_URS_2025_02/998714122"/>
    <hyperlink ref="F809" r:id="rId96" display="https://podminky.urs.cz/item/CS_URS_2025_02/775141122"/>
    <hyperlink ref="F816" r:id="rId97" display="https://podminky.urs.cz/item/CS_URS_2025_02/775511820"/>
    <hyperlink ref="F823" r:id="rId98" display="https://podminky.urs.cz/item/CS_URS_2025_02/998775102"/>
    <hyperlink ref="F827" r:id="rId99" display="https://podminky.urs.cz/item/CS_URS_2025_02/777111101"/>
    <hyperlink ref="F835" r:id="rId100" display="https://podminky.urs.cz/item/CS_URS_2025_02/727112002"/>
    <hyperlink ref="F838" r:id="rId101" display="https://podminky.urs.cz/item/CS_URS_2025_02/998727122"/>
    <hyperlink ref="F847" r:id="rId102" display="https://podminky.urs.cz/item/CS_URS_2025_02/734200812"/>
    <hyperlink ref="F850" r:id="rId103" display="https://podminky.urs.cz/item/CS_URS_2025_02/734221552"/>
    <hyperlink ref="F853" r:id="rId104" display="https://podminky.urs.cz/item/CS_URS_2025_02/734221684"/>
    <hyperlink ref="F859" r:id="rId105" display="https://podminky.urs.cz/item/CS_URS_2025_02/998734112"/>
    <hyperlink ref="F863" r:id="rId106" display="https://podminky.urs.cz/item/CS_URS_2025_02/735000912"/>
    <hyperlink ref="F869" r:id="rId107" display="https://podminky.urs.cz/item/CS_URS_2025_02/735111810"/>
    <hyperlink ref="F873" r:id="rId108" display="https://podminky.urs.cz/item/CS_URS_2025_02/735152577"/>
    <hyperlink ref="F877" r:id="rId109" display="https://podminky.urs.cz/item/CS_URS_2025_02/HZS2221"/>
    <hyperlink ref="F886" r:id="rId110" display="https://podminky.urs.cz/item/CS_URS_2025_02/998735112"/>
    <hyperlink ref="F890" r:id="rId111" display="https://podminky.urs.cz/item/CS_URS_2025_02/741130001"/>
    <hyperlink ref="F894" r:id="rId112" display="https://podminky.urs.cz/item/CS_URS_2025_02/741130021"/>
    <hyperlink ref="F897" r:id="rId113" display="https://podminky.urs.cz/item/CS_URS_2025_02/741374863"/>
    <hyperlink ref="F900" r:id="rId114" display="https://podminky.urs.cz/item/CS_URS_2025_02/741990062"/>
    <hyperlink ref="F906" r:id="rId115" display="https://podminky.urs.cz/item/CS_URS_2025_02/741110012"/>
    <hyperlink ref="F925" r:id="rId116" display="https://podminky.urs.cz/item/CS_URS_2025_02/741112011"/>
    <hyperlink ref="F930" r:id="rId117" display="https://podminky.urs.cz/item/CS_URS_2025_02/741310001"/>
    <hyperlink ref="F955" r:id="rId118" display="https://podminky.urs.cz/item/CS_URS_2025_02/741122102"/>
    <hyperlink ref="F962" r:id="rId119" display="https://podminky.urs.cz/item/CS_URS_2025_02/741820102"/>
    <hyperlink ref="F967" r:id="rId120" display="https://podminky.urs.cz/item/CS_URS_2025_02/741990041"/>
    <hyperlink ref="F971" r:id="rId121" display="https://podminky.urs.cz/item/CS_URS_2025_02/741810003"/>
    <hyperlink ref="F982" r:id="rId122" display="https://podminky.urs.cz/item/CS_URS_2025_02/998741112"/>
    <hyperlink ref="F989" r:id="rId123" display="https://podminky.urs.cz/item/CS_URS_2025_02/751111014"/>
    <hyperlink ref="F996" r:id="rId124" display="https://podminky.urs.cz/item/CS_URS_2025_02/751398053"/>
    <hyperlink ref="F1004" r:id="rId125" display="https://podminky.urs.cz/item/CS_URS_2025_02/HZS3212"/>
    <hyperlink ref="F1012" r:id="rId126" display="https://podminky.urs.cz/item/CS_URS_2025_02/998751111"/>
    <hyperlink ref="F1016" r:id="rId127" display="https://podminky.urs.cz/item/CS_URS_2025_02/762412501"/>
    <hyperlink ref="F1032" r:id="rId128" display="https://podminky.urs.cz/item/CS_URS_2025_02/766412214"/>
    <hyperlink ref="F1050" r:id="rId129" display="https://podminky.urs.cz/item/CS_URS_2025_02/762195000"/>
    <hyperlink ref="F1059" r:id="rId130" display="https://podminky.urs.cz/item/CS_URS_2025_02/762510875"/>
    <hyperlink ref="F1079" r:id="rId131" display="https://podminky.urs.cz/item/CS_URS_2025_02/998762121"/>
    <hyperlink ref="F1083" r:id="rId132" display="https://podminky.urs.cz/item/CS_URS_2025_02/766411811"/>
    <hyperlink ref="F1090" r:id="rId133" display="https://podminky.urs.cz/item/CS_URS_2025_02/766411821"/>
    <hyperlink ref="F1095" r:id="rId134" display="https://podminky.urs.cz/item/CS_URS_2025_02/766411822"/>
    <hyperlink ref="F1102" r:id="rId135" display="https://podminky.urs.cz/item/CS_URS_2025_02/766417211"/>
    <hyperlink ref="F1115" r:id="rId136" display="https://podminky.urs.cz/item/CS_URS_2025_02/766492100"/>
    <hyperlink ref="F1124" r:id="rId137" display="https://podminky.urs.cz/item/CS_URS_2025_02/766495100"/>
    <hyperlink ref="F1128" r:id="rId138" display="https://podminky.urs.cz/item/CS_URS_2025_02/762526510"/>
    <hyperlink ref="F1143" r:id="rId139" display="https://podminky.urs.cz/item/CS_URS_2025_02/766660745"/>
    <hyperlink ref="F1151" r:id="rId140" display="https://podminky.urs.cz/item/CS_URS_2025_02/766660717"/>
    <hyperlink ref="F1159" r:id="rId141" display="https://podminky.urs.cz/item/CS_URS_2025_02/766660718"/>
    <hyperlink ref="F1164" r:id="rId142" display="https://podminky.urs.cz/item/CS_URS_2025_02/766660720"/>
    <hyperlink ref="F1172" r:id="rId143" display="https://podminky.urs.cz/item/CS_URS_2025_02/766660729"/>
    <hyperlink ref="F1180" r:id="rId144" display="https://podminky.urs.cz/item/CS_URS_2025_02/766660734"/>
    <hyperlink ref="F1188" r:id="rId145" display="https://podminky.urs.cz/item/CS_URS_2025_02/766660751"/>
    <hyperlink ref="F1196" r:id="rId146" display="https://podminky.urs.cz/item/CS_URS_2025_02/766660752"/>
    <hyperlink ref="F1204" r:id="rId147" display="https://podminky.urs.cz/item/CS_URS_2025_02/766660761"/>
    <hyperlink ref="F1212" r:id="rId148" display="https://podminky.urs.cz/item/CS_URS_2025_02/766660762"/>
    <hyperlink ref="F1220" r:id="rId149" display="https://podminky.urs.cz/item/CS_URS_2025_02/766691932"/>
    <hyperlink ref="F1233" r:id="rId150" display="https://podminky.urs.cz/item/CS_URS_2025_02/766660012"/>
    <hyperlink ref="F1242" r:id="rId151" display="https://podminky.urs.cz/item/CS_URS_2025_02/998766122"/>
    <hyperlink ref="F1246" r:id="rId152" display="https://podminky.urs.cz/item/CS_URS_2025_02/767531121"/>
    <hyperlink ref="F1253" r:id="rId153" display="https://podminky.urs.cz/item/CS_URS_2025_02/767531215"/>
    <hyperlink ref="F1260" r:id="rId154" display="https://podminky.urs.cz/item/CS_URS_2025_02/767641805"/>
    <hyperlink ref="F1264" r:id="rId155" display="https://podminky.urs.cz/item/CS_URS_2025_02/998767112"/>
    <hyperlink ref="F1268" r:id="rId156" display="https://podminky.urs.cz/item/CS_URS_2025_02/783214101"/>
    <hyperlink ref="F1277" r:id="rId157" display="https://podminky.urs.cz/item/CS_URS_2025_02/783218111"/>
    <hyperlink ref="F1287" r:id="rId158" display="https://podminky.urs.cz/item/CS_URS_2025_02/784111005"/>
    <hyperlink ref="F1295" r:id="rId159" display="https://podminky.urs.cz/item/CS_URS_2025_02/784111035"/>
    <hyperlink ref="F1303" r:id="rId160" display="https://podminky.urs.cz/item/CS_URS_2025_02/784121035"/>
    <hyperlink ref="F1311" r:id="rId161" display="https://podminky.urs.cz/item/CS_URS_2025_02/784171115"/>
    <hyperlink ref="F1319" r:id="rId162" display="https://podminky.urs.cz/item/CS_URS_2025_02/784181005"/>
    <hyperlink ref="F1327" r:id="rId163" display="https://podminky.urs.cz/item/CS_URS_2025_02/784191001"/>
    <hyperlink ref="F1334" r:id="rId164" display="https://podminky.urs.cz/item/CS_URS_2025_02/784221105"/>
    <hyperlink ref="F1342" r:id="rId165" display="https://podminky.urs.cz/item/CS_URS_2025_02/784181105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66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130.832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1"/>
      <c r="C3" s="132"/>
      <c r="D3" s="132"/>
      <c r="E3" s="132"/>
      <c r="F3" s="132"/>
      <c r="G3" s="132"/>
      <c r="H3" s="23"/>
    </row>
    <row r="4" s="1" customFormat="1" ht="24.96" customHeight="1">
      <c r="B4" s="23"/>
      <c r="C4" s="133" t="s">
        <v>3248</v>
      </c>
      <c r="H4" s="23"/>
    </row>
    <row r="5" s="1" customFormat="1" ht="12" customHeight="1">
      <c r="B5" s="23"/>
      <c r="C5" s="300" t="s">
        <v>13</v>
      </c>
      <c r="D5" s="143" t="s">
        <v>14</v>
      </c>
      <c r="E5" s="1"/>
      <c r="F5" s="1"/>
      <c r="H5" s="23"/>
    </row>
    <row r="6" s="1" customFormat="1" ht="36.96" customHeight="1">
      <c r="B6" s="23"/>
      <c r="C6" s="301" t="s">
        <v>16</v>
      </c>
      <c r="D6" s="302" t="s">
        <v>17</v>
      </c>
      <c r="E6" s="1"/>
      <c r="F6" s="1"/>
      <c r="H6" s="23"/>
    </row>
    <row r="7" s="1" customFormat="1" ht="16.5" customHeight="1">
      <c r="B7" s="23"/>
      <c r="C7" s="135" t="s">
        <v>23</v>
      </c>
      <c r="D7" s="140" t="str">
        <f>'Rekapitulace stavby'!AN8</f>
        <v>4. 7. 2025</v>
      </c>
      <c r="H7" s="23"/>
    </row>
    <row r="8" s="2" customFormat="1" ht="10.8" customHeight="1">
      <c r="A8" s="41"/>
      <c r="B8" s="47"/>
      <c r="C8" s="41"/>
      <c r="D8" s="41"/>
      <c r="E8" s="41"/>
      <c r="F8" s="41"/>
      <c r="G8" s="41"/>
      <c r="H8" s="47"/>
    </row>
    <row r="9" s="11" customFormat="1" ht="29.28" customHeight="1">
      <c r="A9" s="180"/>
      <c r="B9" s="303"/>
      <c r="C9" s="304" t="s">
        <v>57</v>
      </c>
      <c r="D9" s="305" t="s">
        <v>58</v>
      </c>
      <c r="E9" s="305" t="s">
        <v>126</v>
      </c>
      <c r="F9" s="306" t="s">
        <v>3249</v>
      </c>
      <c r="G9" s="180"/>
      <c r="H9" s="303"/>
    </row>
    <row r="10" s="2" customFormat="1" ht="26.4" customHeight="1">
      <c r="A10" s="41"/>
      <c r="B10" s="47"/>
      <c r="C10" s="307" t="s">
        <v>81</v>
      </c>
      <c r="D10" s="307" t="s">
        <v>82</v>
      </c>
      <c r="E10" s="41"/>
      <c r="F10" s="41"/>
      <c r="G10" s="41"/>
      <c r="H10" s="47"/>
    </row>
    <row r="11" s="2" customFormat="1" ht="16.8" customHeight="1">
      <c r="A11" s="41"/>
      <c r="B11" s="47"/>
      <c r="C11" s="308" t="s">
        <v>3250</v>
      </c>
      <c r="D11" s="309" t="s">
        <v>3251</v>
      </c>
      <c r="E11" s="310" t="s">
        <v>160</v>
      </c>
      <c r="F11" s="311">
        <v>21.524999999999999</v>
      </c>
      <c r="G11" s="41"/>
      <c r="H11" s="47"/>
    </row>
    <row r="12" s="2" customFormat="1" ht="16.8" customHeight="1">
      <c r="A12" s="41"/>
      <c r="B12" s="47"/>
      <c r="C12" s="312" t="s">
        <v>19</v>
      </c>
      <c r="D12" s="312" t="s">
        <v>1394</v>
      </c>
      <c r="E12" s="20" t="s">
        <v>19</v>
      </c>
      <c r="F12" s="313">
        <v>17.024999999999999</v>
      </c>
      <c r="G12" s="41"/>
      <c r="H12" s="47"/>
    </row>
    <row r="13" s="2" customFormat="1" ht="16.8" customHeight="1">
      <c r="A13" s="41"/>
      <c r="B13" s="47"/>
      <c r="C13" s="312" t="s">
        <v>19</v>
      </c>
      <c r="D13" s="312" t="s">
        <v>1395</v>
      </c>
      <c r="E13" s="20" t="s">
        <v>19</v>
      </c>
      <c r="F13" s="313">
        <v>4.5</v>
      </c>
      <c r="G13" s="41"/>
      <c r="H13" s="47"/>
    </row>
    <row r="14" s="2" customFormat="1" ht="16.8" customHeight="1">
      <c r="A14" s="41"/>
      <c r="B14" s="47"/>
      <c r="C14" s="312" t="s">
        <v>19</v>
      </c>
      <c r="D14" s="312" t="s">
        <v>213</v>
      </c>
      <c r="E14" s="20" t="s">
        <v>19</v>
      </c>
      <c r="F14" s="313">
        <v>21.524999999999999</v>
      </c>
      <c r="G14" s="41"/>
      <c r="H14" s="47"/>
    </row>
    <row r="15" s="2" customFormat="1" ht="26.4" customHeight="1">
      <c r="A15" s="41"/>
      <c r="B15" s="47"/>
      <c r="C15" s="307" t="s">
        <v>87</v>
      </c>
      <c r="D15" s="307" t="s">
        <v>88</v>
      </c>
      <c r="E15" s="41"/>
      <c r="F15" s="41"/>
      <c r="G15" s="41"/>
      <c r="H15" s="47"/>
    </row>
    <row r="16" s="2" customFormat="1" ht="16.8" customHeight="1">
      <c r="A16" s="41"/>
      <c r="B16" s="47"/>
      <c r="C16" s="308" t="s">
        <v>1404</v>
      </c>
      <c r="D16" s="309" t="s">
        <v>1405</v>
      </c>
      <c r="E16" s="310" t="s">
        <v>160</v>
      </c>
      <c r="F16" s="311">
        <v>393.82499999999999</v>
      </c>
      <c r="G16" s="41"/>
      <c r="H16" s="47"/>
    </row>
    <row r="17" s="2" customFormat="1" ht="16.8" customHeight="1">
      <c r="A17" s="41"/>
      <c r="B17" s="47"/>
      <c r="C17" s="312" t="s">
        <v>19</v>
      </c>
      <c r="D17" s="312" t="s">
        <v>1488</v>
      </c>
      <c r="E17" s="20" t="s">
        <v>19</v>
      </c>
      <c r="F17" s="313">
        <v>393.82499999999999</v>
      </c>
      <c r="G17" s="41"/>
      <c r="H17" s="47"/>
    </row>
    <row r="18" s="2" customFormat="1" ht="16.8" customHeight="1">
      <c r="A18" s="41"/>
      <c r="B18" s="47"/>
      <c r="C18" s="314" t="s">
        <v>3252</v>
      </c>
      <c r="D18" s="41"/>
      <c r="E18" s="41"/>
      <c r="F18" s="41"/>
      <c r="G18" s="41"/>
      <c r="H18" s="47"/>
    </row>
    <row r="19" s="2" customFormat="1" ht="16.8" customHeight="1">
      <c r="A19" s="41"/>
      <c r="B19" s="47"/>
      <c r="C19" s="312" t="s">
        <v>248</v>
      </c>
      <c r="D19" s="312" t="s">
        <v>249</v>
      </c>
      <c r="E19" s="20" t="s">
        <v>160</v>
      </c>
      <c r="F19" s="313">
        <v>393.82499999999999</v>
      </c>
      <c r="G19" s="41"/>
      <c r="H19" s="47"/>
    </row>
    <row r="20" s="2" customFormat="1" ht="16.8" customHeight="1">
      <c r="A20" s="41"/>
      <c r="B20" s="47"/>
      <c r="C20" s="312" t="s">
        <v>1573</v>
      </c>
      <c r="D20" s="312" t="s">
        <v>1574</v>
      </c>
      <c r="E20" s="20" t="s">
        <v>160</v>
      </c>
      <c r="F20" s="313">
        <v>393.82499999999999</v>
      </c>
      <c r="G20" s="41"/>
      <c r="H20" s="47"/>
    </row>
    <row r="21" s="2" customFormat="1" ht="16.8" customHeight="1">
      <c r="A21" s="41"/>
      <c r="B21" s="47"/>
      <c r="C21" s="312" t="s">
        <v>1586</v>
      </c>
      <c r="D21" s="312" t="s">
        <v>1587</v>
      </c>
      <c r="E21" s="20" t="s">
        <v>160</v>
      </c>
      <c r="F21" s="313">
        <v>393.82499999999999</v>
      </c>
      <c r="G21" s="41"/>
      <c r="H21" s="47"/>
    </row>
    <row r="22" s="2" customFormat="1" ht="16.8" customHeight="1">
      <c r="A22" s="41"/>
      <c r="B22" s="47"/>
      <c r="C22" s="312" t="s">
        <v>1803</v>
      </c>
      <c r="D22" s="312" t="s">
        <v>1804</v>
      </c>
      <c r="E22" s="20" t="s">
        <v>160</v>
      </c>
      <c r="F22" s="313">
        <v>393.82499999999999</v>
      </c>
      <c r="G22" s="41"/>
      <c r="H22" s="47"/>
    </row>
    <row r="23" s="2" customFormat="1" ht="16.8" customHeight="1">
      <c r="A23" s="41"/>
      <c r="B23" s="47"/>
      <c r="C23" s="312" t="s">
        <v>1777</v>
      </c>
      <c r="D23" s="312" t="s">
        <v>1778</v>
      </c>
      <c r="E23" s="20" t="s">
        <v>160</v>
      </c>
      <c r="F23" s="313">
        <v>393.82499999999999</v>
      </c>
      <c r="G23" s="41"/>
      <c r="H23" s="47"/>
    </row>
    <row r="24" s="2" customFormat="1" ht="16.8" customHeight="1">
      <c r="A24" s="41"/>
      <c r="B24" s="47"/>
      <c r="C24" s="312" t="s">
        <v>1596</v>
      </c>
      <c r="D24" s="312" t="s">
        <v>1597</v>
      </c>
      <c r="E24" s="20" t="s">
        <v>160</v>
      </c>
      <c r="F24" s="313">
        <v>492.28100000000001</v>
      </c>
      <c r="G24" s="41"/>
      <c r="H24" s="47"/>
    </row>
    <row r="25" s="2" customFormat="1" ht="26.4" customHeight="1">
      <c r="A25" s="41"/>
      <c r="B25" s="47"/>
      <c r="C25" s="307" t="s">
        <v>92</v>
      </c>
      <c r="D25" s="307" t="s">
        <v>93</v>
      </c>
      <c r="E25" s="41"/>
      <c r="F25" s="41"/>
      <c r="G25" s="41"/>
      <c r="H25" s="47"/>
    </row>
    <row r="26" s="2" customFormat="1" ht="16.8" customHeight="1">
      <c r="A26" s="41"/>
      <c r="B26" s="47"/>
      <c r="C26" s="308" t="s">
        <v>3253</v>
      </c>
      <c r="D26" s="309" t="s">
        <v>3254</v>
      </c>
      <c r="E26" s="310" t="s">
        <v>19</v>
      </c>
      <c r="F26" s="311">
        <v>343.36000000000001</v>
      </c>
      <c r="G26" s="41"/>
      <c r="H26" s="47"/>
    </row>
    <row r="27" s="2" customFormat="1" ht="16.8" customHeight="1">
      <c r="A27" s="41"/>
      <c r="B27" s="47"/>
      <c r="C27" s="312" t="s">
        <v>19</v>
      </c>
      <c r="D27" s="312" t="s">
        <v>3255</v>
      </c>
      <c r="E27" s="20" t="s">
        <v>19</v>
      </c>
      <c r="F27" s="313">
        <v>183.40000000000001</v>
      </c>
      <c r="G27" s="41"/>
      <c r="H27" s="47"/>
    </row>
    <row r="28" s="2" customFormat="1" ht="16.8" customHeight="1">
      <c r="A28" s="41"/>
      <c r="B28" s="47"/>
      <c r="C28" s="312" t="s">
        <v>19</v>
      </c>
      <c r="D28" s="312" t="s">
        <v>3256</v>
      </c>
      <c r="E28" s="20" t="s">
        <v>19</v>
      </c>
      <c r="F28" s="313">
        <v>159.96000000000001</v>
      </c>
      <c r="G28" s="41"/>
      <c r="H28" s="47"/>
    </row>
    <row r="29" s="2" customFormat="1" ht="16.8" customHeight="1">
      <c r="A29" s="41"/>
      <c r="B29" s="47"/>
      <c r="C29" s="312" t="s">
        <v>19</v>
      </c>
      <c r="D29" s="312" t="s">
        <v>213</v>
      </c>
      <c r="E29" s="20" t="s">
        <v>19</v>
      </c>
      <c r="F29" s="313">
        <v>343.36000000000001</v>
      </c>
      <c r="G29" s="41"/>
      <c r="H29" s="47"/>
    </row>
    <row r="30" s="2" customFormat="1" ht="16.8" customHeight="1">
      <c r="A30" s="41"/>
      <c r="B30" s="47"/>
      <c r="C30" s="308" t="s">
        <v>1404</v>
      </c>
      <c r="D30" s="309" t="s">
        <v>1405</v>
      </c>
      <c r="E30" s="310" t="s">
        <v>160</v>
      </c>
      <c r="F30" s="311">
        <v>393.82499999999999</v>
      </c>
      <c r="G30" s="41"/>
      <c r="H30" s="47"/>
    </row>
    <row r="31" s="2" customFormat="1" ht="16.8" customHeight="1">
      <c r="A31" s="41"/>
      <c r="B31" s="47"/>
      <c r="C31" s="312" t="s">
        <v>19</v>
      </c>
      <c r="D31" s="312" t="s">
        <v>1488</v>
      </c>
      <c r="E31" s="20" t="s">
        <v>19</v>
      </c>
      <c r="F31" s="313">
        <v>393.82499999999999</v>
      </c>
      <c r="G31" s="41"/>
      <c r="H31" s="47"/>
    </row>
    <row r="32" s="2" customFormat="1" ht="16.8" customHeight="1">
      <c r="A32" s="41"/>
      <c r="B32" s="47"/>
      <c r="C32" s="314" t="s">
        <v>3252</v>
      </c>
      <c r="D32" s="41"/>
      <c r="E32" s="41"/>
      <c r="F32" s="41"/>
      <c r="G32" s="41"/>
      <c r="H32" s="47"/>
    </row>
    <row r="33" s="2" customFormat="1" ht="16.8" customHeight="1">
      <c r="A33" s="41"/>
      <c r="B33" s="47"/>
      <c r="C33" s="312" t="s">
        <v>248</v>
      </c>
      <c r="D33" s="312" t="s">
        <v>249</v>
      </c>
      <c r="E33" s="20" t="s">
        <v>160</v>
      </c>
      <c r="F33" s="313">
        <v>393.82499999999999</v>
      </c>
      <c r="G33" s="41"/>
      <c r="H33" s="47"/>
    </row>
    <row r="34" s="2" customFormat="1" ht="16.8" customHeight="1">
      <c r="A34" s="41"/>
      <c r="B34" s="47"/>
      <c r="C34" s="312" t="s">
        <v>2516</v>
      </c>
      <c r="D34" s="312" t="s">
        <v>2517</v>
      </c>
      <c r="E34" s="20" t="s">
        <v>160</v>
      </c>
      <c r="F34" s="313">
        <v>393.82499999999999</v>
      </c>
      <c r="G34" s="41"/>
      <c r="H34" s="47"/>
    </row>
    <row r="35" s="2" customFormat="1" ht="16.8" customHeight="1">
      <c r="A35" s="41"/>
      <c r="B35" s="47"/>
      <c r="C35" s="312" t="s">
        <v>2535</v>
      </c>
      <c r="D35" s="312" t="s">
        <v>2536</v>
      </c>
      <c r="E35" s="20" t="s">
        <v>160</v>
      </c>
      <c r="F35" s="313">
        <v>393.82499999999999</v>
      </c>
      <c r="G35" s="41"/>
      <c r="H35" s="47"/>
    </row>
    <row r="36" s="2" customFormat="1" ht="16.8" customHeight="1">
      <c r="A36" s="41"/>
      <c r="B36" s="47"/>
      <c r="C36" s="312" t="s">
        <v>2576</v>
      </c>
      <c r="D36" s="312" t="s">
        <v>2577</v>
      </c>
      <c r="E36" s="20" t="s">
        <v>160</v>
      </c>
      <c r="F36" s="313">
        <v>393.82499999999999</v>
      </c>
      <c r="G36" s="41"/>
      <c r="H36" s="47"/>
    </row>
    <row r="37" s="2" customFormat="1" ht="16.8" customHeight="1">
      <c r="A37" s="41"/>
      <c r="B37" s="47"/>
      <c r="C37" s="312" t="s">
        <v>2950</v>
      </c>
      <c r="D37" s="312" t="s">
        <v>2951</v>
      </c>
      <c r="E37" s="20" t="s">
        <v>160</v>
      </c>
      <c r="F37" s="313">
        <v>393.82499999999999</v>
      </c>
      <c r="G37" s="41"/>
      <c r="H37" s="47"/>
    </row>
    <row r="38" s="2" customFormat="1" ht="16.8" customHeight="1">
      <c r="A38" s="41"/>
      <c r="B38" s="47"/>
      <c r="C38" s="312" t="s">
        <v>2956</v>
      </c>
      <c r="D38" s="312" t="s">
        <v>2957</v>
      </c>
      <c r="E38" s="20" t="s">
        <v>160</v>
      </c>
      <c r="F38" s="313">
        <v>393.82499999999999</v>
      </c>
      <c r="G38" s="41"/>
      <c r="H38" s="47"/>
    </row>
    <row r="39" s="2" customFormat="1" ht="16.8" customHeight="1">
      <c r="A39" s="41"/>
      <c r="B39" s="47"/>
      <c r="C39" s="312" t="s">
        <v>2625</v>
      </c>
      <c r="D39" s="312" t="s">
        <v>2626</v>
      </c>
      <c r="E39" s="20" t="s">
        <v>160</v>
      </c>
      <c r="F39" s="313">
        <v>393.82499999999999</v>
      </c>
      <c r="G39" s="41"/>
      <c r="H39" s="47"/>
    </row>
    <row r="40" s="2" customFormat="1" ht="16.8" customHeight="1">
      <c r="A40" s="41"/>
      <c r="B40" s="47"/>
      <c r="C40" s="312" t="s">
        <v>2632</v>
      </c>
      <c r="D40" s="312" t="s">
        <v>2633</v>
      </c>
      <c r="E40" s="20" t="s">
        <v>160</v>
      </c>
      <c r="F40" s="313">
        <v>393.82499999999999</v>
      </c>
      <c r="G40" s="41"/>
      <c r="H40" s="47"/>
    </row>
    <row r="41" s="2" customFormat="1" ht="16.8" customHeight="1">
      <c r="A41" s="41"/>
      <c r="B41" s="47"/>
      <c r="C41" s="312" t="s">
        <v>2646</v>
      </c>
      <c r="D41" s="312" t="s">
        <v>2647</v>
      </c>
      <c r="E41" s="20" t="s">
        <v>160</v>
      </c>
      <c r="F41" s="313">
        <v>393.82499999999999</v>
      </c>
      <c r="G41" s="41"/>
      <c r="H41" s="47"/>
    </row>
    <row r="42" s="2" customFormat="1" ht="16.8" customHeight="1">
      <c r="A42" s="41"/>
      <c r="B42" s="47"/>
      <c r="C42" s="312" t="s">
        <v>3230</v>
      </c>
      <c r="D42" s="312" t="s">
        <v>3231</v>
      </c>
      <c r="E42" s="20" t="s">
        <v>160</v>
      </c>
      <c r="F42" s="313">
        <v>393.82499999999999</v>
      </c>
      <c r="G42" s="41"/>
      <c r="H42" s="47"/>
    </row>
    <row r="43" s="2" customFormat="1" ht="16.8" customHeight="1">
      <c r="A43" s="41"/>
      <c r="B43" s="47"/>
      <c r="C43" s="312" t="s">
        <v>2365</v>
      </c>
      <c r="D43" s="312" t="s">
        <v>2366</v>
      </c>
      <c r="E43" s="20" t="s">
        <v>160</v>
      </c>
      <c r="F43" s="313">
        <v>452.899</v>
      </c>
      <c r="G43" s="41"/>
      <c r="H43" s="47"/>
    </row>
    <row r="44" s="2" customFormat="1">
      <c r="A44" s="41"/>
      <c r="B44" s="47"/>
      <c r="C44" s="312" t="s">
        <v>2547</v>
      </c>
      <c r="D44" s="312" t="s">
        <v>2548</v>
      </c>
      <c r="E44" s="20" t="s">
        <v>160</v>
      </c>
      <c r="F44" s="313">
        <v>472.97399999999999</v>
      </c>
      <c r="G44" s="41"/>
      <c r="H44" s="47"/>
    </row>
    <row r="45" s="2" customFormat="1" ht="7.44" customHeight="1">
      <c r="A45" s="41"/>
      <c r="B45" s="159"/>
      <c r="C45" s="160"/>
      <c r="D45" s="160"/>
      <c r="E45" s="160"/>
      <c r="F45" s="160"/>
      <c r="G45" s="160"/>
      <c r="H45" s="47"/>
    </row>
    <row r="46" s="2" customFormat="1">
      <c r="A46" s="41"/>
      <c r="B46" s="41"/>
      <c r="C46" s="41"/>
      <c r="D46" s="41"/>
      <c r="E46" s="41"/>
      <c r="F46" s="41"/>
      <c r="G46" s="41"/>
      <c r="H46" s="41"/>
    </row>
  </sheetData>
  <sheetProtection sheet="1" formatColumns="0" formatRows="0" objects="1" scenarios="1" spinCount="100000" saltValue="1lmmBoEPT6RcNiJxVsBf32auQe22bW7quzrEdHGg+iYpiGYjrSs8XSzQ/KQGNccBgF6hS0LR+q1V7ULSM491Yw==" hashValue="xXmwDX+ZW3zs+cn9riwbVGTchDlzKoqfFtIYk3J28Sp5uF9eFHEsDAmIAAiiT/WF7zNewNpDvhKa0CznbTvA+w==" algorithmName="SHA-512" password="CA7F"/>
  <mergeCells count="2">
    <mergeCell ref="D5:F5"/>
    <mergeCell ref="D6:F6"/>
  </mergeCells>
  <pageSetup paperSize="9" orientation="landscape" blackAndWhite="1" fitToHeight="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315" customWidth="1"/>
    <col min="2" max="2" width="1.667969" style="315" customWidth="1"/>
    <col min="3" max="4" width="5" style="315" customWidth="1"/>
    <col min="5" max="5" width="11.66016" style="315" customWidth="1"/>
    <col min="6" max="6" width="9.160156" style="315" customWidth="1"/>
    <col min="7" max="7" width="5" style="315" customWidth="1"/>
    <col min="8" max="8" width="77.83203" style="315" customWidth="1"/>
    <col min="9" max="10" width="20" style="315" customWidth="1"/>
    <col min="11" max="11" width="1.667969" style="315" customWidth="1"/>
  </cols>
  <sheetData>
    <row r="1" s="1" customFormat="1" ht="37.5" customHeight="1"/>
    <row r="2" s="1" customFormat="1" ht="7.5" customHeight="1">
      <c r="B2" s="316"/>
      <c r="C2" s="317"/>
      <c r="D2" s="317"/>
      <c r="E2" s="317"/>
      <c r="F2" s="317"/>
      <c r="G2" s="317"/>
      <c r="H2" s="317"/>
      <c r="I2" s="317"/>
      <c r="J2" s="317"/>
      <c r="K2" s="318"/>
    </row>
    <row r="3" s="17" customFormat="1" ht="45" customHeight="1">
      <c r="B3" s="319"/>
      <c r="C3" s="320" t="s">
        <v>3257</v>
      </c>
      <c r="D3" s="320"/>
      <c r="E3" s="320"/>
      <c r="F3" s="320"/>
      <c r="G3" s="320"/>
      <c r="H3" s="320"/>
      <c r="I3" s="320"/>
      <c r="J3" s="320"/>
      <c r="K3" s="321"/>
    </row>
    <row r="4" s="1" customFormat="1" ht="25.5" customHeight="1">
      <c r="B4" s="322"/>
      <c r="C4" s="323" t="s">
        <v>3258</v>
      </c>
      <c r="D4" s="323"/>
      <c r="E4" s="323"/>
      <c r="F4" s="323"/>
      <c r="G4" s="323"/>
      <c r="H4" s="323"/>
      <c r="I4" s="323"/>
      <c r="J4" s="323"/>
      <c r="K4" s="324"/>
    </row>
    <row r="5" s="1" customFormat="1" ht="5.25" customHeight="1">
      <c r="B5" s="322"/>
      <c r="C5" s="325"/>
      <c r="D5" s="325"/>
      <c r="E5" s="325"/>
      <c r="F5" s="325"/>
      <c r="G5" s="325"/>
      <c r="H5" s="325"/>
      <c r="I5" s="325"/>
      <c r="J5" s="325"/>
      <c r="K5" s="324"/>
    </row>
    <row r="6" s="1" customFormat="1" ht="15" customHeight="1">
      <c r="B6" s="322"/>
      <c r="C6" s="326" t="s">
        <v>3259</v>
      </c>
      <c r="D6" s="326"/>
      <c r="E6" s="326"/>
      <c r="F6" s="326"/>
      <c r="G6" s="326"/>
      <c r="H6" s="326"/>
      <c r="I6" s="326"/>
      <c r="J6" s="326"/>
      <c r="K6" s="324"/>
    </row>
    <row r="7" s="1" customFormat="1" ht="15" customHeight="1">
      <c r="B7" s="327"/>
      <c r="C7" s="326" t="s">
        <v>3260</v>
      </c>
      <c r="D7" s="326"/>
      <c r="E7" s="326"/>
      <c r="F7" s="326"/>
      <c r="G7" s="326"/>
      <c r="H7" s="326"/>
      <c r="I7" s="326"/>
      <c r="J7" s="326"/>
      <c r="K7" s="324"/>
    </row>
    <row r="8" s="1" customFormat="1" ht="12.75" customHeight="1">
      <c r="B8" s="327"/>
      <c r="C8" s="326"/>
      <c r="D8" s="326"/>
      <c r="E8" s="326"/>
      <c r="F8" s="326"/>
      <c r="G8" s="326"/>
      <c r="H8" s="326"/>
      <c r="I8" s="326"/>
      <c r="J8" s="326"/>
      <c r="K8" s="324"/>
    </row>
    <row r="9" s="1" customFormat="1" ht="15" customHeight="1">
      <c r="B9" s="327"/>
      <c r="C9" s="326" t="s">
        <v>3261</v>
      </c>
      <c r="D9" s="326"/>
      <c r="E9" s="326"/>
      <c r="F9" s="326"/>
      <c r="G9" s="326"/>
      <c r="H9" s="326"/>
      <c r="I9" s="326"/>
      <c r="J9" s="326"/>
      <c r="K9" s="324"/>
    </row>
    <row r="10" s="1" customFormat="1" ht="15" customHeight="1">
      <c r="B10" s="327"/>
      <c r="C10" s="326"/>
      <c r="D10" s="326" t="s">
        <v>3262</v>
      </c>
      <c r="E10" s="326"/>
      <c r="F10" s="326"/>
      <c r="G10" s="326"/>
      <c r="H10" s="326"/>
      <c r="I10" s="326"/>
      <c r="J10" s="326"/>
      <c r="K10" s="324"/>
    </row>
    <row r="11" s="1" customFormat="1" ht="15" customHeight="1">
      <c r="B11" s="327"/>
      <c r="C11" s="328"/>
      <c r="D11" s="326" t="s">
        <v>3263</v>
      </c>
      <c r="E11" s="326"/>
      <c r="F11" s="326"/>
      <c r="G11" s="326"/>
      <c r="H11" s="326"/>
      <c r="I11" s="326"/>
      <c r="J11" s="326"/>
      <c r="K11" s="324"/>
    </row>
    <row r="12" s="1" customFormat="1" ht="15" customHeight="1">
      <c r="B12" s="327"/>
      <c r="C12" s="328"/>
      <c r="D12" s="326"/>
      <c r="E12" s="326"/>
      <c r="F12" s="326"/>
      <c r="G12" s="326"/>
      <c r="H12" s="326"/>
      <c r="I12" s="326"/>
      <c r="J12" s="326"/>
      <c r="K12" s="324"/>
    </row>
    <row r="13" s="1" customFormat="1" ht="15" customHeight="1">
      <c r="B13" s="327"/>
      <c r="C13" s="328"/>
      <c r="D13" s="329" t="s">
        <v>3264</v>
      </c>
      <c r="E13" s="326"/>
      <c r="F13" s="326"/>
      <c r="G13" s="326"/>
      <c r="H13" s="326"/>
      <c r="I13" s="326"/>
      <c r="J13" s="326"/>
      <c r="K13" s="324"/>
    </row>
    <row r="14" s="1" customFormat="1" ht="12.75" customHeight="1">
      <c r="B14" s="327"/>
      <c r="C14" s="328"/>
      <c r="D14" s="328"/>
      <c r="E14" s="328"/>
      <c r="F14" s="328"/>
      <c r="G14" s="328"/>
      <c r="H14" s="328"/>
      <c r="I14" s="328"/>
      <c r="J14" s="328"/>
      <c r="K14" s="324"/>
    </row>
    <row r="15" s="1" customFormat="1" ht="15" customHeight="1">
      <c r="B15" s="327"/>
      <c r="C15" s="328"/>
      <c r="D15" s="326" t="s">
        <v>3265</v>
      </c>
      <c r="E15" s="326"/>
      <c r="F15" s="326"/>
      <c r="G15" s="326"/>
      <c r="H15" s="326"/>
      <c r="I15" s="326"/>
      <c r="J15" s="326"/>
      <c r="K15" s="324"/>
    </row>
    <row r="16" s="1" customFormat="1" ht="15" customHeight="1">
      <c r="B16" s="327"/>
      <c r="C16" s="328"/>
      <c r="D16" s="326" t="s">
        <v>3266</v>
      </c>
      <c r="E16" s="326"/>
      <c r="F16" s="326"/>
      <c r="G16" s="326"/>
      <c r="H16" s="326"/>
      <c r="I16" s="326"/>
      <c r="J16" s="326"/>
      <c r="K16" s="324"/>
    </row>
    <row r="17" s="1" customFormat="1" ht="15" customHeight="1">
      <c r="B17" s="327"/>
      <c r="C17" s="328"/>
      <c r="D17" s="326" t="s">
        <v>3267</v>
      </c>
      <c r="E17" s="326"/>
      <c r="F17" s="326"/>
      <c r="G17" s="326"/>
      <c r="H17" s="326"/>
      <c r="I17" s="326"/>
      <c r="J17" s="326"/>
      <c r="K17" s="324"/>
    </row>
    <row r="18" s="1" customFormat="1" ht="15" customHeight="1">
      <c r="B18" s="327"/>
      <c r="C18" s="328"/>
      <c r="D18" s="328"/>
      <c r="E18" s="330" t="s">
        <v>83</v>
      </c>
      <c r="F18" s="326" t="s">
        <v>3268</v>
      </c>
      <c r="G18" s="326"/>
      <c r="H18" s="326"/>
      <c r="I18" s="326"/>
      <c r="J18" s="326"/>
      <c r="K18" s="324"/>
    </row>
    <row r="19" s="1" customFormat="1" ht="15" customHeight="1">
      <c r="B19" s="327"/>
      <c r="C19" s="328"/>
      <c r="D19" s="328"/>
      <c r="E19" s="330" t="s">
        <v>3269</v>
      </c>
      <c r="F19" s="326" t="s">
        <v>3270</v>
      </c>
      <c r="G19" s="326"/>
      <c r="H19" s="326"/>
      <c r="I19" s="326"/>
      <c r="J19" s="326"/>
      <c r="K19" s="324"/>
    </row>
    <row r="20" s="1" customFormat="1" ht="15" customHeight="1">
      <c r="B20" s="327"/>
      <c r="C20" s="328"/>
      <c r="D20" s="328"/>
      <c r="E20" s="330" t="s">
        <v>3271</v>
      </c>
      <c r="F20" s="326" t="s">
        <v>3272</v>
      </c>
      <c r="G20" s="326"/>
      <c r="H20" s="326"/>
      <c r="I20" s="326"/>
      <c r="J20" s="326"/>
      <c r="K20" s="324"/>
    </row>
    <row r="21" s="1" customFormat="1" ht="15" customHeight="1">
      <c r="B21" s="327"/>
      <c r="C21" s="328"/>
      <c r="D21" s="328"/>
      <c r="E21" s="330" t="s">
        <v>3273</v>
      </c>
      <c r="F21" s="326" t="s">
        <v>3274</v>
      </c>
      <c r="G21" s="326"/>
      <c r="H21" s="326"/>
      <c r="I21" s="326"/>
      <c r="J21" s="326"/>
      <c r="K21" s="324"/>
    </row>
    <row r="22" s="1" customFormat="1" ht="15" customHeight="1">
      <c r="B22" s="327"/>
      <c r="C22" s="328"/>
      <c r="D22" s="328"/>
      <c r="E22" s="330" t="s">
        <v>3275</v>
      </c>
      <c r="F22" s="326" t="s">
        <v>3276</v>
      </c>
      <c r="G22" s="326"/>
      <c r="H22" s="326"/>
      <c r="I22" s="326"/>
      <c r="J22" s="326"/>
      <c r="K22" s="324"/>
    </row>
    <row r="23" s="1" customFormat="1" ht="15" customHeight="1">
      <c r="B23" s="327"/>
      <c r="C23" s="328"/>
      <c r="D23" s="328"/>
      <c r="E23" s="330" t="s">
        <v>3277</v>
      </c>
      <c r="F23" s="326" t="s">
        <v>3278</v>
      </c>
      <c r="G23" s="326"/>
      <c r="H23" s="326"/>
      <c r="I23" s="326"/>
      <c r="J23" s="326"/>
      <c r="K23" s="324"/>
    </row>
    <row r="24" s="1" customFormat="1" ht="12.75" customHeight="1">
      <c r="B24" s="327"/>
      <c r="C24" s="328"/>
      <c r="D24" s="328"/>
      <c r="E24" s="328"/>
      <c r="F24" s="328"/>
      <c r="G24" s="328"/>
      <c r="H24" s="328"/>
      <c r="I24" s="328"/>
      <c r="J24" s="328"/>
      <c r="K24" s="324"/>
    </row>
    <row r="25" s="1" customFormat="1" ht="15" customHeight="1">
      <c r="B25" s="327"/>
      <c r="C25" s="326" t="s">
        <v>3279</v>
      </c>
      <c r="D25" s="326"/>
      <c r="E25" s="326"/>
      <c r="F25" s="326"/>
      <c r="G25" s="326"/>
      <c r="H25" s="326"/>
      <c r="I25" s="326"/>
      <c r="J25" s="326"/>
      <c r="K25" s="324"/>
    </row>
    <row r="26" s="1" customFormat="1" ht="15" customHeight="1">
      <c r="B26" s="327"/>
      <c r="C26" s="326" t="s">
        <v>3280</v>
      </c>
      <c r="D26" s="326"/>
      <c r="E26" s="326"/>
      <c r="F26" s="326"/>
      <c r="G26" s="326"/>
      <c r="H26" s="326"/>
      <c r="I26" s="326"/>
      <c r="J26" s="326"/>
      <c r="K26" s="324"/>
    </row>
    <row r="27" s="1" customFormat="1" ht="15" customHeight="1">
      <c r="B27" s="327"/>
      <c r="C27" s="326"/>
      <c r="D27" s="326" t="s">
        <v>3281</v>
      </c>
      <c r="E27" s="326"/>
      <c r="F27" s="326"/>
      <c r="G27" s="326"/>
      <c r="H27" s="326"/>
      <c r="I27" s="326"/>
      <c r="J27" s="326"/>
      <c r="K27" s="324"/>
    </row>
    <row r="28" s="1" customFormat="1" ht="15" customHeight="1">
      <c r="B28" s="327"/>
      <c r="C28" s="328"/>
      <c r="D28" s="326" t="s">
        <v>3282</v>
      </c>
      <c r="E28" s="326"/>
      <c r="F28" s="326"/>
      <c r="G28" s="326"/>
      <c r="H28" s="326"/>
      <c r="I28" s="326"/>
      <c r="J28" s="326"/>
      <c r="K28" s="324"/>
    </row>
    <row r="29" s="1" customFormat="1" ht="12.75" customHeight="1">
      <c r="B29" s="327"/>
      <c r="C29" s="328"/>
      <c r="D29" s="328"/>
      <c r="E29" s="328"/>
      <c r="F29" s="328"/>
      <c r="G29" s="328"/>
      <c r="H29" s="328"/>
      <c r="I29" s="328"/>
      <c r="J29" s="328"/>
      <c r="K29" s="324"/>
    </row>
    <row r="30" s="1" customFormat="1" ht="15" customHeight="1">
      <c r="B30" s="327"/>
      <c r="C30" s="328"/>
      <c r="D30" s="326" t="s">
        <v>3283</v>
      </c>
      <c r="E30" s="326"/>
      <c r="F30" s="326"/>
      <c r="G30" s="326"/>
      <c r="H30" s="326"/>
      <c r="I30" s="326"/>
      <c r="J30" s="326"/>
      <c r="K30" s="324"/>
    </row>
    <row r="31" s="1" customFormat="1" ht="15" customHeight="1">
      <c r="B31" s="327"/>
      <c r="C31" s="328"/>
      <c r="D31" s="326" t="s">
        <v>3284</v>
      </c>
      <c r="E31" s="326"/>
      <c r="F31" s="326"/>
      <c r="G31" s="326"/>
      <c r="H31" s="326"/>
      <c r="I31" s="326"/>
      <c r="J31" s="326"/>
      <c r="K31" s="324"/>
    </row>
    <row r="32" s="1" customFormat="1" ht="12.75" customHeight="1">
      <c r="B32" s="327"/>
      <c r="C32" s="328"/>
      <c r="D32" s="328"/>
      <c r="E32" s="328"/>
      <c r="F32" s="328"/>
      <c r="G32" s="328"/>
      <c r="H32" s="328"/>
      <c r="I32" s="328"/>
      <c r="J32" s="328"/>
      <c r="K32" s="324"/>
    </row>
    <row r="33" s="1" customFormat="1" ht="15" customHeight="1">
      <c r="B33" s="327"/>
      <c r="C33" s="328"/>
      <c r="D33" s="326" t="s">
        <v>3285</v>
      </c>
      <c r="E33" s="326"/>
      <c r="F33" s="326"/>
      <c r="G33" s="326"/>
      <c r="H33" s="326"/>
      <c r="I33" s="326"/>
      <c r="J33" s="326"/>
      <c r="K33" s="324"/>
    </row>
    <row r="34" s="1" customFormat="1" ht="15" customHeight="1">
      <c r="B34" s="327"/>
      <c r="C34" s="328"/>
      <c r="D34" s="326" t="s">
        <v>3286</v>
      </c>
      <c r="E34" s="326"/>
      <c r="F34" s="326"/>
      <c r="G34" s="326"/>
      <c r="H34" s="326"/>
      <c r="I34" s="326"/>
      <c r="J34" s="326"/>
      <c r="K34" s="324"/>
    </row>
    <row r="35" s="1" customFormat="1" ht="15" customHeight="1">
      <c r="B35" s="327"/>
      <c r="C35" s="328"/>
      <c r="D35" s="326" t="s">
        <v>3287</v>
      </c>
      <c r="E35" s="326"/>
      <c r="F35" s="326"/>
      <c r="G35" s="326"/>
      <c r="H35" s="326"/>
      <c r="I35" s="326"/>
      <c r="J35" s="326"/>
      <c r="K35" s="324"/>
    </row>
    <row r="36" s="1" customFormat="1" ht="15" customHeight="1">
      <c r="B36" s="327"/>
      <c r="C36" s="328"/>
      <c r="D36" s="326"/>
      <c r="E36" s="329" t="s">
        <v>125</v>
      </c>
      <c r="F36" s="326"/>
      <c r="G36" s="326" t="s">
        <v>3288</v>
      </c>
      <c r="H36" s="326"/>
      <c r="I36" s="326"/>
      <c r="J36" s="326"/>
      <c r="K36" s="324"/>
    </row>
    <row r="37" s="1" customFormat="1" ht="30.75" customHeight="1">
      <c r="B37" s="327"/>
      <c r="C37" s="328"/>
      <c r="D37" s="326"/>
      <c r="E37" s="329" t="s">
        <v>3289</v>
      </c>
      <c r="F37" s="326"/>
      <c r="G37" s="326" t="s">
        <v>3290</v>
      </c>
      <c r="H37" s="326"/>
      <c r="I37" s="326"/>
      <c r="J37" s="326"/>
      <c r="K37" s="324"/>
    </row>
    <row r="38" s="1" customFormat="1" ht="15" customHeight="1">
      <c r="B38" s="327"/>
      <c r="C38" s="328"/>
      <c r="D38" s="326"/>
      <c r="E38" s="329" t="s">
        <v>57</v>
      </c>
      <c r="F38" s="326"/>
      <c r="G38" s="326" t="s">
        <v>3291</v>
      </c>
      <c r="H38" s="326"/>
      <c r="I38" s="326"/>
      <c r="J38" s="326"/>
      <c r="K38" s="324"/>
    </row>
    <row r="39" s="1" customFormat="1" ht="15" customHeight="1">
      <c r="B39" s="327"/>
      <c r="C39" s="328"/>
      <c r="D39" s="326"/>
      <c r="E39" s="329" t="s">
        <v>58</v>
      </c>
      <c r="F39" s="326"/>
      <c r="G39" s="326" t="s">
        <v>3292</v>
      </c>
      <c r="H39" s="326"/>
      <c r="I39" s="326"/>
      <c r="J39" s="326"/>
      <c r="K39" s="324"/>
    </row>
    <row r="40" s="1" customFormat="1" ht="15" customHeight="1">
      <c r="B40" s="327"/>
      <c r="C40" s="328"/>
      <c r="D40" s="326"/>
      <c r="E40" s="329" t="s">
        <v>126</v>
      </c>
      <c r="F40" s="326"/>
      <c r="G40" s="326" t="s">
        <v>3293</v>
      </c>
      <c r="H40" s="326"/>
      <c r="I40" s="326"/>
      <c r="J40" s="326"/>
      <c r="K40" s="324"/>
    </row>
    <row r="41" s="1" customFormat="1" ht="15" customHeight="1">
      <c r="B41" s="327"/>
      <c r="C41" s="328"/>
      <c r="D41" s="326"/>
      <c r="E41" s="329" t="s">
        <v>127</v>
      </c>
      <c r="F41" s="326"/>
      <c r="G41" s="326" t="s">
        <v>3294</v>
      </c>
      <c r="H41" s="326"/>
      <c r="I41" s="326"/>
      <c r="J41" s="326"/>
      <c r="K41" s="324"/>
    </row>
    <row r="42" s="1" customFormat="1" ht="15" customHeight="1">
      <c r="B42" s="327"/>
      <c r="C42" s="328"/>
      <c r="D42" s="326"/>
      <c r="E42" s="329" t="s">
        <v>3295</v>
      </c>
      <c r="F42" s="326"/>
      <c r="G42" s="326" t="s">
        <v>3296</v>
      </c>
      <c r="H42" s="326"/>
      <c r="I42" s="326"/>
      <c r="J42" s="326"/>
      <c r="K42" s="324"/>
    </row>
    <row r="43" s="1" customFormat="1" ht="15" customHeight="1">
      <c r="B43" s="327"/>
      <c r="C43" s="328"/>
      <c r="D43" s="326"/>
      <c r="E43" s="329"/>
      <c r="F43" s="326"/>
      <c r="G43" s="326" t="s">
        <v>3297</v>
      </c>
      <c r="H43" s="326"/>
      <c r="I43" s="326"/>
      <c r="J43" s="326"/>
      <c r="K43" s="324"/>
    </row>
    <row r="44" s="1" customFormat="1" ht="15" customHeight="1">
      <c r="B44" s="327"/>
      <c r="C44" s="328"/>
      <c r="D44" s="326"/>
      <c r="E44" s="329" t="s">
        <v>3298</v>
      </c>
      <c r="F44" s="326"/>
      <c r="G44" s="326" t="s">
        <v>3299</v>
      </c>
      <c r="H44" s="326"/>
      <c r="I44" s="326"/>
      <c r="J44" s="326"/>
      <c r="K44" s="324"/>
    </row>
    <row r="45" s="1" customFormat="1" ht="15" customHeight="1">
      <c r="B45" s="327"/>
      <c r="C45" s="328"/>
      <c r="D45" s="326"/>
      <c r="E45" s="329" t="s">
        <v>129</v>
      </c>
      <c r="F45" s="326"/>
      <c r="G45" s="326" t="s">
        <v>3300</v>
      </c>
      <c r="H45" s="326"/>
      <c r="I45" s="326"/>
      <c r="J45" s="326"/>
      <c r="K45" s="324"/>
    </row>
    <row r="46" s="1" customFormat="1" ht="12.75" customHeight="1">
      <c r="B46" s="327"/>
      <c r="C46" s="328"/>
      <c r="D46" s="326"/>
      <c r="E46" s="326"/>
      <c r="F46" s="326"/>
      <c r="G46" s="326"/>
      <c r="H46" s="326"/>
      <c r="I46" s="326"/>
      <c r="J46" s="326"/>
      <c r="K46" s="324"/>
    </row>
    <row r="47" s="1" customFormat="1" ht="15" customHeight="1">
      <c r="B47" s="327"/>
      <c r="C47" s="328"/>
      <c r="D47" s="326" t="s">
        <v>3301</v>
      </c>
      <c r="E47" s="326"/>
      <c r="F47" s="326"/>
      <c r="G47" s="326"/>
      <c r="H47" s="326"/>
      <c r="I47" s="326"/>
      <c r="J47" s="326"/>
      <c r="K47" s="324"/>
    </row>
    <row r="48" s="1" customFormat="1" ht="15" customHeight="1">
      <c r="B48" s="327"/>
      <c r="C48" s="328"/>
      <c r="D48" s="328"/>
      <c r="E48" s="326" t="s">
        <v>3302</v>
      </c>
      <c r="F48" s="326"/>
      <c r="G48" s="326"/>
      <c r="H48" s="326"/>
      <c r="I48" s="326"/>
      <c r="J48" s="326"/>
      <c r="K48" s="324"/>
    </row>
    <row r="49" s="1" customFormat="1" ht="15" customHeight="1">
      <c r="B49" s="327"/>
      <c r="C49" s="328"/>
      <c r="D49" s="328"/>
      <c r="E49" s="326" t="s">
        <v>3303</v>
      </c>
      <c r="F49" s="326"/>
      <c r="G49" s="326"/>
      <c r="H49" s="326"/>
      <c r="I49" s="326"/>
      <c r="J49" s="326"/>
      <c r="K49" s="324"/>
    </row>
    <row r="50" s="1" customFormat="1" ht="15" customHeight="1">
      <c r="B50" s="327"/>
      <c r="C50" s="328"/>
      <c r="D50" s="328"/>
      <c r="E50" s="326" t="s">
        <v>3304</v>
      </c>
      <c r="F50" s="326"/>
      <c r="G50" s="326"/>
      <c r="H50" s="326"/>
      <c r="I50" s="326"/>
      <c r="J50" s="326"/>
      <c r="K50" s="324"/>
    </row>
    <row r="51" s="1" customFormat="1" ht="15" customHeight="1">
      <c r="B51" s="327"/>
      <c r="C51" s="328"/>
      <c r="D51" s="326" t="s">
        <v>3305</v>
      </c>
      <c r="E51" s="326"/>
      <c r="F51" s="326"/>
      <c r="G51" s="326"/>
      <c r="H51" s="326"/>
      <c r="I51" s="326"/>
      <c r="J51" s="326"/>
      <c r="K51" s="324"/>
    </row>
    <row r="52" s="1" customFormat="1" ht="25.5" customHeight="1">
      <c r="B52" s="322"/>
      <c r="C52" s="323" t="s">
        <v>3306</v>
      </c>
      <c r="D52" s="323"/>
      <c r="E52" s="323"/>
      <c r="F52" s="323"/>
      <c r="G52" s="323"/>
      <c r="H52" s="323"/>
      <c r="I52" s="323"/>
      <c r="J52" s="323"/>
      <c r="K52" s="324"/>
    </row>
    <row r="53" s="1" customFormat="1" ht="5.25" customHeight="1">
      <c r="B53" s="322"/>
      <c r="C53" s="325"/>
      <c r="D53" s="325"/>
      <c r="E53" s="325"/>
      <c r="F53" s="325"/>
      <c r="G53" s="325"/>
      <c r="H53" s="325"/>
      <c r="I53" s="325"/>
      <c r="J53" s="325"/>
      <c r="K53" s="324"/>
    </row>
    <row r="54" s="1" customFormat="1" ht="15" customHeight="1">
      <c r="B54" s="322"/>
      <c r="C54" s="326" t="s">
        <v>3307</v>
      </c>
      <c r="D54" s="326"/>
      <c r="E54" s="326"/>
      <c r="F54" s="326"/>
      <c r="G54" s="326"/>
      <c r="H54" s="326"/>
      <c r="I54" s="326"/>
      <c r="J54" s="326"/>
      <c r="K54" s="324"/>
    </row>
    <row r="55" s="1" customFormat="1" ht="15" customHeight="1">
      <c r="B55" s="322"/>
      <c r="C55" s="326" t="s">
        <v>3308</v>
      </c>
      <c r="D55" s="326"/>
      <c r="E55" s="326"/>
      <c r="F55" s="326"/>
      <c r="G55" s="326"/>
      <c r="H55" s="326"/>
      <c r="I55" s="326"/>
      <c r="J55" s="326"/>
      <c r="K55" s="324"/>
    </row>
    <row r="56" s="1" customFormat="1" ht="12.75" customHeight="1">
      <c r="B56" s="322"/>
      <c r="C56" s="326"/>
      <c r="D56" s="326"/>
      <c r="E56" s="326"/>
      <c r="F56" s="326"/>
      <c r="G56" s="326"/>
      <c r="H56" s="326"/>
      <c r="I56" s="326"/>
      <c r="J56" s="326"/>
      <c r="K56" s="324"/>
    </row>
    <row r="57" s="1" customFormat="1" ht="15" customHeight="1">
      <c r="B57" s="322"/>
      <c r="C57" s="326" t="s">
        <v>3309</v>
      </c>
      <c r="D57" s="326"/>
      <c r="E57" s="326"/>
      <c r="F57" s="326"/>
      <c r="G57" s="326"/>
      <c r="H57" s="326"/>
      <c r="I57" s="326"/>
      <c r="J57" s="326"/>
      <c r="K57" s="324"/>
    </row>
    <row r="58" s="1" customFormat="1" ht="15" customHeight="1">
      <c r="B58" s="322"/>
      <c r="C58" s="328"/>
      <c r="D58" s="326" t="s">
        <v>3310</v>
      </c>
      <c r="E58" s="326"/>
      <c r="F58" s="326"/>
      <c r="G58" s="326"/>
      <c r="H58" s="326"/>
      <c r="I58" s="326"/>
      <c r="J58" s="326"/>
      <c r="K58" s="324"/>
    </row>
    <row r="59" s="1" customFormat="1" ht="15" customHeight="1">
      <c r="B59" s="322"/>
      <c r="C59" s="328"/>
      <c r="D59" s="326" t="s">
        <v>3311</v>
      </c>
      <c r="E59" s="326"/>
      <c r="F59" s="326"/>
      <c r="G59" s="326"/>
      <c r="H59" s="326"/>
      <c r="I59" s="326"/>
      <c r="J59" s="326"/>
      <c r="K59" s="324"/>
    </row>
    <row r="60" s="1" customFormat="1" ht="15" customHeight="1">
      <c r="B60" s="322"/>
      <c r="C60" s="328"/>
      <c r="D60" s="326" t="s">
        <v>3312</v>
      </c>
      <c r="E60" s="326"/>
      <c r="F60" s="326"/>
      <c r="G60" s="326"/>
      <c r="H60" s="326"/>
      <c r="I60" s="326"/>
      <c r="J60" s="326"/>
      <c r="K60" s="324"/>
    </row>
    <row r="61" s="1" customFormat="1" ht="15" customHeight="1">
      <c r="B61" s="322"/>
      <c r="C61" s="328"/>
      <c r="D61" s="326" t="s">
        <v>3313</v>
      </c>
      <c r="E61" s="326"/>
      <c r="F61" s="326"/>
      <c r="G61" s="326"/>
      <c r="H61" s="326"/>
      <c r="I61" s="326"/>
      <c r="J61" s="326"/>
      <c r="K61" s="324"/>
    </row>
    <row r="62" s="1" customFormat="1" ht="15" customHeight="1">
      <c r="B62" s="322"/>
      <c r="C62" s="328"/>
      <c r="D62" s="331" t="s">
        <v>3314</v>
      </c>
      <c r="E62" s="331"/>
      <c r="F62" s="331"/>
      <c r="G62" s="331"/>
      <c r="H62" s="331"/>
      <c r="I62" s="331"/>
      <c r="J62" s="331"/>
      <c r="K62" s="324"/>
    </row>
    <row r="63" s="1" customFormat="1" ht="15" customHeight="1">
      <c r="B63" s="322"/>
      <c r="C63" s="328"/>
      <c r="D63" s="326" t="s">
        <v>3315</v>
      </c>
      <c r="E63" s="326"/>
      <c r="F63" s="326"/>
      <c r="G63" s="326"/>
      <c r="H63" s="326"/>
      <c r="I63" s="326"/>
      <c r="J63" s="326"/>
      <c r="K63" s="324"/>
    </row>
    <row r="64" s="1" customFormat="1" ht="12.75" customHeight="1">
      <c r="B64" s="322"/>
      <c r="C64" s="328"/>
      <c r="D64" s="328"/>
      <c r="E64" s="332"/>
      <c r="F64" s="328"/>
      <c r="G64" s="328"/>
      <c r="H64" s="328"/>
      <c r="I64" s="328"/>
      <c r="J64" s="328"/>
      <c r="K64" s="324"/>
    </row>
    <row r="65" s="1" customFormat="1" ht="15" customHeight="1">
      <c r="B65" s="322"/>
      <c r="C65" s="328"/>
      <c r="D65" s="326" t="s">
        <v>3316</v>
      </c>
      <c r="E65" s="326"/>
      <c r="F65" s="326"/>
      <c r="G65" s="326"/>
      <c r="H65" s="326"/>
      <c r="I65" s="326"/>
      <c r="J65" s="326"/>
      <c r="K65" s="324"/>
    </row>
    <row r="66" s="1" customFormat="1" ht="15" customHeight="1">
      <c r="B66" s="322"/>
      <c r="C66" s="328"/>
      <c r="D66" s="331" t="s">
        <v>3317</v>
      </c>
      <c r="E66" s="331"/>
      <c r="F66" s="331"/>
      <c r="G66" s="331"/>
      <c r="H66" s="331"/>
      <c r="I66" s="331"/>
      <c r="J66" s="331"/>
      <c r="K66" s="324"/>
    </row>
    <row r="67" s="1" customFormat="1" ht="15" customHeight="1">
      <c r="B67" s="322"/>
      <c r="C67" s="328"/>
      <c r="D67" s="326" t="s">
        <v>3318</v>
      </c>
      <c r="E67" s="326"/>
      <c r="F67" s="326"/>
      <c r="G67" s="326"/>
      <c r="H67" s="326"/>
      <c r="I67" s="326"/>
      <c r="J67" s="326"/>
      <c r="K67" s="324"/>
    </row>
    <row r="68" s="1" customFormat="1" ht="15" customHeight="1">
      <c r="B68" s="322"/>
      <c r="C68" s="328"/>
      <c r="D68" s="326" t="s">
        <v>3319</v>
      </c>
      <c r="E68" s="326"/>
      <c r="F68" s="326"/>
      <c r="G68" s="326"/>
      <c r="H68" s="326"/>
      <c r="I68" s="326"/>
      <c r="J68" s="326"/>
      <c r="K68" s="324"/>
    </row>
    <row r="69" s="1" customFormat="1" ht="15" customHeight="1">
      <c r="B69" s="322"/>
      <c r="C69" s="328"/>
      <c r="D69" s="326" t="s">
        <v>3320</v>
      </c>
      <c r="E69" s="326"/>
      <c r="F69" s="326"/>
      <c r="G69" s="326"/>
      <c r="H69" s="326"/>
      <c r="I69" s="326"/>
      <c r="J69" s="326"/>
      <c r="K69" s="324"/>
    </row>
    <row r="70" s="1" customFormat="1" ht="15" customHeight="1">
      <c r="B70" s="322"/>
      <c r="C70" s="328"/>
      <c r="D70" s="326" t="s">
        <v>3321</v>
      </c>
      <c r="E70" s="326"/>
      <c r="F70" s="326"/>
      <c r="G70" s="326"/>
      <c r="H70" s="326"/>
      <c r="I70" s="326"/>
      <c r="J70" s="326"/>
      <c r="K70" s="324"/>
    </row>
    <row r="71" s="1" customFormat="1" ht="12.75" customHeight="1">
      <c r="B71" s="333"/>
      <c r="C71" s="334"/>
      <c r="D71" s="334"/>
      <c r="E71" s="334"/>
      <c r="F71" s="334"/>
      <c r="G71" s="334"/>
      <c r="H71" s="334"/>
      <c r="I71" s="334"/>
      <c r="J71" s="334"/>
      <c r="K71" s="335"/>
    </row>
    <row r="72" s="1" customFormat="1" ht="18.75" customHeight="1">
      <c r="B72" s="336"/>
      <c r="C72" s="336"/>
      <c r="D72" s="336"/>
      <c r="E72" s="336"/>
      <c r="F72" s="336"/>
      <c r="G72" s="336"/>
      <c r="H72" s="336"/>
      <c r="I72" s="336"/>
      <c r="J72" s="336"/>
      <c r="K72" s="337"/>
    </row>
    <row r="73" s="1" customFormat="1" ht="18.75" customHeight="1">
      <c r="B73" s="337"/>
      <c r="C73" s="337"/>
      <c r="D73" s="337"/>
      <c r="E73" s="337"/>
      <c r="F73" s="337"/>
      <c r="G73" s="337"/>
      <c r="H73" s="337"/>
      <c r="I73" s="337"/>
      <c r="J73" s="337"/>
      <c r="K73" s="337"/>
    </row>
    <row r="74" s="1" customFormat="1" ht="7.5" customHeight="1">
      <c r="B74" s="338"/>
      <c r="C74" s="339"/>
      <c r="D74" s="339"/>
      <c r="E74" s="339"/>
      <c r="F74" s="339"/>
      <c r="G74" s="339"/>
      <c r="H74" s="339"/>
      <c r="I74" s="339"/>
      <c r="J74" s="339"/>
      <c r="K74" s="340"/>
    </row>
    <row r="75" s="1" customFormat="1" ht="45" customHeight="1">
      <c r="B75" s="341"/>
      <c r="C75" s="342" t="s">
        <v>3322</v>
      </c>
      <c r="D75" s="342"/>
      <c r="E75" s="342"/>
      <c r="F75" s="342"/>
      <c r="G75" s="342"/>
      <c r="H75" s="342"/>
      <c r="I75" s="342"/>
      <c r="J75" s="342"/>
      <c r="K75" s="343"/>
    </row>
    <row r="76" s="1" customFormat="1" ht="17.25" customHeight="1">
      <c r="B76" s="341"/>
      <c r="C76" s="344" t="s">
        <v>3323</v>
      </c>
      <c r="D76" s="344"/>
      <c r="E76" s="344"/>
      <c r="F76" s="344" t="s">
        <v>3324</v>
      </c>
      <c r="G76" s="345"/>
      <c r="H76" s="344" t="s">
        <v>58</v>
      </c>
      <c r="I76" s="344" t="s">
        <v>61</v>
      </c>
      <c r="J76" s="344" t="s">
        <v>3325</v>
      </c>
      <c r="K76" s="343"/>
    </row>
    <row r="77" s="1" customFormat="1" ht="17.25" customHeight="1">
      <c r="B77" s="341"/>
      <c r="C77" s="346" t="s">
        <v>3326</v>
      </c>
      <c r="D77" s="346"/>
      <c r="E77" s="346"/>
      <c r="F77" s="347" t="s">
        <v>3327</v>
      </c>
      <c r="G77" s="348"/>
      <c r="H77" s="346"/>
      <c r="I77" s="346"/>
      <c r="J77" s="346" t="s">
        <v>3328</v>
      </c>
      <c r="K77" s="343"/>
    </row>
    <row r="78" s="1" customFormat="1" ht="5.25" customHeight="1">
      <c r="B78" s="341"/>
      <c r="C78" s="349"/>
      <c r="D78" s="349"/>
      <c r="E78" s="349"/>
      <c r="F78" s="349"/>
      <c r="G78" s="350"/>
      <c r="H78" s="349"/>
      <c r="I78" s="349"/>
      <c r="J78" s="349"/>
      <c r="K78" s="343"/>
    </row>
    <row r="79" s="1" customFormat="1" ht="15" customHeight="1">
      <c r="B79" s="341"/>
      <c r="C79" s="329" t="s">
        <v>57</v>
      </c>
      <c r="D79" s="351"/>
      <c r="E79" s="351"/>
      <c r="F79" s="352" t="s">
        <v>3329</v>
      </c>
      <c r="G79" s="353"/>
      <c r="H79" s="329" t="s">
        <v>3330</v>
      </c>
      <c r="I79" s="329" t="s">
        <v>3331</v>
      </c>
      <c r="J79" s="329">
        <v>20</v>
      </c>
      <c r="K79" s="343"/>
    </row>
    <row r="80" s="1" customFormat="1" ht="15" customHeight="1">
      <c r="B80" s="341"/>
      <c r="C80" s="329" t="s">
        <v>3332</v>
      </c>
      <c r="D80" s="329"/>
      <c r="E80" s="329"/>
      <c r="F80" s="352" t="s">
        <v>3329</v>
      </c>
      <c r="G80" s="353"/>
      <c r="H80" s="329" t="s">
        <v>3333</v>
      </c>
      <c r="I80" s="329" t="s">
        <v>3331</v>
      </c>
      <c r="J80" s="329">
        <v>120</v>
      </c>
      <c r="K80" s="343"/>
    </row>
    <row r="81" s="1" customFormat="1" ht="15" customHeight="1">
      <c r="B81" s="354"/>
      <c r="C81" s="329" t="s">
        <v>3334</v>
      </c>
      <c r="D81" s="329"/>
      <c r="E81" s="329"/>
      <c r="F81" s="352" t="s">
        <v>3335</v>
      </c>
      <c r="G81" s="353"/>
      <c r="H81" s="329" t="s">
        <v>3336</v>
      </c>
      <c r="I81" s="329" t="s">
        <v>3331</v>
      </c>
      <c r="J81" s="329">
        <v>50</v>
      </c>
      <c r="K81" s="343"/>
    </row>
    <row r="82" s="1" customFormat="1" ht="15" customHeight="1">
      <c r="B82" s="354"/>
      <c r="C82" s="329" t="s">
        <v>3337</v>
      </c>
      <c r="D82" s="329"/>
      <c r="E82" s="329"/>
      <c r="F82" s="352" t="s">
        <v>3329</v>
      </c>
      <c r="G82" s="353"/>
      <c r="H82" s="329" t="s">
        <v>3338</v>
      </c>
      <c r="I82" s="329" t="s">
        <v>3339</v>
      </c>
      <c r="J82" s="329"/>
      <c r="K82" s="343"/>
    </row>
    <row r="83" s="1" customFormat="1" ht="15" customHeight="1">
      <c r="B83" s="354"/>
      <c r="C83" s="355" t="s">
        <v>3340</v>
      </c>
      <c r="D83" s="355"/>
      <c r="E83" s="355"/>
      <c r="F83" s="356" t="s">
        <v>3335</v>
      </c>
      <c r="G83" s="355"/>
      <c r="H83" s="355" t="s">
        <v>3341</v>
      </c>
      <c r="I83" s="355" t="s">
        <v>3331</v>
      </c>
      <c r="J83" s="355">
        <v>15</v>
      </c>
      <c r="K83" s="343"/>
    </row>
    <row r="84" s="1" customFormat="1" ht="15" customHeight="1">
      <c r="B84" s="354"/>
      <c r="C84" s="355" t="s">
        <v>3342</v>
      </c>
      <c r="D84" s="355"/>
      <c r="E84" s="355"/>
      <c r="F84" s="356" t="s">
        <v>3335</v>
      </c>
      <c r="G84" s="355"/>
      <c r="H84" s="355" t="s">
        <v>3343</v>
      </c>
      <c r="I84" s="355" t="s">
        <v>3331</v>
      </c>
      <c r="J84" s="355">
        <v>15</v>
      </c>
      <c r="K84" s="343"/>
    </row>
    <row r="85" s="1" customFormat="1" ht="15" customHeight="1">
      <c r="B85" s="354"/>
      <c r="C85" s="355" t="s">
        <v>3344</v>
      </c>
      <c r="D85" s="355"/>
      <c r="E85" s="355"/>
      <c r="F85" s="356" t="s">
        <v>3335</v>
      </c>
      <c r="G85" s="355"/>
      <c r="H85" s="355" t="s">
        <v>3345</v>
      </c>
      <c r="I85" s="355" t="s">
        <v>3331</v>
      </c>
      <c r="J85" s="355">
        <v>20</v>
      </c>
      <c r="K85" s="343"/>
    </row>
    <row r="86" s="1" customFormat="1" ht="15" customHeight="1">
      <c r="B86" s="354"/>
      <c r="C86" s="355" t="s">
        <v>3346</v>
      </c>
      <c r="D86" s="355"/>
      <c r="E86" s="355"/>
      <c r="F86" s="356" t="s">
        <v>3335</v>
      </c>
      <c r="G86" s="355"/>
      <c r="H86" s="355" t="s">
        <v>3347</v>
      </c>
      <c r="I86" s="355" t="s">
        <v>3331</v>
      </c>
      <c r="J86" s="355">
        <v>20</v>
      </c>
      <c r="K86" s="343"/>
    </row>
    <row r="87" s="1" customFormat="1" ht="15" customHeight="1">
      <c r="B87" s="354"/>
      <c r="C87" s="329" t="s">
        <v>3348</v>
      </c>
      <c r="D87" s="329"/>
      <c r="E87" s="329"/>
      <c r="F87" s="352" t="s">
        <v>3335</v>
      </c>
      <c r="G87" s="353"/>
      <c r="H87" s="329" t="s">
        <v>3349</v>
      </c>
      <c r="I87" s="329" t="s">
        <v>3331</v>
      </c>
      <c r="J87" s="329">
        <v>50</v>
      </c>
      <c r="K87" s="343"/>
    </row>
    <row r="88" s="1" customFormat="1" ht="15" customHeight="1">
      <c r="B88" s="354"/>
      <c r="C88" s="329" t="s">
        <v>3350</v>
      </c>
      <c r="D88" s="329"/>
      <c r="E88" s="329"/>
      <c r="F88" s="352" t="s">
        <v>3335</v>
      </c>
      <c r="G88" s="353"/>
      <c r="H88" s="329" t="s">
        <v>3351</v>
      </c>
      <c r="I88" s="329" t="s">
        <v>3331</v>
      </c>
      <c r="J88" s="329">
        <v>20</v>
      </c>
      <c r="K88" s="343"/>
    </row>
    <row r="89" s="1" customFormat="1" ht="15" customHeight="1">
      <c r="B89" s="354"/>
      <c r="C89" s="329" t="s">
        <v>3352</v>
      </c>
      <c r="D89" s="329"/>
      <c r="E89" s="329"/>
      <c r="F89" s="352" t="s">
        <v>3335</v>
      </c>
      <c r="G89" s="353"/>
      <c r="H89" s="329" t="s">
        <v>3353</v>
      </c>
      <c r="I89" s="329" t="s">
        <v>3331</v>
      </c>
      <c r="J89" s="329">
        <v>20</v>
      </c>
      <c r="K89" s="343"/>
    </row>
    <row r="90" s="1" customFormat="1" ht="15" customHeight="1">
      <c r="B90" s="354"/>
      <c r="C90" s="329" t="s">
        <v>3354</v>
      </c>
      <c r="D90" s="329"/>
      <c r="E90" s="329"/>
      <c r="F90" s="352" t="s">
        <v>3335</v>
      </c>
      <c r="G90" s="353"/>
      <c r="H90" s="329" t="s">
        <v>3355</v>
      </c>
      <c r="I90" s="329" t="s">
        <v>3331</v>
      </c>
      <c r="J90" s="329">
        <v>50</v>
      </c>
      <c r="K90" s="343"/>
    </row>
    <row r="91" s="1" customFormat="1" ht="15" customHeight="1">
      <c r="B91" s="354"/>
      <c r="C91" s="329" t="s">
        <v>3356</v>
      </c>
      <c r="D91" s="329"/>
      <c r="E91" s="329"/>
      <c r="F91" s="352" t="s">
        <v>3335</v>
      </c>
      <c r="G91" s="353"/>
      <c r="H91" s="329" t="s">
        <v>3356</v>
      </c>
      <c r="I91" s="329" t="s">
        <v>3331</v>
      </c>
      <c r="J91" s="329">
        <v>50</v>
      </c>
      <c r="K91" s="343"/>
    </row>
    <row r="92" s="1" customFormat="1" ht="15" customHeight="1">
      <c r="B92" s="354"/>
      <c r="C92" s="329" t="s">
        <v>3357</v>
      </c>
      <c r="D92" s="329"/>
      <c r="E92" s="329"/>
      <c r="F92" s="352" t="s">
        <v>3335</v>
      </c>
      <c r="G92" s="353"/>
      <c r="H92" s="329" t="s">
        <v>3358</v>
      </c>
      <c r="I92" s="329" t="s">
        <v>3331</v>
      </c>
      <c r="J92" s="329">
        <v>255</v>
      </c>
      <c r="K92" s="343"/>
    </row>
    <row r="93" s="1" customFormat="1" ht="15" customHeight="1">
      <c r="B93" s="354"/>
      <c r="C93" s="329" t="s">
        <v>3359</v>
      </c>
      <c r="D93" s="329"/>
      <c r="E93" s="329"/>
      <c r="F93" s="352" t="s">
        <v>3329</v>
      </c>
      <c r="G93" s="353"/>
      <c r="H93" s="329" t="s">
        <v>3360</v>
      </c>
      <c r="I93" s="329" t="s">
        <v>3361</v>
      </c>
      <c r="J93" s="329"/>
      <c r="K93" s="343"/>
    </row>
    <row r="94" s="1" customFormat="1" ht="15" customHeight="1">
      <c r="B94" s="354"/>
      <c r="C94" s="329" t="s">
        <v>3362</v>
      </c>
      <c r="D94" s="329"/>
      <c r="E94" s="329"/>
      <c r="F94" s="352" t="s">
        <v>3329</v>
      </c>
      <c r="G94" s="353"/>
      <c r="H94" s="329" t="s">
        <v>3363</v>
      </c>
      <c r="I94" s="329" t="s">
        <v>3364</v>
      </c>
      <c r="J94" s="329"/>
      <c r="K94" s="343"/>
    </row>
    <row r="95" s="1" customFormat="1" ht="15" customHeight="1">
      <c r="B95" s="354"/>
      <c r="C95" s="329" t="s">
        <v>3365</v>
      </c>
      <c r="D95" s="329"/>
      <c r="E95" s="329"/>
      <c r="F95" s="352" t="s">
        <v>3329</v>
      </c>
      <c r="G95" s="353"/>
      <c r="H95" s="329" t="s">
        <v>3365</v>
      </c>
      <c r="I95" s="329" t="s">
        <v>3364</v>
      </c>
      <c r="J95" s="329"/>
      <c r="K95" s="343"/>
    </row>
    <row r="96" s="1" customFormat="1" ht="15" customHeight="1">
      <c r="B96" s="354"/>
      <c r="C96" s="329" t="s">
        <v>42</v>
      </c>
      <c r="D96" s="329"/>
      <c r="E96" s="329"/>
      <c r="F96" s="352" t="s">
        <v>3329</v>
      </c>
      <c r="G96" s="353"/>
      <c r="H96" s="329" t="s">
        <v>3366</v>
      </c>
      <c r="I96" s="329" t="s">
        <v>3364</v>
      </c>
      <c r="J96" s="329"/>
      <c r="K96" s="343"/>
    </row>
    <row r="97" s="1" customFormat="1" ht="15" customHeight="1">
      <c r="B97" s="354"/>
      <c r="C97" s="329" t="s">
        <v>52</v>
      </c>
      <c r="D97" s="329"/>
      <c r="E97" s="329"/>
      <c r="F97" s="352" t="s">
        <v>3329</v>
      </c>
      <c r="G97" s="353"/>
      <c r="H97" s="329" t="s">
        <v>3367</v>
      </c>
      <c r="I97" s="329" t="s">
        <v>3364</v>
      </c>
      <c r="J97" s="329"/>
      <c r="K97" s="343"/>
    </row>
    <row r="98" s="1" customFormat="1" ht="15" customHeight="1">
      <c r="B98" s="357"/>
      <c r="C98" s="358"/>
      <c r="D98" s="358"/>
      <c r="E98" s="358"/>
      <c r="F98" s="358"/>
      <c r="G98" s="358"/>
      <c r="H98" s="358"/>
      <c r="I98" s="358"/>
      <c r="J98" s="358"/>
      <c r="K98" s="359"/>
    </row>
    <row r="99" s="1" customFormat="1" ht="18.75" customHeight="1">
      <c r="B99" s="360"/>
      <c r="C99" s="361"/>
      <c r="D99" s="361"/>
      <c r="E99" s="361"/>
      <c r="F99" s="361"/>
      <c r="G99" s="361"/>
      <c r="H99" s="361"/>
      <c r="I99" s="361"/>
      <c r="J99" s="361"/>
      <c r="K99" s="360"/>
    </row>
    <row r="100" s="1" customFormat="1" ht="18.75" customHeight="1">
      <c r="B100" s="337"/>
      <c r="C100" s="337"/>
      <c r="D100" s="337"/>
      <c r="E100" s="337"/>
      <c r="F100" s="337"/>
      <c r="G100" s="337"/>
      <c r="H100" s="337"/>
      <c r="I100" s="337"/>
      <c r="J100" s="337"/>
      <c r="K100" s="337"/>
    </row>
    <row r="101" s="1" customFormat="1" ht="7.5" customHeight="1">
      <c r="B101" s="338"/>
      <c r="C101" s="339"/>
      <c r="D101" s="339"/>
      <c r="E101" s="339"/>
      <c r="F101" s="339"/>
      <c r="G101" s="339"/>
      <c r="H101" s="339"/>
      <c r="I101" s="339"/>
      <c r="J101" s="339"/>
      <c r="K101" s="340"/>
    </row>
    <row r="102" s="1" customFormat="1" ht="45" customHeight="1">
      <c r="B102" s="341"/>
      <c r="C102" s="342" t="s">
        <v>3368</v>
      </c>
      <c r="D102" s="342"/>
      <c r="E102" s="342"/>
      <c r="F102" s="342"/>
      <c r="G102" s="342"/>
      <c r="H102" s="342"/>
      <c r="I102" s="342"/>
      <c r="J102" s="342"/>
      <c r="K102" s="343"/>
    </row>
    <row r="103" s="1" customFormat="1" ht="17.25" customHeight="1">
      <c r="B103" s="341"/>
      <c r="C103" s="344" t="s">
        <v>3323</v>
      </c>
      <c r="D103" s="344"/>
      <c r="E103" s="344"/>
      <c r="F103" s="344" t="s">
        <v>3324</v>
      </c>
      <c r="G103" s="345"/>
      <c r="H103" s="344" t="s">
        <v>58</v>
      </c>
      <c r="I103" s="344" t="s">
        <v>61</v>
      </c>
      <c r="J103" s="344" t="s">
        <v>3325</v>
      </c>
      <c r="K103" s="343"/>
    </row>
    <row r="104" s="1" customFormat="1" ht="17.25" customHeight="1">
      <c r="B104" s="341"/>
      <c r="C104" s="346" t="s">
        <v>3326</v>
      </c>
      <c r="D104" s="346"/>
      <c r="E104" s="346"/>
      <c r="F104" s="347" t="s">
        <v>3327</v>
      </c>
      <c r="G104" s="348"/>
      <c r="H104" s="346"/>
      <c r="I104" s="346"/>
      <c r="J104" s="346" t="s">
        <v>3328</v>
      </c>
      <c r="K104" s="343"/>
    </row>
    <row r="105" s="1" customFormat="1" ht="5.25" customHeight="1">
      <c r="B105" s="341"/>
      <c r="C105" s="344"/>
      <c r="D105" s="344"/>
      <c r="E105" s="344"/>
      <c r="F105" s="344"/>
      <c r="G105" s="362"/>
      <c r="H105" s="344"/>
      <c r="I105" s="344"/>
      <c r="J105" s="344"/>
      <c r="K105" s="343"/>
    </row>
    <row r="106" s="1" customFormat="1" ht="15" customHeight="1">
      <c r="B106" s="341"/>
      <c r="C106" s="329" t="s">
        <v>57</v>
      </c>
      <c r="D106" s="351"/>
      <c r="E106" s="351"/>
      <c r="F106" s="352" t="s">
        <v>3329</v>
      </c>
      <c r="G106" s="329"/>
      <c r="H106" s="329" t="s">
        <v>3369</v>
      </c>
      <c r="I106" s="329" t="s">
        <v>3331</v>
      </c>
      <c r="J106" s="329">
        <v>20</v>
      </c>
      <c r="K106" s="343"/>
    </row>
    <row r="107" s="1" customFormat="1" ht="15" customHeight="1">
      <c r="B107" s="341"/>
      <c r="C107" s="329" t="s">
        <v>3332</v>
      </c>
      <c r="D107" s="329"/>
      <c r="E107" s="329"/>
      <c r="F107" s="352" t="s">
        <v>3329</v>
      </c>
      <c r="G107" s="329"/>
      <c r="H107" s="329" t="s">
        <v>3369</v>
      </c>
      <c r="I107" s="329" t="s">
        <v>3331</v>
      </c>
      <c r="J107" s="329">
        <v>120</v>
      </c>
      <c r="K107" s="343"/>
    </row>
    <row r="108" s="1" customFormat="1" ht="15" customHeight="1">
      <c r="B108" s="354"/>
      <c r="C108" s="329" t="s">
        <v>3334</v>
      </c>
      <c r="D108" s="329"/>
      <c r="E108" s="329"/>
      <c r="F108" s="352" t="s">
        <v>3335</v>
      </c>
      <c r="G108" s="329"/>
      <c r="H108" s="329" t="s">
        <v>3369</v>
      </c>
      <c r="I108" s="329" t="s">
        <v>3331</v>
      </c>
      <c r="J108" s="329">
        <v>50</v>
      </c>
      <c r="K108" s="343"/>
    </row>
    <row r="109" s="1" customFormat="1" ht="15" customHeight="1">
      <c r="B109" s="354"/>
      <c r="C109" s="329" t="s">
        <v>3337</v>
      </c>
      <c r="D109" s="329"/>
      <c r="E109" s="329"/>
      <c r="F109" s="352" t="s">
        <v>3329</v>
      </c>
      <c r="G109" s="329"/>
      <c r="H109" s="329" t="s">
        <v>3369</v>
      </c>
      <c r="I109" s="329" t="s">
        <v>3339</v>
      </c>
      <c r="J109" s="329"/>
      <c r="K109" s="343"/>
    </row>
    <row r="110" s="1" customFormat="1" ht="15" customHeight="1">
      <c r="B110" s="354"/>
      <c r="C110" s="329" t="s">
        <v>3348</v>
      </c>
      <c r="D110" s="329"/>
      <c r="E110" s="329"/>
      <c r="F110" s="352" t="s">
        <v>3335</v>
      </c>
      <c r="G110" s="329"/>
      <c r="H110" s="329" t="s">
        <v>3369</v>
      </c>
      <c r="I110" s="329" t="s">
        <v>3331</v>
      </c>
      <c r="J110" s="329">
        <v>50</v>
      </c>
      <c r="K110" s="343"/>
    </row>
    <row r="111" s="1" customFormat="1" ht="15" customHeight="1">
      <c r="B111" s="354"/>
      <c r="C111" s="329" t="s">
        <v>3356</v>
      </c>
      <c r="D111" s="329"/>
      <c r="E111" s="329"/>
      <c r="F111" s="352" t="s">
        <v>3335</v>
      </c>
      <c r="G111" s="329"/>
      <c r="H111" s="329" t="s">
        <v>3369</v>
      </c>
      <c r="I111" s="329" t="s">
        <v>3331</v>
      </c>
      <c r="J111" s="329">
        <v>50</v>
      </c>
      <c r="K111" s="343"/>
    </row>
    <row r="112" s="1" customFormat="1" ht="15" customHeight="1">
      <c r="B112" s="354"/>
      <c r="C112" s="329" t="s">
        <v>3354</v>
      </c>
      <c r="D112" s="329"/>
      <c r="E112" s="329"/>
      <c r="F112" s="352" t="s">
        <v>3335</v>
      </c>
      <c r="G112" s="329"/>
      <c r="H112" s="329" t="s">
        <v>3369</v>
      </c>
      <c r="I112" s="329" t="s">
        <v>3331</v>
      </c>
      <c r="J112" s="329">
        <v>50</v>
      </c>
      <c r="K112" s="343"/>
    </row>
    <row r="113" s="1" customFormat="1" ht="15" customHeight="1">
      <c r="B113" s="354"/>
      <c r="C113" s="329" t="s">
        <v>57</v>
      </c>
      <c r="D113" s="329"/>
      <c r="E113" s="329"/>
      <c r="F113" s="352" t="s">
        <v>3329</v>
      </c>
      <c r="G113" s="329"/>
      <c r="H113" s="329" t="s">
        <v>3370</v>
      </c>
      <c r="I113" s="329" t="s">
        <v>3331</v>
      </c>
      <c r="J113" s="329">
        <v>20</v>
      </c>
      <c r="K113" s="343"/>
    </row>
    <row r="114" s="1" customFormat="1" ht="15" customHeight="1">
      <c r="B114" s="354"/>
      <c r="C114" s="329" t="s">
        <v>3371</v>
      </c>
      <c r="D114" s="329"/>
      <c r="E114" s="329"/>
      <c r="F114" s="352" t="s">
        <v>3329</v>
      </c>
      <c r="G114" s="329"/>
      <c r="H114" s="329" t="s">
        <v>3372</v>
      </c>
      <c r="I114" s="329" t="s">
        <v>3331</v>
      </c>
      <c r="J114" s="329">
        <v>120</v>
      </c>
      <c r="K114" s="343"/>
    </row>
    <row r="115" s="1" customFormat="1" ht="15" customHeight="1">
      <c r="B115" s="354"/>
      <c r="C115" s="329" t="s">
        <v>42</v>
      </c>
      <c r="D115" s="329"/>
      <c r="E115" s="329"/>
      <c r="F115" s="352" t="s">
        <v>3329</v>
      </c>
      <c r="G115" s="329"/>
      <c r="H115" s="329" t="s">
        <v>3373</v>
      </c>
      <c r="I115" s="329" t="s">
        <v>3364</v>
      </c>
      <c r="J115" s="329"/>
      <c r="K115" s="343"/>
    </row>
    <row r="116" s="1" customFormat="1" ht="15" customHeight="1">
      <c r="B116" s="354"/>
      <c r="C116" s="329" t="s">
        <v>52</v>
      </c>
      <c r="D116" s="329"/>
      <c r="E116" s="329"/>
      <c r="F116" s="352" t="s">
        <v>3329</v>
      </c>
      <c r="G116" s="329"/>
      <c r="H116" s="329" t="s">
        <v>3374</v>
      </c>
      <c r="I116" s="329" t="s">
        <v>3364</v>
      </c>
      <c r="J116" s="329"/>
      <c r="K116" s="343"/>
    </row>
    <row r="117" s="1" customFormat="1" ht="15" customHeight="1">
      <c r="B117" s="354"/>
      <c r="C117" s="329" t="s">
        <v>61</v>
      </c>
      <c r="D117" s="329"/>
      <c r="E117" s="329"/>
      <c r="F117" s="352" t="s">
        <v>3329</v>
      </c>
      <c r="G117" s="329"/>
      <c r="H117" s="329" t="s">
        <v>3375</v>
      </c>
      <c r="I117" s="329" t="s">
        <v>3376</v>
      </c>
      <c r="J117" s="329"/>
      <c r="K117" s="343"/>
    </row>
    <row r="118" s="1" customFormat="1" ht="15" customHeight="1">
      <c r="B118" s="357"/>
      <c r="C118" s="363"/>
      <c r="D118" s="363"/>
      <c r="E118" s="363"/>
      <c r="F118" s="363"/>
      <c r="G118" s="363"/>
      <c r="H118" s="363"/>
      <c r="I118" s="363"/>
      <c r="J118" s="363"/>
      <c r="K118" s="359"/>
    </row>
    <row r="119" s="1" customFormat="1" ht="18.75" customHeight="1">
      <c r="B119" s="364"/>
      <c r="C119" s="365"/>
      <c r="D119" s="365"/>
      <c r="E119" s="365"/>
      <c r="F119" s="366"/>
      <c r="G119" s="365"/>
      <c r="H119" s="365"/>
      <c r="I119" s="365"/>
      <c r="J119" s="365"/>
      <c r="K119" s="364"/>
    </row>
    <row r="120" s="1" customFormat="1" ht="18.75" customHeight="1">
      <c r="B120" s="337"/>
      <c r="C120" s="337"/>
      <c r="D120" s="337"/>
      <c r="E120" s="337"/>
      <c r="F120" s="337"/>
      <c r="G120" s="337"/>
      <c r="H120" s="337"/>
      <c r="I120" s="337"/>
      <c r="J120" s="337"/>
      <c r="K120" s="337"/>
    </row>
    <row r="121" s="1" customFormat="1" ht="7.5" customHeight="1">
      <c r="B121" s="367"/>
      <c r="C121" s="368"/>
      <c r="D121" s="368"/>
      <c r="E121" s="368"/>
      <c r="F121" s="368"/>
      <c r="G121" s="368"/>
      <c r="H121" s="368"/>
      <c r="I121" s="368"/>
      <c r="J121" s="368"/>
      <c r="K121" s="369"/>
    </row>
    <row r="122" s="1" customFormat="1" ht="45" customHeight="1">
      <c r="B122" s="370"/>
      <c r="C122" s="320" t="s">
        <v>3377</v>
      </c>
      <c r="D122" s="320"/>
      <c r="E122" s="320"/>
      <c r="F122" s="320"/>
      <c r="G122" s="320"/>
      <c r="H122" s="320"/>
      <c r="I122" s="320"/>
      <c r="J122" s="320"/>
      <c r="K122" s="371"/>
    </row>
    <row r="123" s="1" customFormat="1" ht="17.25" customHeight="1">
      <c r="B123" s="372"/>
      <c r="C123" s="344" t="s">
        <v>3323</v>
      </c>
      <c r="D123" s="344"/>
      <c r="E123" s="344"/>
      <c r="F123" s="344" t="s">
        <v>3324</v>
      </c>
      <c r="G123" s="345"/>
      <c r="H123" s="344" t="s">
        <v>58</v>
      </c>
      <c r="I123" s="344" t="s">
        <v>61</v>
      </c>
      <c r="J123" s="344" t="s">
        <v>3325</v>
      </c>
      <c r="K123" s="373"/>
    </row>
    <row r="124" s="1" customFormat="1" ht="17.25" customHeight="1">
      <c r="B124" s="372"/>
      <c r="C124" s="346" t="s">
        <v>3326</v>
      </c>
      <c r="D124" s="346"/>
      <c r="E124" s="346"/>
      <c r="F124" s="347" t="s">
        <v>3327</v>
      </c>
      <c r="G124" s="348"/>
      <c r="H124" s="346"/>
      <c r="I124" s="346"/>
      <c r="J124" s="346" t="s">
        <v>3328</v>
      </c>
      <c r="K124" s="373"/>
    </row>
    <row r="125" s="1" customFormat="1" ht="5.25" customHeight="1">
      <c r="B125" s="374"/>
      <c r="C125" s="349"/>
      <c r="D125" s="349"/>
      <c r="E125" s="349"/>
      <c r="F125" s="349"/>
      <c r="G125" s="375"/>
      <c r="H125" s="349"/>
      <c r="I125" s="349"/>
      <c r="J125" s="349"/>
      <c r="K125" s="376"/>
    </row>
    <row r="126" s="1" customFormat="1" ht="15" customHeight="1">
      <c r="B126" s="374"/>
      <c r="C126" s="329" t="s">
        <v>3332</v>
      </c>
      <c r="D126" s="351"/>
      <c r="E126" s="351"/>
      <c r="F126" s="352" t="s">
        <v>3329</v>
      </c>
      <c r="G126" s="329"/>
      <c r="H126" s="329" t="s">
        <v>3369</v>
      </c>
      <c r="I126" s="329" t="s">
        <v>3331</v>
      </c>
      <c r="J126" s="329">
        <v>120</v>
      </c>
      <c r="K126" s="377"/>
    </row>
    <row r="127" s="1" customFormat="1" ht="15" customHeight="1">
      <c r="B127" s="374"/>
      <c r="C127" s="329" t="s">
        <v>3378</v>
      </c>
      <c r="D127" s="329"/>
      <c r="E127" s="329"/>
      <c r="F127" s="352" t="s">
        <v>3329</v>
      </c>
      <c r="G127" s="329"/>
      <c r="H127" s="329" t="s">
        <v>3379</v>
      </c>
      <c r="I127" s="329" t="s">
        <v>3331</v>
      </c>
      <c r="J127" s="329" t="s">
        <v>3380</v>
      </c>
      <c r="K127" s="377"/>
    </row>
    <row r="128" s="1" customFormat="1" ht="15" customHeight="1">
      <c r="B128" s="374"/>
      <c r="C128" s="329" t="s">
        <v>3277</v>
      </c>
      <c r="D128" s="329"/>
      <c r="E128" s="329"/>
      <c r="F128" s="352" t="s">
        <v>3329</v>
      </c>
      <c r="G128" s="329"/>
      <c r="H128" s="329" t="s">
        <v>3381</v>
      </c>
      <c r="I128" s="329" t="s">
        <v>3331</v>
      </c>
      <c r="J128" s="329" t="s">
        <v>3380</v>
      </c>
      <c r="K128" s="377"/>
    </row>
    <row r="129" s="1" customFormat="1" ht="15" customHeight="1">
      <c r="B129" s="374"/>
      <c r="C129" s="329" t="s">
        <v>3340</v>
      </c>
      <c r="D129" s="329"/>
      <c r="E129" s="329"/>
      <c r="F129" s="352" t="s">
        <v>3335</v>
      </c>
      <c r="G129" s="329"/>
      <c r="H129" s="329" t="s">
        <v>3341</v>
      </c>
      <c r="I129" s="329" t="s">
        <v>3331</v>
      </c>
      <c r="J129" s="329">
        <v>15</v>
      </c>
      <c r="K129" s="377"/>
    </row>
    <row r="130" s="1" customFormat="1" ht="15" customHeight="1">
      <c r="B130" s="374"/>
      <c r="C130" s="355" t="s">
        <v>3342</v>
      </c>
      <c r="D130" s="355"/>
      <c r="E130" s="355"/>
      <c r="F130" s="356" t="s">
        <v>3335</v>
      </c>
      <c r="G130" s="355"/>
      <c r="H130" s="355" t="s">
        <v>3343</v>
      </c>
      <c r="I130" s="355" t="s">
        <v>3331</v>
      </c>
      <c r="J130" s="355">
        <v>15</v>
      </c>
      <c r="K130" s="377"/>
    </row>
    <row r="131" s="1" customFormat="1" ht="15" customHeight="1">
      <c r="B131" s="374"/>
      <c r="C131" s="355" t="s">
        <v>3344</v>
      </c>
      <c r="D131" s="355"/>
      <c r="E131" s="355"/>
      <c r="F131" s="356" t="s">
        <v>3335</v>
      </c>
      <c r="G131" s="355"/>
      <c r="H131" s="355" t="s">
        <v>3345</v>
      </c>
      <c r="I131" s="355" t="s">
        <v>3331</v>
      </c>
      <c r="J131" s="355">
        <v>20</v>
      </c>
      <c r="K131" s="377"/>
    </row>
    <row r="132" s="1" customFormat="1" ht="15" customHeight="1">
      <c r="B132" s="374"/>
      <c r="C132" s="355" t="s">
        <v>3346</v>
      </c>
      <c r="D132" s="355"/>
      <c r="E132" s="355"/>
      <c r="F132" s="356" t="s">
        <v>3335</v>
      </c>
      <c r="G132" s="355"/>
      <c r="H132" s="355" t="s">
        <v>3347</v>
      </c>
      <c r="I132" s="355" t="s">
        <v>3331</v>
      </c>
      <c r="J132" s="355">
        <v>20</v>
      </c>
      <c r="K132" s="377"/>
    </row>
    <row r="133" s="1" customFormat="1" ht="15" customHeight="1">
      <c r="B133" s="374"/>
      <c r="C133" s="329" t="s">
        <v>3334</v>
      </c>
      <c r="D133" s="329"/>
      <c r="E133" s="329"/>
      <c r="F133" s="352" t="s">
        <v>3335</v>
      </c>
      <c r="G133" s="329"/>
      <c r="H133" s="329" t="s">
        <v>3369</v>
      </c>
      <c r="I133" s="329" t="s">
        <v>3331</v>
      </c>
      <c r="J133" s="329">
        <v>50</v>
      </c>
      <c r="K133" s="377"/>
    </row>
    <row r="134" s="1" customFormat="1" ht="15" customHeight="1">
      <c r="B134" s="374"/>
      <c r="C134" s="329" t="s">
        <v>3348</v>
      </c>
      <c r="D134" s="329"/>
      <c r="E134" s="329"/>
      <c r="F134" s="352" t="s">
        <v>3335</v>
      </c>
      <c r="G134" s="329"/>
      <c r="H134" s="329" t="s">
        <v>3369</v>
      </c>
      <c r="I134" s="329" t="s">
        <v>3331</v>
      </c>
      <c r="J134" s="329">
        <v>50</v>
      </c>
      <c r="K134" s="377"/>
    </row>
    <row r="135" s="1" customFormat="1" ht="15" customHeight="1">
      <c r="B135" s="374"/>
      <c r="C135" s="329" t="s">
        <v>3354</v>
      </c>
      <c r="D135" s="329"/>
      <c r="E135" s="329"/>
      <c r="F135" s="352" t="s">
        <v>3335</v>
      </c>
      <c r="G135" s="329"/>
      <c r="H135" s="329" t="s">
        <v>3369</v>
      </c>
      <c r="I135" s="329" t="s">
        <v>3331</v>
      </c>
      <c r="J135" s="329">
        <v>50</v>
      </c>
      <c r="K135" s="377"/>
    </row>
    <row r="136" s="1" customFormat="1" ht="15" customHeight="1">
      <c r="B136" s="374"/>
      <c r="C136" s="329" t="s">
        <v>3356</v>
      </c>
      <c r="D136" s="329"/>
      <c r="E136" s="329"/>
      <c r="F136" s="352" t="s">
        <v>3335</v>
      </c>
      <c r="G136" s="329"/>
      <c r="H136" s="329" t="s">
        <v>3369</v>
      </c>
      <c r="I136" s="329" t="s">
        <v>3331</v>
      </c>
      <c r="J136" s="329">
        <v>50</v>
      </c>
      <c r="K136" s="377"/>
    </row>
    <row r="137" s="1" customFormat="1" ht="15" customHeight="1">
      <c r="B137" s="374"/>
      <c r="C137" s="329" t="s">
        <v>3357</v>
      </c>
      <c r="D137" s="329"/>
      <c r="E137" s="329"/>
      <c r="F137" s="352" t="s">
        <v>3335</v>
      </c>
      <c r="G137" s="329"/>
      <c r="H137" s="329" t="s">
        <v>3382</v>
      </c>
      <c r="I137" s="329" t="s">
        <v>3331</v>
      </c>
      <c r="J137" s="329">
        <v>255</v>
      </c>
      <c r="K137" s="377"/>
    </row>
    <row r="138" s="1" customFormat="1" ht="15" customHeight="1">
      <c r="B138" s="374"/>
      <c r="C138" s="329" t="s">
        <v>3359</v>
      </c>
      <c r="D138" s="329"/>
      <c r="E138" s="329"/>
      <c r="F138" s="352" t="s">
        <v>3329</v>
      </c>
      <c r="G138" s="329"/>
      <c r="H138" s="329" t="s">
        <v>3383</v>
      </c>
      <c r="I138" s="329" t="s">
        <v>3361</v>
      </c>
      <c r="J138" s="329"/>
      <c r="K138" s="377"/>
    </row>
    <row r="139" s="1" customFormat="1" ht="15" customHeight="1">
      <c r="B139" s="374"/>
      <c r="C139" s="329" t="s">
        <v>3362</v>
      </c>
      <c r="D139" s="329"/>
      <c r="E139" s="329"/>
      <c r="F139" s="352" t="s">
        <v>3329</v>
      </c>
      <c r="G139" s="329"/>
      <c r="H139" s="329" t="s">
        <v>3384</v>
      </c>
      <c r="I139" s="329" t="s">
        <v>3364</v>
      </c>
      <c r="J139" s="329"/>
      <c r="K139" s="377"/>
    </row>
    <row r="140" s="1" customFormat="1" ht="15" customHeight="1">
      <c r="B140" s="374"/>
      <c r="C140" s="329" t="s">
        <v>3365</v>
      </c>
      <c r="D140" s="329"/>
      <c r="E140" s="329"/>
      <c r="F140" s="352" t="s">
        <v>3329</v>
      </c>
      <c r="G140" s="329"/>
      <c r="H140" s="329" t="s">
        <v>3365</v>
      </c>
      <c r="I140" s="329" t="s">
        <v>3364</v>
      </c>
      <c r="J140" s="329"/>
      <c r="K140" s="377"/>
    </row>
    <row r="141" s="1" customFormat="1" ht="15" customHeight="1">
      <c r="B141" s="374"/>
      <c r="C141" s="329" t="s">
        <v>42</v>
      </c>
      <c r="D141" s="329"/>
      <c r="E141" s="329"/>
      <c r="F141" s="352" t="s">
        <v>3329</v>
      </c>
      <c r="G141" s="329"/>
      <c r="H141" s="329" t="s">
        <v>3385</v>
      </c>
      <c r="I141" s="329" t="s">
        <v>3364</v>
      </c>
      <c r="J141" s="329"/>
      <c r="K141" s="377"/>
    </row>
    <row r="142" s="1" customFormat="1" ht="15" customHeight="1">
      <c r="B142" s="374"/>
      <c r="C142" s="329" t="s">
        <v>3386</v>
      </c>
      <c r="D142" s="329"/>
      <c r="E142" s="329"/>
      <c r="F142" s="352" t="s">
        <v>3329</v>
      </c>
      <c r="G142" s="329"/>
      <c r="H142" s="329" t="s">
        <v>3387</v>
      </c>
      <c r="I142" s="329" t="s">
        <v>3364</v>
      </c>
      <c r="J142" s="329"/>
      <c r="K142" s="377"/>
    </row>
    <row r="143" s="1" customFormat="1" ht="15" customHeight="1">
      <c r="B143" s="378"/>
      <c r="C143" s="379"/>
      <c r="D143" s="379"/>
      <c r="E143" s="379"/>
      <c r="F143" s="379"/>
      <c r="G143" s="379"/>
      <c r="H143" s="379"/>
      <c r="I143" s="379"/>
      <c r="J143" s="379"/>
      <c r="K143" s="380"/>
    </row>
    <row r="144" s="1" customFormat="1" ht="18.75" customHeight="1">
      <c r="B144" s="365"/>
      <c r="C144" s="365"/>
      <c r="D144" s="365"/>
      <c r="E144" s="365"/>
      <c r="F144" s="366"/>
      <c r="G144" s="365"/>
      <c r="H144" s="365"/>
      <c r="I144" s="365"/>
      <c r="J144" s="365"/>
      <c r="K144" s="365"/>
    </row>
    <row r="145" s="1" customFormat="1" ht="18.75" customHeight="1">
      <c r="B145" s="337"/>
      <c r="C145" s="337"/>
      <c r="D145" s="337"/>
      <c r="E145" s="337"/>
      <c r="F145" s="337"/>
      <c r="G145" s="337"/>
      <c r="H145" s="337"/>
      <c r="I145" s="337"/>
      <c r="J145" s="337"/>
      <c r="K145" s="337"/>
    </row>
    <row r="146" s="1" customFormat="1" ht="7.5" customHeight="1">
      <c r="B146" s="338"/>
      <c r="C146" s="339"/>
      <c r="D146" s="339"/>
      <c r="E146" s="339"/>
      <c r="F146" s="339"/>
      <c r="G146" s="339"/>
      <c r="H146" s="339"/>
      <c r="I146" s="339"/>
      <c r="J146" s="339"/>
      <c r="K146" s="340"/>
    </row>
    <row r="147" s="1" customFormat="1" ht="45" customHeight="1">
      <c r="B147" s="341"/>
      <c r="C147" s="342" t="s">
        <v>3388</v>
      </c>
      <c r="D147" s="342"/>
      <c r="E147" s="342"/>
      <c r="F147" s="342"/>
      <c r="G147" s="342"/>
      <c r="H147" s="342"/>
      <c r="I147" s="342"/>
      <c r="J147" s="342"/>
      <c r="K147" s="343"/>
    </row>
    <row r="148" s="1" customFormat="1" ht="17.25" customHeight="1">
      <c r="B148" s="341"/>
      <c r="C148" s="344" t="s">
        <v>3323</v>
      </c>
      <c r="D148" s="344"/>
      <c r="E148" s="344"/>
      <c r="F148" s="344" t="s">
        <v>3324</v>
      </c>
      <c r="G148" s="345"/>
      <c r="H148" s="344" t="s">
        <v>58</v>
      </c>
      <c r="I148" s="344" t="s">
        <v>61</v>
      </c>
      <c r="J148" s="344" t="s">
        <v>3325</v>
      </c>
      <c r="K148" s="343"/>
    </row>
    <row r="149" s="1" customFormat="1" ht="17.25" customHeight="1">
      <c r="B149" s="341"/>
      <c r="C149" s="346" t="s">
        <v>3326</v>
      </c>
      <c r="D149" s="346"/>
      <c r="E149" s="346"/>
      <c r="F149" s="347" t="s">
        <v>3327</v>
      </c>
      <c r="G149" s="348"/>
      <c r="H149" s="346"/>
      <c r="I149" s="346"/>
      <c r="J149" s="346" t="s">
        <v>3328</v>
      </c>
      <c r="K149" s="343"/>
    </row>
    <row r="150" s="1" customFormat="1" ht="5.25" customHeight="1">
      <c r="B150" s="354"/>
      <c r="C150" s="349"/>
      <c r="D150" s="349"/>
      <c r="E150" s="349"/>
      <c r="F150" s="349"/>
      <c r="G150" s="350"/>
      <c r="H150" s="349"/>
      <c r="I150" s="349"/>
      <c r="J150" s="349"/>
      <c r="K150" s="377"/>
    </row>
    <row r="151" s="1" customFormat="1" ht="15" customHeight="1">
      <c r="B151" s="354"/>
      <c r="C151" s="381" t="s">
        <v>3332</v>
      </c>
      <c r="D151" s="329"/>
      <c r="E151" s="329"/>
      <c r="F151" s="382" t="s">
        <v>3329</v>
      </c>
      <c r="G151" s="329"/>
      <c r="H151" s="381" t="s">
        <v>3369</v>
      </c>
      <c r="I151" s="381" t="s">
        <v>3331</v>
      </c>
      <c r="J151" s="381">
        <v>120</v>
      </c>
      <c r="K151" s="377"/>
    </row>
    <row r="152" s="1" customFormat="1" ht="15" customHeight="1">
      <c r="B152" s="354"/>
      <c r="C152" s="381" t="s">
        <v>3378</v>
      </c>
      <c r="D152" s="329"/>
      <c r="E152" s="329"/>
      <c r="F152" s="382" t="s">
        <v>3329</v>
      </c>
      <c r="G152" s="329"/>
      <c r="H152" s="381" t="s">
        <v>3389</v>
      </c>
      <c r="I152" s="381" t="s">
        <v>3331</v>
      </c>
      <c r="J152" s="381" t="s">
        <v>3380</v>
      </c>
      <c r="K152" s="377"/>
    </row>
    <row r="153" s="1" customFormat="1" ht="15" customHeight="1">
      <c r="B153" s="354"/>
      <c r="C153" s="381" t="s">
        <v>3277</v>
      </c>
      <c r="D153" s="329"/>
      <c r="E153" s="329"/>
      <c r="F153" s="382" t="s">
        <v>3329</v>
      </c>
      <c r="G153" s="329"/>
      <c r="H153" s="381" t="s">
        <v>3390</v>
      </c>
      <c r="I153" s="381" t="s">
        <v>3331</v>
      </c>
      <c r="J153" s="381" t="s">
        <v>3380</v>
      </c>
      <c r="K153" s="377"/>
    </row>
    <row r="154" s="1" customFormat="1" ht="15" customHeight="1">
      <c r="B154" s="354"/>
      <c r="C154" s="381" t="s">
        <v>3334</v>
      </c>
      <c r="D154" s="329"/>
      <c r="E154" s="329"/>
      <c r="F154" s="382" t="s">
        <v>3335</v>
      </c>
      <c r="G154" s="329"/>
      <c r="H154" s="381" t="s">
        <v>3369</v>
      </c>
      <c r="I154" s="381" t="s">
        <v>3331</v>
      </c>
      <c r="J154" s="381">
        <v>50</v>
      </c>
      <c r="K154" s="377"/>
    </row>
    <row r="155" s="1" customFormat="1" ht="15" customHeight="1">
      <c r="B155" s="354"/>
      <c r="C155" s="381" t="s">
        <v>3337</v>
      </c>
      <c r="D155" s="329"/>
      <c r="E155" s="329"/>
      <c r="F155" s="382" t="s">
        <v>3329</v>
      </c>
      <c r="G155" s="329"/>
      <c r="H155" s="381" t="s">
        <v>3369</v>
      </c>
      <c r="I155" s="381" t="s">
        <v>3339</v>
      </c>
      <c r="J155" s="381"/>
      <c r="K155" s="377"/>
    </row>
    <row r="156" s="1" customFormat="1" ht="15" customHeight="1">
      <c r="B156" s="354"/>
      <c r="C156" s="381" t="s">
        <v>3348</v>
      </c>
      <c r="D156" s="329"/>
      <c r="E156" s="329"/>
      <c r="F156" s="382" t="s">
        <v>3335</v>
      </c>
      <c r="G156" s="329"/>
      <c r="H156" s="381" t="s">
        <v>3369</v>
      </c>
      <c r="I156" s="381" t="s">
        <v>3331</v>
      </c>
      <c r="J156" s="381">
        <v>50</v>
      </c>
      <c r="K156" s="377"/>
    </row>
    <row r="157" s="1" customFormat="1" ht="15" customHeight="1">
      <c r="B157" s="354"/>
      <c r="C157" s="381" t="s">
        <v>3356</v>
      </c>
      <c r="D157" s="329"/>
      <c r="E157" s="329"/>
      <c r="F157" s="382" t="s">
        <v>3335</v>
      </c>
      <c r="G157" s="329"/>
      <c r="H157" s="381" t="s">
        <v>3369</v>
      </c>
      <c r="I157" s="381" t="s">
        <v>3331</v>
      </c>
      <c r="J157" s="381">
        <v>50</v>
      </c>
      <c r="K157" s="377"/>
    </row>
    <row r="158" s="1" customFormat="1" ht="15" customHeight="1">
      <c r="B158" s="354"/>
      <c r="C158" s="381" t="s">
        <v>3354</v>
      </c>
      <c r="D158" s="329"/>
      <c r="E158" s="329"/>
      <c r="F158" s="382" t="s">
        <v>3335</v>
      </c>
      <c r="G158" s="329"/>
      <c r="H158" s="381" t="s">
        <v>3369</v>
      </c>
      <c r="I158" s="381" t="s">
        <v>3331</v>
      </c>
      <c r="J158" s="381">
        <v>50</v>
      </c>
      <c r="K158" s="377"/>
    </row>
    <row r="159" s="1" customFormat="1" ht="15" customHeight="1">
      <c r="B159" s="354"/>
      <c r="C159" s="381" t="s">
        <v>100</v>
      </c>
      <c r="D159" s="329"/>
      <c r="E159" s="329"/>
      <c r="F159" s="382" t="s">
        <v>3329</v>
      </c>
      <c r="G159" s="329"/>
      <c r="H159" s="381" t="s">
        <v>3391</v>
      </c>
      <c r="I159" s="381" t="s">
        <v>3331</v>
      </c>
      <c r="J159" s="381" t="s">
        <v>3392</v>
      </c>
      <c r="K159" s="377"/>
    </row>
    <row r="160" s="1" customFormat="1" ht="15" customHeight="1">
      <c r="B160" s="354"/>
      <c r="C160" s="381" t="s">
        <v>3393</v>
      </c>
      <c r="D160" s="329"/>
      <c r="E160" s="329"/>
      <c r="F160" s="382" t="s">
        <v>3329</v>
      </c>
      <c r="G160" s="329"/>
      <c r="H160" s="381" t="s">
        <v>3394</v>
      </c>
      <c r="I160" s="381" t="s">
        <v>3364</v>
      </c>
      <c r="J160" s="381"/>
      <c r="K160" s="377"/>
    </row>
    <row r="161" s="1" customFormat="1" ht="15" customHeight="1">
      <c r="B161" s="383"/>
      <c r="C161" s="363"/>
      <c r="D161" s="363"/>
      <c r="E161" s="363"/>
      <c r="F161" s="363"/>
      <c r="G161" s="363"/>
      <c r="H161" s="363"/>
      <c r="I161" s="363"/>
      <c r="J161" s="363"/>
      <c r="K161" s="384"/>
    </row>
    <row r="162" s="1" customFormat="1" ht="18.75" customHeight="1">
      <c r="B162" s="365"/>
      <c r="C162" s="375"/>
      <c r="D162" s="375"/>
      <c r="E162" s="375"/>
      <c r="F162" s="385"/>
      <c r="G162" s="375"/>
      <c r="H162" s="375"/>
      <c r="I162" s="375"/>
      <c r="J162" s="375"/>
      <c r="K162" s="365"/>
    </row>
    <row r="163" s="1" customFormat="1" ht="18.75" customHeight="1">
      <c r="B163" s="337"/>
      <c r="C163" s="337"/>
      <c r="D163" s="337"/>
      <c r="E163" s="337"/>
      <c r="F163" s="337"/>
      <c r="G163" s="337"/>
      <c r="H163" s="337"/>
      <c r="I163" s="337"/>
      <c r="J163" s="337"/>
      <c r="K163" s="337"/>
    </row>
    <row r="164" s="1" customFormat="1" ht="7.5" customHeight="1">
      <c r="B164" s="316"/>
      <c r="C164" s="317"/>
      <c r="D164" s="317"/>
      <c r="E164" s="317"/>
      <c r="F164" s="317"/>
      <c r="G164" s="317"/>
      <c r="H164" s="317"/>
      <c r="I164" s="317"/>
      <c r="J164" s="317"/>
      <c r="K164" s="318"/>
    </row>
    <row r="165" s="1" customFormat="1" ht="45" customHeight="1">
      <c r="B165" s="319"/>
      <c r="C165" s="320" t="s">
        <v>3395</v>
      </c>
      <c r="D165" s="320"/>
      <c r="E165" s="320"/>
      <c r="F165" s="320"/>
      <c r="G165" s="320"/>
      <c r="H165" s="320"/>
      <c r="I165" s="320"/>
      <c r="J165" s="320"/>
      <c r="K165" s="321"/>
    </row>
    <row r="166" s="1" customFormat="1" ht="17.25" customHeight="1">
      <c r="B166" s="319"/>
      <c r="C166" s="344" t="s">
        <v>3323</v>
      </c>
      <c r="D166" s="344"/>
      <c r="E166" s="344"/>
      <c r="F166" s="344" t="s">
        <v>3324</v>
      </c>
      <c r="G166" s="386"/>
      <c r="H166" s="387" t="s">
        <v>58</v>
      </c>
      <c r="I166" s="387" t="s">
        <v>61</v>
      </c>
      <c r="J166" s="344" t="s">
        <v>3325</v>
      </c>
      <c r="K166" s="321"/>
    </row>
    <row r="167" s="1" customFormat="1" ht="17.25" customHeight="1">
      <c r="B167" s="322"/>
      <c r="C167" s="346" t="s">
        <v>3326</v>
      </c>
      <c r="D167" s="346"/>
      <c r="E167" s="346"/>
      <c r="F167" s="347" t="s">
        <v>3327</v>
      </c>
      <c r="G167" s="388"/>
      <c r="H167" s="389"/>
      <c r="I167" s="389"/>
      <c r="J167" s="346" t="s">
        <v>3328</v>
      </c>
      <c r="K167" s="324"/>
    </row>
    <row r="168" s="1" customFormat="1" ht="5.25" customHeight="1">
      <c r="B168" s="354"/>
      <c r="C168" s="349"/>
      <c r="D168" s="349"/>
      <c r="E168" s="349"/>
      <c r="F168" s="349"/>
      <c r="G168" s="350"/>
      <c r="H168" s="349"/>
      <c r="I168" s="349"/>
      <c r="J168" s="349"/>
      <c r="K168" s="377"/>
    </row>
    <row r="169" s="1" customFormat="1" ht="15" customHeight="1">
      <c r="B169" s="354"/>
      <c r="C169" s="329" t="s">
        <v>3332</v>
      </c>
      <c r="D169" s="329"/>
      <c r="E169" s="329"/>
      <c r="F169" s="352" t="s">
        <v>3329</v>
      </c>
      <c r="G169" s="329"/>
      <c r="H169" s="329" t="s">
        <v>3369</v>
      </c>
      <c r="I169" s="329" t="s">
        <v>3331</v>
      </c>
      <c r="J169" s="329">
        <v>120</v>
      </c>
      <c r="K169" s="377"/>
    </row>
    <row r="170" s="1" customFormat="1" ht="15" customHeight="1">
      <c r="B170" s="354"/>
      <c r="C170" s="329" t="s">
        <v>3378</v>
      </c>
      <c r="D170" s="329"/>
      <c r="E170" s="329"/>
      <c r="F170" s="352" t="s">
        <v>3329</v>
      </c>
      <c r="G170" s="329"/>
      <c r="H170" s="329" t="s">
        <v>3379</v>
      </c>
      <c r="I170" s="329" t="s">
        <v>3331</v>
      </c>
      <c r="J170" s="329" t="s">
        <v>3380</v>
      </c>
      <c r="K170" s="377"/>
    </row>
    <row r="171" s="1" customFormat="1" ht="15" customHeight="1">
      <c r="B171" s="354"/>
      <c r="C171" s="329" t="s">
        <v>3277</v>
      </c>
      <c r="D171" s="329"/>
      <c r="E171" s="329"/>
      <c r="F171" s="352" t="s">
        <v>3329</v>
      </c>
      <c r="G171" s="329"/>
      <c r="H171" s="329" t="s">
        <v>3396</v>
      </c>
      <c r="I171" s="329" t="s">
        <v>3331</v>
      </c>
      <c r="J171" s="329" t="s">
        <v>3380</v>
      </c>
      <c r="K171" s="377"/>
    </row>
    <row r="172" s="1" customFormat="1" ht="15" customHeight="1">
      <c r="B172" s="354"/>
      <c r="C172" s="329" t="s">
        <v>3334</v>
      </c>
      <c r="D172" s="329"/>
      <c r="E172" s="329"/>
      <c r="F172" s="352" t="s">
        <v>3335</v>
      </c>
      <c r="G172" s="329"/>
      <c r="H172" s="329" t="s">
        <v>3396</v>
      </c>
      <c r="I172" s="329" t="s">
        <v>3331</v>
      </c>
      <c r="J172" s="329">
        <v>50</v>
      </c>
      <c r="K172" s="377"/>
    </row>
    <row r="173" s="1" customFormat="1" ht="15" customHeight="1">
      <c r="B173" s="354"/>
      <c r="C173" s="329" t="s">
        <v>3337</v>
      </c>
      <c r="D173" s="329"/>
      <c r="E173" s="329"/>
      <c r="F173" s="352" t="s">
        <v>3329</v>
      </c>
      <c r="G173" s="329"/>
      <c r="H173" s="329" t="s">
        <v>3396</v>
      </c>
      <c r="I173" s="329" t="s">
        <v>3339</v>
      </c>
      <c r="J173" s="329"/>
      <c r="K173" s="377"/>
    </row>
    <row r="174" s="1" customFormat="1" ht="15" customHeight="1">
      <c r="B174" s="354"/>
      <c r="C174" s="329" t="s">
        <v>3348</v>
      </c>
      <c r="D174" s="329"/>
      <c r="E174" s="329"/>
      <c r="F174" s="352" t="s">
        <v>3335</v>
      </c>
      <c r="G174" s="329"/>
      <c r="H174" s="329" t="s">
        <v>3396</v>
      </c>
      <c r="I174" s="329" t="s">
        <v>3331</v>
      </c>
      <c r="J174" s="329">
        <v>50</v>
      </c>
      <c r="K174" s="377"/>
    </row>
    <row r="175" s="1" customFormat="1" ht="15" customHeight="1">
      <c r="B175" s="354"/>
      <c r="C175" s="329" t="s">
        <v>3356</v>
      </c>
      <c r="D175" s="329"/>
      <c r="E175" s="329"/>
      <c r="F175" s="352" t="s">
        <v>3335</v>
      </c>
      <c r="G175" s="329"/>
      <c r="H175" s="329" t="s">
        <v>3396</v>
      </c>
      <c r="I175" s="329" t="s">
        <v>3331</v>
      </c>
      <c r="J175" s="329">
        <v>50</v>
      </c>
      <c r="K175" s="377"/>
    </row>
    <row r="176" s="1" customFormat="1" ht="15" customHeight="1">
      <c r="B176" s="354"/>
      <c r="C176" s="329" t="s">
        <v>3354</v>
      </c>
      <c r="D176" s="329"/>
      <c r="E176" s="329"/>
      <c r="F176" s="352" t="s">
        <v>3335</v>
      </c>
      <c r="G176" s="329"/>
      <c r="H176" s="329" t="s">
        <v>3396</v>
      </c>
      <c r="I176" s="329" t="s">
        <v>3331</v>
      </c>
      <c r="J176" s="329">
        <v>50</v>
      </c>
      <c r="K176" s="377"/>
    </row>
    <row r="177" s="1" customFormat="1" ht="15" customHeight="1">
      <c r="B177" s="354"/>
      <c r="C177" s="329" t="s">
        <v>125</v>
      </c>
      <c r="D177" s="329"/>
      <c r="E177" s="329"/>
      <c r="F177" s="352" t="s">
        <v>3329</v>
      </c>
      <c r="G177" s="329"/>
      <c r="H177" s="329" t="s">
        <v>3397</v>
      </c>
      <c r="I177" s="329" t="s">
        <v>3398</v>
      </c>
      <c r="J177" s="329"/>
      <c r="K177" s="377"/>
    </row>
    <row r="178" s="1" customFormat="1" ht="15" customHeight="1">
      <c r="B178" s="354"/>
      <c r="C178" s="329" t="s">
        <v>61</v>
      </c>
      <c r="D178" s="329"/>
      <c r="E178" s="329"/>
      <c r="F178" s="352" t="s">
        <v>3329</v>
      </c>
      <c r="G178" s="329"/>
      <c r="H178" s="329" t="s">
        <v>3399</v>
      </c>
      <c r="I178" s="329" t="s">
        <v>3400</v>
      </c>
      <c r="J178" s="329">
        <v>1</v>
      </c>
      <c r="K178" s="377"/>
    </row>
    <row r="179" s="1" customFormat="1" ht="15" customHeight="1">
      <c r="B179" s="354"/>
      <c r="C179" s="329" t="s">
        <v>57</v>
      </c>
      <c r="D179" s="329"/>
      <c r="E179" s="329"/>
      <c r="F179" s="352" t="s">
        <v>3329</v>
      </c>
      <c r="G179" s="329"/>
      <c r="H179" s="329" t="s">
        <v>3401</v>
      </c>
      <c r="I179" s="329" t="s">
        <v>3331</v>
      </c>
      <c r="J179" s="329">
        <v>20</v>
      </c>
      <c r="K179" s="377"/>
    </row>
    <row r="180" s="1" customFormat="1" ht="15" customHeight="1">
      <c r="B180" s="354"/>
      <c r="C180" s="329" t="s">
        <v>58</v>
      </c>
      <c r="D180" s="329"/>
      <c r="E180" s="329"/>
      <c r="F180" s="352" t="s">
        <v>3329</v>
      </c>
      <c r="G180" s="329"/>
      <c r="H180" s="329" t="s">
        <v>3402</v>
      </c>
      <c r="I180" s="329" t="s">
        <v>3331</v>
      </c>
      <c r="J180" s="329">
        <v>255</v>
      </c>
      <c r="K180" s="377"/>
    </row>
    <row r="181" s="1" customFormat="1" ht="15" customHeight="1">
      <c r="B181" s="354"/>
      <c r="C181" s="329" t="s">
        <v>126</v>
      </c>
      <c r="D181" s="329"/>
      <c r="E181" s="329"/>
      <c r="F181" s="352" t="s">
        <v>3329</v>
      </c>
      <c r="G181" s="329"/>
      <c r="H181" s="329" t="s">
        <v>3293</v>
      </c>
      <c r="I181" s="329" t="s">
        <v>3331</v>
      </c>
      <c r="J181" s="329">
        <v>10</v>
      </c>
      <c r="K181" s="377"/>
    </row>
    <row r="182" s="1" customFormat="1" ht="15" customHeight="1">
      <c r="B182" s="354"/>
      <c r="C182" s="329" t="s">
        <v>127</v>
      </c>
      <c r="D182" s="329"/>
      <c r="E182" s="329"/>
      <c r="F182" s="352" t="s">
        <v>3329</v>
      </c>
      <c r="G182" s="329"/>
      <c r="H182" s="329" t="s">
        <v>3403</v>
      </c>
      <c r="I182" s="329" t="s">
        <v>3364</v>
      </c>
      <c r="J182" s="329"/>
      <c r="K182" s="377"/>
    </row>
    <row r="183" s="1" customFormat="1" ht="15" customHeight="1">
      <c r="B183" s="354"/>
      <c r="C183" s="329" t="s">
        <v>3404</v>
      </c>
      <c r="D183" s="329"/>
      <c r="E183" s="329"/>
      <c r="F183" s="352" t="s">
        <v>3329</v>
      </c>
      <c r="G183" s="329"/>
      <c r="H183" s="329" t="s">
        <v>3405</v>
      </c>
      <c r="I183" s="329" t="s">
        <v>3364</v>
      </c>
      <c r="J183" s="329"/>
      <c r="K183" s="377"/>
    </row>
    <row r="184" s="1" customFormat="1" ht="15" customHeight="1">
      <c r="B184" s="354"/>
      <c r="C184" s="329" t="s">
        <v>3393</v>
      </c>
      <c r="D184" s="329"/>
      <c r="E184" s="329"/>
      <c r="F184" s="352" t="s">
        <v>3329</v>
      </c>
      <c r="G184" s="329"/>
      <c r="H184" s="329" t="s">
        <v>3406</v>
      </c>
      <c r="I184" s="329" t="s">
        <v>3364</v>
      </c>
      <c r="J184" s="329"/>
      <c r="K184" s="377"/>
    </row>
    <row r="185" s="1" customFormat="1" ht="15" customHeight="1">
      <c r="B185" s="354"/>
      <c r="C185" s="329" t="s">
        <v>129</v>
      </c>
      <c r="D185" s="329"/>
      <c r="E185" s="329"/>
      <c r="F185" s="352" t="s">
        <v>3335</v>
      </c>
      <c r="G185" s="329"/>
      <c r="H185" s="329" t="s">
        <v>3407</v>
      </c>
      <c r="I185" s="329" t="s">
        <v>3331</v>
      </c>
      <c r="J185" s="329">
        <v>50</v>
      </c>
      <c r="K185" s="377"/>
    </row>
    <row r="186" s="1" customFormat="1" ht="15" customHeight="1">
      <c r="B186" s="354"/>
      <c r="C186" s="329" t="s">
        <v>3408</v>
      </c>
      <c r="D186" s="329"/>
      <c r="E186" s="329"/>
      <c r="F186" s="352" t="s">
        <v>3335</v>
      </c>
      <c r="G186" s="329"/>
      <c r="H186" s="329" t="s">
        <v>3409</v>
      </c>
      <c r="I186" s="329" t="s">
        <v>3410</v>
      </c>
      <c r="J186" s="329"/>
      <c r="K186" s="377"/>
    </row>
    <row r="187" s="1" customFormat="1" ht="15" customHeight="1">
      <c r="B187" s="354"/>
      <c r="C187" s="329" t="s">
        <v>3411</v>
      </c>
      <c r="D187" s="329"/>
      <c r="E187" s="329"/>
      <c r="F187" s="352" t="s">
        <v>3335</v>
      </c>
      <c r="G187" s="329"/>
      <c r="H187" s="329" t="s">
        <v>3412</v>
      </c>
      <c r="I187" s="329" t="s">
        <v>3410</v>
      </c>
      <c r="J187" s="329"/>
      <c r="K187" s="377"/>
    </row>
    <row r="188" s="1" customFormat="1" ht="15" customHeight="1">
      <c r="B188" s="354"/>
      <c r="C188" s="329" t="s">
        <v>3413</v>
      </c>
      <c r="D188" s="329"/>
      <c r="E188" s="329"/>
      <c r="F188" s="352" t="s">
        <v>3335</v>
      </c>
      <c r="G188" s="329"/>
      <c r="H188" s="329" t="s">
        <v>3414</v>
      </c>
      <c r="I188" s="329" t="s">
        <v>3410</v>
      </c>
      <c r="J188" s="329"/>
      <c r="K188" s="377"/>
    </row>
    <row r="189" s="1" customFormat="1" ht="15" customHeight="1">
      <c r="B189" s="354"/>
      <c r="C189" s="390" t="s">
        <v>3415</v>
      </c>
      <c r="D189" s="329"/>
      <c r="E189" s="329"/>
      <c r="F189" s="352" t="s">
        <v>3335</v>
      </c>
      <c r="G189" s="329"/>
      <c r="H189" s="329" t="s">
        <v>3416</v>
      </c>
      <c r="I189" s="329" t="s">
        <v>3417</v>
      </c>
      <c r="J189" s="391" t="s">
        <v>3418</v>
      </c>
      <c r="K189" s="377"/>
    </row>
    <row r="190" s="18" customFormat="1" ht="15" customHeight="1">
      <c r="B190" s="392"/>
      <c r="C190" s="393" t="s">
        <v>3419</v>
      </c>
      <c r="D190" s="394"/>
      <c r="E190" s="394"/>
      <c r="F190" s="395" t="s">
        <v>3335</v>
      </c>
      <c r="G190" s="394"/>
      <c r="H190" s="394" t="s">
        <v>3420</v>
      </c>
      <c r="I190" s="394" t="s">
        <v>3417</v>
      </c>
      <c r="J190" s="396" t="s">
        <v>3418</v>
      </c>
      <c r="K190" s="397"/>
    </row>
    <row r="191" s="1" customFormat="1" ht="15" customHeight="1">
      <c r="B191" s="354"/>
      <c r="C191" s="390" t="s">
        <v>46</v>
      </c>
      <c r="D191" s="329"/>
      <c r="E191" s="329"/>
      <c r="F191" s="352" t="s">
        <v>3329</v>
      </c>
      <c r="G191" s="329"/>
      <c r="H191" s="326" t="s">
        <v>3421</v>
      </c>
      <c r="I191" s="329" t="s">
        <v>3422</v>
      </c>
      <c r="J191" s="329"/>
      <c r="K191" s="377"/>
    </row>
    <row r="192" s="1" customFormat="1" ht="15" customHeight="1">
      <c r="B192" s="354"/>
      <c r="C192" s="390" t="s">
        <v>3423</v>
      </c>
      <c r="D192" s="329"/>
      <c r="E192" s="329"/>
      <c r="F192" s="352" t="s">
        <v>3329</v>
      </c>
      <c r="G192" s="329"/>
      <c r="H192" s="329" t="s">
        <v>3424</v>
      </c>
      <c r="I192" s="329" t="s">
        <v>3364</v>
      </c>
      <c r="J192" s="329"/>
      <c r="K192" s="377"/>
    </row>
    <row r="193" s="1" customFormat="1" ht="15" customHeight="1">
      <c r="B193" s="354"/>
      <c r="C193" s="390" t="s">
        <v>3425</v>
      </c>
      <c r="D193" s="329"/>
      <c r="E193" s="329"/>
      <c r="F193" s="352" t="s">
        <v>3329</v>
      </c>
      <c r="G193" s="329"/>
      <c r="H193" s="329" t="s">
        <v>3426</v>
      </c>
      <c r="I193" s="329" t="s">
        <v>3364</v>
      </c>
      <c r="J193" s="329"/>
      <c r="K193" s="377"/>
    </row>
    <row r="194" s="1" customFormat="1" ht="15" customHeight="1">
      <c r="B194" s="354"/>
      <c r="C194" s="390" t="s">
        <v>3427</v>
      </c>
      <c r="D194" s="329"/>
      <c r="E194" s="329"/>
      <c r="F194" s="352" t="s">
        <v>3335</v>
      </c>
      <c r="G194" s="329"/>
      <c r="H194" s="329" t="s">
        <v>3428</v>
      </c>
      <c r="I194" s="329" t="s">
        <v>3364</v>
      </c>
      <c r="J194" s="329"/>
      <c r="K194" s="377"/>
    </row>
    <row r="195" s="1" customFormat="1" ht="15" customHeight="1">
      <c r="B195" s="383"/>
      <c r="C195" s="398"/>
      <c r="D195" s="363"/>
      <c r="E195" s="363"/>
      <c r="F195" s="363"/>
      <c r="G195" s="363"/>
      <c r="H195" s="363"/>
      <c r="I195" s="363"/>
      <c r="J195" s="363"/>
      <c r="K195" s="384"/>
    </row>
    <row r="196" s="1" customFormat="1" ht="18.75" customHeight="1">
      <c r="B196" s="365"/>
      <c r="C196" s="375"/>
      <c r="D196" s="375"/>
      <c r="E196" s="375"/>
      <c r="F196" s="385"/>
      <c r="G196" s="375"/>
      <c r="H196" s="375"/>
      <c r="I196" s="375"/>
      <c r="J196" s="375"/>
      <c r="K196" s="365"/>
    </row>
    <row r="197" s="1" customFormat="1" ht="18.75" customHeight="1">
      <c r="B197" s="365"/>
      <c r="C197" s="375"/>
      <c r="D197" s="375"/>
      <c r="E197" s="375"/>
      <c r="F197" s="385"/>
      <c r="G197" s="375"/>
      <c r="H197" s="375"/>
      <c r="I197" s="375"/>
      <c r="J197" s="375"/>
      <c r="K197" s="365"/>
    </row>
    <row r="198" s="1" customFormat="1" ht="18.75" customHeight="1">
      <c r="B198" s="337"/>
      <c r="C198" s="337"/>
      <c r="D198" s="337"/>
      <c r="E198" s="337"/>
      <c r="F198" s="337"/>
      <c r="G198" s="337"/>
      <c r="H198" s="337"/>
      <c r="I198" s="337"/>
      <c r="J198" s="337"/>
      <c r="K198" s="337"/>
    </row>
    <row r="199" s="1" customFormat="1" ht="13.5">
      <c r="B199" s="316"/>
      <c r="C199" s="317"/>
      <c r="D199" s="317"/>
      <c r="E199" s="317"/>
      <c r="F199" s="317"/>
      <c r="G199" s="317"/>
      <c r="H199" s="317"/>
      <c r="I199" s="317"/>
      <c r="J199" s="317"/>
      <c r="K199" s="318"/>
    </row>
    <row r="200" s="1" customFormat="1" ht="21">
      <c r="B200" s="319"/>
      <c r="C200" s="320" t="s">
        <v>3429</v>
      </c>
      <c r="D200" s="320"/>
      <c r="E200" s="320"/>
      <c r="F200" s="320"/>
      <c r="G200" s="320"/>
      <c r="H200" s="320"/>
      <c r="I200" s="320"/>
      <c r="J200" s="320"/>
      <c r="K200" s="321"/>
    </row>
    <row r="201" s="1" customFormat="1" ht="25.5" customHeight="1">
      <c r="B201" s="319"/>
      <c r="C201" s="399" t="s">
        <v>3430</v>
      </c>
      <c r="D201" s="399"/>
      <c r="E201" s="399"/>
      <c r="F201" s="399" t="s">
        <v>3431</v>
      </c>
      <c r="G201" s="400"/>
      <c r="H201" s="399" t="s">
        <v>3432</v>
      </c>
      <c r="I201" s="399"/>
      <c r="J201" s="399"/>
      <c r="K201" s="321"/>
    </row>
    <row r="202" s="1" customFormat="1" ht="5.25" customHeight="1">
      <c r="B202" s="354"/>
      <c r="C202" s="349"/>
      <c r="D202" s="349"/>
      <c r="E202" s="349"/>
      <c r="F202" s="349"/>
      <c r="G202" s="375"/>
      <c r="H202" s="349"/>
      <c r="I202" s="349"/>
      <c r="J202" s="349"/>
      <c r="K202" s="377"/>
    </row>
    <row r="203" s="1" customFormat="1" ht="15" customHeight="1">
      <c r="B203" s="354"/>
      <c r="C203" s="329" t="s">
        <v>3422</v>
      </c>
      <c r="D203" s="329"/>
      <c r="E203" s="329"/>
      <c r="F203" s="352" t="s">
        <v>47</v>
      </c>
      <c r="G203" s="329"/>
      <c r="H203" s="329" t="s">
        <v>3433</v>
      </c>
      <c r="I203" s="329"/>
      <c r="J203" s="329"/>
      <c r="K203" s="377"/>
    </row>
    <row r="204" s="1" customFormat="1" ht="15" customHeight="1">
      <c r="B204" s="354"/>
      <c r="C204" s="329"/>
      <c r="D204" s="329"/>
      <c r="E204" s="329"/>
      <c r="F204" s="352" t="s">
        <v>48</v>
      </c>
      <c r="G204" s="329"/>
      <c r="H204" s="329" t="s">
        <v>3434</v>
      </c>
      <c r="I204" s="329"/>
      <c r="J204" s="329"/>
      <c r="K204" s="377"/>
    </row>
    <row r="205" s="1" customFormat="1" ht="15" customHeight="1">
      <c r="B205" s="354"/>
      <c r="C205" s="329"/>
      <c r="D205" s="329"/>
      <c r="E205" s="329"/>
      <c r="F205" s="352" t="s">
        <v>51</v>
      </c>
      <c r="G205" s="329"/>
      <c r="H205" s="329" t="s">
        <v>3435</v>
      </c>
      <c r="I205" s="329"/>
      <c r="J205" s="329"/>
      <c r="K205" s="377"/>
    </row>
    <row r="206" s="1" customFormat="1" ht="15" customHeight="1">
      <c r="B206" s="354"/>
      <c r="C206" s="329"/>
      <c r="D206" s="329"/>
      <c r="E206" s="329"/>
      <c r="F206" s="352" t="s">
        <v>49</v>
      </c>
      <c r="G206" s="329"/>
      <c r="H206" s="329" t="s">
        <v>3436</v>
      </c>
      <c r="I206" s="329"/>
      <c r="J206" s="329"/>
      <c r="K206" s="377"/>
    </row>
    <row r="207" s="1" customFormat="1" ht="15" customHeight="1">
      <c r="B207" s="354"/>
      <c r="C207" s="329"/>
      <c r="D207" s="329"/>
      <c r="E207" s="329"/>
      <c r="F207" s="352" t="s">
        <v>50</v>
      </c>
      <c r="G207" s="329"/>
      <c r="H207" s="329" t="s">
        <v>3437</v>
      </c>
      <c r="I207" s="329"/>
      <c r="J207" s="329"/>
      <c r="K207" s="377"/>
    </row>
    <row r="208" s="1" customFormat="1" ht="15" customHeight="1">
      <c r="B208" s="354"/>
      <c r="C208" s="329"/>
      <c r="D208" s="329"/>
      <c r="E208" s="329"/>
      <c r="F208" s="352"/>
      <c r="G208" s="329"/>
      <c r="H208" s="329"/>
      <c r="I208" s="329"/>
      <c r="J208" s="329"/>
      <c r="K208" s="377"/>
    </row>
    <row r="209" s="1" customFormat="1" ht="15" customHeight="1">
      <c r="B209" s="354"/>
      <c r="C209" s="329" t="s">
        <v>3376</v>
      </c>
      <c r="D209" s="329"/>
      <c r="E209" s="329"/>
      <c r="F209" s="352" t="s">
        <v>83</v>
      </c>
      <c r="G209" s="329"/>
      <c r="H209" s="329" t="s">
        <v>3438</v>
      </c>
      <c r="I209" s="329"/>
      <c r="J209" s="329"/>
      <c r="K209" s="377"/>
    </row>
    <row r="210" s="1" customFormat="1" ht="15" customHeight="1">
      <c r="B210" s="354"/>
      <c r="C210" s="329"/>
      <c r="D210" s="329"/>
      <c r="E210" s="329"/>
      <c r="F210" s="352" t="s">
        <v>3271</v>
      </c>
      <c r="G210" s="329"/>
      <c r="H210" s="329" t="s">
        <v>3272</v>
      </c>
      <c r="I210" s="329"/>
      <c r="J210" s="329"/>
      <c r="K210" s="377"/>
    </row>
    <row r="211" s="1" customFormat="1" ht="15" customHeight="1">
      <c r="B211" s="354"/>
      <c r="C211" s="329"/>
      <c r="D211" s="329"/>
      <c r="E211" s="329"/>
      <c r="F211" s="352" t="s">
        <v>3269</v>
      </c>
      <c r="G211" s="329"/>
      <c r="H211" s="329" t="s">
        <v>3439</v>
      </c>
      <c r="I211" s="329"/>
      <c r="J211" s="329"/>
      <c r="K211" s="377"/>
    </row>
    <row r="212" s="1" customFormat="1" ht="15" customHeight="1">
      <c r="B212" s="401"/>
      <c r="C212" s="329"/>
      <c r="D212" s="329"/>
      <c r="E212" s="329"/>
      <c r="F212" s="352" t="s">
        <v>3273</v>
      </c>
      <c r="G212" s="390"/>
      <c r="H212" s="381" t="s">
        <v>3274</v>
      </c>
      <c r="I212" s="381"/>
      <c r="J212" s="381"/>
      <c r="K212" s="402"/>
    </row>
    <row r="213" s="1" customFormat="1" ht="15" customHeight="1">
      <c r="B213" s="401"/>
      <c r="C213" s="329"/>
      <c r="D213" s="329"/>
      <c r="E213" s="329"/>
      <c r="F213" s="352" t="s">
        <v>3275</v>
      </c>
      <c r="G213" s="390"/>
      <c r="H213" s="381" t="s">
        <v>1885</v>
      </c>
      <c r="I213" s="381"/>
      <c r="J213" s="381"/>
      <c r="K213" s="402"/>
    </row>
    <row r="214" s="1" customFormat="1" ht="15" customHeight="1">
      <c r="B214" s="401"/>
      <c r="C214" s="329"/>
      <c r="D214" s="329"/>
      <c r="E214" s="329"/>
      <c r="F214" s="352"/>
      <c r="G214" s="390"/>
      <c r="H214" s="381"/>
      <c r="I214" s="381"/>
      <c r="J214" s="381"/>
      <c r="K214" s="402"/>
    </row>
    <row r="215" s="1" customFormat="1" ht="15" customHeight="1">
      <c r="B215" s="401"/>
      <c r="C215" s="329" t="s">
        <v>3400</v>
      </c>
      <c r="D215" s="329"/>
      <c r="E215" s="329"/>
      <c r="F215" s="352">
        <v>1</v>
      </c>
      <c r="G215" s="390"/>
      <c r="H215" s="381" t="s">
        <v>3440</v>
      </c>
      <c r="I215" s="381"/>
      <c r="J215" s="381"/>
      <c r="K215" s="402"/>
    </row>
    <row r="216" s="1" customFormat="1" ht="15" customHeight="1">
      <c r="B216" s="401"/>
      <c r="C216" s="329"/>
      <c r="D216" s="329"/>
      <c r="E216" s="329"/>
      <c r="F216" s="352">
        <v>2</v>
      </c>
      <c r="G216" s="390"/>
      <c r="H216" s="381" t="s">
        <v>3441</v>
      </c>
      <c r="I216" s="381"/>
      <c r="J216" s="381"/>
      <c r="K216" s="402"/>
    </row>
    <row r="217" s="1" customFormat="1" ht="15" customHeight="1">
      <c r="B217" s="401"/>
      <c r="C217" s="329"/>
      <c r="D217" s="329"/>
      <c r="E217" s="329"/>
      <c r="F217" s="352">
        <v>3</v>
      </c>
      <c r="G217" s="390"/>
      <c r="H217" s="381" t="s">
        <v>3442</v>
      </c>
      <c r="I217" s="381"/>
      <c r="J217" s="381"/>
      <c r="K217" s="402"/>
    </row>
    <row r="218" s="1" customFormat="1" ht="15" customHeight="1">
      <c r="B218" s="401"/>
      <c r="C218" s="329"/>
      <c r="D218" s="329"/>
      <c r="E218" s="329"/>
      <c r="F218" s="352">
        <v>4</v>
      </c>
      <c r="G218" s="390"/>
      <c r="H218" s="381" t="s">
        <v>3443</v>
      </c>
      <c r="I218" s="381"/>
      <c r="J218" s="381"/>
      <c r="K218" s="402"/>
    </row>
    <row r="219" s="1" customFormat="1" ht="12.75" customHeight="1">
      <c r="B219" s="403"/>
      <c r="C219" s="404"/>
      <c r="D219" s="404"/>
      <c r="E219" s="404"/>
      <c r="F219" s="404"/>
      <c r="G219" s="404"/>
      <c r="H219" s="404"/>
      <c r="I219" s="404"/>
      <c r="J219" s="404"/>
      <c r="K219" s="40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DESKTOP-8GEUR1G\Jana</dc:creator>
  <cp:lastModifiedBy>DESKTOP-8GEUR1G\Jana</cp:lastModifiedBy>
  <dcterms:created xsi:type="dcterms:W3CDTF">2026-03-25T09:21:51Z</dcterms:created>
  <dcterms:modified xsi:type="dcterms:W3CDTF">2026-03-25T09:22:01Z</dcterms:modified>
</cp:coreProperties>
</file>