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Mac\Home\Desktop\"/>
    </mc:Choice>
  </mc:AlternateContent>
  <bookViews>
    <workbookView xWindow="0" yWindow="0" windowWidth="0" windowHeight="0"/>
  </bookViews>
  <sheets>
    <sheet name="Rekapitulace stavby" sheetId="1" r:id="rId1"/>
    <sheet name="001 - Stavební část" sheetId="2" r:id="rId2"/>
    <sheet name="002 - Elektroinstalace " sheetId="3" r:id="rId3"/>
    <sheet name="003 - Vzduchotechnika" sheetId="4" r:id="rId4"/>
    <sheet name="004 - Zdravotechnika" sheetId="5" r:id="rId5"/>
    <sheet name="005 - Ostatní a vedlejší ...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'001 - Stavební část'!$C$132:$K$408</definedName>
    <definedName name="_xlnm.Print_Area" localSheetId="1">'001 - Stavební část'!$C$4:$J$76,'001 - Stavební část'!$C$82:$J$114,'001 - Stavební část'!$C$120:$K$408</definedName>
    <definedName name="_xlnm.Print_Titles" localSheetId="1">'001 - Stavební část'!$132:$132</definedName>
    <definedName name="_xlnm._FilterDatabase" localSheetId="2" hidden="1">'002 - Elektroinstalace '!$C$121:$K$261</definedName>
    <definedName name="_xlnm.Print_Area" localSheetId="2">'002 - Elektroinstalace '!$C$4:$J$76,'002 - Elektroinstalace '!$C$82:$J$103,'002 - Elektroinstalace '!$C$109:$K$261</definedName>
    <definedName name="_xlnm.Print_Titles" localSheetId="2">'002 - Elektroinstalace '!$121:$121</definedName>
    <definedName name="_xlnm._FilterDatabase" localSheetId="3" hidden="1">'003 - Vzduchotechnika'!$C$125:$K$260</definedName>
    <definedName name="_xlnm.Print_Area" localSheetId="3">'003 - Vzduchotechnika'!$C$4:$J$76,'003 - Vzduchotechnika'!$C$82:$J$107,'003 - Vzduchotechnika'!$C$113:$K$260</definedName>
    <definedName name="_xlnm.Print_Titles" localSheetId="3">'003 - Vzduchotechnika'!$125:$125</definedName>
    <definedName name="_xlnm._FilterDatabase" localSheetId="4" hidden="1">'004 - Zdravotechnika'!$C$127:$K$248</definedName>
    <definedName name="_xlnm.Print_Area" localSheetId="4">'004 - Zdravotechnika'!$C$4:$J$76,'004 - Zdravotechnika'!$C$82:$J$109,'004 - Zdravotechnika'!$C$115:$K$248</definedName>
    <definedName name="_xlnm.Print_Titles" localSheetId="4">'004 - Zdravotechnika'!$127:$127</definedName>
    <definedName name="_xlnm._FilterDatabase" localSheetId="5" hidden="1">'005 - Ostatní a vedlejší ...'!$C$118:$K$131</definedName>
    <definedName name="_xlnm.Print_Area" localSheetId="5">'005 - Ostatní a vedlejší ...'!$C$4:$J$76,'005 - Ostatní a vedlejší ...'!$C$82:$J$100,'005 - Ostatní a vedlejší ...'!$C$106:$K$131</definedName>
    <definedName name="_xlnm.Print_Titles" localSheetId="5">'005 - Ostatní a vedlejší ...'!$118:$118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30"/>
  <c r="BH130"/>
  <c r="BG130"/>
  <c r="BF130"/>
  <c r="T130"/>
  <c r="T129"/>
  <c r="R130"/>
  <c r="R129"/>
  <c r="P130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T120"/>
  <c r="R121"/>
  <c r="R120"/>
  <c r="P121"/>
  <c r="P120"/>
  <c r="J116"/>
  <c r="F113"/>
  <c r="E111"/>
  <c r="J92"/>
  <c r="F89"/>
  <c r="E87"/>
  <c r="J21"/>
  <c r="E21"/>
  <c r="J115"/>
  <c r="J20"/>
  <c r="J18"/>
  <c r="E18"/>
  <c r="F92"/>
  <c r="J17"/>
  <c r="J15"/>
  <c r="E15"/>
  <c r="F91"/>
  <c r="J14"/>
  <c r="J12"/>
  <c r="J89"/>
  <c r="E7"/>
  <c r="E109"/>
  <c i="5" r="J37"/>
  <c r="J36"/>
  <c i="1" r="AY98"/>
  <c i="5" r="J35"/>
  <c i="1" r="AX98"/>
  <c i="5" r="BI248"/>
  <c r="BH248"/>
  <c r="BG248"/>
  <c r="BF248"/>
  <c r="T248"/>
  <c r="T247"/>
  <c r="R248"/>
  <c r="R247"/>
  <c r="P248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BI133"/>
  <c r="BH133"/>
  <c r="BG133"/>
  <c r="BF133"/>
  <c r="T133"/>
  <c r="T132"/>
  <c r="R133"/>
  <c r="R132"/>
  <c r="P133"/>
  <c r="P132"/>
  <c r="BI131"/>
  <c r="BH131"/>
  <c r="BG131"/>
  <c r="BF131"/>
  <c r="T131"/>
  <c r="T130"/>
  <c r="R131"/>
  <c r="R130"/>
  <c r="P131"/>
  <c r="P130"/>
  <c r="J125"/>
  <c r="J124"/>
  <c r="F124"/>
  <c r="F122"/>
  <c r="E120"/>
  <c r="J92"/>
  <c r="J91"/>
  <c r="F91"/>
  <c r="F89"/>
  <c r="E87"/>
  <c r="J18"/>
  <c r="E18"/>
  <c r="F125"/>
  <c r="J17"/>
  <c r="J12"/>
  <c r="J89"/>
  <c r="E7"/>
  <c r="E118"/>
  <c i="4" r="J37"/>
  <c r="J36"/>
  <c i="1" r="AY97"/>
  <c i="4" r="J35"/>
  <c i="1" r="AX97"/>
  <c i="4"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T254"/>
  <c r="R255"/>
  <c r="R254"/>
  <c r="P255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F120"/>
  <c r="E118"/>
  <c r="F89"/>
  <c r="E87"/>
  <c r="J24"/>
  <c r="E24"/>
  <c r="J92"/>
  <c r="J23"/>
  <c r="J21"/>
  <c r="E21"/>
  <c r="J122"/>
  <c r="J20"/>
  <c r="J18"/>
  <c r="E18"/>
  <c r="F123"/>
  <c r="J17"/>
  <c r="J15"/>
  <c r="E15"/>
  <c r="F91"/>
  <c r="J14"/>
  <c r="J12"/>
  <c r="J120"/>
  <c r="E7"/>
  <c r="E116"/>
  <c i="3" r="J37"/>
  <c r="J36"/>
  <c i="1" r="AY96"/>
  <c i="3" r="J35"/>
  <c i="1" r="AX96"/>
  <c i="3"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6"/>
  <c r="E114"/>
  <c r="F89"/>
  <c r="E87"/>
  <c r="J24"/>
  <c r="E24"/>
  <c r="J119"/>
  <c r="J23"/>
  <c r="J21"/>
  <c r="E21"/>
  <c r="J91"/>
  <c r="J20"/>
  <c r="J18"/>
  <c r="E18"/>
  <c r="F92"/>
  <c r="J17"/>
  <c r="J15"/>
  <c r="E15"/>
  <c r="F91"/>
  <c r="J14"/>
  <c r="J12"/>
  <c r="J116"/>
  <c r="E7"/>
  <c r="E112"/>
  <c i="2" r="J37"/>
  <c r="J36"/>
  <c i="1" r="AY95"/>
  <c i="2" r="J35"/>
  <c i="1" r="AX95"/>
  <c i="2" r="BI403"/>
  <c r="BH403"/>
  <c r="BG403"/>
  <c r="BF403"/>
  <c r="T403"/>
  <c r="T394"/>
  <c r="R403"/>
  <c r="R394"/>
  <c r="P403"/>
  <c r="P394"/>
  <c r="BI397"/>
  <c r="BH397"/>
  <c r="BG397"/>
  <c r="BF397"/>
  <c r="T397"/>
  <c r="R397"/>
  <c r="P397"/>
  <c r="BI395"/>
  <c r="BH395"/>
  <c r="BG395"/>
  <c r="BF395"/>
  <c r="T395"/>
  <c r="R395"/>
  <c r="P395"/>
  <c r="BI391"/>
  <c r="BH391"/>
  <c r="BG391"/>
  <c r="BF391"/>
  <c r="T391"/>
  <c r="R391"/>
  <c r="P391"/>
  <c r="BI390"/>
  <c r="BH390"/>
  <c r="BG390"/>
  <c r="BF390"/>
  <c r="T390"/>
  <c r="R390"/>
  <c r="P390"/>
  <c r="BI386"/>
  <c r="BH386"/>
  <c r="BG386"/>
  <c r="BF386"/>
  <c r="T386"/>
  <c r="R386"/>
  <c r="P386"/>
  <c r="BI384"/>
  <c r="BH384"/>
  <c r="BG384"/>
  <c r="BF384"/>
  <c r="T384"/>
  <c r="R384"/>
  <c r="P384"/>
  <c r="BI383"/>
  <c r="BH383"/>
  <c r="BG383"/>
  <c r="BF383"/>
  <c r="T383"/>
  <c r="R383"/>
  <c r="P383"/>
  <c r="BI381"/>
  <c r="BH381"/>
  <c r="BG381"/>
  <c r="BF381"/>
  <c r="T381"/>
  <c r="R381"/>
  <c r="P381"/>
  <c r="BI377"/>
  <c r="BH377"/>
  <c r="BG377"/>
  <c r="BF377"/>
  <c r="T377"/>
  <c r="R377"/>
  <c r="P377"/>
  <c r="BI373"/>
  <c r="BH373"/>
  <c r="BG373"/>
  <c r="BF373"/>
  <c r="T373"/>
  <c r="R373"/>
  <c r="P373"/>
  <c r="BI369"/>
  <c r="BH369"/>
  <c r="BG369"/>
  <c r="BF369"/>
  <c r="T369"/>
  <c r="R369"/>
  <c r="P369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2"/>
  <c r="BH342"/>
  <c r="BG342"/>
  <c r="BF342"/>
  <c r="T342"/>
  <c r="R342"/>
  <c r="P342"/>
  <c r="BI339"/>
  <c r="BH339"/>
  <c r="BG339"/>
  <c r="BF339"/>
  <c r="T339"/>
  <c r="R339"/>
  <c r="P339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0"/>
  <c r="BH250"/>
  <c r="BG250"/>
  <c r="BF250"/>
  <c r="T250"/>
  <c r="R250"/>
  <c r="P250"/>
  <c r="BI247"/>
  <c r="BH247"/>
  <c r="BG247"/>
  <c r="BF247"/>
  <c r="T247"/>
  <c r="R247"/>
  <c r="P247"/>
  <c r="BI242"/>
  <c r="BH242"/>
  <c r="BG242"/>
  <c r="BF242"/>
  <c r="T242"/>
  <c r="R242"/>
  <c r="P242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0"/>
  <c r="BH180"/>
  <c r="BG180"/>
  <c r="BF180"/>
  <c r="T180"/>
  <c r="R180"/>
  <c r="P180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92"/>
  <c r="J17"/>
  <c r="J12"/>
  <c r="J127"/>
  <c r="E7"/>
  <c r="E123"/>
  <c i="1" r="L90"/>
  <c r="AM90"/>
  <c r="AM89"/>
  <c r="L89"/>
  <c r="AM87"/>
  <c r="L87"/>
  <c r="L85"/>
  <c r="L84"/>
  <c i="6" r="BK125"/>
  <c r="BK121"/>
  <c r="J121"/>
  <c i="5" r="J248"/>
  <c r="J246"/>
  <c r="BK243"/>
  <c r="BK240"/>
  <c r="BK239"/>
  <c r="J238"/>
  <c r="J231"/>
  <c r="BK229"/>
  <c r="J224"/>
  <c r="J221"/>
  <c r="J219"/>
  <c r="J218"/>
  <c r="J215"/>
  <c r="J211"/>
  <c r="J210"/>
  <c r="J204"/>
  <c r="J202"/>
  <c r="J198"/>
  <c r="BK194"/>
  <c r="BK190"/>
  <c r="BK189"/>
  <c r="BK188"/>
  <c r="BK186"/>
  <c r="BK185"/>
  <c r="J183"/>
  <c r="J182"/>
  <c r="BK181"/>
  <c r="J179"/>
  <c r="BK174"/>
  <c r="BK173"/>
  <c r="BK168"/>
  <c r="J155"/>
  <c r="BK153"/>
  <c r="BK149"/>
  <c r="J149"/>
  <c r="BK148"/>
  <c r="BK143"/>
  <c r="BK141"/>
  <c r="BK140"/>
  <c r="BK137"/>
  <c r="J131"/>
  <c i="4" r="J258"/>
  <c r="J257"/>
  <c r="BK253"/>
  <c r="BK249"/>
  <c r="BK248"/>
  <c r="J244"/>
  <c r="J243"/>
  <c r="BK240"/>
  <c r="J239"/>
  <c r="BK238"/>
  <c r="J236"/>
  <c r="J234"/>
  <c r="BK229"/>
  <c r="J228"/>
  <c r="J224"/>
  <c r="BK222"/>
  <c r="J221"/>
  <c r="BK218"/>
  <c r="J217"/>
  <c r="J214"/>
  <c r="J213"/>
  <c r="BK212"/>
  <c r="J211"/>
  <c r="J209"/>
  <c r="J208"/>
  <c r="J207"/>
  <c r="J205"/>
  <c r="BK204"/>
  <c r="BK200"/>
  <c r="J199"/>
  <c r="J197"/>
  <c r="J194"/>
  <c r="BK193"/>
  <c r="J192"/>
  <c r="BK191"/>
  <c r="BK189"/>
  <c r="BK188"/>
  <c r="J182"/>
  <c r="BK181"/>
  <c r="J180"/>
  <c r="J177"/>
  <c r="BK176"/>
  <c r="BK175"/>
  <c r="BK173"/>
  <c r="J169"/>
  <c r="J168"/>
  <c r="BK166"/>
  <c r="J163"/>
  <c r="BK161"/>
  <c r="J160"/>
  <c r="J157"/>
  <c r="BK156"/>
  <c r="BK155"/>
  <c r="J152"/>
  <c r="BK151"/>
  <c r="J147"/>
  <c r="BK143"/>
  <c r="BK140"/>
  <c r="J139"/>
  <c r="J138"/>
  <c r="BK137"/>
  <c r="J135"/>
  <c r="J134"/>
  <c r="BK132"/>
  <c i="3" r="BK261"/>
  <c r="J261"/>
  <c r="BK260"/>
  <c r="J260"/>
  <c r="BK259"/>
  <c r="J259"/>
  <c r="BK251"/>
  <c r="BK250"/>
  <c r="J247"/>
  <c r="BK246"/>
  <c r="J245"/>
  <c r="J242"/>
  <c r="BK241"/>
  <c r="BK237"/>
  <c r="BK234"/>
  <c r="J231"/>
  <c r="J230"/>
  <c r="BK229"/>
  <c r="J226"/>
  <c r="BK225"/>
  <c r="BK224"/>
  <c r="BK222"/>
  <c r="J220"/>
  <c r="BK219"/>
  <c r="BK216"/>
  <c r="BK215"/>
  <c r="BK214"/>
  <c r="J212"/>
  <c r="J210"/>
  <c r="BK209"/>
  <c r="BK208"/>
  <c r="J207"/>
  <c r="J206"/>
  <c r="J203"/>
  <c r="BK201"/>
  <c r="BK200"/>
  <c r="BK198"/>
  <c r="BK197"/>
  <c r="J195"/>
  <c r="J194"/>
  <c r="J192"/>
  <c r="J179"/>
  <c r="BK177"/>
  <c r="J175"/>
  <c r="BK171"/>
  <c r="J157"/>
  <c r="BK149"/>
  <c r="BK147"/>
  <c r="BK142"/>
  <c r="J141"/>
  <c r="BK140"/>
  <c r="J139"/>
  <c r="BK136"/>
  <c r="BK135"/>
  <c r="BK134"/>
  <c r="BK132"/>
  <c r="BK131"/>
  <c r="BK130"/>
  <c r="BK129"/>
  <c r="J125"/>
  <c i="2" r="BK381"/>
  <c r="BK369"/>
  <c r="BK363"/>
  <c r="J361"/>
  <c r="BK359"/>
  <c r="BK357"/>
  <c r="J355"/>
  <c r="BK353"/>
  <c r="J349"/>
  <c r="J347"/>
  <c r="J342"/>
  <c r="BK337"/>
  <c r="J334"/>
  <c r="BK328"/>
  <c r="BK318"/>
  <c r="J314"/>
  <c r="BK312"/>
  <c r="J310"/>
  <c r="BK306"/>
  <c r="J304"/>
  <c r="BK300"/>
  <c r="J298"/>
  <c r="J296"/>
  <c r="J290"/>
  <c r="BK287"/>
  <c r="BK281"/>
  <c r="BK280"/>
  <c r="BK263"/>
  <c r="BK262"/>
  <c r="BK261"/>
  <c r="BK260"/>
  <c r="J255"/>
  <c r="J237"/>
  <c r="J235"/>
  <c r="BK234"/>
  <c r="BK228"/>
  <c r="J227"/>
  <c r="J212"/>
  <c r="J206"/>
  <c r="BK198"/>
  <c r="J194"/>
  <c r="BK193"/>
  <c r="J189"/>
  <c r="J185"/>
  <c r="J173"/>
  <c r="J171"/>
  <c r="J163"/>
  <c r="BK155"/>
  <c r="BK154"/>
  <c r="BK152"/>
  <c r="BK148"/>
  <c r="J138"/>
  <c i="6" r="J130"/>
  <c r="J123"/>
  <c i="5" r="J245"/>
  <c r="J244"/>
  <c r="BK242"/>
  <c r="J240"/>
  <c r="BK237"/>
  <c r="BK231"/>
  <c r="BK228"/>
  <c r="BK219"/>
  <c r="BK215"/>
  <c r="J214"/>
  <c r="J213"/>
  <c r="BK210"/>
  <c r="J207"/>
  <c r="BK206"/>
  <c r="J206"/>
  <c r="J205"/>
  <c r="BK202"/>
  <c r="BK201"/>
  <c r="J199"/>
  <c r="BK197"/>
  <c r="J192"/>
  <c r="J191"/>
  <c r="J186"/>
  <c r="BK183"/>
  <c r="J181"/>
  <c r="J180"/>
  <c r="BK179"/>
  <c r="J177"/>
  <c r="J175"/>
  <c r="BK171"/>
  <c r="J170"/>
  <c r="J164"/>
  <c r="BK160"/>
  <c r="BK155"/>
  <c r="J154"/>
  <c r="BK144"/>
  <c r="J143"/>
  <c r="J137"/>
  <c r="J136"/>
  <c r="BK133"/>
  <c i="4" r="BK258"/>
  <c r="J255"/>
  <c r="J253"/>
  <c r="J249"/>
  <c r="BK246"/>
  <c r="BK245"/>
  <c r="BK244"/>
  <c r="J242"/>
  <c r="BK241"/>
  <c r="BK239"/>
  <c r="J238"/>
  <c r="BK237"/>
  <c r="BK236"/>
  <c r="BK234"/>
  <c r="J233"/>
  <c r="J231"/>
  <c r="J230"/>
  <c r="J227"/>
  <c r="J219"/>
  <c r="BK217"/>
  <c r="BK214"/>
  <c r="BK209"/>
  <c r="J203"/>
  <c r="BK202"/>
  <c r="BK201"/>
  <c r="BK198"/>
  <c r="J191"/>
  <c r="J190"/>
  <c r="J189"/>
  <c r="J184"/>
  <c r="BK182"/>
  <c r="J181"/>
  <c r="BK179"/>
  <c r="J178"/>
  <c r="J174"/>
  <c r="J173"/>
  <c r="BK172"/>
  <c r="BK167"/>
  <c r="BK165"/>
  <c r="J164"/>
  <c r="J159"/>
  <c r="BK158"/>
  <c r="BK157"/>
  <c r="J156"/>
  <c r="J154"/>
  <c r="BK153"/>
  <c r="J151"/>
  <c r="BK148"/>
  <c r="BK147"/>
  <c r="BK146"/>
  <c r="J144"/>
  <c r="J142"/>
  <c r="J140"/>
  <c r="BK136"/>
  <c r="BK133"/>
  <c r="J128"/>
  <c i="3" r="BK256"/>
  <c r="J255"/>
  <c r="J252"/>
  <c r="BK248"/>
  <c r="BK247"/>
  <c r="BK242"/>
  <c r="BK238"/>
  <c r="BK236"/>
  <c r="BK235"/>
  <c r="J234"/>
  <c r="J232"/>
  <c r="BK231"/>
  <c r="BK230"/>
  <c r="J229"/>
  <c r="BK226"/>
  <c r="J225"/>
  <c r="BK223"/>
  <c r="J222"/>
  <c r="J221"/>
  <c r="BK220"/>
  <c r="BK218"/>
  <c r="J216"/>
  <c r="J213"/>
  <c r="BK211"/>
  <c r="BK210"/>
  <c r="BK207"/>
  <c r="J205"/>
  <c r="BK204"/>
  <c r="BK202"/>
  <c r="BK199"/>
  <c r="J198"/>
  <c r="J197"/>
  <c r="J196"/>
  <c r="J193"/>
  <c r="BK190"/>
  <c r="BK189"/>
  <c r="BK188"/>
  <c r="BK186"/>
  <c r="J183"/>
  <c r="J182"/>
  <c r="BK179"/>
  <c r="J177"/>
  <c r="BK175"/>
  <c r="J173"/>
  <c r="J169"/>
  <c r="J168"/>
  <c r="BK167"/>
  <c r="BK165"/>
  <c r="BK164"/>
  <c r="J163"/>
  <c r="J162"/>
  <c r="BK161"/>
  <c r="BK160"/>
  <c r="J159"/>
  <c r="J158"/>
  <c r="BK157"/>
  <c r="J156"/>
  <c r="J155"/>
  <c r="J154"/>
  <c r="BK152"/>
  <c r="J151"/>
  <c r="J149"/>
  <c r="BK148"/>
  <c r="BK146"/>
  <c r="BK145"/>
  <c r="J144"/>
  <c r="J143"/>
  <c r="J142"/>
  <c r="BK141"/>
  <c r="J138"/>
  <c r="J137"/>
  <c r="J136"/>
  <c r="J134"/>
  <c r="J132"/>
  <c r="J131"/>
  <c r="J128"/>
  <c r="J127"/>
  <c r="J126"/>
  <c r="J124"/>
  <c i="2" r="BK386"/>
  <c r="J384"/>
  <c r="BK377"/>
  <c r="BK364"/>
  <c r="BK355"/>
  <c r="BK347"/>
  <c r="BK345"/>
  <c r="BK342"/>
  <c r="BK339"/>
  <c r="J337"/>
  <c r="J322"/>
  <c r="BK320"/>
  <c r="J319"/>
  <c r="J318"/>
  <c r="J317"/>
  <c r="J308"/>
  <c r="J302"/>
  <c r="J294"/>
  <c r="BK288"/>
  <c r="J286"/>
  <c r="J281"/>
  <c r="BK271"/>
  <c r="J269"/>
  <c r="J267"/>
  <c r="BK265"/>
  <c r="J262"/>
  <c r="J261"/>
  <c r="J258"/>
  <c r="BK257"/>
  <c r="BK255"/>
  <c r="J250"/>
  <c r="BK247"/>
  <c r="J242"/>
  <c r="BK238"/>
  <c r="BK237"/>
  <c r="BK235"/>
  <c r="J234"/>
  <c r="J231"/>
  <c r="BK227"/>
  <c r="BK224"/>
  <c r="J223"/>
  <c r="BK221"/>
  <c r="BK212"/>
  <c r="BK210"/>
  <c r="BK206"/>
  <c r="J192"/>
  <c r="BK185"/>
  <c r="J180"/>
  <c r="BK175"/>
  <c r="BK173"/>
  <c r="BK167"/>
  <c r="BK163"/>
  <c r="BK161"/>
  <c r="J155"/>
  <c r="J152"/>
  <c r="BK146"/>
  <c r="BK142"/>
  <c r="J136"/>
  <c i="6" r="BK130"/>
  <c r="J127"/>
  <c r="BK123"/>
  <c i="5" r="BK248"/>
  <c r="BK246"/>
  <c r="BK244"/>
  <c r="J243"/>
  <c r="J241"/>
  <c r="BK238"/>
  <c r="J236"/>
  <c r="BK233"/>
  <c r="J228"/>
  <c r="J225"/>
  <c r="BK224"/>
  <c r="BK222"/>
  <c r="BK221"/>
  <c r="BK214"/>
  <c r="BK213"/>
  <c r="J212"/>
  <c r="J208"/>
  <c r="BK207"/>
  <c r="J203"/>
  <c r="J201"/>
  <c r="J197"/>
  <c r="J195"/>
  <c r="J193"/>
  <c r="J189"/>
  <c r="J188"/>
  <c r="BK187"/>
  <c r="J185"/>
  <c r="BK182"/>
  <c r="BK180"/>
  <c r="J178"/>
  <c r="J176"/>
  <c r="J173"/>
  <c r="J171"/>
  <c r="BK170"/>
  <c r="J168"/>
  <c r="BK154"/>
  <c r="J146"/>
  <c r="J133"/>
  <c i="4" r="J259"/>
  <c r="BK255"/>
  <c r="J252"/>
  <c r="J251"/>
  <c r="J248"/>
  <c r="BK242"/>
  <c r="J237"/>
  <c r="J232"/>
  <c r="BK230"/>
  <c r="J229"/>
  <c r="BK227"/>
  <c r="BK225"/>
  <c r="BK224"/>
  <c r="J222"/>
  <c r="BK221"/>
  <c r="BK220"/>
  <c r="BK219"/>
  <c r="J218"/>
  <c r="J216"/>
  <c r="BK215"/>
  <c r="BK213"/>
  <c r="BK210"/>
  <c r="BK206"/>
  <c r="J204"/>
  <c r="BK203"/>
  <c r="J202"/>
  <c r="BK199"/>
  <c r="J198"/>
  <c r="BK197"/>
  <c r="J196"/>
  <c r="J195"/>
  <c r="J193"/>
  <c r="BK187"/>
  <c r="BK186"/>
  <c r="BK184"/>
  <c r="BK183"/>
  <c r="BK180"/>
  <c r="J179"/>
  <c r="J176"/>
  <c r="BK171"/>
  <c r="BK170"/>
  <c r="J167"/>
  <c r="BK162"/>
  <c r="J161"/>
  <c r="J158"/>
  <c r="BK154"/>
  <c r="J153"/>
  <c r="BK152"/>
  <c r="BK150"/>
  <c r="BK145"/>
  <c r="J141"/>
  <c r="J137"/>
  <c r="J136"/>
  <c r="J133"/>
  <c r="J131"/>
  <c r="BK130"/>
  <c r="BK129"/>
  <c r="BK128"/>
  <c i="3" r="BK258"/>
  <c r="BK257"/>
  <c r="J257"/>
  <c r="J256"/>
  <c r="J254"/>
  <c r="BK253"/>
  <c r="BK252"/>
  <c r="J251"/>
  <c r="J250"/>
  <c r="BK245"/>
  <c r="BK244"/>
  <c r="BK240"/>
  <c r="J239"/>
  <c r="J238"/>
  <c r="J236"/>
  <c r="BK233"/>
  <c r="BK232"/>
  <c r="BK228"/>
  <c r="J227"/>
  <c r="J218"/>
  <c r="BK217"/>
  <c r="J215"/>
  <c r="J214"/>
  <c r="J209"/>
  <c r="J208"/>
  <c r="BK206"/>
  <c r="BK205"/>
  <c r="J204"/>
  <c r="J200"/>
  <c r="BK196"/>
  <c r="BK195"/>
  <c r="J191"/>
  <c r="J188"/>
  <c r="BK187"/>
  <c r="BK185"/>
  <c r="J184"/>
  <c r="BK183"/>
  <c r="BK173"/>
  <c r="BK169"/>
  <c r="J165"/>
  <c r="BK163"/>
  <c r="BK162"/>
  <c r="J161"/>
  <c r="BK159"/>
  <c r="BK156"/>
  <c r="BK153"/>
  <c r="J152"/>
  <c r="BK150"/>
  <c r="J147"/>
  <c r="BK144"/>
  <c r="BK143"/>
  <c r="BK139"/>
  <c r="BK138"/>
  <c r="J133"/>
  <c r="J129"/>
  <c r="BK128"/>
  <c i="2" r="BK395"/>
  <c r="J391"/>
  <c r="J390"/>
  <c r="J383"/>
  <c r="J381"/>
  <c r="J373"/>
  <c r="J369"/>
  <c r="J365"/>
  <c r="BK361"/>
  <c r="J359"/>
  <c r="J357"/>
  <c r="J351"/>
  <c r="J343"/>
  <c r="J339"/>
  <c r="BK334"/>
  <c r="BK331"/>
  <c r="J328"/>
  <c r="J325"/>
  <c r="BK322"/>
  <c r="J320"/>
  <c r="BK319"/>
  <c r="BK316"/>
  <c r="BK315"/>
  <c r="BK314"/>
  <c r="J312"/>
  <c r="J300"/>
  <c r="BK298"/>
  <c r="BK296"/>
  <c r="BK292"/>
  <c r="BK290"/>
  <c r="J288"/>
  <c r="J287"/>
  <c r="BK286"/>
  <c r="J284"/>
  <c r="J280"/>
  <c r="BK279"/>
  <c r="J275"/>
  <c r="BK267"/>
  <c r="J265"/>
  <c r="J263"/>
  <c r="J260"/>
  <c r="BK233"/>
  <c r="J230"/>
  <c r="BK223"/>
  <c r="J221"/>
  <c r="BK219"/>
  <c r="BK214"/>
  <c r="J210"/>
  <c r="BK204"/>
  <c r="BK202"/>
  <c r="BK200"/>
  <c r="BK194"/>
  <c r="J193"/>
  <c r="BK189"/>
  <c r="J187"/>
  <c r="BK171"/>
  <c r="J167"/>
  <c r="BK159"/>
  <c r="J157"/>
  <c r="J154"/>
  <c r="J142"/>
  <c r="BK140"/>
  <c i="6" r="BK127"/>
  <c r="J125"/>
  <c i="5" r="BK245"/>
  <c r="J242"/>
  <c r="BK241"/>
  <c r="J239"/>
  <c r="J237"/>
  <c r="BK236"/>
  <c r="J233"/>
  <c r="J229"/>
  <c r="BK225"/>
  <c r="J222"/>
  <c r="BK218"/>
  <c r="BK212"/>
  <c r="BK211"/>
  <c r="BK208"/>
  <c r="BK205"/>
  <c r="BK204"/>
  <c r="BK203"/>
  <c r="BK199"/>
  <c r="BK198"/>
  <c r="BK195"/>
  <c r="J194"/>
  <c r="BK193"/>
  <c r="BK192"/>
  <c r="BK191"/>
  <c r="J190"/>
  <c r="J187"/>
  <c r="BK178"/>
  <c r="BK177"/>
  <c r="BK176"/>
  <c r="BK175"/>
  <c r="J174"/>
  <c r="BK164"/>
  <c r="J160"/>
  <c r="J153"/>
  <c r="J148"/>
  <c r="BK146"/>
  <c r="J144"/>
  <c r="J141"/>
  <c r="J140"/>
  <c r="BK136"/>
  <c r="BK131"/>
  <c i="4" r="BK260"/>
  <c r="J260"/>
  <c r="BK259"/>
  <c r="BK257"/>
  <c r="BK252"/>
  <c r="BK251"/>
  <c r="J246"/>
  <c r="J245"/>
  <c r="BK243"/>
  <c r="J241"/>
  <c r="J240"/>
  <c r="BK233"/>
  <c r="BK232"/>
  <c r="BK231"/>
  <c r="BK228"/>
  <c r="J225"/>
  <c r="J220"/>
  <c r="BK216"/>
  <c r="J215"/>
  <c r="J212"/>
  <c r="BK211"/>
  <c r="J210"/>
  <c r="BK208"/>
  <c r="BK207"/>
  <c r="J206"/>
  <c r="BK205"/>
  <c r="J201"/>
  <c r="J200"/>
  <c r="BK196"/>
  <c r="BK195"/>
  <c r="BK194"/>
  <c r="BK192"/>
  <c r="BK190"/>
  <c r="J188"/>
  <c r="J187"/>
  <c r="J186"/>
  <c r="J183"/>
  <c r="BK178"/>
  <c r="BK177"/>
  <c r="J175"/>
  <c r="BK174"/>
  <c r="J172"/>
  <c r="J171"/>
  <c r="J170"/>
  <c r="BK169"/>
  <c r="BK168"/>
  <c r="J166"/>
  <c r="J165"/>
  <c r="BK164"/>
  <c r="BK163"/>
  <c r="J162"/>
  <c r="BK160"/>
  <c r="BK159"/>
  <c r="J155"/>
  <c r="J150"/>
  <c r="J148"/>
  <c r="J146"/>
  <c r="J145"/>
  <c r="BK144"/>
  <c r="J143"/>
  <c r="BK142"/>
  <c r="BK141"/>
  <c r="BK139"/>
  <c r="BK138"/>
  <c r="BK135"/>
  <c r="BK134"/>
  <c r="J132"/>
  <c r="BK131"/>
  <c r="J130"/>
  <c r="J129"/>
  <c i="3" r="J258"/>
  <c r="BK255"/>
  <c r="BK254"/>
  <c r="J253"/>
  <c r="J248"/>
  <c r="J246"/>
  <c r="J244"/>
  <c r="J241"/>
  <c r="J240"/>
  <c r="BK239"/>
  <c r="J237"/>
  <c r="J235"/>
  <c r="J233"/>
  <c r="J228"/>
  <c r="BK227"/>
  <c r="J224"/>
  <c r="J223"/>
  <c r="BK221"/>
  <c r="J219"/>
  <c r="J217"/>
  <c r="BK213"/>
  <c r="BK212"/>
  <c r="J211"/>
  <c r="BK203"/>
  <c r="J202"/>
  <c r="J201"/>
  <c r="J199"/>
  <c r="BK194"/>
  <c r="BK193"/>
  <c r="BK192"/>
  <c r="BK191"/>
  <c r="J190"/>
  <c r="J189"/>
  <c r="J187"/>
  <c r="J186"/>
  <c r="J185"/>
  <c r="BK184"/>
  <c r="BK182"/>
  <c r="J171"/>
  <c r="BK168"/>
  <c r="J167"/>
  <c r="J164"/>
  <c r="J160"/>
  <c r="BK158"/>
  <c r="BK155"/>
  <c r="BK154"/>
  <c r="J153"/>
  <c r="BK151"/>
  <c r="J150"/>
  <c r="J148"/>
  <c r="J146"/>
  <c r="J145"/>
  <c r="J140"/>
  <c r="BK137"/>
  <c r="J135"/>
  <c r="BK133"/>
  <c r="J130"/>
  <c r="BK127"/>
  <c r="BK126"/>
  <c r="BK125"/>
  <c r="BK124"/>
  <c i="2" r="BK403"/>
  <c r="J403"/>
  <c r="BK397"/>
  <c r="J397"/>
  <c r="J395"/>
  <c r="BK391"/>
  <c r="BK390"/>
  <c r="J386"/>
  <c r="BK384"/>
  <c r="BK383"/>
  <c r="J377"/>
  <c r="BK373"/>
  <c r="BK365"/>
  <c r="J364"/>
  <c r="J363"/>
  <c r="J353"/>
  <c r="BK351"/>
  <c r="BK349"/>
  <c r="J345"/>
  <c r="BK343"/>
  <c r="J331"/>
  <c r="BK325"/>
  <c r="BK317"/>
  <c r="J316"/>
  <c r="J315"/>
  <c r="BK310"/>
  <c r="BK308"/>
  <c r="J306"/>
  <c r="BK304"/>
  <c r="BK302"/>
  <c r="BK294"/>
  <c r="J292"/>
  <c r="BK284"/>
  <c r="J279"/>
  <c r="BK275"/>
  <c r="J271"/>
  <c r="BK269"/>
  <c r="BK258"/>
  <c r="J257"/>
  <c r="BK250"/>
  <c r="J247"/>
  <c r="BK242"/>
  <c r="J238"/>
  <c r="J233"/>
  <c r="BK231"/>
  <c r="BK230"/>
  <c r="J228"/>
  <c r="J224"/>
  <c r="J219"/>
  <c r="J214"/>
  <c r="J204"/>
  <c r="J202"/>
  <c r="J200"/>
  <c r="J198"/>
  <c r="BK192"/>
  <c r="BK187"/>
  <c r="BK180"/>
  <c r="J175"/>
  <c r="J161"/>
  <c r="J159"/>
  <c r="BK157"/>
  <c r="J148"/>
  <c r="J146"/>
  <c r="J140"/>
  <c r="BK138"/>
  <c r="BK136"/>
  <c i="1" r="AS94"/>
  <c i="2" l="1" r="BK135"/>
  <c r="BK156"/>
  <c r="J156"/>
  <c r="J99"/>
  <c r="BK191"/>
  <c r="J191"/>
  <c r="J100"/>
  <c r="BK226"/>
  <c r="J226"/>
  <c r="J101"/>
  <c r="BK236"/>
  <c r="J236"/>
  <c r="J102"/>
  <c r="BK241"/>
  <c r="BK264"/>
  <c r="J264"/>
  <c r="J106"/>
  <c r="R264"/>
  <c r="BK311"/>
  <c r="J311"/>
  <c r="J108"/>
  <c r="BK321"/>
  <c r="J321"/>
  <c r="J109"/>
  <c r="R321"/>
  <c r="P344"/>
  <c r="P368"/>
  <c i="3" r="R123"/>
  <c r="T166"/>
  <c r="T170"/>
  <c r="R181"/>
  <c r="P243"/>
  <c r="BK249"/>
  <c r="J249"/>
  <c r="J102"/>
  <c r="P249"/>
  <c i="4" r="R127"/>
  <c r="T149"/>
  <c r="P185"/>
  <c r="P223"/>
  <c r="P226"/>
  <c r="P235"/>
  <c r="P247"/>
  <c r="BK250"/>
  <c r="J250"/>
  <c r="J104"/>
  <c r="P256"/>
  <c i="5" r="T135"/>
  <c r="T129"/>
  <c r="T139"/>
  <c r="T147"/>
  <c r="R152"/>
  <c r="R172"/>
  <c r="BK217"/>
  <c r="J217"/>
  <c r="J107"/>
  <c i="2" r="R135"/>
  <c r="T156"/>
  <c r="R191"/>
  <c r="P226"/>
  <c r="P236"/>
  <c r="P241"/>
  <c r="BK259"/>
  <c r="J259"/>
  <c r="J105"/>
  <c r="R259"/>
  <c r="T264"/>
  <c r="R285"/>
  <c r="T311"/>
  <c r="BK344"/>
  <c r="J344"/>
  <c r="J110"/>
  <c r="BK368"/>
  <c r="J368"/>
  <c r="J111"/>
  <c r="T368"/>
  <c r="BK389"/>
  <c r="J389"/>
  <c r="J112"/>
  <c r="P389"/>
  <c r="R389"/>
  <c r="T389"/>
  <c i="3" r="T123"/>
  <c r="BK170"/>
  <c r="J170"/>
  <c r="J99"/>
  <c r="BK181"/>
  <c r="J181"/>
  <c r="J100"/>
  <c r="BK243"/>
  <c r="J243"/>
  <c r="J101"/>
  <c r="T249"/>
  <c i="4" r="T127"/>
  <c r="P149"/>
  <c r="T185"/>
  <c r="R223"/>
  <c r="R226"/>
  <c r="R235"/>
  <c r="T247"/>
  <c r="T250"/>
  <c r="T256"/>
  <c i="5" r="BK139"/>
  <c r="J139"/>
  <c r="J101"/>
  <c r="R139"/>
  <c r="P147"/>
  <c r="P152"/>
  <c r="T152"/>
  <c r="BK196"/>
  <c r="J196"/>
  <c r="J106"/>
  <c r="T196"/>
  <c r="R217"/>
  <c i="6" r="P122"/>
  <c r="P119"/>
  <c i="1" r="AU99"/>
  <c i="6" r="T122"/>
  <c r="T119"/>
  <c i="2" r="T135"/>
  <c r="P156"/>
  <c r="P191"/>
  <c r="R226"/>
  <c r="R236"/>
  <c r="T241"/>
  <c r="P259"/>
  <c r="BK285"/>
  <c r="J285"/>
  <c r="J107"/>
  <c r="T285"/>
  <c r="R311"/>
  <c r="T321"/>
  <c r="R344"/>
  <c r="R368"/>
  <c i="3" r="BK123"/>
  <c r="BK122"/>
  <c r="J122"/>
  <c r="J96"/>
  <c r="BK166"/>
  <c r="J166"/>
  <c r="J98"/>
  <c r="R166"/>
  <c r="R170"/>
  <c r="T181"/>
  <c r="T243"/>
  <c r="R249"/>
  <c i="4" r="P127"/>
  <c r="R149"/>
  <c r="R185"/>
  <c r="T223"/>
  <c r="BK235"/>
  <c r="J235"/>
  <c r="J102"/>
  <c r="BK247"/>
  <c r="J247"/>
  <c r="J103"/>
  <c r="P250"/>
  <c r="BK256"/>
  <c r="J256"/>
  <c r="J106"/>
  <c i="5" r="P135"/>
  <c r="P129"/>
  <c r="P139"/>
  <c r="R147"/>
  <c r="P172"/>
  <c r="P196"/>
  <c r="P217"/>
  <c i="2" r="P135"/>
  <c r="P134"/>
  <c r="R156"/>
  <c r="T191"/>
  <c r="T226"/>
  <c r="T236"/>
  <c r="R241"/>
  <c r="R240"/>
  <c r="T259"/>
  <c r="P264"/>
  <c r="P285"/>
  <c r="P311"/>
  <c r="P321"/>
  <c r="T344"/>
  <c i="3" r="P123"/>
  <c r="P166"/>
  <c r="P170"/>
  <c r="P181"/>
  <c r="R243"/>
  <c i="4" r="BK127"/>
  <c r="J127"/>
  <c r="J97"/>
  <c r="BK149"/>
  <c r="J149"/>
  <c r="J98"/>
  <c r="BK185"/>
  <c r="J185"/>
  <c r="J99"/>
  <c r="BK223"/>
  <c r="J223"/>
  <c r="J100"/>
  <c r="BK226"/>
  <c r="J226"/>
  <c r="J101"/>
  <c r="T226"/>
  <c r="T235"/>
  <c r="R247"/>
  <c r="R250"/>
  <c r="R256"/>
  <c i="5" r="BK135"/>
  <c r="J135"/>
  <c r="J100"/>
  <c r="R135"/>
  <c r="R129"/>
  <c r="BK147"/>
  <c r="J147"/>
  <c r="J102"/>
  <c r="BK152"/>
  <c r="J152"/>
  <c r="J104"/>
  <c r="BK172"/>
  <c r="J172"/>
  <c r="J105"/>
  <c r="T172"/>
  <c r="R196"/>
  <c r="T217"/>
  <c i="6" r="BK122"/>
  <c r="J122"/>
  <c r="J98"/>
  <c r="R122"/>
  <c r="R119"/>
  <c i="2" r="E85"/>
  <c r="BE142"/>
  <c r="BE152"/>
  <c r="BE154"/>
  <c r="BE155"/>
  <c r="BE157"/>
  <c r="BE159"/>
  <c r="BE163"/>
  <c r="BE167"/>
  <c r="BE173"/>
  <c r="BE193"/>
  <c r="BE206"/>
  <c r="BE210"/>
  <c r="BE212"/>
  <c r="BE224"/>
  <c r="BE235"/>
  <c r="BE260"/>
  <c r="BE263"/>
  <c r="BE265"/>
  <c r="BE267"/>
  <c r="BE286"/>
  <c r="BE288"/>
  <c r="BE296"/>
  <c r="BE310"/>
  <c r="BE318"/>
  <c r="BE319"/>
  <c r="BE322"/>
  <c r="BE328"/>
  <c r="BE337"/>
  <c r="BE345"/>
  <c r="BE347"/>
  <c r="BE355"/>
  <c r="BE369"/>
  <c r="BE390"/>
  <c r="BE397"/>
  <c r="BE403"/>
  <c i="3" r="J89"/>
  <c r="J92"/>
  <c r="F119"/>
  <c r="BE128"/>
  <c r="BE129"/>
  <c r="BE130"/>
  <c r="BE135"/>
  <c r="BE138"/>
  <c r="BE142"/>
  <c r="BE147"/>
  <c r="BE156"/>
  <c r="BE163"/>
  <c r="BE171"/>
  <c r="BE173"/>
  <c r="BE177"/>
  <c r="BE179"/>
  <c r="BE194"/>
  <c r="BE195"/>
  <c r="BE203"/>
  <c r="BE204"/>
  <c r="BE206"/>
  <c r="BE207"/>
  <c r="BE209"/>
  <c r="BE214"/>
  <c r="BE216"/>
  <c r="BE217"/>
  <c r="BE225"/>
  <c r="BE227"/>
  <c r="BE229"/>
  <c r="BE231"/>
  <c r="BE236"/>
  <c r="BE237"/>
  <c r="BE253"/>
  <c r="BE256"/>
  <c r="BE257"/>
  <c i="4" r="J89"/>
  <c r="F92"/>
  <c r="F122"/>
  <c r="J123"/>
  <c r="BE132"/>
  <c r="BE136"/>
  <c r="BE139"/>
  <c r="BE152"/>
  <c r="BE156"/>
  <c r="BE157"/>
  <c r="BE161"/>
  <c r="BE171"/>
  <c r="BE173"/>
  <c r="BE176"/>
  <c r="BE180"/>
  <c r="BE181"/>
  <c r="BE186"/>
  <c r="BE198"/>
  <c r="BE201"/>
  <c r="BE202"/>
  <c r="BE210"/>
  <c r="BE213"/>
  <c r="BE217"/>
  <c r="BE228"/>
  <c r="BE229"/>
  <c r="BE234"/>
  <c r="BE236"/>
  <c r="BE244"/>
  <c r="BE248"/>
  <c r="BE249"/>
  <c r="BE253"/>
  <c r="BE255"/>
  <c r="BE260"/>
  <c i="5" r="BE137"/>
  <c r="BE144"/>
  <c r="BE168"/>
  <c r="BE171"/>
  <c r="BE174"/>
  <c r="BE179"/>
  <c r="BE180"/>
  <c r="BE182"/>
  <c r="BE183"/>
  <c r="BE185"/>
  <c r="BE201"/>
  <c r="BE208"/>
  <c r="BE222"/>
  <c r="BE231"/>
  <c r="BE240"/>
  <c r="BE243"/>
  <c r="BE246"/>
  <c r="BK130"/>
  <c r="J130"/>
  <c r="J98"/>
  <c i="6" r="E85"/>
  <c r="BE121"/>
  <c r="BE123"/>
  <c r="BE127"/>
  <c r="BK129"/>
  <c r="J129"/>
  <c r="J99"/>
  <c i="2" r="J89"/>
  <c r="F130"/>
  <c r="BE136"/>
  <c r="BE161"/>
  <c r="BE180"/>
  <c r="BE187"/>
  <c r="BE198"/>
  <c r="BE227"/>
  <c r="BE228"/>
  <c r="BE234"/>
  <c r="BE237"/>
  <c r="BE242"/>
  <c r="BE247"/>
  <c r="BE255"/>
  <c r="BE258"/>
  <c r="BE261"/>
  <c r="BE280"/>
  <c r="BE281"/>
  <c r="BE284"/>
  <c r="BE300"/>
  <c r="BE306"/>
  <c r="BE308"/>
  <c r="BE317"/>
  <c r="BE353"/>
  <c r="BE373"/>
  <c r="BE395"/>
  <c r="BK394"/>
  <c r="J394"/>
  <c r="J113"/>
  <c i="3" r="F118"/>
  <c r="BE124"/>
  <c r="BE126"/>
  <c r="BE134"/>
  <c r="BE136"/>
  <c r="BE141"/>
  <c r="BE144"/>
  <c r="BE148"/>
  <c r="BE157"/>
  <c r="BE160"/>
  <c r="BE175"/>
  <c r="BE186"/>
  <c r="BE189"/>
  <c r="BE192"/>
  <c r="BE197"/>
  <c r="BE198"/>
  <c r="BE199"/>
  <c r="BE201"/>
  <c r="BE202"/>
  <c r="BE210"/>
  <c r="BE211"/>
  <c r="BE212"/>
  <c r="BE215"/>
  <c r="BE219"/>
  <c r="BE220"/>
  <c r="BE222"/>
  <c r="BE223"/>
  <c r="BE224"/>
  <c r="BE228"/>
  <c r="BE230"/>
  <c r="BE234"/>
  <c r="BE241"/>
  <c r="BE246"/>
  <c r="BE247"/>
  <c r="BE251"/>
  <c r="BE254"/>
  <c r="BE255"/>
  <c r="BE258"/>
  <c i="4" r="E85"/>
  <c r="BE134"/>
  <c r="BE135"/>
  <c r="BE138"/>
  <c r="BE142"/>
  <c r="BE143"/>
  <c r="BE147"/>
  <c r="BE151"/>
  <c r="BE153"/>
  <c r="BE155"/>
  <c r="BE158"/>
  <c r="BE159"/>
  <c r="BE163"/>
  <c r="BE165"/>
  <c r="BE168"/>
  <c r="BE172"/>
  <c r="BE188"/>
  <c r="BE189"/>
  <c r="BE190"/>
  <c r="BE207"/>
  <c r="BE208"/>
  <c r="BE212"/>
  <c r="BE214"/>
  <c r="BE216"/>
  <c r="BE221"/>
  <c r="BE231"/>
  <c r="BE233"/>
  <c r="BE237"/>
  <c r="BE238"/>
  <c r="BE239"/>
  <c r="BE243"/>
  <c r="BE245"/>
  <c i="5" r="E85"/>
  <c r="F92"/>
  <c r="BE136"/>
  <c r="BE141"/>
  <c r="BE160"/>
  <c r="BE177"/>
  <c r="BE178"/>
  <c r="BE186"/>
  <c r="BE195"/>
  <c r="BE210"/>
  <c r="BE215"/>
  <c r="BE218"/>
  <c r="BE219"/>
  <c r="BE228"/>
  <c r="BE239"/>
  <c r="BE245"/>
  <c r="BE248"/>
  <c r="BK132"/>
  <c r="J132"/>
  <c r="J99"/>
  <c i="6" r="J91"/>
  <c r="J113"/>
  <c r="F115"/>
  <c r="F116"/>
  <c r="BE130"/>
  <c r="BK120"/>
  <c r="J120"/>
  <c r="J97"/>
  <c i="2" r="BE138"/>
  <c r="BE148"/>
  <c r="BE171"/>
  <c r="BE185"/>
  <c r="BE189"/>
  <c r="BE192"/>
  <c r="BE194"/>
  <c r="BE204"/>
  <c r="BE214"/>
  <c r="BE219"/>
  <c r="BE233"/>
  <c r="BE262"/>
  <c r="BE290"/>
  <c r="BE298"/>
  <c r="BE304"/>
  <c r="BE312"/>
  <c r="BE325"/>
  <c r="BE331"/>
  <c r="BE343"/>
  <c r="BE351"/>
  <c r="BE357"/>
  <c r="BE359"/>
  <c r="BE361"/>
  <c r="BE365"/>
  <c r="BE381"/>
  <c i="3" r="J118"/>
  <c r="BE125"/>
  <c r="BE132"/>
  <c r="BE139"/>
  <c r="BE140"/>
  <c r="BE146"/>
  <c r="BE149"/>
  <c r="BE182"/>
  <c r="BE183"/>
  <c r="BE185"/>
  <c r="BE187"/>
  <c r="BE191"/>
  <c r="BE193"/>
  <c r="BE200"/>
  <c r="BE205"/>
  <c r="BE208"/>
  <c r="BE232"/>
  <c r="BE233"/>
  <c r="BE239"/>
  <c r="BE240"/>
  <c r="BE244"/>
  <c r="BE245"/>
  <c r="BE250"/>
  <c r="BE259"/>
  <c i="4" r="J91"/>
  <c r="BE129"/>
  <c r="BE131"/>
  <c r="BE137"/>
  <c r="BE140"/>
  <c r="BE154"/>
  <c r="BE160"/>
  <c r="BE162"/>
  <c r="BE166"/>
  <c r="BE167"/>
  <c r="BE175"/>
  <c r="BE177"/>
  <c r="BE179"/>
  <c r="BE187"/>
  <c r="BE191"/>
  <c r="BE192"/>
  <c r="BE193"/>
  <c r="BE194"/>
  <c r="BE196"/>
  <c r="BE197"/>
  <c r="BE200"/>
  <c r="BE204"/>
  <c r="BE205"/>
  <c r="BE206"/>
  <c r="BE211"/>
  <c r="BE218"/>
  <c r="BE220"/>
  <c r="BE222"/>
  <c r="BE224"/>
  <c r="BE232"/>
  <c r="BE240"/>
  <c r="BE242"/>
  <c r="BE252"/>
  <c i="5" r="J122"/>
  <c r="BE131"/>
  <c r="BE133"/>
  <c r="BE140"/>
  <c r="BE149"/>
  <c r="BE164"/>
  <c r="BE173"/>
  <c r="BE176"/>
  <c r="BE181"/>
  <c r="BE187"/>
  <c r="BE188"/>
  <c r="BE189"/>
  <c r="BE190"/>
  <c r="BE193"/>
  <c r="BE203"/>
  <c r="BE207"/>
  <c r="BE212"/>
  <c r="BE221"/>
  <c r="BE224"/>
  <c r="BE233"/>
  <c r="BE238"/>
  <c r="BE241"/>
  <c i="6" r="BE125"/>
  <c i="2" r="BE140"/>
  <c r="BE146"/>
  <c r="BE175"/>
  <c r="BE200"/>
  <c r="BE202"/>
  <c r="BE221"/>
  <c r="BE223"/>
  <c r="BE230"/>
  <c r="BE231"/>
  <c r="BE238"/>
  <c r="BE250"/>
  <c r="BE257"/>
  <c r="BE269"/>
  <c r="BE271"/>
  <c r="BE275"/>
  <c r="BE279"/>
  <c r="BE287"/>
  <c r="BE292"/>
  <c r="BE294"/>
  <c r="BE302"/>
  <c r="BE314"/>
  <c r="BE315"/>
  <c r="BE316"/>
  <c r="BE320"/>
  <c r="BE334"/>
  <c r="BE339"/>
  <c r="BE342"/>
  <c r="BE349"/>
  <c r="BE363"/>
  <c r="BE364"/>
  <c r="BE377"/>
  <c r="BE383"/>
  <c r="BE384"/>
  <c r="BE386"/>
  <c r="BE391"/>
  <c i="3" r="E85"/>
  <c r="BE127"/>
  <c r="BE131"/>
  <c r="BE133"/>
  <c r="BE137"/>
  <c r="BE143"/>
  <c r="BE145"/>
  <c r="BE150"/>
  <c r="BE151"/>
  <c r="BE152"/>
  <c r="BE153"/>
  <c r="BE154"/>
  <c r="BE155"/>
  <c r="BE158"/>
  <c r="BE159"/>
  <c r="BE161"/>
  <c r="BE162"/>
  <c r="BE164"/>
  <c r="BE165"/>
  <c r="BE167"/>
  <c r="BE168"/>
  <c r="BE169"/>
  <c r="BE184"/>
  <c r="BE188"/>
  <c r="BE190"/>
  <c r="BE196"/>
  <c r="BE213"/>
  <c r="BE218"/>
  <c r="BE221"/>
  <c r="BE226"/>
  <c r="BE235"/>
  <c r="BE238"/>
  <c r="BE242"/>
  <c r="BE248"/>
  <c r="BE252"/>
  <c r="BE260"/>
  <c r="BE261"/>
  <c i="4" r="BE128"/>
  <c r="BE130"/>
  <c r="BE133"/>
  <c r="BE141"/>
  <c r="BE144"/>
  <c r="BE145"/>
  <c r="BE146"/>
  <c r="BE148"/>
  <c r="BE150"/>
  <c r="BE164"/>
  <c r="BE169"/>
  <c r="BE170"/>
  <c r="BE174"/>
  <c r="BE178"/>
  <c r="BE182"/>
  <c r="BE183"/>
  <c r="BE184"/>
  <c r="BE195"/>
  <c r="BE199"/>
  <c r="BE203"/>
  <c r="BE209"/>
  <c r="BE215"/>
  <c r="BE219"/>
  <c r="BE225"/>
  <c r="BE227"/>
  <c r="BE230"/>
  <c r="BE241"/>
  <c r="BE246"/>
  <c r="BE251"/>
  <c r="BE257"/>
  <c r="BE258"/>
  <c r="BE259"/>
  <c r="BK254"/>
  <c r="J254"/>
  <c r="J105"/>
  <c i="5" r="BE143"/>
  <c r="BE146"/>
  <c r="BE148"/>
  <c r="BE153"/>
  <c r="BE154"/>
  <c r="BE155"/>
  <c r="BE170"/>
  <c r="BE175"/>
  <c r="BE191"/>
  <c r="BE192"/>
  <c r="BE194"/>
  <c r="BE197"/>
  <c r="BE198"/>
  <c r="BE199"/>
  <c r="BE202"/>
  <c r="BE204"/>
  <c r="BE205"/>
  <c r="BE206"/>
  <c r="BE211"/>
  <c r="BE213"/>
  <c r="BE214"/>
  <c r="BE225"/>
  <c r="BE229"/>
  <c r="BE236"/>
  <c r="BE237"/>
  <c r="BE242"/>
  <c r="BE244"/>
  <c r="BK247"/>
  <c r="J247"/>
  <c r="J108"/>
  <c r="J34"/>
  <c i="1" r="AW98"/>
  <c i="3" r="F34"/>
  <c i="1" r="BA96"/>
  <c i="4" r="F34"/>
  <c i="1" r="BA97"/>
  <c i="2" r="F36"/>
  <c i="1" r="BC95"/>
  <c i="5" r="F36"/>
  <c i="1" r="BC98"/>
  <c i="2" r="J34"/>
  <c i="1" r="AW95"/>
  <c i="4" r="F36"/>
  <c i="1" r="BC97"/>
  <c i="6" r="F37"/>
  <c i="1" r="BD99"/>
  <c i="2" r="F34"/>
  <c i="1" r="BA95"/>
  <c i="3" r="J34"/>
  <c i="1" r="AW96"/>
  <c i="3" r="F37"/>
  <c i="1" r="BD96"/>
  <c i="6" r="J34"/>
  <c i="1" r="AW99"/>
  <c i="3" r="F35"/>
  <c i="1" r="BB96"/>
  <c i="6" r="F34"/>
  <c i="1" r="BA99"/>
  <c i="2" r="F35"/>
  <c i="1" r="BB95"/>
  <c i="6" r="F35"/>
  <c i="1" r="BB99"/>
  <c i="3" r="F36"/>
  <c i="1" r="BC96"/>
  <c i="5" r="F35"/>
  <c i="1" r="BB98"/>
  <c i="2" r="F37"/>
  <c i="1" r="BD95"/>
  <c i="4" r="F35"/>
  <c i="1" r="BB97"/>
  <c i="6" r="F36"/>
  <c i="1" r="BC99"/>
  <c i="4" r="F37"/>
  <c i="1" r="BD97"/>
  <c i="5" r="F37"/>
  <c i="1" r="BD98"/>
  <c i="4" r="J34"/>
  <c i="1" r="AW97"/>
  <c i="5" r="F34"/>
  <c i="1" r="BA98"/>
  <c i="3" l="1" r="P122"/>
  <c i="1" r="AU96"/>
  <c i="2" r="T240"/>
  <c r="T134"/>
  <c r="T133"/>
  <c i="3" r="T122"/>
  <c i="4" r="R126"/>
  <c i="2" r="BK240"/>
  <c r="J240"/>
  <c r="J103"/>
  <c r="BK134"/>
  <c r="J134"/>
  <c r="J97"/>
  <c i="4" r="P126"/>
  <c i="1" r="AU97"/>
  <c i="5" r="P151"/>
  <c r="P128"/>
  <c i="1" r="AU98"/>
  <c i="4" r="T126"/>
  <c i="2" r="P240"/>
  <c r="P133"/>
  <c i="1" r="AU95"/>
  <c i="2" r="R134"/>
  <c r="R133"/>
  <c i="3" r="R122"/>
  <c i="5" r="T151"/>
  <c r="T128"/>
  <c r="R151"/>
  <c r="R128"/>
  <c i="2" r="J135"/>
  <c r="J98"/>
  <c r="J241"/>
  <c r="J104"/>
  <c i="5" r="BK129"/>
  <c r="J129"/>
  <c r="J97"/>
  <c r="BK151"/>
  <c r="J151"/>
  <c r="J103"/>
  <c i="6" r="BK119"/>
  <c r="J119"/>
  <c r="J96"/>
  <c i="3" r="J123"/>
  <c r="J97"/>
  <c i="4" r="BK126"/>
  <c r="J126"/>
  <c r="J30"/>
  <c i="1" r="AG97"/>
  <c r="BD94"/>
  <c r="W33"/>
  <c i="4" r="F33"/>
  <c i="1" r="AZ97"/>
  <c r="BA94"/>
  <c r="W30"/>
  <c i="3" r="J33"/>
  <c i="1" r="AV96"/>
  <c r="AT96"/>
  <c i="2" r="J33"/>
  <c i="1" r="AV95"/>
  <c r="AT95"/>
  <c i="3" r="J30"/>
  <c i="1" r="AG96"/>
  <c r="AN96"/>
  <c i="3" r="F33"/>
  <c i="1" r="AZ96"/>
  <c r="BC94"/>
  <c r="W32"/>
  <c i="6" r="F33"/>
  <c i="1" r="AZ99"/>
  <c i="2" r="F33"/>
  <c i="1" r="AZ95"/>
  <c i="5" r="J33"/>
  <c i="1" r="AV98"/>
  <c r="AT98"/>
  <c i="6" r="J33"/>
  <c i="1" r="AV99"/>
  <c r="AT99"/>
  <c i="5" r="F33"/>
  <c i="1" r="AZ98"/>
  <c r="BB94"/>
  <c r="W31"/>
  <c i="4" r="J33"/>
  <c i="1" r="AV97"/>
  <c r="AT97"/>
  <c i="4" l="1" r="J39"/>
  <c i="3" r="J39"/>
  <c i="2" r="BK133"/>
  <c r="J133"/>
  <c r="J96"/>
  <c i="5" r="BK128"/>
  <c r="J128"/>
  <c r="J96"/>
  <c i="4" r="J96"/>
  <c i="1" r="AN97"/>
  <c r="AZ94"/>
  <c r="W29"/>
  <c r="AW94"/>
  <c r="AK30"/>
  <c r="AY94"/>
  <c r="AX94"/>
  <c i="6" r="J30"/>
  <c i="1" r="AG99"/>
  <c r="AN99"/>
  <c r="AU94"/>
  <c i="6" l="1" r="J39"/>
  <c i="1" r="AV94"/>
  <c r="AK29"/>
  <c i="2" r="J30"/>
  <c i="1" r="AG95"/>
  <c r="AN95"/>
  <c i="5" r="J30"/>
  <c i="1" r="AG98"/>
  <c r="AN98"/>
  <c i="2" l="1" r="J39"/>
  <c i="5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<sst xmlns="http://schemas.openxmlformats.org/spreadsheetml/2006/main">
  <si>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</si>
  <si>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</si>
  <si>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</si>
  <si>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</si>
  <si>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</si>
  <si>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{ae248c43-7201-452c-bf57-f98286c6626e}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</si>
  <si>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</si>
  <si>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</si>
  <si>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</si>
  <si>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</si>
  <si>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</si>
  <si>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</si>
  <si>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</si>
  <si>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</si>
  <si>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20252011001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</si>
  <si>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</si>
  <si>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</si>
  <si>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na rekonstrukci 2.NP pavilonu A4 budovy č.p. 2379 na ul. Žižkova</t>
  </si>
  <si>
    <t>KSO:</t>
  </si>
  <si>
    <t>CC-CZ:</t>
  </si>
  <si>
    <t>Místo:</t>
  </si>
  <si>
    <t>Karbiná</t>
  </si>
  <si>
    <t>Datum:</t>
  </si>
  <si>
    <t>23. 11. 2025</t>
  </si>
  <si>
    <t>Zadavatel:</t>
  </si>
  <si>
    <t>IČ:</t>
  </si>
  <si>
    <t>Statutární město Karviná</t>
  </si>
  <si>
    <t>DIČ:</t>
  </si>
  <si>
    <t>Uchazeč:</t>
  </si>
  <si>
    <t>Vyplň údaj</t>
  </si>
  <si>
    <t>Projektant:</t>
  </si>
  <si>
    <t>ATRIS s.r.o.</t>
  </si>
  <si>
    <t>True</t>
  </si>
  <si>
    <t>Zpracovatel:</t>
  </si>
  <si>
    <t>Barbora Kyšková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</si>
  <si>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</si>
  <si>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</si>
  <si>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</si>
  <si>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</si>
  <si>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</si>
  <si>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</si>
  <si>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</si>
  <si>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</si>
  <si>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</si>
  <si>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</si>
  <si>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</si>
  <si>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</si>
  <si>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</si>
  <si>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</si>
  <si>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</si>
  <si>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</si>
  <si>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</si>
  <si>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</si>
  <si>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</si>
  <si>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</si>
  <si>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</si>
  <si>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</si>
  <si>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</si>
  <si>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</si>
  <si>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</si>
  <si>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</si>
  <si>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</si>
  <si>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</si>
  <si>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</si>
  <si>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</si>
  <si>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</si>
  <si>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</si>
  <si>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</si>
  <si>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</si>
  <si>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</si>
  <si>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</si>
  <si>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</si>
  <si>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</si>
  <si>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</si>
  <si>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</si>
  <si>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</si>
  <si>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</si>
  <si>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</si>
  <si>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</si>
  <si>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</si>
  <si>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</si>
  <si>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</si>
  <si>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Stavební část</t>
  </si>
  <si>
    <t>STA</t>
  </si>
  <si>
    <t>1</t>
  </si>
  <si>
    <t>{031539cd-b69a-471f-b672-ae62253616b6}</t>
  </si>
  <si>
    <t>2</t>
  </si>
  <si>
    <t>002</t>
  </si>
  <si>
    <t xml:space="preserve">Elektroinstalace </t>
  </si>
  <si>
    <t>{90cfe355-182e-45d7-907e-f0c7edd4cd26}</t>
  </si>
  <si>
    <t>003</t>
  </si>
  <si>
    <t>Vzduchotechnika</t>
  </si>
  <si>
    <t>{23fa446b-a3d9-4fe3-9cd0-21368186a4d4}</t>
  </si>
  <si>
    <t>004</t>
  </si>
  <si>
    <t>Zdravotechnika</t>
  </si>
  <si>
    <t>{235e4555-6fa6-461b-afe6-65e1bd271f5e}</t>
  </si>
  <si>
    <t>005</t>
  </si>
  <si>
    <t xml:space="preserve">Ostatní a vedlejší náklady </t>
  </si>
  <si>
    <t>{edb43140-acae-48eb-8c83-2c6082863fb9}</t>
  </si>
  <si>
    <t>KRYCÍ LIST SOUPISU PRACÍ</t>
  </si>
  <si>
    <t>Objekt:</t>
  </si>
  <si>
    <t>001 -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</si>
  <si>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</si>
  <si>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</si>
  <si>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</si>
  <si>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</si>
  <si>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</si>
  <si>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</si>
  <si>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</si>
  <si>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</si>
  <si>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</si>
  <si>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</si>
  <si>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</si>
  <si>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</si>
  <si>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</si>
  <si>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730 - Vytápění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</si>
  <si>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</si>
  <si>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</si>
  <si>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</si>
  <si>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</si>
  <si>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</si>
  <si>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</si>
  <si>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</si>
  <si>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</si>
  <si>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</si>
  <si>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</si>
  <si>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</si>
  <si>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</si>
  <si>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</si>
  <si>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</si>
  <si>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</si>
  <si>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</si>
  <si>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</si>
  <si>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</si>
  <si>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</si>
  <si>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</si>
  <si>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</si>
  <si>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</si>
  <si>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</si>
  <si>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</si>
  <si>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</si>
  <si>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</si>
  <si>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</si>
  <si>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317142420</t>
  </si>
  <si>
    <t>Překlad nenosný pórobetonový š 100 mm v do 250 mm na tenkovrstvou maltu dl do 1000 mm</t>
  </si>
  <si>
    <t>kus</t>
  </si>
  <si>
    <t>CS ÚRS 2025 02</t>
  </si>
  <si>
    <t>4</t>
  </si>
  <si>
    <t>1750743998</t>
  </si>
  <si>
    <t>VV</t>
  </si>
  <si>
    <t>"viz. PŘ5"2</t>
  </si>
  <si>
    <t>317142422</t>
  </si>
  <si>
    <t>Překlad nenosný pórobetonový š 100 mm v do 250 mm na tenkovrstvou maltu dl přes 1000 do 1250 mm</t>
  </si>
  <si>
    <t>CS ÚRS 2024 02</t>
  </si>
  <si>
    <t>516558414</t>
  </si>
  <si>
    <t>"viz. překlad PŘ4"1</t>
  </si>
  <si>
    <t>317142444</t>
  </si>
  <si>
    <t>Překlad nenosný pórobetonový š 150 mm v do 250 mm na tenkovrstvou maltu dl přes 1250 do 1500 mm</t>
  </si>
  <si>
    <t>1006278822</t>
  </si>
  <si>
    <t>"viz. PŘ3"4</t>
  </si>
  <si>
    <t>340271045</t>
  </si>
  <si>
    <t>Zazdívka otvorů v příčkách nebo stěnách pl přes 1 do 4 m2 tvárnicemi pórobetonovými tl 150 mm</t>
  </si>
  <si>
    <t>m2</t>
  </si>
  <si>
    <t>-1944571436</t>
  </si>
  <si>
    <t>"viz. výkresy nového stavu "1,5*1,5+0,7*2,1+0,8*2,1+0,21*2,1+0,7*3+0,7*2,1+1,2*2,1+0,9*2,1+0,8*2,1+0,6*2,1+0,6*2,1+0,9*2,1*4+0,6*2,1+0,8*2,1+0,6*2,1</t>
  </si>
  <si>
    <t>"1.NP"0,45*0,4+0,6*0,4+1*0,4+0,45*0,4*2+1,55*0,4</t>
  </si>
  <si>
    <t>Součet</t>
  </si>
  <si>
    <t>5</t>
  </si>
  <si>
    <t>342272225</t>
  </si>
  <si>
    <t>Příčka z pórobetonových hladkých tvárnic na tenkovrstvou maltu tl 100 mm</t>
  </si>
  <si>
    <t>-794551834</t>
  </si>
  <si>
    <t>"viz. výkresy novéhos tavu -2.NP"(1,2+0,45+0,92+0,6+1+0,3+11+0,7)*3,15</t>
  </si>
  <si>
    <t>6</t>
  </si>
  <si>
    <t>342272245</t>
  </si>
  <si>
    <t>Příčka z pórobetonových hladkých tvárnic na tenkovrstvou maltu tl 150 mm</t>
  </si>
  <si>
    <t>587546668</t>
  </si>
  <si>
    <t>"viz. výkres nového stavu 2.NP"(6,3+6,65+5,65+6,7+3,3+9,4)*3,15</t>
  </si>
  <si>
    <t>-(0,9*2*5)</t>
  </si>
  <si>
    <t>7</t>
  </si>
  <si>
    <t>342291121</t>
  </si>
  <si>
    <t>Ukotvení příček k cihelným konstrukcím plochými kotvami</t>
  </si>
  <si>
    <t>m</t>
  </si>
  <si>
    <t>-1169662548</t>
  </si>
  <si>
    <t>36*3,15</t>
  </si>
  <si>
    <t>8</t>
  </si>
  <si>
    <t>R-3170090</t>
  </si>
  <si>
    <t>D+M PŘ 1 - 2x L PROFIL 60x60x6 mm, DL. 1300 mm</t>
  </si>
  <si>
    <t>-1595498691</t>
  </si>
  <si>
    <t>9</t>
  </si>
  <si>
    <t>R-3170091</t>
  </si>
  <si>
    <t>D+M PŘ 2 - 1x L PROFIL I140 , DL.3500 mm</t>
  </si>
  <si>
    <t>-383168121</t>
  </si>
  <si>
    <t>Úpravy povrchů, podlahy a osazování výplní</t>
  </si>
  <si>
    <t>10</t>
  </si>
  <si>
    <t>611135101</t>
  </si>
  <si>
    <t>Hrubá výplň rýh ve stropech maltou jakékoli šířky rýhy</t>
  </si>
  <si>
    <t>347340537</t>
  </si>
  <si>
    <t>"po vybouraných příčkách"49*0,15</t>
  </si>
  <si>
    <t>11</t>
  </si>
  <si>
    <t>612131101</t>
  </si>
  <si>
    <t>Cementový postřik vnitřních stěn nanášený celoplošně ručně</t>
  </si>
  <si>
    <t>-771793061</t>
  </si>
  <si>
    <t>"viz. výkresy nového stavu " (18,3+20,05+18,9+18,7+19,5+19,4+19,5+19,6+19,5+18,3+28,2+4,2+5,3*2+4,1+61+22+20,3+21,8)*3,1</t>
  </si>
  <si>
    <t>612135101</t>
  </si>
  <si>
    <t>Hrubá výplň rýh ve stěnách maltou jakékoli šířky rýhy</t>
  </si>
  <si>
    <t>-1476755248</t>
  </si>
  <si>
    <t>"po vybouraných příčkách"25*3*0,15</t>
  </si>
  <si>
    <t>13</t>
  </si>
  <si>
    <t>612142001</t>
  </si>
  <si>
    <t>Pletivo sklovláknité vnitřních stěn vtlačené do tmelu</t>
  </si>
  <si>
    <t>-1530572331</t>
  </si>
  <si>
    <t>14</t>
  </si>
  <si>
    <t>612321141</t>
  </si>
  <si>
    <t>Vápenocementová omítka štuková dvouvrstvá vnitřních stěn nanášená ručně</t>
  </si>
  <si>
    <t>429605885</t>
  </si>
  <si>
    <t>15</t>
  </si>
  <si>
    <t>612321191</t>
  </si>
  <si>
    <t>Příplatek k vápenocementové omítce vnitřních stěn za každých dalších 5 mm tloušťky ručně</t>
  </si>
  <si>
    <t>224822172</t>
  </si>
  <si>
    <t>"viz. výkresy nového stavu " (18,3+20,05+18,9+18,7+19,5+19,4+19,5+19,6+19,5+18,3+28,2+4,2+5,3*2+4,1+61+22+20,3+21,8)*3,1*4</t>
  </si>
  <si>
    <t>16</t>
  </si>
  <si>
    <t>631312141</t>
  </si>
  <si>
    <t>Doplnění rýh v dosavadních mazaninách betonem prostým</t>
  </si>
  <si>
    <t>m3</t>
  </si>
  <si>
    <t>296609417</t>
  </si>
  <si>
    <t>"po vybouraných příčkách"49*0,15*0,15</t>
  </si>
  <si>
    <t>17</t>
  </si>
  <si>
    <t>632451254</t>
  </si>
  <si>
    <t>Potěr cementový samonivelační litý C30 tl přes 45 do 50 mm</t>
  </si>
  <si>
    <t>-2135173608</t>
  </si>
  <si>
    <t>"podl1, podl2- 40%"</t>
  </si>
  <si>
    <t>"PODL1"(18,5+59,38+34,3+22,44+18,34+17,74+20,7+22,6+20,39+21,48+20,71+33,82+6,15+7,7+24,88+27,1)*0,4</t>
  </si>
  <si>
    <t>"PODL2"1,2+1,75+1,2+1,75+5,45</t>
  </si>
  <si>
    <t>18</t>
  </si>
  <si>
    <t>632451293</t>
  </si>
  <si>
    <t>Příplatek k cementovému samonivelačnímu litému potěru C30 ZKD 5 mm tl přes 50 mm</t>
  </si>
  <si>
    <t>-2055920938</t>
  </si>
  <si>
    <t>"PODL1"(18,5+59,38+34,3+22,44+18,34+17,74+20,7+22,6+20,39+21,48+20,71+33,82+6,15+7,7+24,88+27,1)*0,4*3</t>
  </si>
  <si>
    <t>"PODL2"(1,2+1,75+1,2+1,75+5,45)*3</t>
  </si>
  <si>
    <t>19</t>
  </si>
  <si>
    <t>634112126</t>
  </si>
  <si>
    <t>Obvodová dilatace podlahovým páskem z pěnového PE s fólií mezi stěnou a mazaninou nebo potěrem v 100 mm</t>
  </si>
  <si>
    <t>1861374439</t>
  </si>
  <si>
    <t>"viz. půdorys nového stavu"97</t>
  </si>
  <si>
    <t>20</t>
  </si>
  <si>
    <t>R-6325020</t>
  </si>
  <si>
    <t>Očištění, vyspravení, vyrovnání st. stropní konstrukce potěrem tl. do 50 mm</t>
  </si>
  <si>
    <t>-1137582639</t>
  </si>
  <si>
    <t>"nová skladba podlah - předpoklad 40%"168</t>
  </si>
  <si>
    <t>R-6325021</t>
  </si>
  <si>
    <t xml:space="preserve">Očištění, vyspravení st. podlahy o odbourání nášlapné vrstvy </t>
  </si>
  <si>
    <t>2114219106</t>
  </si>
  <si>
    <t>"po odbourání nášlapné vrstvy podlah "262+144,7-168</t>
  </si>
  <si>
    <t>Ostatní konstrukce a práce, bourání</t>
  </si>
  <si>
    <t>22</t>
  </si>
  <si>
    <t>949101112</t>
  </si>
  <si>
    <t>Lešení pomocné pro objekty pozemních staveb s lešeňovou podlahou v přes 1,9 do 3,5 m zatížení do 150 kg/m2</t>
  </si>
  <si>
    <t>463608043</t>
  </si>
  <si>
    <t>23</t>
  </si>
  <si>
    <t>952901111</t>
  </si>
  <si>
    <t>Vyčištění budov bytové a občanské výstavby při výšce podlaží do 4 m</t>
  </si>
  <si>
    <t>666503438</t>
  </si>
  <si>
    <t>24</t>
  </si>
  <si>
    <t>962031133</t>
  </si>
  <si>
    <t>Bourání příček nebo přizdívek z cihel pálených plných tl přes 100 do 150 mm</t>
  </si>
  <si>
    <t>-636624459</t>
  </si>
  <si>
    <t>"viz. výkres bouracích prací - 2.NP"2,8*3,5*4+1,85*3,5*2</t>
  </si>
  <si>
    <t>(1,85+3,5*2+1,8+3,5+15+3,5+6,6+3,2+2,4*2+1,2+3,5+2+0,45+1,6)*3,5</t>
  </si>
  <si>
    <t>25</t>
  </si>
  <si>
    <t>965045112</t>
  </si>
  <si>
    <t>Bourání potěrů cementových nebo pískocementových tl do 50 mm pl do 4 m2</t>
  </si>
  <si>
    <t>-2121697491</t>
  </si>
  <si>
    <t>"v místech poškozené podlahy, v místech nové kanalizace apod. předpoklad 40%"168*3</t>
  </si>
  <si>
    <t>26</t>
  </si>
  <si>
    <t>965081213</t>
  </si>
  <si>
    <t>Bourání podlah z dlaždic keramických nebo xylolitových tl do 10 mm plochy přes 1 m2</t>
  </si>
  <si>
    <t>232235469</t>
  </si>
  <si>
    <t>"viz. výkres bouracích prací 2.NP"18,2+111+12,3+7,8+41+18,5+53,2</t>
  </si>
  <si>
    <t>27</t>
  </si>
  <si>
    <t>965081611</t>
  </si>
  <si>
    <t>Odsekání soklíků rovných</t>
  </si>
  <si>
    <t>-1199844320</t>
  </si>
  <si>
    <t>"viz. výkres bouracích prací 2.NP"19+101+11+50+19,4+45</t>
  </si>
  <si>
    <t>28</t>
  </si>
  <si>
    <t>968072355</t>
  </si>
  <si>
    <t>Vybourání kovových rámů oken zdvojených včetně křídel pl do 2 m2</t>
  </si>
  <si>
    <t>1319778798</t>
  </si>
  <si>
    <t>"viz. výkres bouracích prací 2.NP"1,5*1,5</t>
  </si>
  <si>
    <t>29</t>
  </si>
  <si>
    <t>968072455</t>
  </si>
  <si>
    <t>Vybourání kovových dveřních zárubní pl do 2 m2</t>
  </si>
  <si>
    <t>1513448771</t>
  </si>
  <si>
    <t>"viz. výkres bouracích prací 2.NP"0,9*2,25+0,9*2+0,6*2*7+1,1*2*3+0,8*2*8</t>
  </si>
  <si>
    <t>0,9*2*8+1,75*2,2+1,1*2+0,6*2*2</t>
  </si>
  <si>
    <t>30</t>
  </si>
  <si>
    <t>968072641</t>
  </si>
  <si>
    <t>Vybourání kovových stěn kromě výkladních</t>
  </si>
  <si>
    <t>-1833973070</t>
  </si>
  <si>
    <t>"viz. výkres bouracích prací"3,4*3</t>
  </si>
  <si>
    <t>31</t>
  </si>
  <si>
    <t>971033461</t>
  </si>
  <si>
    <t>Vybourání otvorů ve zdivu cihelném pl do 0,25 m2 na MVC nebo MV tl do 600 mm</t>
  </si>
  <si>
    <t>-386699665</t>
  </si>
  <si>
    <t>"viz. výkresy bouracích prací 2.NP"2</t>
  </si>
  <si>
    <t>32</t>
  </si>
  <si>
    <t>971033531</t>
  </si>
  <si>
    <t>Vybourání otvorů ve zdivu cihelném pl do 1 m2 na MVC nebo MV tl do 150 mm</t>
  </si>
  <si>
    <t>-1177785311</t>
  </si>
  <si>
    <t>"viz. výkres bouracích prací 1. NP"1,55*0,4</t>
  </si>
  <si>
    <t>1*0,4+0,45*0,4+0,6*0,4+0,45*0,4</t>
  </si>
  <si>
    <t>1*2,1*6+1,5*2+0,45*2,1+0,1*2,1</t>
  </si>
  <si>
    <t>33</t>
  </si>
  <si>
    <t>978013191</t>
  </si>
  <si>
    <t>Otlučení (osekání) vnitřní vápenné nebo vápenocementové omítky stěn v rozsahu přes 50 do 100 %</t>
  </si>
  <si>
    <t>1847186422</t>
  </si>
  <si>
    <t>"viz. výkresy bouarcích prací"(18,3+10,6+24,3+13,8+8+25,2+24,1+9,3+10,3+17,1+12,8+19,4+18,5+9,5+15,8+19,8+21,7+20,3)*3</t>
  </si>
  <si>
    <t>34</t>
  </si>
  <si>
    <t>978059541</t>
  </si>
  <si>
    <t>Odsekání a odebrání obkladů stěn z vnitřních obkládaček plochy přes 1 m2</t>
  </si>
  <si>
    <t>-505524853</t>
  </si>
  <si>
    <t>"viz. výkres bouracích prací - 2.NP"(5,75+6,7+9,5+4,8*4+10,7+5)*2,02</t>
  </si>
  <si>
    <t>35</t>
  </si>
  <si>
    <t>R-9789900</t>
  </si>
  <si>
    <t>D+M hasicího přístroje HASEBNÍ SCHOPNOST 21A vč. revize</t>
  </si>
  <si>
    <t>-2078729553</t>
  </si>
  <si>
    <t>36</t>
  </si>
  <si>
    <t>R-9870090</t>
  </si>
  <si>
    <t>ODSTRANĚNÍ KABELOVÉHO KANÁLU V PODLAZE (PLECHOVÁ KONSTRUKCE)</t>
  </si>
  <si>
    <t>905598687</t>
  </si>
  <si>
    <t>"viz. výkresy bouracích prací "30</t>
  </si>
  <si>
    <t>997</t>
  </si>
  <si>
    <t>Přesun sutě</t>
  </si>
  <si>
    <t>37</t>
  </si>
  <si>
    <t>997013213</t>
  </si>
  <si>
    <t>Vnitrostaveništní doprava suti a vybouraných hmot pro budovy v přes 9 do 12 m ručně</t>
  </si>
  <si>
    <t>t</t>
  </si>
  <si>
    <t>-924745557</t>
  </si>
  <si>
    <t>38</t>
  </si>
  <si>
    <t>997013219</t>
  </si>
  <si>
    <t>Příplatek k vnitrostaveništní dopravě suti a vybouraných hmot za zvětšenou dopravu suti ZKD 10 m</t>
  </si>
  <si>
    <t>-2082704420</t>
  </si>
  <si>
    <t>201,974*10 'Přepočtené koeficientem množství</t>
  </si>
  <si>
    <t>39</t>
  </si>
  <si>
    <t>997013501</t>
  </si>
  <si>
    <t>Odvoz suti a vybouraných hmot na skládku nebo meziskládku do 1 km se složením</t>
  </si>
  <si>
    <t>-217275930</t>
  </si>
  <si>
    <t>40</t>
  </si>
  <si>
    <t>997013509</t>
  </si>
  <si>
    <t>Příplatek k odvozu suti a vybouraných hmot na skládku ZKD 1 km přes 1 km</t>
  </si>
  <si>
    <t>-624452190</t>
  </si>
  <si>
    <t>201,974*19 'Přepočtené koeficientem množství</t>
  </si>
  <si>
    <t>41</t>
  </si>
  <si>
    <t>997013601</t>
  </si>
  <si>
    <t>Poplatek za uložení na skládce (skládkovné) stavebního odpadu betonového kód odpadu 17 01 01</t>
  </si>
  <si>
    <t>-2020350761</t>
  </si>
  <si>
    <t>42</t>
  </si>
  <si>
    <t>997013631</t>
  </si>
  <si>
    <t>Poplatek za uložení na skládce (skládkovné) stavebního odpadu směsného kód odpadu 17 09 04</t>
  </si>
  <si>
    <t>1142118127</t>
  </si>
  <si>
    <t>43</t>
  </si>
  <si>
    <t>997013813</t>
  </si>
  <si>
    <t>Poplatek za uložení na skládce (skládkovné) stavebního odpadu z plastických hmot kód odpadu 17 02 03</t>
  </si>
  <si>
    <t>1268036338</t>
  </si>
  <si>
    <t>998</t>
  </si>
  <si>
    <t>Přesun hmot</t>
  </si>
  <si>
    <t>44</t>
  </si>
  <si>
    <t>998018003</t>
  </si>
  <si>
    <t>Přesun hmot pro budovy ruční pro budovy v přes 12 do 24 m</t>
  </si>
  <si>
    <t>37271969</t>
  </si>
  <si>
    <t>45</t>
  </si>
  <si>
    <t>998018011</t>
  </si>
  <si>
    <t>Příplatek k ručnímu přesunu hmot pro budovy za zvětšený přesun ZKD 100 m</t>
  </si>
  <si>
    <t>1251369296</t>
  </si>
  <si>
    <t>111,282*3 'Přepočtené koeficientem množství</t>
  </si>
  <si>
    <t>PSV</t>
  </si>
  <si>
    <t>Práce a dodávky PSV</t>
  </si>
  <si>
    <t>713</t>
  </si>
  <si>
    <t>Izolace tepelné</t>
  </si>
  <si>
    <t>46</t>
  </si>
  <si>
    <t>713121111</t>
  </si>
  <si>
    <t>Montáž izolace tepelné podlah volně kladenými rohožemi, pásy, dílci, deskami 1 vrstva</t>
  </si>
  <si>
    <t>1707602864</t>
  </si>
  <si>
    <t>47</t>
  </si>
  <si>
    <t>M</t>
  </si>
  <si>
    <t>63141432</t>
  </si>
  <si>
    <t xml:space="preserve">deska tepelně izolační minerální  tl 30mm</t>
  </si>
  <si>
    <t>-1572657492</t>
  </si>
  <si>
    <t>P</t>
  </si>
  <si>
    <t>Poznámka k položce:_x000d_
KROČEJOVÉ IZOLAČNÍ DESKY Z ČEDIČOVÉ MINERÁLNÍ VLNY</t>
  </si>
  <si>
    <t>161,842*1,1 'Přepočtené koeficientem množství</t>
  </si>
  <si>
    <t>48</t>
  </si>
  <si>
    <t>713191132</t>
  </si>
  <si>
    <t>Montáž izolace tepelné podlah, stropů vrchem nebo střech překrytí separační fólií z PE</t>
  </si>
  <si>
    <t>-1506445836</t>
  </si>
  <si>
    <t>49</t>
  </si>
  <si>
    <t>28329042</t>
  </si>
  <si>
    <t>fólie PE separační či ochranná tl 0,2mm</t>
  </si>
  <si>
    <t>257372042</t>
  </si>
  <si>
    <t>161,842*1,1655 'Přepočtené koeficientem množství</t>
  </si>
  <si>
    <t>50</t>
  </si>
  <si>
    <t>998713313</t>
  </si>
  <si>
    <t>Přesun hmot procentní pro izolace tepelné ruční v objektech v přes 12 do 24 m</t>
  </si>
  <si>
    <t>%</t>
  </si>
  <si>
    <t>612062766</t>
  </si>
  <si>
    <t>51</t>
  </si>
  <si>
    <t>998713319</t>
  </si>
  <si>
    <t>Příplatek k ručnímu přesunu hmot procentnímu pro izolace tepelné za zvětšený přesun ZKD 50 m</t>
  </si>
  <si>
    <t>-1386969464</t>
  </si>
  <si>
    <t>730</t>
  </si>
  <si>
    <t>Vytápění</t>
  </si>
  <si>
    <t>52</t>
  </si>
  <si>
    <t>R-7309099</t>
  </si>
  <si>
    <t>vypuštění otopné soustavy</t>
  </si>
  <si>
    <t>soubor</t>
  </si>
  <si>
    <t>850303701</t>
  </si>
  <si>
    <t>53</t>
  </si>
  <si>
    <t>R-7309101</t>
  </si>
  <si>
    <t>Napuštění otopné soustavy, uvedení do provozu</t>
  </si>
  <si>
    <t>-628550909</t>
  </si>
  <si>
    <t>54</t>
  </si>
  <si>
    <t>R-7309802</t>
  </si>
  <si>
    <t>Obroušení, nátěr radiátoru, zpětná montáž</t>
  </si>
  <si>
    <t>-957468144</t>
  </si>
  <si>
    <t>55</t>
  </si>
  <si>
    <t>R-7309899</t>
  </si>
  <si>
    <t>Demontáž radiátoru</t>
  </si>
  <si>
    <t>-847296613</t>
  </si>
  <si>
    <t>763</t>
  </si>
  <si>
    <t>Konstrukce suché výstavby</t>
  </si>
  <si>
    <t>56</t>
  </si>
  <si>
    <t>763121426</t>
  </si>
  <si>
    <t>SDK stěna předsazená tl 112,5 mm profil CW+UW 100 deska 1xH2 12,5 bez izolace EI 15</t>
  </si>
  <si>
    <t>669933758</t>
  </si>
  <si>
    <t>"viz. půdorys nového stavu - předstěny"(1+1+1++1+1)*3,15</t>
  </si>
  <si>
    <t>57</t>
  </si>
  <si>
    <t>763121433</t>
  </si>
  <si>
    <t>SDK stěna předsazená tl 112,5 mm profil CW+UW 100 deska 1xDFH2 12,5 s izolací EI 30 Rw do 12 dB</t>
  </si>
  <si>
    <t>-1720565537</t>
  </si>
  <si>
    <t>"viz. půdorys nového stavu"2,1*3,15</t>
  </si>
  <si>
    <t>58</t>
  </si>
  <si>
    <t>763131411</t>
  </si>
  <si>
    <t>SDK podhled desky 1xA 12,5 bez izolace dvouvrstvá spodní kce profil CD+UD</t>
  </si>
  <si>
    <t>1746494568</t>
  </si>
  <si>
    <t>"POD02 - viz. výkres podhledů"7,7+5,45</t>
  </si>
  <si>
    <t>59</t>
  </si>
  <si>
    <t>763131451</t>
  </si>
  <si>
    <t>SDK podhled deska 1xH2 12,5 bez izolace dvouvrstvá spodní kce profil CD+UD</t>
  </si>
  <si>
    <t>-2060303172</t>
  </si>
  <si>
    <t>"viz. výkres podhledů POD3"1,75+1,2+1,75+1,2</t>
  </si>
  <si>
    <t>"1.NP"2*3,35+2,7*1,2+0,3*2,9</t>
  </si>
  <si>
    <t>60</t>
  </si>
  <si>
    <t>763131821</t>
  </si>
  <si>
    <t>Demontáž SDK podhledu s dvouvrstvou nosnou kcí z ocelových profilů opláštění jednoduché</t>
  </si>
  <si>
    <t>1575860206</t>
  </si>
  <si>
    <t>"viz. půdorys 1.NP bourací práce"2,9*0,3</t>
  </si>
  <si>
    <t>"viz. půdorys bouracích prací 2.NP"433</t>
  </si>
  <si>
    <t>61</t>
  </si>
  <si>
    <t>998763312</t>
  </si>
  <si>
    <t>Přesun hmot procentní pro dřevostavby ruční v objektech v přes 12 do 24 m</t>
  </si>
  <si>
    <t>1316433175</t>
  </si>
  <si>
    <t>62</t>
  </si>
  <si>
    <t>998763319</t>
  </si>
  <si>
    <t>Příplatek k ručnímu přesunu hmot procentnímu pro dřevostavby za zvětšený přesun ZKD 50 m</t>
  </si>
  <si>
    <t>894220351</t>
  </si>
  <si>
    <t>63</t>
  </si>
  <si>
    <t>R-7630010</t>
  </si>
  <si>
    <t xml:space="preserve">D+M POD 01 vč. podkladního roštu, vč. všech příslušenství a doplňků </t>
  </si>
  <si>
    <t>-436771311</t>
  </si>
  <si>
    <t xml:space="preserve">Poznámka k položce:_x000d_
Stropní podhledy – označení POD01_x000d_
Podhledová konstrukce s viditelnými nosnými 24 mm širokými profily v barvě bílé, provedení v souladu s ČSN EN 13964 a technickými předpisy výrobce. Každá deska je vyměnitelná, desky vkládané jednoduše do nosného rastru jsou opatřeny rovnou hranou. Navrženy jsou podhledové desky z minerální vlny, jílu a škrobu neobsahující formaldehyd ani podobné látky, použité pro vnitřní prostředí. Povrchová úprava opatřena nástřikem barvou s povrchem kašírovaným netkanou textilií s antibakteriální úpravou, omyvatelné._x000d_
-Formát podhledové desky (rozměry)                                  600x600x19 mm_x000d_
-Světelná odrazivost                         	                              88%_x000d_
-Součinitel zvukové pohltivosti podle EN ISO 11654          αw = 0,95, NRC = 0,95_x000d_
-Podélná vzduchová neprůzvučnost			Dn,f,w = 28 dB_x000d_
-Reakce na oheň                                             		A2s1, d0_x000d_
-Odolnost vlhkosti do 95%, barva bílá podobná RAL 9010_x000d_
</t>
  </si>
  <si>
    <t>"viz. výkres podhledů "17,7+59,38+34,3+22,44+18,34+17,74+20,7+22,6+20,39+21,48+20,71+33,82+6,15+14,64+24,88+27,1</t>
  </si>
  <si>
    <t>64</t>
  </si>
  <si>
    <t>R-7634000</t>
  </si>
  <si>
    <t xml:space="preserve">Zpětná montáž kazetového podhledu </t>
  </si>
  <si>
    <t>414338592</t>
  </si>
  <si>
    <t>766</t>
  </si>
  <si>
    <t>Konstrukce truhlářské</t>
  </si>
  <si>
    <t>65</t>
  </si>
  <si>
    <t>998766203</t>
  </si>
  <si>
    <t>Přesun hmot procentní pro kce truhlářské v objektech v přes 12 do 24 m</t>
  </si>
  <si>
    <t>-1074025628</t>
  </si>
  <si>
    <t>66</t>
  </si>
  <si>
    <t>998766294</t>
  </si>
  <si>
    <t>Příplatek k přesunu hmot procentnímu pro kce truhlářské za zvětšený přesun do 1000 m</t>
  </si>
  <si>
    <t>-1684009390</t>
  </si>
  <si>
    <t>67</t>
  </si>
  <si>
    <t>R-7660098</t>
  </si>
  <si>
    <t>D+M kuchyňské sestavy TR 01 - viz. v.č. D.1.1.3.10</t>
  </si>
  <si>
    <t>sestava</t>
  </si>
  <si>
    <t>-986113853</t>
  </si>
  <si>
    <t>Poznámka k položce:_x000d_
POPIS:_x000d_
- LINKA TVOŘENA SKŘÍŇKAMI A ŠUPLÍKY_x000d_
- TL. DESEK KORPUSU LINKY - DTD DESKA TL. MIN. 18 mm_x000d_
- ZADNÍ DESKA PROVEDENA Z HPL LAMINÁTU TL. MIN. 18 mm_x000d_
- PRACOVNÍ DESKA TL. MIN. 38 mm_x000d_
- ÚCHYTKY DVÍŘEK PROVEDENY S POVRCHOVU ÚPRAVOU_x000d_
BROUŠENÝ NEREZ, OTVÍRANÍ DVÍŘEK S TLUMENÍM_x000d_
- SOUČÁSTÍ NEREZOVÝ DŘEZ VČETNĚ ODKLÁDACÍ PLOCHY_x000d_
A STOJÁNKOVÁ BATERIE S VÝSUVNOU SPRŠKOU_x000d_
- PŘED ZADÁNÍM DO VÝROBY BUDE PROVEDENO PŘESNÉ_x000d_
ZAMĚŘENÍ ROZMĚRŮ NA STAVBĚ, PO PROVEDENÍ ZAMĚŘENÍ_x000d_
BUDE PŘEDLOŽENA VÝROBNÍ DOKUMENTACE,_x000d_
VČ. VZORKOVÁNÍ INVESTOROVI K ODSOUHLASENÍ_x000d_
- PODSVÍCENÍ KUCHYŇSKÉ LINKY LED PÁSKY (VIZ ČÁST ELEKTRO)</t>
  </si>
  <si>
    <t>68</t>
  </si>
  <si>
    <t>R-7660099</t>
  </si>
  <si>
    <t>D+M kuchyňské sestavy TR 02- viz. v.č. D.1.1.3.10</t>
  </si>
  <si>
    <t>54491460</t>
  </si>
  <si>
    <t>Poznámka k položce:_x000d_
POPIS:_x000d_
- LINKA TVOŘENA SKŘÍŇKAMI A ŠUPLÍKY_x000d_
- TL. DESEK KORPUSU LINKY - DTD DESKA TL. MIN. 18 mm_x000d_
- ZADNÍ DESKA PROVEDENA Z HPL LAMINÁTU TL. MIN. 18 mm_x000d_
- PRACOVNÍ DESKA TL. MIN. 38 mm_x000d_
- ÚCHYTKY DVÍŘEK PROVEDENY S POVRCHOVU ÚPRAVOU_x000d_
BROUŠENÝ NEREZ, OTVÍRANÍ DVÍŘEK S TLUMENÍM_x000d_
- SOUČÁSTÍ NEREZOVÝ DŘEZ VČETNĚ ODKLÁDACÍ PLOCHY_x000d_
A STOJÁNKOVÁ BATERIE S VÝSUVNOU SPRŠKOU_x000d_
- PŘED ZADÁNÍM DO VÝROBY BUDE PROVEDENO PŘESNÉ_x000d_
ZAMĚŘENÍ ROZMĚRŮ NA STAVBĚ, PO PROVEDENÍ ZAMĚŘENÍ_x000d_
BUDE PŘEDLOŽENA VÝROBNÍ DOKUMENTACE,_x000d_
VČ. VZORKOVÁNÍ INVESTOROVI K ODSOUHLASENÍ_x000d_
- PODSVÍCENÍ KUCHYŇSKÉ LINKY LED PÁSKY (VIZ ČÁST ELEKTRO</t>
  </si>
  <si>
    <t>69</t>
  </si>
  <si>
    <t>R-7660100</t>
  </si>
  <si>
    <t>D+M kuchyňské sestavy TR 03- viz. v.č. D.1.1.3.10</t>
  </si>
  <si>
    <t>-679901182</t>
  </si>
  <si>
    <t>70</t>
  </si>
  <si>
    <t>R-7665001</t>
  </si>
  <si>
    <t xml:space="preserve">D+M  vnitřních dveří - viz. D01, vč. zárubně , vč. všech příslušenství a doplňků</t>
  </si>
  <si>
    <t>-1978074926</t>
  </si>
  <si>
    <t>Poznámka k položce:_x000d_
- PŘED ZADÁNÍM DO VÝROBY BUDO ZAMĚŘENY PŘESNÉ ROZMĚRY DVEŘÍ NA STAVBĚ_x000d_
- DVEŘE Z ČEKÁREN A CHODEB DO JEDNOTLIVÝCH ORDINACÍ, SESTEREN MUSÍ SPLŇOVAT POŽADAVKY NA NEPRŮZVUČNOST DVEŘÍ_x000d_
VYPLÝVAJÍCÍ Z NORMY ČSN 73 0532, TEDY BUDOU SPLNĚNY ZVUKOVĚ IZOLAČNÍ POŽADAVKY VYJÁDŘENÉ VÁŽENOU NEPRŮZVUČNOSTÍ RW=27dB_x000d_
(DVEŘE DOPLNĚNY NAPŘ. O PADACÍ TĚSNÍCÍ LIŠTU)</t>
  </si>
  <si>
    <t>71</t>
  </si>
  <si>
    <t>R-7665002</t>
  </si>
  <si>
    <t xml:space="preserve">D+M  vnitřních dveří - viz. D02, vč. zárubně , vč. všech příslušenství a doplňků</t>
  </si>
  <si>
    <t>1573736923</t>
  </si>
  <si>
    <t>72</t>
  </si>
  <si>
    <t>R-7665003</t>
  </si>
  <si>
    <t xml:space="preserve">D+M  vnitřních dveří - viz. D03, vč. zárubně , vč. všech příslušenství a doplňků</t>
  </si>
  <si>
    <t>535473605</t>
  </si>
  <si>
    <t>73</t>
  </si>
  <si>
    <t>R-7665004</t>
  </si>
  <si>
    <t xml:space="preserve">D+M  vnitřních dveří - viz. D04, vč. zárubně , vč. všech příslušenství a doplňků</t>
  </si>
  <si>
    <t>-2139184465</t>
  </si>
  <si>
    <t>74</t>
  </si>
  <si>
    <t>R-7665005</t>
  </si>
  <si>
    <t xml:space="preserve">D+M  vnitřních dveří - viz. D05, vč. zárubně , vč. všech příslušenství a doplňků</t>
  </si>
  <si>
    <t>-53190937</t>
  </si>
  <si>
    <t>75</t>
  </si>
  <si>
    <t>R-7665006</t>
  </si>
  <si>
    <t xml:space="preserve">D+M  hliníkových  dveří - viz. D06, vč. zárubně , vč. všech příslušenství a doplňků - požární </t>
  </si>
  <si>
    <t>-661836529</t>
  </si>
  <si>
    <t>76</t>
  </si>
  <si>
    <t>R-7665007</t>
  </si>
  <si>
    <t xml:space="preserve">D+M  vnitřních dveří - viz. D07,  , vč. všech příslušenství a doplňků</t>
  </si>
  <si>
    <t>-342375881</t>
  </si>
  <si>
    <t>77</t>
  </si>
  <si>
    <t>R-7665008</t>
  </si>
  <si>
    <t xml:space="preserve">D+M  vnitřních dveří - viz. D08, vč. zárubně , vč. všech příslušenství a doplňků</t>
  </si>
  <si>
    <t>1749959958</t>
  </si>
  <si>
    <t>78</t>
  </si>
  <si>
    <t>R-7665090</t>
  </si>
  <si>
    <t xml:space="preserve">Demontáž vybavení </t>
  </si>
  <si>
    <t>-1107643973</t>
  </si>
  <si>
    <t>767</t>
  </si>
  <si>
    <t>Konstrukce zámečnické</t>
  </si>
  <si>
    <t>79</t>
  </si>
  <si>
    <t>767691822</t>
  </si>
  <si>
    <t>Vyvěšení nebo zavěšení kovových křídel dveří do 2 m2</t>
  </si>
  <si>
    <t>-1602046146</t>
  </si>
  <si>
    <t>"viz. půdorys bouracích prací 2.NP"2+34</t>
  </si>
  <si>
    <t>80</t>
  </si>
  <si>
    <t>767810811</t>
  </si>
  <si>
    <t>Demontáž mřížek větracích ocelových čtyřhranných nebo kruhových</t>
  </si>
  <si>
    <t>555789281</t>
  </si>
  <si>
    <t>81</t>
  </si>
  <si>
    <t>998767313</t>
  </si>
  <si>
    <t>Přesun hmot procentní pro zámečnické konstrukce ruční v objektech v přes 12 do 24 m</t>
  </si>
  <si>
    <t>1728297928</t>
  </si>
  <si>
    <t>82</t>
  </si>
  <si>
    <t>998767319</t>
  </si>
  <si>
    <t>Příplatek k ručnímu přesunu hmot procentnímu pro zámečnické konstrukce za zvětšený přesun ZKD 50 m</t>
  </si>
  <si>
    <t>1760982984</t>
  </si>
  <si>
    <t>83</t>
  </si>
  <si>
    <t>R-7678900</t>
  </si>
  <si>
    <t>D+M PROTIPOŽÁRNÍ REVIZNÍ DVÍŘKA, BÍLÁ, PROVEDENÍ DO ZDI - viz. Z04</t>
  </si>
  <si>
    <t>548471371</t>
  </si>
  <si>
    <t>84</t>
  </si>
  <si>
    <t>R-7678901</t>
  </si>
  <si>
    <t>D+M PROTIPOŽÁRNÍ REVIZNÍ DVÍŘKA,BÍLÁ, PROVEDENÍ DO SDK PŘÍČKY - viz. Z05</t>
  </si>
  <si>
    <t>908627434</t>
  </si>
  <si>
    <t>85</t>
  </si>
  <si>
    <t>R-7678902</t>
  </si>
  <si>
    <t>D+M VĚTRACÍ MŘÍŽKA, BARVA BÍLÁ - viz. Z06</t>
  </si>
  <si>
    <t>-114421413</t>
  </si>
  <si>
    <t>86</t>
  </si>
  <si>
    <t>R-7678904</t>
  </si>
  <si>
    <t>D+M DILATAČNÍ NOSNÝ PROFIL PRO PODLAHU, S MOŽNOSTÍ VLOŽENÍ PODLAHOVÉ KRYTINY - viz. Z07</t>
  </si>
  <si>
    <t>1288001534</t>
  </si>
  <si>
    <t>771</t>
  </si>
  <si>
    <t>Podlahy z dlaždic</t>
  </si>
  <si>
    <t>87</t>
  </si>
  <si>
    <t>771111011</t>
  </si>
  <si>
    <t>Vysátí podkladu před pokládkou dlažby</t>
  </si>
  <si>
    <t>-1977280564</t>
  </si>
  <si>
    <t>88</t>
  </si>
  <si>
    <t>771121011</t>
  </si>
  <si>
    <t>Nátěr penetrační na podlahu</t>
  </si>
  <si>
    <t>1571292613</t>
  </si>
  <si>
    <t>89</t>
  </si>
  <si>
    <t>771121022</t>
  </si>
  <si>
    <t>Broušení betonového podkladu před pokládkou dlažby</t>
  </si>
  <si>
    <t>1899386465</t>
  </si>
  <si>
    <t>90</t>
  </si>
  <si>
    <t>771151024</t>
  </si>
  <si>
    <t>Samonivelační stěrka podlah pevnosti 30 MPa tl přes 8 do 10 mm</t>
  </si>
  <si>
    <t>-1856269938</t>
  </si>
  <si>
    <t>91</t>
  </si>
  <si>
    <t>771574413</t>
  </si>
  <si>
    <t>Montáž podlah keramických hladkých lepených cementovým flexibilním lepidlem přes 2 do 4 ks/m2</t>
  </si>
  <si>
    <t>-1411545662</t>
  </si>
  <si>
    <t>92</t>
  </si>
  <si>
    <t>59761110</t>
  </si>
  <si>
    <t>dlažba keramická slinutá mrazuvzdorná R10/B povrch hladký/matný tl do 10mm přes 2 do 4ks/m2</t>
  </si>
  <si>
    <t>1073689154</t>
  </si>
  <si>
    <t>11,35*1,15 'Přepočtené koeficientem množství</t>
  </si>
  <si>
    <t>93</t>
  </si>
  <si>
    <t>771591112</t>
  </si>
  <si>
    <t>Izolace pod dlažbu nátěrem nebo stěrkou ve dvou vrstvách</t>
  </si>
  <si>
    <t>-1175100743</t>
  </si>
  <si>
    <t>"PODL2"1,2+1,75+1,2+1,75+5,45+5</t>
  </si>
  <si>
    <t>94</t>
  </si>
  <si>
    <t>998771313</t>
  </si>
  <si>
    <t>Přesun hmot procentní pro podlahy z dlaždic ruční v objektech v přes 12 do 24 m</t>
  </si>
  <si>
    <t>-1465508</t>
  </si>
  <si>
    <t>95</t>
  </si>
  <si>
    <t>998771319</t>
  </si>
  <si>
    <t>Příplatek k ručnímu přesunu hmot procentnímu pro podlahy z dlaždic za zvětšený přesun ZKD 50 m</t>
  </si>
  <si>
    <t>413809582</t>
  </si>
  <si>
    <t>776</t>
  </si>
  <si>
    <t>Podlahy povlakové</t>
  </si>
  <si>
    <t>96</t>
  </si>
  <si>
    <t>776111112</t>
  </si>
  <si>
    <t>Broušení betonového podkladu povlakových podlah</t>
  </si>
  <si>
    <t>-593092623</t>
  </si>
  <si>
    <t>"PODL1"(18,5+59,38+34,3+22,44+18,34+17,74+20,7+22,6+20,39+21,48+20,71+33,82+6,15+7,7+24,88+27,1)</t>
  </si>
  <si>
    <t>97</t>
  </si>
  <si>
    <t>776111116</t>
  </si>
  <si>
    <t>Odstranění zbytků lepidla z podkladu povlakových podlah broušením</t>
  </si>
  <si>
    <t>-1180664728</t>
  </si>
  <si>
    <t>98</t>
  </si>
  <si>
    <t>776111117</t>
  </si>
  <si>
    <t>Broušení stávajícího podkladu povlakových podlah diamantovým kotoučem</t>
  </si>
  <si>
    <t>582742767</t>
  </si>
  <si>
    <t>99</t>
  </si>
  <si>
    <t>776111311</t>
  </si>
  <si>
    <t>Vysátí podkladu povlakových podlah</t>
  </si>
  <si>
    <t>-1029485740</t>
  </si>
  <si>
    <t>100</t>
  </si>
  <si>
    <t>776121112</t>
  </si>
  <si>
    <t>Vodou ředitelná penetrace savého podkladu povlakových podlah</t>
  </si>
  <si>
    <t>794128312</t>
  </si>
  <si>
    <t>"PODL1"(18,5+59,38+34,3+22,44+18,34+17,74+20,7+22,6+20,39+21,48+20,71+33,82+6,15+7,7+24,88+27,1)*2</t>
  </si>
  <si>
    <t>101</t>
  </si>
  <si>
    <t>776141122</t>
  </si>
  <si>
    <t>Stěrka podlahová nivelační pro vyrovnání podkladu povlakových podlah pevnosti 30 MPa tl přes 3 do 5 mm</t>
  </si>
  <si>
    <t>-1898453973</t>
  </si>
  <si>
    <t>"PODL1"(18,5+59,38+34,3+22,44+18,34+17,74+20,7+22,6+20,39+21,48+20,71+33,82+6,15+7,7+24,88+27,1)-150,492</t>
  </si>
  <si>
    <t>102</t>
  </si>
  <si>
    <t>776141126</t>
  </si>
  <si>
    <t>Stěrka podlahová nivelační pro vyrovnání podkladu povlakových podlah pevnosti 30 MPa tl přes 12 do 15 mm</t>
  </si>
  <si>
    <t>846771551</t>
  </si>
  <si>
    <t>103</t>
  </si>
  <si>
    <t>776201812</t>
  </si>
  <si>
    <t>Demontáž lepených povlakových podlah s podložkou ručně</t>
  </si>
  <si>
    <t>-1435414013</t>
  </si>
  <si>
    <t>"viz. výkresy bouracích prací - 2.NP"16,8+20,6+21,8+34+40+11,5</t>
  </si>
  <si>
    <t>104</t>
  </si>
  <si>
    <t>776410811</t>
  </si>
  <si>
    <t>Odstranění soklíků a lišt pryžových nebo plastových</t>
  </si>
  <si>
    <t>326555403</t>
  </si>
  <si>
    <t>"viz. výkresy bouracích prací"18,5+19,7+19,8+24,5+25,3+13,8</t>
  </si>
  <si>
    <t>105</t>
  </si>
  <si>
    <t>998776313</t>
  </si>
  <si>
    <t>Přesun hmot procentní pro podlahy povlakové ruční v objektech v přes 12 do 24 m</t>
  </si>
  <si>
    <t>-246834573</t>
  </si>
  <si>
    <t>106</t>
  </si>
  <si>
    <t>998776319</t>
  </si>
  <si>
    <t>Příplatek k ručnímu přesunu hmot procentnímu pro podlahy povlakové za zvětšený přesun ZKD 50 m</t>
  </si>
  <si>
    <t>534239210</t>
  </si>
  <si>
    <t>107</t>
  </si>
  <si>
    <t>R-7120013</t>
  </si>
  <si>
    <t xml:space="preserve">D+M vinylu - viz. TZ vč. lepení a dodávky lepidla </t>
  </si>
  <si>
    <t>450867517</t>
  </si>
  <si>
    <t xml:space="preserve">Poznámka k položce:_x000d_
vč. dodávky a montáže fabionu </t>
  </si>
  <si>
    <t>781</t>
  </si>
  <si>
    <t>Dokončovací práce - obklady</t>
  </si>
  <si>
    <t>108</t>
  </si>
  <si>
    <t>781121011</t>
  </si>
  <si>
    <t>Nátěr penetrační na stěnu</t>
  </si>
  <si>
    <t>1247567495</t>
  </si>
  <si>
    <t>"viz. půdorys nového stavu"(4+4,1+1+1+1,2*4+1*8+1,75*4)*2,4</t>
  </si>
  <si>
    <t>-(0,7*2*4+0,8*2)</t>
  </si>
  <si>
    <t>109</t>
  </si>
  <si>
    <t>781131112</t>
  </si>
  <si>
    <t>Izolace pod obklad nátěrem nebo stěrkou ve dvou vrstvách</t>
  </si>
  <si>
    <t>-273155848</t>
  </si>
  <si>
    <t>110</t>
  </si>
  <si>
    <t>781472213</t>
  </si>
  <si>
    <t>Montáž obkladů keramických hladkých lepených cementovým flexibilním lepidlem přes 2 do 4 ks/m2</t>
  </si>
  <si>
    <t>-1127897200</t>
  </si>
  <si>
    <t>111</t>
  </si>
  <si>
    <t>59761713</t>
  </si>
  <si>
    <t>obklad keramický nemrazuvzdorný povrch hladký/matný tl do 10mm přes 2 do 4ks/m2</t>
  </si>
  <si>
    <t>-1034585411</t>
  </si>
  <si>
    <t>64,56*1,15 'Přepočtené koeficientem množství</t>
  </si>
  <si>
    <t>112</t>
  </si>
  <si>
    <t>998781313</t>
  </si>
  <si>
    <t>Přesun hmot procentní pro obklady keramické ruční v objektech v přes 12 do 24 m</t>
  </si>
  <si>
    <t>1965196018</t>
  </si>
  <si>
    <t>113</t>
  </si>
  <si>
    <t>998781319</t>
  </si>
  <si>
    <t>Příplatek k ručnímu přesunu hmot procentnímu pro obklady keramické za zvětšený přesun ZKD 50 m</t>
  </si>
  <si>
    <t>-56378918</t>
  </si>
  <si>
    <t>3038,235*2 'Přepočtené koeficientem množství</t>
  </si>
  <si>
    <t>114</t>
  </si>
  <si>
    <t>R-7810092</t>
  </si>
  <si>
    <t>D+M OCHRANNÝ OBKLAD STĚNY V PÁSU 300 mm vč. lepení a dodávky lepidla</t>
  </si>
  <si>
    <t>39286114</t>
  </si>
  <si>
    <t xml:space="preserve">Poznámka k položce:_x000d_
Ochranný obklad – označení OB3_x000d_
Hygienický mrazuvzdorný obklad stěn, 100% recyklovatelného materiálu neobsahuje PVC, persistentní bioakumulativní toxiny (PBT), bisfenol A (BPA) ani halogenové nebo bromové zpomalovače hoření Bs1, d0. Odolný proti mrazům, poškrábání a oděru. Snadno se stříhá, tvaruje a nanáší na různé povrchy. K dispozici jsou dvě tloušťky, které vyhovují požadavkům na ochranu. Nepropustný a neporézní povrch, odolný vůči většině skvrn nebo chemikáliím, možnost barevného řešení (světle modrá)._x000d_
_x000d_
</t>
  </si>
  <si>
    <t>"viz. půdorys nového stavu"17+61,1+22+28</t>
  </si>
  <si>
    <t>783</t>
  </si>
  <si>
    <t>Dokončovací práce - nátěry</t>
  </si>
  <si>
    <t>115</t>
  </si>
  <si>
    <t>R-7830009</t>
  </si>
  <si>
    <t xml:space="preserve">Nátěr zárubně vč. dodávky barvy </t>
  </si>
  <si>
    <t>-1983258014</t>
  </si>
  <si>
    <t>116</t>
  </si>
  <si>
    <t>R-7830010</t>
  </si>
  <si>
    <t>OBROUŠENÍ A NÁTĚR DVÍŘEK ELEKTRO SKŘÍNĚ, BARVA SVĚTLE ŠEDÁ (RAL 7035)</t>
  </si>
  <si>
    <t>-284998716</t>
  </si>
  <si>
    <t>Poznámka k položce:_x000d_
NUTNO NALEPIT NOVÉ UPOZORŇUJÍCÍ A VÝZTRAŽNÉ CEDULKY</t>
  </si>
  <si>
    <t>"viz. výpis zám. prvků - Z02"4</t>
  </si>
  <si>
    <t>784</t>
  </si>
  <si>
    <t>Dokončovací práce - malby a tapety</t>
  </si>
  <si>
    <t>117</t>
  </si>
  <si>
    <t>784121001</t>
  </si>
  <si>
    <t>Oškrabání malby v místnostech v do 3,80 m</t>
  </si>
  <si>
    <t>-217567058</t>
  </si>
  <si>
    <t>118</t>
  </si>
  <si>
    <t>784181111</t>
  </si>
  <si>
    <t>Základní silikátová jednonásobná bezbarvá penetrace podkladu v místnostech v do 3,80 m</t>
  </si>
  <si>
    <t>-488275087</t>
  </si>
  <si>
    <t>5,9</t>
  </si>
  <si>
    <t>"1.NP"100</t>
  </si>
  <si>
    <t>119</t>
  </si>
  <si>
    <t>784221101</t>
  </si>
  <si>
    <t>Dvojnásobné bílé malby ze směsí za sucha dobře otěruvzdorných v místnostech do 3,80 m</t>
  </si>
  <si>
    <t>1996325249</t>
  </si>
  <si>
    <t xml:space="preserve">002 - Elektroinstalace </t>
  </si>
  <si>
    <t xml:space="preserve"> </t>
  </si>
  <si>
    <t>D1 - Elektromontáže</t>
  </si>
  <si>
    <t>D2 - Sdělovací, signal. A zabezpečovací zařízení</t>
  </si>
  <si>
    <t>D3 - Stavební práce</t>
  </si>
  <si>
    <t xml:space="preserve">D4 - Materiály </t>
  </si>
  <si>
    <t>D5 - Dodávky zařízení (specifikace)</t>
  </si>
  <si>
    <t>D6 - HZS</t>
  </si>
  <si>
    <t>D1</t>
  </si>
  <si>
    <t>Elektromontáže</t>
  </si>
  <si>
    <t>Pol1</t>
  </si>
  <si>
    <t xml:space="preserve">trubka oheb.el.inst. typ 2316  (PO)</t>
  </si>
  <si>
    <t>Pol2</t>
  </si>
  <si>
    <t xml:space="preserve">krab.přístrojová 1901,68L/1,KP 68  bez zapojení</t>
  </si>
  <si>
    <t>ks</t>
  </si>
  <si>
    <t>Pol3</t>
  </si>
  <si>
    <t xml:space="preserve">krab.odb. (1903;KR 68, KU68/3L)  vč.zap.</t>
  </si>
  <si>
    <t>Pol4</t>
  </si>
  <si>
    <t xml:space="preserve">kab.žlab  62/50mm bez víka vč.podpěrek</t>
  </si>
  <si>
    <t>Pol5</t>
  </si>
  <si>
    <t xml:space="preserve">kab.žlab  125/50mm bez víka vč. podpěrek</t>
  </si>
  <si>
    <t>Pol6</t>
  </si>
  <si>
    <t>ukonč. 1 žil. vodičů do 16 mm2</t>
  </si>
  <si>
    <t>Pol7</t>
  </si>
  <si>
    <t>ukonč. 1 žil. vodičů do 50 mm2</t>
  </si>
  <si>
    <t>Pol8</t>
  </si>
  <si>
    <t>ukonč.kab.smršt.zákl.do 4x10 mm2</t>
  </si>
  <si>
    <t>Pol9</t>
  </si>
  <si>
    <t>ukonč.kab.smršt.zákl.do 5x10 mm2</t>
  </si>
  <si>
    <t>Pol10</t>
  </si>
  <si>
    <t xml:space="preserve">spojka nn smršť.    celoplast. kab. do 4x50mm2/1kV</t>
  </si>
  <si>
    <t>Pol11</t>
  </si>
  <si>
    <t>spín. včet.zap. č.1</t>
  </si>
  <si>
    <t>Pol12</t>
  </si>
  <si>
    <t xml:space="preserve">spín. včet.zap.  č.6  střídavý</t>
  </si>
  <si>
    <t>Pol13</t>
  </si>
  <si>
    <t xml:space="preserve">spín. včet.zap.  č.7  křížový</t>
  </si>
  <si>
    <t>Pol14</t>
  </si>
  <si>
    <t>spín. se sign.dout., 1S, 1So,</t>
  </si>
  <si>
    <t>Pol15</t>
  </si>
  <si>
    <t>spínač osvětlení,vlhkosti, stmívač,infraspínač, apod.)</t>
  </si>
  <si>
    <t>Pol16</t>
  </si>
  <si>
    <t xml:space="preserve">zás.5518-..   jednoduchá včet.zapoj.(svorka potenciál.)</t>
  </si>
  <si>
    <t>Pol17</t>
  </si>
  <si>
    <t xml:space="preserve">zás.5518(98,99)  .. jednoduchá+přepěť.ochr.,opt.signal.</t>
  </si>
  <si>
    <t>Pol18</t>
  </si>
  <si>
    <t xml:space="preserve">zás.5518(19) .....   jednoduchá průběž.montáž</t>
  </si>
  <si>
    <t>Pol19</t>
  </si>
  <si>
    <t>jistič(vypínač) 3-pólový bez krytu</t>
  </si>
  <si>
    <t>Pol20</t>
  </si>
  <si>
    <t>mont.oceloplech.rozvodnic do 20kg</t>
  </si>
  <si>
    <t>Pol21</t>
  </si>
  <si>
    <t>mont.oceloplech.rozvodnic do 50kg</t>
  </si>
  <si>
    <t>Pol22</t>
  </si>
  <si>
    <t>mont.oceloplech.rozvodnic do 100kg</t>
  </si>
  <si>
    <t>Pol23</t>
  </si>
  <si>
    <t xml:space="preserve">LED pásek  6,(13)W .pod linku,stropní , s vyp.,  IP40</t>
  </si>
  <si>
    <t>Pol24</t>
  </si>
  <si>
    <t>svit.zářiv.LED 36W strop.IP40,</t>
  </si>
  <si>
    <t>Pol25</t>
  </si>
  <si>
    <t>svit.nouzové LED 3-7W stropní , IP20-41,</t>
  </si>
  <si>
    <t>Pol26</t>
  </si>
  <si>
    <t>svit.nouzové LED 3-7Wpodhled., IP20-41,</t>
  </si>
  <si>
    <t>Pol27</t>
  </si>
  <si>
    <t>svit.zářiv.LED (14-36)W podhled., IP20-40,</t>
  </si>
  <si>
    <t>Pol28</t>
  </si>
  <si>
    <t xml:space="preserve">svit.LED 27-65W podhl.,  IP40</t>
  </si>
  <si>
    <t>Ks</t>
  </si>
  <si>
    <t>Pol29</t>
  </si>
  <si>
    <t xml:space="preserve">svit.LED 27-65W podhl.,  IP40 + nouz.modul</t>
  </si>
  <si>
    <t>Pol30</t>
  </si>
  <si>
    <t>svorka na potrubí "Bernard" vč.pásku (nebo ZS4)</t>
  </si>
  <si>
    <t>Pol31</t>
  </si>
  <si>
    <t>ochran.pospoj. v prádel.apod. Cu 4-25mm2 (pu)</t>
  </si>
  <si>
    <t>Pol32</t>
  </si>
  <si>
    <t>CY 6 mm2 černý (DR)</t>
  </si>
  <si>
    <t>Pol33</t>
  </si>
  <si>
    <t>CXKH-R(V).) 3x1.5 mm2 750V (PU)</t>
  </si>
  <si>
    <t>Pol34</t>
  </si>
  <si>
    <t xml:space="preserve">CXKH(E)-R,V  3x2.5 mm2 750V (PU)</t>
  </si>
  <si>
    <t>Pol35</t>
  </si>
  <si>
    <t>CXKH(CXKE) 5x1.5 mm2 750V (PU)</t>
  </si>
  <si>
    <t>Pol36</t>
  </si>
  <si>
    <t>CYKY-J 5x 6mm2 750V (PU)</t>
  </si>
  <si>
    <t>Pol37</t>
  </si>
  <si>
    <t>CYKY- 4(5)x50 mm2 1kV (PU)</t>
  </si>
  <si>
    <t>Pol38</t>
  </si>
  <si>
    <t>osazení hmoždinky do cihlového zdiva HM 8</t>
  </si>
  <si>
    <t>D2</t>
  </si>
  <si>
    <t>Sdělovací, signal. A zabezpečovací zařízení</t>
  </si>
  <si>
    <t>Pol39</t>
  </si>
  <si>
    <t>SYKFY (JE-Y(St)Y ) 2x2x0,.5-0,8 až 5x2x0.5-0,8mm , UTP,FTP, (TR)</t>
  </si>
  <si>
    <t>Pol40</t>
  </si>
  <si>
    <t>zapojení 10 drátů vč. vyformování</t>
  </si>
  <si>
    <t>Pol41</t>
  </si>
  <si>
    <t xml:space="preserve">zásuvka PC  2xRJ45 pod nebo na omítku</t>
  </si>
  <si>
    <t>D3</t>
  </si>
  <si>
    <t>Stavební práce</t>
  </si>
  <si>
    <t>Pol42</t>
  </si>
  <si>
    <t>vybour.otv.cihl.malt.cem. do R=60mm tl.do 150mm</t>
  </si>
  <si>
    <t>Poznámka k položce:_x000d_
vč. odvozu suti na skládku, poplatku za skládkovné _x000d_
vč. zpětného zapravení, vč. dodávky materiálu</t>
  </si>
  <si>
    <t>Pol43</t>
  </si>
  <si>
    <t>vysek.zdi cihl.kapsy-krab.&lt;100x100x50mm</t>
  </si>
  <si>
    <t>Pol44</t>
  </si>
  <si>
    <t>vysek.zdi cihl.kapsy-krab.&lt;150x150x100mm</t>
  </si>
  <si>
    <t>Pol45</t>
  </si>
  <si>
    <t>vysek.rýh cihla do hl.50mm š.do 70mm</t>
  </si>
  <si>
    <t>Pol46</t>
  </si>
  <si>
    <t>vysek.rýh cihla do hl.70mm š.do 100mm</t>
  </si>
  <si>
    <t>D4</t>
  </si>
  <si>
    <t xml:space="preserve">Materiály </t>
  </si>
  <si>
    <t>Pol47</t>
  </si>
  <si>
    <t xml:space="preserve">CY  4 ZEL.ZLUTY   H07V-U</t>
  </si>
  <si>
    <t>Pol48</t>
  </si>
  <si>
    <t xml:space="preserve">CY  6 CERNY       H07V-U</t>
  </si>
  <si>
    <t>Pol49</t>
  </si>
  <si>
    <t xml:space="preserve">CYKY-J  5x 6 (C)</t>
  </si>
  <si>
    <t>Pol50</t>
  </si>
  <si>
    <t xml:space="preserve">CYKY-J  5X50 (C)</t>
  </si>
  <si>
    <t>Pol51</t>
  </si>
  <si>
    <t>UTP 4X2X24 CAT6</t>
  </si>
  <si>
    <t>Pol52</t>
  </si>
  <si>
    <t xml:space="preserve">CXKH-R  1X 25 ZŹ</t>
  </si>
  <si>
    <t>Pol53</t>
  </si>
  <si>
    <t xml:space="preserve">CXKH-R  3x2,5</t>
  </si>
  <si>
    <t>Pol54</t>
  </si>
  <si>
    <t xml:space="preserve">CXKH-R  5 x 1,5</t>
  </si>
  <si>
    <t>Pol55</t>
  </si>
  <si>
    <t xml:space="preserve">CXKH-R  J  3X1,5</t>
  </si>
  <si>
    <t>Pol56</t>
  </si>
  <si>
    <t xml:space="preserve">CXKH-R  O 3X1,5</t>
  </si>
  <si>
    <t>120</t>
  </si>
  <si>
    <t>Pol57</t>
  </si>
  <si>
    <t>INFRASPINAC ELNAS IS 3360 BILY STR</t>
  </si>
  <si>
    <t>KS</t>
  </si>
  <si>
    <t>122</t>
  </si>
  <si>
    <t>Pol58</t>
  </si>
  <si>
    <t xml:space="preserve">K.OKO 7580-07  16/6 SROUBOVACI</t>
  </si>
  <si>
    <t>124</t>
  </si>
  <si>
    <t>Pol59</t>
  </si>
  <si>
    <t xml:space="preserve">K.OKO 7580-08  25/8 SROUBOVACI</t>
  </si>
  <si>
    <t>126</t>
  </si>
  <si>
    <t>Pol60</t>
  </si>
  <si>
    <t>svorky 273-203 3X1-2,5</t>
  </si>
  <si>
    <t>128</t>
  </si>
  <si>
    <t>Pol61</t>
  </si>
  <si>
    <t>svorky 273-202 2X1-2,5</t>
  </si>
  <si>
    <t>130</t>
  </si>
  <si>
    <t>Pol62</t>
  </si>
  <si>
    <t>svorky 273-204 4X1-2,5</t>
  </si>
  <si>
    <t>132</t>
  </si>
  <si>
    <t>Pol63</t>
  </si>
  <si>
    <t>DOUTNAVKA 3916-22221 SIGNALIZACNI</t>
  </si>
  <si>
    <t>134</t>
  </si>
  <si>
    <t>Pol64</t>
  </si>
  <si>
    <t>SP.TG.3558-651B KRYT JEDNODUCHY</t>
  </si>
  <si>
    <t>136</t>
  </si>
  <si>
    <t>138</t>
  </si>
  <si>
    <t>Pol65</t>
  </si>
  <si>
    <t>140</t>
  </si>
  <si>
    <t>Pol66</t>
  </si>
  <si>
    <t>SP.TG.3901-B10B RAM.JEDN.</t>
  </si>
  <si>
    <t>142</t>
  </si>
  <si>
    <t>144</t>
  </si>
  <si>
    <t>146</t>
  </si>
  <si>
    <t>148</t>
  </si>
  <si>
    <t>150</t>
  </si>
  <si>
    <t>152</t>
  </si>
  <si>
    <t>154</t>
  </si>
  <si>
    <t>Pol67</t>
  </si>
  <si>
    <t>156</t>
  </si>
  <si>
    <t>Pol68</t>
  </si>
  <si>
    <t>SP.TG.3558-653 B KRYT S PRŮZOREM PRO DTN.</t>
  </si>
  <si>
    <t>158</t>
  </si>
  <si>
    <t>Pol69</t>
  </si>
  <si>
    <t>A-2495-0-0059 ZAS.POTENCIAL.</t>
  </si>
  <si>
    <t>160</t>
  </si>
  <si>
    <t>Pol70</t>
  </si>
  <si>
    <t>ZAS.TG.5014A-B01018 NOSNA MASKA</t>
  </si>
  <si>
    <t>162</t>
  </si>
  <si>
    <t>Pol71</t>
  </si>
  <si>
    <t>ZAS.TG.5014A-100B KRYT DAT.ZAS.</t>
  </si>
  <si>
    <t>164</t>
  </si>
  <si>
    <t>Pol72</t>
  </si>
  <si>
    <t>A-1208.00 KON.RJ45-8 CAT5</t>
  </si>
  <si>
    <t>166</t>
  </si>
  <si>
    <t>Pol73</t>
  </si>
  <si>
    <t>ZAS.TG.5519A-A02357 B BEZSROUB.PRIP</t>
  </si>
  <si>
    <t>168</t>
  </si>
  <si>
    <t>Pol74</t>
  </si>
  <si>
    <t>SP.3559-A01345 STROJEK SPINACE</t>
  </si>
  <si>
    <t>170</t>
  </si>
  <si>
    <t>Pol75</t>
  </si>
  <si>
    <t>SP.3559-A06345 STROJEK SPINACE</t>
  </si>
  <si>
    <t>172</t>
  </si>
  <si>
    <t>Pol76</t>
  </si>
  <si>
    <t>SP.3559-A07345 STROJEK SPINACE</t>
  </si>
  <si>
    <t>174</t>
  </si>
  <si>
    <t>Pol77</t>
  </si>
  <si>
    <t>SP.3559-A21345</t>
  </si>
  <si>
    <t>176</t>
  </si>
  <si>
    <t>Pol78</t>
  </si>
  <si>
    <t>ZAS.TG.5599A-A02357 B ZAS.S P.O.</t>
  </si>
  <si>
    <t>178</t>
  </si>
  <si>
    <t>Pol79</t>
  </si>
  <si>
    <t xml:space="preserve">KR.KP 68  KA</t>
  </si>
  <si>
    <t>180</t>
  </si>
  <si>
    <t>Pol80</t>
  </si>
  <si>
    <t>KR.KU 68-1902</t>
  </si>
  <si>
    <t>182</t>
  </si>
  <si>
    <t>Pol81</t>
  </si>
  <si>
    <t>PASKA CU 50CM</t>
  </si>
  <si>
    <t>184</t>
  </si>
  <si>
    <t>Pol82</t>
  </si>
  <si>
    <t>ZEM.SVORKA ZSA16 /BERNARD/</t>
  </si>
  <si>
    <t>186</t>
  </si>
  <si>
    <t>Pol83</t>
  </si>
  <si>
    <t>TR.OHEBNA PVC 2316</t>
  </si>
  <si>
    <t>188</t>
  </si>
  <si>
    <t>Pol84</t>
  </si>
  <si>
    <t xml:space="preserve">HMOZDINKA HM  8</t>
  </si>
  <si>
    <t>190</t>
  </si>
  <si>
    <t>Pol85</t>
  </si>
  <si>
    <t>SPOJKA SVCZ 4L 25-50</t>
  </si>
  <si>
    <t>192</t>
  </si>
  <si>
    <t>Pol86</t>
  </si>
  <si>
    <t xml:space="preserve">ZLAB  50/50  2m</t>
  </si>
  <si>
    <t>194</t>
  </si>
  <si>
    <t>Pol87</t>
  </si>
  <si>
    <t>SPOJKA SZM 1</t>
  </si>
  <si>
    <t>196</t>
  </si>
  <si>
    <t>198</t>
  </si>
  <si>
    <t>Pol88</t>
  </si>
  <si>
    <t>NOSNIK NZ100</t>
  </si>
  <si>
    <t>200</t>
  </si>
  <si>
    <t>202</t>
  </si>
  <si>
    <t>Pol89</t>
  </si>
  <si>
    <t xml:space="preserve">ZLAB 100/100  2M</t>
  </si>
  <si>
    <t>204</t>
  </si>
  <si>
    <t>Pol90</t>
  </si>
  <si>
    <t xml:space="preserve">SV. LED  15W , pásek v liště  viz projekt</t>
  </si>
  <si>
    <t>206</t>
  </si>
  <si>
    <t>Pol91</t>
  </si>
  <si>
    <t xml:space="preserve">SV.LED  19 W  VESTAV. IP20 ,SPMN200, 1800lm, 210mm</t>
  </si>
  <si>
    <t>208</t>
  </si>
  <si>
    <t>Pol92</t>
  </si>
  <si>
    <t xml:space="preserve">SV.LED  34W PŘISAZ.,  IP40 , ZL11MKO</t>
  </si>
  <si>
    <t>210</t>
  </si>
  <si>
    <t>Pol93</t>
  </si>
  <si>
    <t xml:space="preserve">SV.LED  35W ,600X600, IP40 ,FIT4000A4KN90 , 3950lm</t>
  </si>
  <si>
    <t>212</t>
  </si>
  <si>
    <t>Pol94</t>
  </si>
  <si>
    <t xml:space="preserve">SV.LED  35W ,600X600, IP40 ,FIT4000A4KN90 , 3950lm,nouz.mod.</t>
  </si>
  <si>
    <t>214</t>
  </si>
  <si>
    <t>Pol95</t>
  </si>
  <si>
    <t xml:space="preserve">SV.LED  24W ,600X600, IP40 ,FIT3000A4KN80 , 3100lm</t>
  </si>
  <si>
    <t>216</t>
  </si>
  <si>
    <t>Pol96</t>
  </si>
  <si>
    <t xml:space="preserve">SV.LED  24W ,600X600, IP40 ,FIT3000A4KN80 , 3100lm+ nouz.mod.</t>
  </si>
  <si>
    <t>218</t>
  </si>
  <si>
    <t>Pol97</t>
  </si>
  <si>
    <t xml:space="preserve">SV.LED  NOUZ., 3W/1,5H IP20, NÁSTĚNNÉ</t>
  </si>
  <si>
    <t>220</t>
  </si>
  <si>
    <t>Pol98</t>
  </si>
  <si>
    <t xml:space="preserve">SV.LED  NOUZ., 3W/1,5H IP20, STROPNÍ</t>
  </si>
  <si>
    <t>222</t>
  </si>
  <si>
    <t>D5</t>
  </si>
  <si>
    <t>Dodávky zařízení (specifikace)</t>
  </si>
  <si>
    <t>Pol99</t>
  </si>
  <si>
    <t xml:space="preserve">ROZV. XT..   OCHR.POSPOJ. SE SVORKOVNICÍ  PE15</t>
  </si>
  <si>
    <t>224</t>
  </si>
  <si>
    <t>Pol100</t>
  </si>
  <si>
    <t xml:space="preserve">ROZV. RA421   3U-33   S VÝZBROJÍ DLE PROJEKTU</t>
  </si>
  <si>
    <t>226</t>
  </si>
  <si>
    <t>Pol101</t>
  </si>
  <si>
    <t xml:space="preserve">ROZV.RA422   2U-18  + STOUP.SVORKOVNICE</t>
  </si>
  <si>
    <t>228</t>
  </si>
  <si>
    <t>Pol102</t>
  </si>
  <si>
    <t xml:space="preserve">JISTIC  B20/3  SCHRACK</t>
  </si>
  <si>
    <t>230</t>
  </si>
  <si>
    <t>Pol103</t>
  </si>
  <si>
    <t>Doplnění IRC regulace včetně přístrojů, SW a montáže ( viz tech.zpráva č.položky . 43 )</t>
  </si>
  <si>
    <t>SADA</t>
  </si>
  <si>
    <t>232</t>
  </si>
  <si>
    <t>D6</t>
  </si>
  <si>
    <t>HZS</t>
  </si>
  <si>
    <t xml:space="preserve">Doprava dodávek </t>
  </si>
  <si>
    <t>1021857689</t>
  </si>
  <si>
    <t>Přesun dodávek</t>
  </si>
  <si>
    <t>1410867710</t>
  </si>
  <si>
    <t>Prořez materiálu 5% z ceny materiálu</t>
  </si>
  <si>
    <t>1569602515</t>
  </si>
  <si>
    <t xml:space="preserve">Podružný materiál </t>
  </si>
  <si>
    <t>-1469235217</t>
  </si>
  <si>
    <t>Podíl přidružených výkonů</t>
  </si>
  <si>
    <t>-2026201080</t>
  </si>
  <si>
    <t>Pol104</t>
  </si>
  <si>
    <t>Vyhledání původ.obvodů</t>
  </si>
  <si>
    <t>hod.</t>
  </si>
  <si>
    <t>234</t>
  </si>
  <si>
    <t>Pol105</t>
  </si>
  <si>
    <t>Revize elektro</t>
  </si>
  <si>
    <t>236</t>
  </si>
  <si>
    <t>Pol106</t>
  </si>
  <si>
    <t>Koordinace s jinými profesemi</t>
  </si>
  <si>
    <t>238</t>
  </si>
  <si>
    <t>Pol107</t>
  </si>
  <si>
    <t>Zapojení osušov.rukou</t>
  </si>
  <si>
    <t>240</t>
  </si>
  <si>
    <t>Pol108</t>
  </si>
  <si>
    <t>Demontáž el.zařízení</t>
  </si>
  <si>
    <t>242</t>
  </si>
  <si>
    <t>Pol109</t>
  </si>
  <si>
    <t>Dokončovací práce v rozv. R-512</t>
  </si>
  <si>
    <t>244</t>
  </si>
  <si>
    <t>Pol68.1</t>
  </si>
  <si>
    <t xml:space="preserve">Zaškolení +seznámení  obsluhy s el.zařízením</t>
  </si>
  <si>
    <t>-446063646</t>
  </si>
  <si>
    <t>003 - Vzduchotechnika</t>
  </si>
  <si>
    <t>D1 - ZAŘÍZENÍ č.1 - CHLAZENÍ (KLIMATIZACE) ORDINACÍ, SESTEREN A DENNÍ MÍSTNOSTI VE 2.NP. PAVILONU A4.</t>
  </si>
  <si>
    <t>D2 - ZAŘÍZENÍ č. 2 - VĚTRÁNÍ ČEKÁRNY PEDIATRIE S WC.</t>
  </si>
  <si>
    <t xml:space="preserve">D3 - ZAŘÍZENÍ č. 3 -VĚTRÁNÍ ČEKÁRNY S CHODBOU, WC A ŠATNY.  </t>
  </si>
  <si>
    <t>D4 - ZAŘÍZENÍ č. 4 - ZÁSLEP POTRUBÍ VZT PO DEMONTÁŽI.</t>
  </si>
  <si>
    <t>D5 - POTRUBÍ VZT:</t>
  </si>
  <si>
    <t>D6 - Přesun hmot</t>
  </si>
  <si>
    <t>D7 - Izolace:</t>
  </si>
  <si>
    <t>D8 - Demontáže</t>
  </si>
  <si>
    <t>D9 - Stavební výpomoc:</t>
  </si>
  <si>
    <t>ZAŘÍZENÍ č.1 - CHLAZENÍ (KLIMATIZACE) ORDINACÍ, SESTEREN A DENNÍ MÍSTNOSTI VE 2.NP. PAVILONU A4.</t>
  </si>
  <si>
    <t>D.1.2.4.2.02</t>
  </si>
  <si>
    <t>Kompresor-kondenzátorová jednotka tzv. VRF systému, Qchl jmen=15,5 kW, Qt jmen=18,0 kW (při -15°C), el.p. 5,17kW/400V/50Hz EER 3,00, COP 3,60, SEER 7,53, SCOP 4,35, chladivo R410a</t>
  </si>
  <si>
    <t>D.1.2.4.2.01</t>
  </si>
  <si>
    <t xml:space="preserve">Vnitřní klimatizační jednotka nástěnná  VRF systému, Qchl=1,6kW, Qt=1,8kW, Qv=354až408m3/h, el.p.30W/230V/50Hz</t>
  </si>
  <si>
    <t>D.1.2.4.2.01.1</t>
  </si>
  <si>
    <t xml:space="preserve">Vnitřní klimatizační jednotka nástěnná  VRF systému, Qchl=2,2kW, Qt=2,5kW, Qv=354až432m3/h, el.p.30W/230V/50Hz</t>
  </si>
  <si>
    <t>D.1.2.4.2.01.2</t>
  </si>
  <si>
    <t xml:space="preserve">Vnitřní klimatizační jednotka nástěnná  VRF systému, Qchl=2,8kW, Qt=3,2kW, Qv=354až468m3/h, el.p.30W/230V/50Hz</t>
  </si>
  <si>
    <t>D.1.2.4.2.01.3</t>
  </si>
  <si>
    <t xml:space="preserve">Dálkový kabelový ovladač  s češtinou na stěnu s barevným displejem 4,3" vč. Kabelu 10m</t>
  </si>
  <si>
    <t>D.1.2.4.2.01.4</t>
  </si>
  <si>
    <t>Refnet - rozbočovač chladiva (kapalina a plyn) do výkonu 22,4kW</t>
  </si>
  <si>
    <t>Pol110</t>
  </si>
  <si>
    <t xml:space="preserve">Potrubí z Cu pro vedení chladiva vč. izolace např. z vypěňovaného kaučuku a uchycení :- plyn/kap     - 6,4 mm</t>
  </si>
  <si>
    <t>bm</t>
  </si>
  <si>
    <t>Pol111</t>
  </si>
  <si>
    <t xml:space="preserve">Potrubí z Cu pro vedení chladiva vč. izolace např. z vypěňovaného kaučuku a uchycení :-  9,5 mm</t>
  </si>
  <si>
    <t>Pol112</t>
  </si>
  <si>
    <t>Potrubí z Cu pro vedení chladiva vč. izolace např. z vypěňovaného kaučuku a uchycení :- 12,7 mm</t>
  </si>
  <si>
    <t>Pol113</t>
  </si>
  <si>
    <t>Potrubí z Cu pro vedení chladiva vč. izolace např. z vypěňovaného kaučuku a uchycení :- 15,9 mm</t>
  </si>
  <si>
    <t>Pol114</t>
  </si>
  <si>
    <t>Potrubí z Cu pro vedení chladiva vč. izolace např. z vypěňovaného kaučuku a uchycení :- 19,1 mm</t>
  </si>
  <si>
    <t>Pol115</t>
  </si>
  <si>
    <t>Doplnění chladiva R410 a (cca 4,75kg-nutno přepočíst dle skutečných tras)</t>
  </si>
  <si>
    <t>kg</t>
  </si>
  <si>
    <t>Pol116</t>
  </si>
  <si>
    <t xml:space="preserve">Prodrátování ovládací kabeláží  - jednotky s venkovními jednotkami - 2 žilový kabel JYTY 2x1mm, ovladače s jednotkami vč. Eventtuální plastové lišty k ovladačům</t>
  </si>
  <si>
    <t>-</t>
  </si>
  <si>
    <t>Gumový pás pod venkovní jednotku tl. 5mm - šířka 50mm</t>
  </si>
  <si>
    <t>-.1</t>
  </si>
  <si>
    <t>Ocelová pozinkovaná konsrukce podjednotku - Modulová podstavná kontrukce pod kondenzační jednotku-4x gumová noha 335x335mm, z profilů min.41x51mm, osovávzdálenost podpor 2000mm, vč. veškerého příslušenství</t>
  </si>
  <si>
    <t>Pol117</t>
  </si>
  <si>
    <t>Montáž VRF systému</t>
  </si>
  <si>
    <t>komp</t>
  </si>
  <si>
    <t>D.1.2.4.2.01.6</t>
  </si>
  <si>
    <t>Centrální ovladač pro 64 jednotek - barevná dotyk obrazovka 5", 1x port 485</t>
  </si>
  <si>
    <t>Pol118</t>
  </si>
  <si>
    <t>Montáž vč. Prodrátování + nakonfigurování a zprovoznění a zajištění napájen a jištění</t>
  </si>
  <si>
    <t>D.1.2.4.2.02.1</t>
  </si>
  <si>
    <t xml:space="preserve">Al. Paska  pro omotání potrubí Cu izolací ve venkovním prostředí  - šířka 75mm délka 50 m</t>
  </si>
  <si>
    <t>Pol119</t>
  </si>
  <si>
    <t>Montáž</t>
  </si>
  <si>
    <t>Pol120</t>
  </si>
  <si>
    <t>Zprovoznění (uvedení do provozu) + technické zabezpečení stavby</t>
  </si>
  <si>
    <t>ZAŘÍZENÍ č. 2 - VĚTRÁNÍ ČEKÁRNY PEDIATRIE S WC.</t>
  </si>
  <si>
    <t>D.1.2.4.2.01 a 03</t>
  </si>
  <si>
    <t xml:space="preserve">Kompaktní  větrací jednotka s hrdly DN 200 nahoru pravá se dvěma ventilátory s EC motory, fitry kazetové - přívod  F7, odvod M5, el.p. 0,17/0,17kW/230V/50 Hz,  Qvp/o=540/540m3/h, pz=200/165Pa,  rotační rekuperační  výměník (tep. účinnost 84%) s plynulou r</t>
  </si>
  <si>
    <t>Pol121</t>
  </si>
  <si>
    <t>D.1.2.4.2.01 a 03.1</t>
  </si>
  <si>
    <t>- Ovládací dotykový panel nové regulace - barevný- bílý, vložen do otvoru v jednotce</t>
  </si>
  <si>
    <t>Pol122</t>
  </si>
  <si>
    <t>-.2</t>
  </si>
  <si>
    <t>Prodrátování, zapojení čidel a ovladače, zprovoznění</t>
  </si>
  <si>
    <t>-.3</t>
  </si>
  <si>
    <t xml:space="preserve">- prodrátování resp. Napojení jednotky na místní síť komunikační kabeláží  - FTP-ETHERNET 5E-kabel vč. Lišt a koncovek</t>
  </si>
  <si>
    <t>Pol124</t>
  </si>
  <si>
    <t>D.1.2.4.2.03</t>
  </si>
  <si>
    <t xml:space="preserve">Uzavírací  klapa těsná DN200 s servopohonem 24V s hav. Fcí</t>
  </si>
  <si>
    <t>Pol125</t>
  </si>
  <si>
    <t>D.1.2.4.2.03.1</t>
  </si>
  <si>
    <t>Zpětná klapka DN 200 násuvná, motýlová, pozinkovaná, ocelová pružina</t>
  </si>
  <si>
    <t>Pol126</t>
  </si>
  <si>
    <t>D.1.2.4.2.03.2</t>
  </si>
  <si>
    <t>Rychloupínací spona DN200 - odklápěcí, pozinkovaná vyložená pryží</t>
  </si>
  <si>
    <t>Pol127</t>
  </si>
  <si>
    <t>D.1.2.4.2.01.7</t>
  </si>
  <si>
    <t>Protidešťová žaluzie 315x500mm - vč. pozink. Síta, RAL určí architekt na místě</t>
  </si>
  <si>
    <t>Pol128</t>
  </si>
  <si>
    <t>D.1.2.4.2.01.8</t>
  </si>
  <si>
    <t>Protidešťová žaluzie 710x315mm - vč. pozink. Síta, RAL určí architekt na místě</t>
  </si>
  <si>
    <t>Pol129</t>
  </si>
  <si>
    <t>D.1.2.4.2.01.9</t>
  </si>
  <si>
    <t>Nádstavec DN 200mm šikmý 45° na čtyřhr.potrubí</t>
  </si>
  <si>
    <t>Pol130</t>
  </si>
  <si>
    <t>D.1.2.4.2.01.10</t>
  </si>
  <si>
    <t>Kruhový anemostat s vířivým efektem, přívodní, bílý do rastru 600x600, vč.plenum boxu 250x250, kr.hrdlo DN 200</t>
  </si>
  <si>
    <t>Pol131</t>
  </si>
  <si>
    <t>D.1.2.4.2.01.11</t>
  </si>
  <si>
    <t>Talířový ventil DN 200 - bílý, plastový</t>
  </si>
  <si>
    <t>Pol132</t>
  </si>
  <si>
    <t>D.1.2.4.2.01.12</t>
  </si>
  <si>
    <t>Talířový ventil DN 100 - bílý, plastový</t>
  </si>
  <si>
    <t>Pol133</t>
  </si>
  <si>
    <t>D.1.2.4.2.01 a 03.2</t>
  </si>
  <si>
    <t>Hadice ohebná izolovaná tlumící DN 203mm, tl. Izolace 25 mm z AL+min. vlna</t>
  </si>
  <si>
    <t>Pol134</t>
  </si>
  <si>
    <t>D.1.2.4.2.01.13</t>
  </si>
  <si>
    <t xml:space="preserve">Hadice ohebná DN 200,  AL plech</t>
  </si>
  <si>
    <t>Pol135</t>
  </si>
  <si>
    <t>D.1.2.4.2.01.14</t>
  </si>
  <si>
    <t xml:space="preserve">Hadice ohebná DN 100,  AL plech</t>
  </si>
  <si>
    <t>Pol136</t>
  </si>
  <si>
    <t>D.1.2.4.2.01.15</t>
  </si>
  <si>
    <t xml:space="preserve">Hlásič kouře, vč. Patice  a adaptéru</t>
  </si>
  <si>
    <t>Pol137</t>
  </si>
  <si>
    <t>Montáž vč. Propojení 4 žilovým kabelem s jednotkou (cca 2m)</t>
  </si>
  <si>
    <t>D.1.2.4.2.01.16</t>
  </si>
  <si>
    <t>Záslep potrubí 710x315mm s nádstavci DN250mm a DN200mm</t>
  </si>
  <si>
    <t>Pol138</t>
  </si>
  <si>
    <t xml:space="preserve">ZAŘÍZENÍ č. 3 -VĚTRÁNÍ ČEKÁRNY S CHODBOU, WC A ŠATNY.  </t>
  </si>
  <si>
    <t>D.1.2.4.2.01.17</t>
  </si>
  <si>
    <t xml:space="preserve">Kompaktní  větrací jednotka s hrdly DN 250 nahoru levá se dvěma ventilátory s EC motory, fitry kazetové - přívod  F7, odvod M5, el.p. 0,17/0,17kW/230V/50 Hz,  Qvp/o=685/685m3/h, pz=210/210Pa,  rotační rekuperační  výměník (tep. účinnost 82%) s vestavěnou </t>
  </si>
  <si>
    <t>Pol139</t>
  </si>
  <si>
    <t>D.1.2.4.2.01 a 03.3</t>
  </si>
  <si>
    <t>Elektrický ohřívač pro vestavbu do jednotky příkon1,67kW/230V</t>
  </si>
  <si>
    <t>Pol140</t>
  </si>
  <si>
    <t>D.1.2.4.2.03.3</t>
  </si>
  <si>
    <t xml:space="preserve">Uzavírací  klapa těsná DN250 s servopohonem 24V s hav. Fcí</t>
  </si>
  <si>
    <t>Pol141</t>
  </si>
  <si>
    <t>D.1.2.4.2.03.4</t>
  </si>
  <si>
    <t>Zpětná klapka DN 250 násuvná, motýlová, pozinkovaná, ocelová pružina</t>
  </si>
  <si>
    <t>Pol142</t>
  </si>
  <si>
    <t>D.1.2.4.2.03.5</t>
  </si>
  <si>
    <t>Rychloupínací spona DN250 - odklápěcí, pozinkovaná vyložená pryží</t>
  </si>
  <si>
    <t>Pol143</t>
  </si>
  <si>
    <t>D.1.2.4.2.01 a 03.4</t>
  </si>
  <si>
    <t>Kruhový anemostat s vířivým efektem, přívodní, bílý do rastru 600x600, vč.plenum boxu 200x200mm s hrdlem DN160mm</t>
  </si>
  <si>
    <t>Pol144</t>
  </si>
  <si>
    <t>D.1.2.4.2.01.18</t>
  </si>
  <si>
    <t>Talířový ventil DN 125 - bílý, plastový</t>
  </si>
  <si>
    <t>Pol145</t>
  </si>
  <si>
    <t>D.1.2.4.2.01 a 03.5</t>
  </si>
  <si>
    <t>Hadice ohebná izolovaná tlumící DN 254mm, tl. Izolace 25 mm z AL+min. vlna</t>
  </si>
  <si>
    <t>Pol146</t>
  </si>
  <si>
    <t>D.1.2.4.2.01.19</t>
  </si>
  <si>
    <t>Hadice ohebná izolovaná tlumící DN 160mm, tl. Izolace 25 mm z AL+min. vlna</t>
  </si>
  <si>
    <t>Pol147</t>
  </si>
  <si>
    <t>D.1.2.4.2.01.20</t>
  </si>
  <si>
    <t xml:space="preserve">Hadice ohebná DN 125,  AL plech</t>
  </si>
  <si>
    <t>Pol148</t>
  </si>
  <si>
    <t>ZAŘÍZENÍ č. 4 - ZÁSLEP POTRUBÍ VZT PO DEMONTÁŽI.</t>
  </si>
  <si>
    <t>Pol149</t>
  </si>
  <si>
    <t xml:space="preserve">Záslep čtyřhranného potrubí VZT  do obvodu 1890mm - po demontáži stávajícího potrubí</t>
  </si>
  <si>
    <t>Pol150</t>
  </si>
  <si>
    <t>POTRUBÍ VZT:</t>
  </si>
  <si>
    <t>D.1.2.4.2.01 a 03.6</t>
  </si>
  <si>
    <t>Potrubí VZT čtyřhranné z pozink. plechu - do obvodu 1050/tvarovek (%): 70, (nad šířku 300mm s prolisy, přírubové spoje s tvarových listů dotěsněné pryží a tmelem, v rozích šroubované a po obvodu opatřené převlečnou těsnící lištou,uchycení co 3 m pomocí za</t>
  </si>
  <si>
    <t>Pol151</t>
  </si>
  <si>
    <t>D.1.2.4.2.01.21</t>
  </si>
  <si>
    <t>Potrubí VZT čtyřhranné z pozink. plechu - do obvodu 1500/tvarovek (%): 10, (nad šířku 300mm s prolisy, přírubové spoje s tvarových listů dotěsněné pryží a tmelem, v rozích šroubované a po obvodu opatřené převlečnou těsnící lištou,uchycení co 3 m pomocí za</t>
  </si>
  <si>
    <t>Pol152</t>
  </si>
  <si>
    <t>D.1.2.4.2.01.22</t>
  </si>
  <si>
    <t>Potrubí VZT čtyřhranné z pozink. plechu - do obvodu 1890/tvarovek (%): 0, (nad šířku 300mm s prolisy, přírubové spoje s tvarových listů dotěsněné pryží a tmelem, v rozích šroubované a po obvodu opatřené převlečnou těsnící lištou,uchycení co 3 m pomocí zav</t>
  </si>
  <si>
    <t>Pol153</t>
  </si>
  <si>
    <t>D.1.2.4.2.01.23</t>
  </si>
  <si>
    <t>Potrubí VZT čtyřhranné z pozink. plechu - do obvodu 2630/tvarovek (%): 90, (nad šířku 300mm s prolisy, přírubové spoje s tvarových listů dotěsněné pryží a tmelem, v rozích šroubované a po obvodu opatřené převlečnou těsnící lištou,uchycení co 3 m pomocí za</t>
  </si>
  <si>
    <t>Pol154</t>
  </si>
  <si>
    <t>D.1.2.4.2.01.24</t>
  </si>
  <si>
    <t>TR SPIRO f 100 - kruhové potrubí VZT - vč. Tvarovek s břitovým gumovým těsněním do 20% a spojek - vsuvek, tř. těsnosti D (vyrobeno ze spirálně vinutého pozink. plechu tl. 0,6 mm, uchycení max. po 3 m, zavěšení pomocí objímek a závitových tyčí.)</t>
  </si>
  <si>
    <t>Pol155</t>
  </si>
  <si>
    <t>D.1.2.4.2.01.25</t>
  </si>
  <si>
    <t>TR SPIRO f 125 - kruhové potrubí VZT - vč. Tvarovek s břitovým gumovým těsněním do 5% a spojek - vsuvek, tř. těsnosti D (vyrobeno ze spirálně vinutého pozink. plechu tl. 0,6 mm, uchycení max. po 3 m, zavěšení pomocí objímek a závitových tyčí.)</t>
  </si>
  <si>
    <t>Pol156</t>
  </si>
  <si>
    <t>D.1.2.4.2.01 a 03.7</t>
  </si>
  <si>
    <t>TR SPIRO f 160 - kruhové potrubí VZT - vč. Tvarovek s břitovým gumovým těsněním do 10% a spojek - vsuvek, tř. těsnosti D (vyrobeno ze spirálně vinutého pozink. plechu tl. 0,6 mm, uchycení max. po 3 m, zavěšení pomocí objímek a závitových tyčí.)</t>
  </si>
  <si>
    <t>Pol157</t>
  </si>
  <si>
    <t>D.1.2.4.2.01 a 03.8</t>
  </si>
  <si>
    <t>TR SPIRO f 200 - kruhové potrubí VZT - vč. Tvarovek s břitovým gumovým těsněním do 15% a spojek - vsuvek, tř. těsnosti D (vyrobeno ze spirálně vinutého pozink. plechu tl. 0,6 mm, uchycení max. po 3 m, zavěšení pomocí objímek a závitových tyčí.)</t>
  </si>
  <si>
    <t>Pol158</t>
  </si>
  <si>
    <t>D.1.2.4.2.01 a 03.9</t>
  </si>
  <si>
    <t>TR SPIRO f 250 - kruhové potrubí VZT - vč. Tvarovek s břitovým gumovým těsněním do 15% a spojek - vsuvek, tř. těsnosti D (vyrobeno ze spirálně vinutého pozink. plechu tl. 0,6 mm, uchycení max. po 3 m, zavěšení pomocí objímek a závitových tyčí.)</t>
  </si>
  <si>
    <t>Pol159</t>
  </si>
  <si>
    <t>Pol160</t>
  </si>
  <si>
    <t>Závěsový materiál na bm (mimo plast hadice)</t>
  </si>
  <si>
    <t>Pol161</t>
  </si>
  <si>
    <t>- Potrubí</t>
  </si>
  <si>
    <t>Pol162</t>
  </si>
  <si>
    <t>- ostatní</t>
  </si>
  <si>
    <t>D7</t>
  </si>
  <si>
    <t>Izolace:</t>
  </si>
  <si>
    <t>D.1.2.4.2.01 a 03.10</t>
  </si>
  <si>
    <t>Tepelná izolace - rohože z minerální vlny 40kg/m3 tl. 40mm + Alu polep</t>
  </si>
  <si>
    <t>D.1.2.4.2.01.26</t>
  </si>
  <si>
    <t xml:space="preserve">Protipožární izolace  pro čtyřhranné VZT potrubí z pozink. Plechu - oboustranně odolná v provedení EI30 s atestem</t>
  </si>
  <si>
    <t>D.1.2.4.2.01.27</t>
  </si>
  <si>
    <t xml:space="preserve">Protipožární izolace  pro kruh.potrubí tř. těsnosti D (dle ČSN EN 12 237) - odolná z i vnější strany potrubí min. 45 minut (EI45S), spojky těsněny nehořlavou páskou 20x3mm (vložena do gumového těsnění), izolace z minerální vlny tlouštky 75 mm (66 kg/m3)  </t>
  </si>
  <si>
    <t>D8</t>
  </si>
  <si>
    <t>Demontáže</t>
  </si>
  <si>
    <t>D.1.2.4.2.01.28</t>
  </si>
  <si>
    <t>Demontáže potrubí VZT vč. tlumičů, klapek, stěnových mřížek a izolací atd.</t>
  </si>
  <si>
    <t>D9</t>
  </si>
  <si>
    <t>Stavební výpomoc:</t>
  </si>
  <si>
    <t>121</t>
  </si>
  <si>
    <t>Pol164</t>
  </si>
  <si>
    <t>Průchody potrubí přes stěny - obalení potrubí v průchodu izolací (např. 0,5cm po obvodu použít trvale pružný tmel.)</t>
  </si>
  <si>
    <t>248</t>
  </si>
  <si>
    <t>Pol165</t>
  </si>
  <si>
    <t xml:space="preserve">HZS - odstranění drobných závad, zaregulování apod. Práce lze fakturovat dle skutečně odpracovaných hodin potvrzených v montážním  deníku</t>
  </si>
  <si>
    <t>250</t>
  </si>
  <si>
    <t>123</t>
  </si>
  <si>
    <t>-.4</t>
  </si>
  <si>
    <t>Zaregulování průtoků vzduchu</t>
  </si>
  <si>
    <t>252</t>
  </si>
  <si>
    <t>R-98700</t>
  </si>
  <si>
    <t xml:space="preserve">Dopravné 8,0% z položky dodávek </t>
  </si>
  <si>
    <t>1795720364</t>
  </si>
  <si>
    <t>004 - Zdravotechnika</t>
  </si>
  <si>
    <t>Karviná</t>
  </si>
  <si>
    <t xml:space="preserve">    4 - Vodorovné konstrukce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</si>
  <si>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</si>
  <si>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</si>
  <si>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</si>
  <si>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</si>
  <si>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Vodorovné konstrukce</t>
  </si>
  <si>
    <t>411388621</t>
  </si>
  <si>
    <t>Zabetonování otvorů tl do 150 mm ze suchých směsí pl do 0,25 m2 ve stropech</t>
  </si>
  <si>
    <t>-343857746</t>
  </si>
  <si>
    <t>-1862767518</t>
  </si>
  <si>
    <t>"zpětná zapravení drážek"100*0,15</t>
  </si>
  <si>
    <t>972054341</t>
  </si>
  <si>
    <t>Vybourání otvorů v ŽB stropech nebo klenbách pl do 0,25 m2 tl do 150 mm</t>
  </si>
  <si>
    <t>-650650225</t>
  </si>
  <si>
    <t>974032164</t>
  </si>
  <si>
    <t>Vysekání rýh ve stěnách nebo příčkách z dutých cihel nebo tvárnic hl do 150 mm š do 150 mm</t>
  </si>
  <si>
    <t>-1993997888</t>
  </si>
  <si>
    <t>"pro rozvody vody a kanalizae"100</t>
  </si>
  <si>
    <t>-775651543</t>
  </si>
  <si>
    <t>948904143</t>
  </si>
  <si>
    <t>8,965*10 'Přepočtené koeficientem množství</t>
  </si>
  <si>
    <t>-867626460</t>
  </si>
  <si>
    <t>-1588481789</t>
  </si>
  <si>
    <t>8,965*19 'Přepočtené koeficientem množství</t>
  </si>
  <si>
    <t>-1088698201</t>
  </si>
  <si>
    <t>998018002</t>
  </si>
  <si>
    <t>Přesun hmot pro budovy ruční pro budovy v přes 6 do 12 m</t>
  </si>
  <si>
    <t>-1799233429</t>
  </si>
  <si>
    <t>-986027535</t>
  </si>
  <si>
    <t>1,373*3 'Přepočtené koeficientem množství</t>
  </si>
  <si>
    <t>713420841</t>
  </si>
  <si>
    <t>Odstranění izolace tepelné potrubí rohožemi s úpravou pletivem spojenými drátem tl do 50 mm</t>
  </si>
  <si>
    <t>1486664572</t>
  </si>
  <si>
    <t>713463121</t>
  </si>
  <si>
    <t>Montáž izolace tepelné potrubí potrubními pouzdry bez úpravy uchycenými sponami 1x</t>
  </si>
  <si>
    <t>-40974691</t>
  </si>
  <si>
    <t>R-37789</t>
  </si>
  <si>
    <t xml:space="preserve">Pouzdro izolace potrubí 22 x 20 mm - viz. technické podmínky </t>
  </si>
  <si>
    <t>-2112900907</t>
  </si>
  <si>
    <t>"teplá"100*1,05</t>
  </si>
  <si>
    <t>"studená"59*1,05</t>
  </si>
  <si>
    <t>166,95*1,05 'Přepočtené koeficientem množství</t>
  </si>
  <si>
    <t>28377013</t>
  </si>
  <si>
    <t>pouzdro izolační potrubní z pěnového polyetylenu 25/20mm</t>
  </si>
  <si>
    <t>1374740757</t>
  </si>
  <si>
    <t>"teplá"28,5*1,05</t>
  </si>
  <si>
    <t>"studená"28,5*1,05</t>
  </si>
  <si>
    <t>28377054</t>
  </si>
  <si>
    <t>pouzdro izolační potrubní z pěnového polyetylenu 32/25mm</t>
  </si>
  <si>
    <t>-1132353871</t>
  </si>
  <si>
    <t>"teplá"11,5*1,05</t>
  </si>
  <si>
    <t>"studená"11,5*1,05</t>
  </si>
  <si>
    <t>R-377080</t>
  </si>
  <si>
    <t>pouzdro izolační potrubní z pěnového polyetylenu 110/50mm</t>
  </si>
  <si>
    <t>262608772</t>
  </si>
  <si>
    <t>12*1,05</t>
  </si>
  <si>
    <t>998713203</t>
  </si>
  <si>
    <t>Přesun hmot procentní pro izolace tepelné v objektech v přes 12 do 24 m</t>
  </si>
  <si>
    <t>393971871</t>
  </si>
  <si>
    <t>998713292</t>
  </si>
  <si>
    <t>Příplatek k přesunu hmot procentnímu pro izolace tepelné za zvětšený přesun do 100 m</t>
  </si>
  <si>
    <t>-585771441</t>
  </si>
  <si>
    <t>721</t>
  </si>
  <si>
    <t>Zdravotechnika - vnitřní kanalizace</t>
  </si>
  <si>
    <t>721110802</t>
  </si>
  <si>
    <t xml:space="preserve">Demontáž potrubí kanalizace </t>
  </si>
  <si>
    <t>215492116</t>
  </si>
  <si>
    <t>721174024</t>
  </si>
  <si>
    <t>Potrubí kanalizační z PP odpadní DN 75</t>
  </si>
  <si>
    <t>-921475920</t>
  </si>
  <si>
    <t>721174025</t>
  </si>
  <si>
    <t>Potrubí kanalizační z PP odpadní DN 110</t>
  </si>
  <si>
    <t>1929482112</t>
  </si>
  <si>
    <t>721174041</t>
  </si>
  <si>
    <t>Potrubí kanalizační z PP připojovací DN 32</t>
  </si>
  <si>
    <t>107219577</t>
  </si>
  <si>
    <t>721174043</t>
  </si>
  <si>
    <t>Potrubí kanalizační z PP připojovací DN 50</t>
  </si>
  <si>
    <t>-1703292273</t>
  </si>
  <si>
    <t>721174044</t>
  </si>
  <si>
    <t>Potrubí kanalizační z PP připojovací DN 75</t>
  </si>
  <si>
    <t>451557338</t>
  </si>
  <si>
    <t>721194104</t>
  </si>
  <si>
    <t>Vyvedení a upevnění odpadních výpustek DN 40/50</t>
  </si>
  <si>
    <t>1461318986</t>
  </si>
  <si>
    <t>721194109</t>
  </si>
  <si>
    <t>Vyvedení a upevnění odpadních výpustek DN 110</t>
  </si>
  <si>
    <t>-1931036581</t>
  </si>
  <si>
    <t>721290112</t>
  </si>
  <si>
    <t>Zkouška těsnosti potrubí kanalizace vodou DN 150/DN 200</t>
  </si>
  <si>
    <t>-1256973429</t>
  </si>
  <si>
    <t>998721313</t>
  </si>
  <si>
    <t>Přesun hmot procentní pro vnitřní kanalizaci ruční v objektech v přes 12 do 24 m</t>
  </si>
  <si>
    <t>2091184379</t>
  </si>
  <si>
    <t>998721319</t>
  </si>
  <si>
    <t>Příplatek k ručnímu přesunu hmot procentnímu pro vnitřní kanalizaci za zvětšený přesun ZKD 50 m</t>
  </si>
  <si>
    <t>1943708157</t>
  </si>
  <si>
    <t>2895,758*2 'Přepočtené koeficientem množství</t>
  </si>
  <si>
    <t>R-7212090</t>
  </si>
  <si>
    <t>D+M čist. tvarovky DN 75</t>
  </si>
  <si>
    <t>-1965490056</t>
  </si>
  <si>
    <t>R-7212091</t>
  </si>
  <si>
    <t>D+M čist. tvarovky DN 110</t>
  </si>
  <si>
    <t>582722118</t>
  </si>
  <si>
    <t>R-7212731</t>
  </si>
  <si>
    <t>Přivzdušňovací hlavice HL 900 DN 110</t>
  </si>
  <si>
    <t>395029555</t>
  </si>
  <si>
    <t>R-7213089</t>
  </si>
  <si>
    <t>D+M potrubí pro odvod kondenzátu DN 16</t>
  </si>
  <si>
    <t>455965114</t>
  </si>
  <si>
    <t>R-7213095</t>
  </si>
  <si>
    <t>D+M potrubí pro odvod kondenzátu DN 32</t>
  </si>
  <si>
    <t>2143178634</t>
  </si>
  <si>
    <t>R-7213900</t>
  </si>
  <si>
    <t>Napojení nového kanalizačního potrubí na stávající kanalizační potrubí</t>
  </si>
  <si>
    <t>-1044644792</t>
  </si>
  <si>
    <t>R-7213901</t>
  </si>
  <si>
    <t>Ověření funkčnosti potrubí z 3. NP (napojení stáv. vybavení)</t>
  </si>
  <si>
    <t>1166181009</t>
  </si>
  <si>
    <t>R-7215991</t>
  </si>
  <si>
    <t>D+M Protipožární manžeta pro DN32</t>
  </si>
  <si>
    <t>-885282618</t>
  </si>
  <si>
    <t>R-7215992</t>
  </si>
  <si>
    <t xml:space="preserve">D+M Protipožární manžeta pro DN50 </t>
  </si>
  <si>
    <t>-1695922044</t>
  </si>
  <si>
    <t>R-7215993</t>
  </si>
  <si>
    <t>D+M Protipožární manžeta pro DN75</t>
  </si>
  <si>
    <t>2110650227</t>
  </si>
  <si>
    <t>R-7215994</t>
  </si>
  <si>
    <t>D+M Protipožární manžeta pro DN110</t>
  </si>
  <si>
    <t>-1081373491</t>
  </si>
  <si>
    <t>722</t>
  </si>
  <si>
    <t>Zdravotechnika - vnitřní vodovod</t>
  </si>
  <si>
    <t>7221000</t>
  </si>
  <si>
    <t>D+M rohový ventil na vodu</t>
  </si>
  <si>
    <t>1122353780</t>
  </si>
  <si>
    <t>722130803</t>
  </si>
  <si>
    <t xml:space="preserve">Demontáž potrubí ocelové pozinkované závitové </t>
  </si>
  <si>
    <t>1148129885</t>
  </si>
  <si>
    <t>722174022</t>
  </si>
  <si>
    <t>Potrubí vodovodní plastové PPR svar polyfúze PN 20 D 20x3,4 mm</t>
  </si>
  <si>
    <t>-1316129153</t>
  </si>
  <si>
    <t>"viz.v.č. D.1.4.b).04 - 06"159</t>
  </si>
  <si>
    <t>722174023</t>
  </si>
  <si>
    <t>Potrubí vodovodní plastové PPR S2,5 spojované svařováním D 25x4,2 mm</t>
  </si>
  <si>
    <t>987076454</t>
  </si>
  <si>
    <t>722174024</t>
  </si>
  <si>
    <t>Potrubí vodovodní plastové PPR S2,5 spojované svařováním D 32x5,4 mm</t>
  </si>
  <si>
    <t>-804787528</t>
  </si>
  <si>
    <t>722190901</t>
  </si>
  <si>
    <t>Uzavření nebo otevření vodovodního potrubí při opravách</t>
  </si>
  <si>
    <t>-1556065337</t>
  </si>
  <si>
    <t>722220121</t>
  </si>
  <si>
    <t>Nástěnka pro baterii G 1/2" s jedním závitem</t>
  </si>
  <si>
    <t>pár</t>
  </si>
  <si>
    <t>-1626634214</t>
  </si>
  <si>
    <t>722290215</t>
  </si>
  <si>
    <t>Zkouška těsnosti vodovodního potrubí hrdlového nebo přírubového DN do 100</t>
  </si>
  <si>
    <t>2017425859</t>
  </si>
  <si>
    <t>722290234</t>
  </si>
  <si>
    <t>Proplach a dezinfekce vodovodního potrubí DN do 80</t>
  </si>
  <si>
    <t>-1354251854</t>
  </si>
  <si>
    <t>998722313</t>
  </si>
  <si>
    <t>Přesun hmot procentní pro vnitřní vodovod ruční v objektech v přes 12 do 24 m</t>
  </si>
  <si>
    <t>-779060132</t>
  </si>
  <si>
    <t>998722319</t>
  </si>
  <si>
    <t>Příplatek k ručnímu k přesunu hmot procentnímu pro vnitřní vodovod za zvětšený přesun ZKD 50 m</t>
  </si>
  <si>
    <t>1431931034</t>
  </si>
  <si>
    <t>4289,518*2 'Přepočtené koeficientem množství</t>
  </si>
  <si>
    <t>R-7220090</t>
  </si>
  <si>
    <t>D+M podružného měření vody pro studenou vodu s dálkovým odečtem</t>
  </si>
  <si>
    <t>1448499599</t>
  </si>
  <si>
    <t>R-7220091</t>
  </si>
  <si>
    <t xml:space="preserve">D+M podružného měření vody pro teplou  vodu s dálkovým odečtem</t>
  </si>
  <si>
    <t>119745695</t>
  </si>
  <si>
    <t>R-7222200</t>
  </si>
  <si>
    <t>Hygienický rozbor vody</t>
  </si>
  <si>
    <t>1084432856</t>
  </si>
  <si>
    <t>R-7225021</t>
  </si>
  <si>
    <t>Napojení nového vnitřního rozvodu vody na stávající pokračující rozvod vody</t>
  </si>
  <si>
    <t>-1320738425</t>
  </si>
  <si>
    <t>R-7225033</t>
  </si>
  <si>
    <t>D+M Protipožárního tmelu na potrubí</t>
  </si>
  <si>
    <t>1984516037</t>
  </si>
  <si>
    <t>R-7225034</t>
  </si>
  <si>
    <t>D+M Protipožární manžeta DN 32</t>
  </si>
  <si>
    <t>-1420556295</t>
  </si>
  <si>
    <t>725</t>
  </si>
  <si>
    <t>Zdravotechnika - zařizovací předměty</t>
  </si>
  <si>
    <t>725110811</t>
  </si>
  <si>
    <t>Demontáž klozetů splachovacích s nádrží</t>
  </si>
  <si>
    <t>-119663320</t>
  </si>
  <si>
    <t>725112022</t>
  </si>
  <si>
    <t>Klozet keramický závěsný na nosné stěny odpad vodorovný</t>
  </si>
  <si>
    <t>-1540771311</t>
  </si>
  <si>
    <t>Poznámka k položce:_x000d_
WC - Klozet keramický závěsný bez oplachového okruhu, včetně prkénka a poklopu</t>
  </si>
  <si>
    <t>725210821</t>
  </si>
  <si>
    <t>Demontáž umyvadel bez výtokových armatur</t>
  </si>
  <si>
    <t>-9059734</t>
  </si>
  <si>
    <t>725211616</t>
  </si>
  <si>
    <t>Umyvadlo keramické bílé šířky 550 mm s krytem na sifon připevněné na stěnu šrouby</t>
  </si>
  <si>
    <t>1531387080</t>
  </si>
  <si>
    <t>Poznámka k položce:_x000d_
UM - Umyvadlo keramické s otvorem pro baterii, bílé, rozměry 600x490 mm - viz. technické podmínky výrobků _x000d_
vč. polosloupu a sifonu</t>
  </si>
  <si>
    <t>725330820</t>
  </si>
  <si>
    <t>Demontáž výlevka diturvitová</t>
  </si>
  <si>
    <t>1303323525</t>
  </si>
  <si>
    <t>R-5822613</t>
  </si>
  <si>
    <t>D+M Baterie umyvadlová páková stojánková, s prodlouženou pákou (určeno pro umyvadlo UM)</t>
  </si>
  <si>
    <t>-974121806</t>
  </si>
  <si>
    <t xml:space="preserve">Poznámka k položce:_x000d_
viz. technické podmínky výrobků </t>
  </si>
  <si>
    <t>"viz.v.c.D.1.4.b).02, 03"10</t>
  </si>
  <si>
    <t>998725313</t>
  </si>
  <si>
    <t>Přesun hmot procentní pro zařizovací předměty ruční v objektech v přes 12 do 24 m</t>
  </si>
  <si>
    <t>616381763</t>
  </si>
  <si>
    <t>998725319</t>
  </si>
  <si>
    <t>Příplatek k ručnímu přesunu hmot procentnímu pro zařizovací předměty za zvětšený přesun ZKD 50 m</t>
  </si>
  <si>
    <t>1555496404</t>
  </si>
  <si>
    <t>2701,77*2 'Přepočtené koeficientem množství</t>
  </si>
  <si>
    <t>R-5211618</t>
  </si>
  <si>
    <t>D+M Montáž umyvátka včetně nerezového sifonu</t>
  </si>
  <si>
    <t>-1119162807</t>
  </si>
  <si>
    <t>R-5822614</t>
  </si>
  <si>
    <t>D+MBaterie umyvadlová páková stojánková (určeno pro unyvátko U)</t>
  </si>
  <si>
    <t>1699564377</t>
  </si>
  <si>
    <t>"viz.v.c.D.1.4.b).02, 03"3</t>
  </si>
  <si>
    <t>R-7250011</t>
  </si>
  <si>
    <t>D+M V01 - V01 - nástěnný dávkovač tekutého mýdla, nerez, součást 4 baterie vč. kotvení a dodávky kotevních prvků</t>
  </si>
  <si>
    <t>723976045</t>
  </si>
  <si>
    <t>R-7250012</t>
  </si>
  <si>
    <t>D+M V02 - nástěnný zásobník toaletního papíru, nerez vč. kotvení a dodávky kotevních prvků</t>
  </si>
  <si>
    <t>-1397478989</t>
  </si>
  <si>
    <t>R-7250013</t>
  </si>
  <si>
    <t xml:space="preserve">D+M V03 - čistící sada (wc štětka a držák), nerez  vč. kotvení a dodávky kotevních prvků</t>
  </si>
  <si>
    <t>1289447815</t>
  </si>
  <si>
    <t>R-7250015</t>
  </si>
  <si>
    <t xml:space="preserve">D+M V04 - nástěnný zásobník hygienickcýh sáčků, nerez vč. kotvení a dodávky kotevních prvků </t>
  </si>
  <si>
    <t>-55318623</t>
  </si>
  <si>
    <t>R-7250016</t>
  </si>
  <si>
    <t xml:space="preserve">D+M V05 - nástěnný zásobník toaletního papíru, stříbrný vč. kotvení a dodávky kotevních prvků </t>
  </si>
  <si>
    <t>-913585713</t>
  </si>
  <si>
    <t>R-7250017</t>
  </si>
  <si>
    <t xml:space="preserve">D+MV06 - háček na oděvy, nerez  vč. kotvení a dodávky kotevních prvků </t>
  </si>
  <si>
    <t>-1585492023</t>
  </si>
  <si>
    <t>R-7250018</t>
  </si>
  <si>
    <t xml:space="preserve">D+M V07 - elektrický osoušeč rukou s HEPA filtrem, nerez  vč. kotvení a dodávky kotevních prvků </t>
  </si>
  <si>
    <t>755651426</t>
  </si>
  <si>
    <t>R-7250019</t>
  </si>
  <si>
    <t xml:space="preserve">D+M V08 - zrcadlo místo keramického obkladu, rozměry 600 x 600 mm, vč. dodávky lepidla </t>
  </si>
  <si>
    <t>-2142668205</t>
  </si>
  <si>
    <t>R-7256091</t>
  </si>
  <si>
    <t xml:space="preserve">D+M Podomítkový klimatizační sifon </t>
  </si>
  <si>
    <t>-2034438519</t>
  </si>
  <si>
    <t>R-7256096</t>
  </si>
  <si>
    <t>D+M Nálevka pro kondenzát HL 21</t>
  </si>
  <si>
    <t>-1737336891</t>
  </si>
  <si>
    <t>R-7256097</t>
  </si>
  <si>
    <t>D+M Větrací mřížka 150x150 mm</t>
  </si>
  <si>
    <t>-1601481171</t>
  </si>
  <si>
    <t>726</t>
  </si>
  <si>
    <t>Zdravotechnika - předstěnové instalace</t>
  </si>
  <si>
    <t>726131041</t>
  </si>
  <si>
    <t>Instalační předstěna pro klozet závěsný v 1120 mm s ovládáním zepředu do lehkých stěn s kovovou kcí</t>
  </si>
  <si>
    <t>-346485934</t>
  </si>
  <si>
    <t xml:space="preserve">005 - Ostatní a vedlejší náklady </t>
  </si>
  <si>
    <t>VRN1 - Průzkumné, geodetické a projektové práce</t>
  </si>
  <si>
    <t>VRN3 - Zařízení staveniště</t>
  </si>
  <si>
    <t>879</t>
  </si>
  <si>
    <t xml:space="preserve">ZÁVAZNÉ STANOVISKO  TIČR</t>
  </si>
  <si>
    <t>1378382259</t>
  </si>
  <si>
    <t>VRN1</t>
  </si>
  <si>
    <t>Průzkumné, geodetické a projektové práce</t>
  </si>
  <si>
    <t>013254001</t>
  </si>
  <si>
    <t xml:space="preserve">Výrobní a dílenská dokumentace </t>
  </si>
  <si>
    <t>1024</t>
  </si>
  <si>
    <t>807300913</t>
  </si>
  <si>
    <t xml:space="preserve">Poznámka k položce:_x000d_
_x000d_
_x000d_
_x000d_
_x000d_
_x000d_
_x000d_
_x000d_
</t>
  </si>
  <si>
    <t>013254002</t>
  </si>
  <si>
    <t>Dokumentace skutečného provedení stavby</t>
  </si>
  <si>
    <t>-1124509677</t>
  </si>
  <si>
    <t>013254101</t>
  </si>
  <si>
    <t xml:space="preserve">Monitoring v průběhu výstavby </t>
  </si>
  <si>
    <t>-1854298352</t>
  </si>
  <si>
    <t xml:space="preserve">Poznámka k položce:_x000d_
_x000d_
_x000d_
Fotodokumentace před zahájením stavby, v průběhu stavby, se zřetelem též na zabudované konstrukce, a při přejímce stavby_x000d_
</t>
  </si>
  <si>
    <t>VRN3</t>
  </si>
  <si>
    <t>Zařízení staveniště</t>
  </si>
  <si>
    <t>R-0321030</t>
  </si>
  <si>
    <t xml:space="preserve">Zařízení staveniště - zřízení, provoz, odstranění </t>
  </si>
  <si>
    <t>-996114504</t>
  </si>
  <si>
    <t xml:space="preserve">Poznámka k položce:_x000d_
Náklady na vybudování a zajištění zařízení staveniště a jeho provoz, údržbu a likvidaci v souladu s platnými právními předpisy, včetně případného zajištění ohlášení dle zákona č. 183/2006 Sb., o územním plánování a stavebním řádu (stavební zákon), ve znění pozdějších předpisů; zřízení staveništních přípojek energií (vody a energie), jejich měření, provoz, údržba, úhrada a likvidace; zajištění případného zimního opatření; náklady na úpravu povrchů po odstranění zařízení staveniště a úklid ploch, na kterých bylo zařízení staveniště provozováno; dodávka, skladování, správa, zabudování a montáž veškerých dílů a materiálů a zařízení týkající se veřejné zakázky; zajištění staveniště proti přístupu nepovolaných osob, zabezpečení staveniště. Náklady na vybavení objektů zařízení staveniště a odstranění objektů zařízení staveniště včetně odvozu. Náklady na střežení, vhodné zabezpečení staveniště._x000d_
Zajištění bezpečného příjezdu a přístupu na staveniště vč. dopravního zmnačení a potřebných souhlasů a rozhodnutí s vybudováním zařízení staveniště, náklady na připojení staveniště na energie vč. zajištění měření odběru energiií, vytýčení obvodu staveniště, oplocení a zabezpečení prostoru staveniště proti neoprávněnému vstupu ._x000d_
_x000d_
Součástí jsou také náklady na personální zajištění stavby (Náklady na pracovníky - náklady na mzdy stavbyvedoucích, přípraváře, projektového manažera, případně dalších osob)_x000d_
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</si>
</sst>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119</xdr:row>
      <xdr:rowOff>0</xdr:rowOff>
    </xdr:from>
    <xdr:to>
      <xdr:col>9</xdr:col>
      <xdr:colOff>1216025</xdr:colOff>
      <xdr:row>123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108</xdr:row>
      <xdr:rowOff>0</xdr:rowOff>
    </xdr:from>
    <xdr:to>
      <xdr:col>9</xdr:col>
      <xdr:colOff>1216025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112</xdr:row>
      <xdr:rowOff>0</xdr:rowOff>
    </xdr:from>
    <xdr:to>
      <xdr:col>9</xdr:col>
      <xdr:colOff>1216025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114</xdr:row>
      <xdr:rowOff>0</xdr:rowOff>
    </xdr:from>
    <xdr:to>
      <xdr:col>9</xdr:col>
      <xdr:colOff>1216025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105</xdr:row>
      <xdr:rowOff>0</xdr:rowOff>
    </xdr:from>
    <xdr:to>
      <xdr:col>9</xdr:col>
      <xdr:colOff>1216025</xdr:colOff>
      <xdr:row>109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20252011001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PD na rekonstrukci 2.NP pavilonu A4 budovy č.p. 2379 na ul. Žižkova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Karbiná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23. 11. 2025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Statutární město Karviná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ATRIS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Barbora Kyšková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ROUND(SUM(AG95:AG99),2)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ROUND(SUM(AS95:AS99),2)</f>
        <v>0</v>
      </c>
      <c r="AT94" s="114">
        <f>ROUND(SUM(AV94:AW94),2)</f>
        <v>0</v>
      </c>
      <c r="AU94" s="115">
        <f>ROUND(SUM(AU95:AU99),5)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ROUND(SUM(AZ95:AZ99),2)</f>
        <v>0</v>
      </c>
      <c r="BA94" s="114">
        <f>ROUND(SUM(BA95:BA99),2)</f>
        <v>0</v>
      </c>
      <c r="BB94" s="114">
        <f>ROUND(SUM(BB95:BB99),2)</f>
        <v>0</v>
      </c>
      <c r="BC94" s="114">
        <f>ROUND(SUM(BC95:BC99),2)</f>
        <v>0</v>
      </c>
      <c r="BD94" s="116">
        <f>ROUND(SUM(BD95:BD99),2)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'001 - Stavební část'!J30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'001 - Stavební část'!P133</f>
        <v>0</v>
      </c>
      <c r="AV95" s="128">
        <f>'001 - Stavební část'!J33</f>
        <v>0</v>
      </c>
      <c r="AW95" s="128">
        <f>'001 - Stavební část'!J34</f>
        <v>0</v>
      </c>
      <c r="AX95" s="128">
        <f>'001 - Stavební část'!J35</f>
        <v>0</v>
      </c>
      <c r="AY95" s="128">
        <f>'001 - Stavební část'!J36</f>
        <v>0</v>
      </c>
      <c r="AZ95" s="128">
        <f>'001 - Stavební část'!F33</f>
        <v>0</v>
      </c>
      <c r="BA95" s="128">
        <f>'001 - Stavební část'!F34</f>
        <v>0</v>
      </c>
      <c r="BB95" s="128">
        <f>'001 - Stavební část'!F35</f>
        <v>0</v>
      </c>
      <c r="BC95" s="128">
        <f>'001 - Stavební část'!F36</f>
        <v>0</v>
      </c>
      <c r="BD95" s="130">
        <f>'001 - Stavební část'!F37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'002 - Elektroinstalace 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'002 - Elektroinstalace '!P122</f>
        <v>0</v>
      </c>
      <c r="AV96" s="128">
        <f>'002 - Elektroinstalace '!J33</f>
        <v>0</v>
      </c>
      <c r="AW96" s="128">
        <f>'002 - Elektroinstalace '!J34</f>
        <v>0</v>
      </c>
      <c r="AX96" s="128">
        <f>'002 - Elektroinstalace '!J35</f>
        <v>0</v>
      </c>
      <c r="AY96" s="128">
        <f>'002 - Elektroinstalace '!J36</f>
        <v>0</v>
      </c>
      <c r="AZ96" s="128">
        <f>'002 - Elektroinstalace '!F33</f>
        <v>0</v>
      </c>
      <c r="BA96" s="128">
        <f>'002 - Elektroinstalace '!F34</f>
        <v>0</v>
      </c>
      <c r="BB96" s="128">
        <f>'002 - Elektroinstalace '!F35</f>
        <v>0</v>
      </c>
      <c r="BC96" s="128">
        <f>'002 - Elektroinstalace '!F36</f>
        <v>0</v>
      </c>
      <c r="BD96" s="130">
        <f>'002 - Elektroinstalace 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'003 - Vzduchotechnika'!J30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'003 - Vzduchotechnika'!P126</f>
        <v>0</v>
      </c>
      <c r="AV97" s="128">
        <f>'003 - Vzduchotechnika'!J33</f>
        <v>0</v>
      </c>
      <c r="AW97" s="128">
        <f>'003 - Vzduchotechnika'!J34</f>
        <v>0</v>
      </c>
      <c r="AX97" s="128">
        <f>'003 - Vzduchotechnika'!J35</f>
        <v>0</v>
      </c>
      <c r="AY97" s="128">
        <f>'003 - Vzduchotechnika'!J36</f>
        <v>0</v>
      </c>
      <c r="AZ97" s="128">
        <f>'003 - Vzduchotechnika'!F33</f>
        <v>0</v>
      </c>
      <c r="BA97" s="128">
        <f>'003 - Vzduchotechnika'!F34</f>
        <v>0</v>
      </c>
      <c r="BB97" s="128">
        <f>'003 - Vzduchotechnika'!F35</f>
        <v>0</v>
      </c>
      <c r="BC97" s="128">
        <f>'003 - Vzduchotechnika'!F36</f>
        <v>0</v>
      </c>
      <c r="BD97" s="130">
        <f>'003 - Vzduchotechnika'!F37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'004 - Zdravotechnika'!J30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v>0</v>
      </c>
      <c r="AT98" s="128">
        <f>ROUND(SUM(AV98:AW98),2)</f>
        <v>0</v>
      </c>
      <c r="AU98" s="129">
        <f>'004 - Zdravotechnika'!P128</f>
        <v>0</v>
      </c>
      <c r="AV98" s="128">
        <f>'004 - Zdravotechnika'!J33</f>
        <v>0</v>
      </c>
      <c r="AW98" s="128">
        <f>'004 - Zdravotechnika'!J34</f>
        <v>0</v>
      </c>
      <c r="AX98" s="128">
        <f>'004 - Zdravotechnika'!J35</f>
        <v>0</v>
      </c>
      <c r="AY98" s="128">
        <f>'004 - Zdravotechnika'!J36</f>
        <v>0</v>
      </c>
      <c r="AZ98" s="128">
        <f>'004 - Zdravotechnika'!F33</f>
        <v>0</v>
      </c>
      <c r="BA98" s="128">
        <f>'004 - Zdravotechnika'!F34</f>
        <v>0</v>
      </c>
      <c r="BB98" s="128">
        <f>'004 - Zdravotechnika'!F35</f>
        <v>0</v>
      </c>
      <c r="BC98" s="128">
        <f>'004 - Zdravotechnika'!F36</f>
        <v>0</v>
      </c>
      <c r="BD98" s="130">
        <f>'004 - Zdravotechnika'!F37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7" customFormat="1" ht="16.5" customHeight="1">
      <c r="A99" s="119" t="s">
        <v>80</v>
      </c>
      <c r="B99" s="120"/>
      <c r="C99" s="121"/>
      <c r="D99" s="122" t="s">
        <v>96</v>
      </c>
      <c r="E99" s="122"/>
      <c r="F99" s="122"/>
      <c r="G99" s="122"/>
      <c r="H99" s="122"/>
      <c r="I99" s="123"/>
      <c r="J99" s="122" t="s">
        <v>97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'005 - Ostatní a vedlejší 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83</v>
      </c>
      <c r="AR99" s="126"/>
      <c r="AS99" s="132">
        <v>0</v>
      </c>
      <c r="AT99" s="133">
        <f>ROUND(SUM(AV99:AW99),2)</f>
        <v>0</v>
      </c>
      <c r="AU99" s="134">
        <f>'005 - Ostatní a vedlejší ...'!P119</f>
        <v>0</v>
      </c>
      <c r="AV99" s="133">
        <f>'005 - Ostatní a vedlejší ...'!J33</f>
        <v>0</v>
      </c>
      <c r="AW99" s="133">
        <f>'005 - Ostatní a vedlejší ...'!J34</f>
        <v>0</v>
      </c>
      <c r="AX99" s="133">
        <f>'005 - Ostatní a vedlejší ...'!J35</f>
        <v>0</v>
      </c>
      <c r="AY99" s="133">
        <f>'005 - Ostatní a vedlejší ...'!J36</f>
        <v>0</v>
      </c>
      <c r="AZ99" s="133">
        <f>'005 - Ostatní a vedlejší ...'!F33</f>
        <v>0</v>
      </c>
      <c r="BA99" s="133">
        <f>'005 - Ostatní a vedlejší ...'!F34</f>
        <v>0</v>
      </c>
      <c r="BB99" s="133">
        <f>'005 - Ostatní a vedlejší ...'!F35</f>
        <v>0</v>
      </c>
      <c r="BC99" s="133">
        <f>'005 - Ostatní a vedlejší ...'!F36</f>
        <v>0</v>
      </c>
      <c r="BD99" s="135">
        <f>'005 - Ostatní a vedlejší ...'!F37</f>
        <v>0</v>
      </c>
      <c r="BE99" s="7"/>
      <c r="BT99" s="131" t="s">
        <v>84</v>
      </c>
      <c r="BV99" s="131" t="s">
        <v>78</v>
      </c>
      <c r="BW99" s="131" t="s">
        <v>98</v>
      </c>
      <c r="BX99" s="131" t="s">
        <v>5</v>
      </c>
      <c r="CL99" s="131" t="s">
        <v>1</v>
      </c>
      <c r="CM99" s="131" t="s">
        <v>86</v>
      </c>
    </row>
    <row r="100" s="2" customFormat="1" ht="30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</sheetData>
  <sheetProtection sheet="1" formatColumns="0" formatRows="0" objects="1" scenarios="1" spinCount="100000" saltValue="OBsIC5CS2BNby0dKzHjstd69VNiqF7o4uyN8BJnDjwUXq9+arodtH+gj2s7xDmE+4VnnNbaeC5TvuBOd9zD2gQ==" hashValue="4CmlX3olsrhwfcVgUmkrfP7IxIOFYDsBXaMdIlqAsyEvsQuEULXGQCJ0508+Kvnry9BZP6WxFtBfkQ+XXAfxyA==" algorithmName="SHA-512" password="CC35"/>
  <mergeCells count="58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01 - Stavební část'!C2" display="/"/>
    <hyperlink ref="A96" location="'002 - Elektroinstalace '!C2" display="/"/>
    <hyperlink ref="A97" location="'003 - Vzduchotechnika'!C2" display="/"/>
    <hyperlink ref="A98" location="'004 - Zdravotechnika'!C2" display="/"/>
    <hyperlink ref="A99" location="'005 - Ostatní a vedlejš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PD na rekonstrukci 2.NP pavilonu A4 budovy č.p. 2379 na ul. Žižkova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23. 11. 2025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ROUND(J133,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ROUND((SUM(BE133:BE408)),  2)</f>
        <v>0</v>
      </c>
      <c r="G33" s="38"/>
      <c r="H33" s="38"/>
      <c r="I33" s="155">
        <v>0.21</v>
      </c>
      <c r="J33" s="154">
        <f>ROUND(((SUM(BE133:BE408))*I33),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ROUND((SUM(BF133:BF408)),  2)</f>
        <v>0</v>
      </c>
      <c r="G34" s="38"/>
      <c r="H34" s="38"/>
      <c r="I34" s="155">
        <v>0.12</v>
      </c>
      <c r="J34" s="154">
        <f>ROUND(((SUM(BF133:BF408))*I34),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ROUND((SUM(BG133:BG408)),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ROUND((SUM(BH133:BH408)),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ROUND((SUM(BI133:BI408)),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PD na rekonstrukci 2.NP pavilonu A4 budovy č.p. 2379 na ul. Žižkova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001 - Stavební část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Karbiná</v>
      </c>
      <c r="G89" s="40"/>
      <c r="H89" s="40"/>
      <c r="I89" s="32" t="s">
        <v>22</v>
      </c>
      <c r="J89" s="79" t="str">
        <f>IF(J12="","",J12)</f>
        <v>23. 11. 2025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Statutární město Karviná</v>
      </c>
      <c r="G91" s="40"/>
      <c r="H91" s="40"/>
      <c r="I91" s="32" t="s">
        <v>30</v>
      </c>
      <c r="J91" s="36" t="str">
        <f>E21</f>
        <v>ATRIS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J133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107</v>
      </c>
      <c r="E97" s="182"/>
      <c r="F97" s="182"/>
      <c r="G97" s="182"/>
      <c r="H97" s="182"/>
      <c r="I97" s="182"/>
      <c r="J97" s="183">
        <f>J134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108</v>
      </c>
      <c r="E98" s="188"/>
      <c r="F98" s="188"/>
      <c r="G98" s="188"/>
      <c r="H98" s="188"/>
      <c r="I98" s="188"/>
      <c r="J98" s="189">
        <f>J135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109</v>
      </c>
      <c r="E99" s="188"/>
      <c r="F99" s="188"/>
      <c r="G99" s="188"/>
      <c r="H99" s="188"/>
      <c r="I99" s="188"/>
      <c r="J99" s="189">
        <f>J156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110</v>
      </c>
      <c r="E100" s="188"/>
      <c r="F100" s="188"/>
      <c r="G100" s="188"/>
      <c r="H100" s="188"/>
      <c r="I100" s="188"/>
      <c r="J100" s="189">
        <f>J191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111</v>
      </c>
      <c r="E101" s="188"/>
      <c r="F101" s="188"/>
      <c r="G101" s="188"/>
      <c r="H101" s="188"/>
      <c r="I101" s="188"/>
      <c r="J101" s="189">
        <f>J226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112</v>
      </c>
      <c r="E102" s="188"/>
      <c r="F102" s="188"/>
      <c r="G102" s="188"/>
      <c r="H102" s="188"/>
      <c r="I102" s="188"/>
      <c r="J102" s="189">
        <f>J236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113</v>
      </c>
      <c r="E103" s="182"/>
      <c r="F103" s="182"/>
      <c r="G103" s="182"/>
      <c r="H103" s="182"/>
      <c r="I103" s="182"/>
      <c r="J103" s="183">
        <f>J240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114</v>
      </c>
      <c r="E104" s="188"/>
      <c r="F104" s="188"/>
      <c r="G104" s="188"/>
      <c r="H104" s="188"/>
      <c r="I104" s="188"/>
      <c r="J104" s="189">
        <f>J241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115</v>
      </c>
      <c r="E105" s="188"/>
      <c r="F105" s="188"/>
      <c r="G105" s="188"/>
      <c r="H105" s="188"/>
      <c r="I105" s="188"/>
      <c r="J105" s="189">
        <f>J259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116</v>
      </c>
      <c r="E106" s="188"/>
      <c r="F106" s="188"/>
      <c r="G106" s="188"/>
      <c r="H106" s="188"/>
      <c r="I106" s="188"/>
      <c r="J106" s="189">
        <f>J264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117</v>
      </c>
      <c r="E107" s="188"/>
      <c r="F107" s="188"/>
      <c r="G107" s="188"/>
      <c r="H107" s="188"/>
      <c r="I107" s="188"/>
      <c r="J107" s="189">
        <f>J285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118</v>
      </c>
      <c r="E108" s="188"/>
      <c r="F108" s="188"/>
      <c r="G108" s="188"/>
      <c r="H108" s="188"/>
      <c r="I108" s="188"/>
      <c r="J108" s="189">
        <f>J311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119</v>
      </c>
      <c r="E109" s="188"/>
      <c r="F109" s="188"/>
      <c r="G109" s="188"/>
      <c r="H109" s="188"/>
      <c r="I109" s="188"/>
      <c r="J109" s="189">
        <f>J321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120</v>
      </c>
      <c r="E110" s="188"/>
      <c r="F110" s="188"/>
      <c r="G110" s="188"/>
      <c r="H110" s="188"/>
      <c r="I110" s="188"/>
      <c r="J110" s="189">
        <f>J344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121</v>
      </c>
      <c r="E111" s="188"/>
      <c r="F111" s="188"/>
      <c r="G111" s="188"/>
      <c r="H111" s="188"/>
      <c r="I111" s="188"/>
      <c r="J111" s="189">
        <f>J368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122</v>
      </c>
      <c r="E112" s="188"/>
      <c r="F112" s="188"/>
      <c r="G112" s="188"/>
      <c r="H112" s="188"/>
      <c r="I112" s="188"/>
      <c r="J112" s="189">
        <f>J389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123</v>
      </c>
      <c r="E113" s="188"/>
      <c r="F113" s="188"/>
      <c r="G113" s="188"/>
      <c r="H113" s="188"/>
      <c r="I113" s="188"/>
      <c r="J113" s="189">
        <f>J394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6"/>
      <c r="C115" s="67"/>
      <c r="D115" s="67"/>
      <c r="E115" s="67"/>
      <c r="F115" s="67"/>
      <c r="G115" s="67"/>
      <c r="H115" s="67"/>
      <c r="I115" s="67"/>
      <c r="J115" s="67"/>
      <c r="K115" s="67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124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6.25" customHeight="1">
      <c r="A123" s="38"/>
      <c r="B123" s="39"/>
      <c r="C123" s="40"/>
      <c r="D123" s="40"/>
      <c r="E123" s="174" t="str">
        <f>E7</f>
        <v>PD na rekonstrukci 2.NP pavilonu A4 budovy č.p. 2379 na ul. Žižkova</v>
      </c>
      <c r="F123" s="32"/>
      <c r="G123" s="32"/>
      <c r="H123" s="32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100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76" t="str">
        <f>E9</f>
        <v>001 - Stavební část</v>
      </c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20</v>
      </c>
      <c r="D127" s="40"/>
      <c r="E127" s="40"/>
      <c r="F127" s="27" t="str">
        <f>F12</f>
        <v>Karbiná</v>
      </c>
      <c r="G127" s="40"/>
      <c r="H127" s="40"/>
      <c r="I127" s="32" t="s">
        <v>22</v>
      </c>
      <c r="J127" s="79" t="str">
        <f>IF(J12="","",J12)</f>
        <v>23. 11. 2025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24</v>
      </c>
      <c r="D129" s="40"/>
      <c r="E129" s="40"/>
      <c r="F129" s="27" t="str">
        <f>E15</f>
        <v>Statutární město Karviná</v>
      </c>
      <c r="G129" s="40"/>
      <c r="H129" s="40"/>
      <c r="I129" s="32" t="s">
        <v>30</v>
      </c>
      <c r="J129" s="36" t="str">
        <f>E21</f>
        <v>ATRIS s.r.o.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28</v>
      </c>
      <c r="D130" s="40"/>
      <c r="E130" s="40"/>
      <c r="F130" s="27" t="str">
        <f>IF(E18="","",E18)</f>
        <v>Vyplň údaj</v>
      </c>
      <c r="G130" s="40"/>
      <c r="H130" s="40"/>
      <c r="I130" s="32" t="s">
        <v>33</v>
      </c>
      <c r="J130" s="36" t="str">
        <f>E24</f>
        <v>Barbora Kyšková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191"/>
      <c r="B132" s="192"/>
      <c r="C132" s="193" t="s">
        <v>125</v>
      </c>
      <c r="D132" s="194" t="s">
        <v>61</v>
      </c>
      <c r="E132" s="194" t="s">
        <v>57</v>
      </c>
      <c r="F132" s="194" t="s">
        <v>58</v>
      </c>
      <c r="G132" s="194" t="s">
        <v>126</v>
      </c>
      <c r="H132" s="194" t="s">
        <v>127</v>
      </c>
      <c r="I132" s="194" t="s">
        <v>128</v>
      </c>
      <c r="J132" s="194" t="s">
        <v>104</v>
      </c>
      <c r="K132" s="195" t="s">
        <v>129</v>
      </c>
      <c r="L132" s="196"/>
      <c r="M132" s="100" t="s">
        <v>1</v>
      </c>
      <c r="N132" s="101" t="s">
        <v>40</v>
      </c>
      <c r="O132" s="101" t="s">
        <v>130</v>
      </c>
      <c r="P132" s="101" t="s">
        <v>131</v>
      </c>
      <c r="Q132" s="101" t="s">
        <v>132</v>
      </c>
      <c r="R132" s="101" t="s">
        <v>133</v>
      </c>
      <c r="S132" s="101" t="s">
        <v>134</v>
      </c>
      <c r="T132" s="102" t="s">
        <v>135</v>
      </c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1"/>
    </row>
    <row r="133" s="2" customFormat="1" ht="22.8" customHeight="1">
      <c r="A133" s="38"/>
      <c r="B133" s="39"/>
      <c r="C133" s="107" t="s">
        <v>136</v>
      </c>
      <c r="D133" s="40"/>
      <c r="E133" s="40"/>
      <c r="F133" s="40"/>
      <c r="G133" s="40"/>
      <c r="H133" s="40"/>
      <c r="I133" s="40"/>
      <c r="J133" s="197">
        <f>BK133</f>
        <v>0</v>
      </c>
      <c r="K133" s="40"/>
      <c r="L133" s="44"/>
      <c r="M133" s="103"/>
      <c r="N133" s="198"/>
      <c r="O133" s="104"/>
      <c r="P133" s="199">
        <f>P134+P240</f>
        <v>0</v>
      </c>
      <c r="Q133" s="104"/>
      <c r="R133" s="199">
        <f>R134+R240</f>
        <v>121.85924152999998</v>
      </c>
      <c r="S133" s="104"/>
      <c r="T133" s="200">
        <f>T134+T240</f>
        <v>201.9738827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75</v>
      </c>
      <c r="AU133" s="17" t="s">
        <v>106</v>
      </c>
      <c r="BK133" s="201">
        <f>BK134+BK240</f>
        <v>0</v>
      </c>
    </row>
    <row r="134" s="12" customFormat="1" ht="25.92" customHeight="1">
      <c r="A134" s="12"/>
      <c r="B134" s="202"/>
      <c r="C134" s="203"/>
      <c r="D134" s="204" t="s">
        <v>75</v>
      </c>
      <c r="E134" s="205" t="s">
        <v>137</v>
      </c>
      <c r="F134" s="205" t="s">
        <v>138</v>
      </c>
      <c r="G134" s="203"/>
      <c r="H134" s="203"/>
      <c r="I134" s="206"/>
      <c r="J134" s="207">
        <f>BK134</f>
        <v>0</v>
      </c>
      <c r="K134" s="203"/>
      <c r="L134" s="208"/>
      <c r="M134" s="209"/>
      <c r="N134" s="210"/>
      <c r="O134" s="210"/>
      <c r="P134" s="211">
        <f>P135+P156+P191+P226+P236</f>
        <v>0</v>
      </c>
      <c r="Q134" s="210"/>
      <c r="R134" s="211">
        <f>R135+R156+R191+R226+R236</f>
        <v>111.28215949</v>
      </c>
      <c r="S134" s="210"/>
      <c r="T134" s="212">
        <f>T135+T156+T191+T226+T236</f>
        <v>193.757716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84</v>
      </c>
      <c r="AT134" s="214" t="s">
        <v>75</v>
      </c>
      <c r="AU134" s="214" t="s">
        <v>76</v>
      </c>
      <c r="AY134" s="213" t="s">
        <v>139</v>
      </c>
      <c r="BK134" s="215">
        <f>BK135+BK156+BK191+BK226+BK236</f>
        <v>0</v>
      </c>
    </row>
    <row r="135" s="12" customFormat="1" ht="22.8" customHeight="1">
      <c r="A135" s="12"/>
      <c r="B135" s="202"/>
      <c r="C135" s="203"/>
      <c r="D135" s="204" t="s">
        <v>75</v>
      </c>
      <c r="E135" s="216" t="s">
        <v>140</v>
      </c>
      <c r="F135" s="216" t="s">
        <v>141</v>
      </c>
      <c r="G135" s="203"/>
      <c r="H135" s="203"/>
      <c r="I135" s="206"/>
      <c r="J135" s="217">
        <f>BK135</f>
        <v>0</v>
      </c>
      <c r="K135" s="203"/>
      <c r="L135" s="208"/>
      <c r="M135" s="209"/>
      <c r="N135" s="210"/>
      <c r="O135" s="210"/>
      <c r="P135" s="211">
        <f>SUM(P136:P155)</f>
        <v>0</v>
      </c>
      <c r="Q135" s="210"/>
      <c r="R135" s="211">
        <f>SUM(R136:R155)</f>
        <v>14.652683930000003</v>
      </c>
      <c r="S135" s="210"/>
      <c r="T135" s="212">
        <f>SUM(T136:T155)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3" t="s">
        <v>84</v>
      </c>
      <c r="AT135" s="214" t="s">
        <v>75</v>
      </c>
      <c r="AU135" s="214" t="s">
        <v>84</v>
      </c>
      <c r="AY135" s="213" t="s">
        <v>139</v>
      </c>
      <c r="BK135" s="215">
        <f>SUM(BK136:BK155)</f>
        <v>0</v>
      </c>
    </row>
    <row r="136" s="2" customFormat="1" ht="33" customHeight="1">
      <c r="A136" s="38"/>
      <c r="B136" s="39"/>
      <c r="C136" s="218" t="s">
        <v>84</v>
      </c>
      <c r="D136" s="218" t="s">
        <v>142</v>
      </c>
      <c r="E136" s="219" t="s">
        <v>143</v>
      </c>
      <c r="F136" s="220" t="s">
        <v>144</v>
      </c>
      <c r="G136" s="221" t="s">
        <v>145</v>
      </c>
      <c r="H136" s="222">
        <v>2</v>
      </c>
      <c r="I136" s="223"/>
      <c r="J136" s="224">
        <f>ROUND(I136*H136,2)</f>
        <v>0</v>
      </c>
      <c r="K136" s="220" t="s">
        <v>146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0.022280000000000004</v>
      </c>
      <c r="R136" s="227">
        <f>Q136*H136</f>
        <v>0.044560000000000008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147</v>
      </c>
      <c r="AT136" s="229" t="s">
        <v>142</v>
      </c>
      <c r="AU136" s="229" t="s">
        <v>86</v>
      </c>
      <c r="AY136" s="17" t="s">
        <v>139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147</v>
      </c>
      <c r="BM136" s="229" t="s">
        <v>148</v>
      </c>
    </row>
    <row r="137" s="13" customFormat="1">
      <c r="A137" s="13"/>
      <c r="B137" s="231"/>
      <c r="C137" s="232"/>
      <c r="D137" s="233" t="s">
        <v>149</v>
      </c>
      <c r="E137" s="234" t="s">
        <v>1</v>
      </c>
      <c r="F137" s="235" t="s">
        <v>150</v>
      </c>
      <c r="G137" s="232"/>
      <c r="H137" s="236">
        <v>2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149</v>
      </c>
      <c r="AU137" s="242" t="s">
        <v>86</v>
      </c>
      <c r="AV137" s="13" t="s">
        <v>86</v>
      </c>
      <c r="AW137" s="13" t="s">
        <v>32</v>
      </c>
      <c r="AX137" s="13" t="s">
        <v>84</v>
      </c>
      <c r="AY137" s="242" t="s">
        <v>139</v>
      </c>
    </row>
    <row r="138" s="2" customFormat="1" ht="33" customHeight="1">
      <c r="A138" s="38"/>
      <c r="B138" s="39"/>
      <c r="C138" s="218" t="s">
        <v>86</v>
      </c>
      <c r="D138" s="218" t="s">
        <v>142</v>
      </c>
      <c r="E138" s="219" t="s">
        <v>151</v>
      </c>
      <c r="F138" s="220" t="s">
        <v>152</v>
      </c>
      <c r="G138" s="221" t="s">
        <v>145</v>
      </c>
      <c r="H138" s="222">
        <v>1</v>
      </c>
      <c r="I138" s="223"/>
      <c r="J138" s="224">
        <f>ROUND(I138*H138,2)</f>
        <v>0</v>
      </c>
      <c r="K138" s="220" t="s">
        <v>153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0.02628</v>
      </c>
      <c r="R138" s="227">
        <f>Q138*H138</f>
        <v>0.02628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147</v>
      </c>
      <c r="AT138" s="229" t="s">
        <v>142</v>
      </c>
      <c r="AU138" s="229" t="s">
        <v>86</v>
      </c>
      <c r="AY138" s="17" t="s">
        <v>139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147</v>
      </c>
      <c r="BM138" s="229" t="s">
        <v>154</v>
      </c>
    </row>
    <row r="139" s="13" customFormat="1">
      <c r="A139" s="13"/>
      <c r="B139" s="231"/>
      <c r="C139" s="232"/>
      <c r="D139" s="233" t="s">
        <v>149</v>
      </c>
      <c r="E139" s="234" t="s">
        <v>1</v>
      </c>
      <c r="F139" s="235" t="s">
        <v>155</v>
      </c>
      <c r="G139" s="232"/>
      <c r="H139" s="236">
        <v>1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149</v>
      </c>
      <c r="AU139" s="242" t="s">
        <v>86</v>
      </c>
      <c r="AV139" s="13" t="s">
        <v>86</v>
      </c>
      <c r="AW139" s="13" t="s">
        <v>32</v>
      </c>
      <c r="AX139" s="13" t="s">
        <v>84</v>
      </c>
      <c r="AY139" s="242" t="s">
        <v>139</v>
      </c>
    </row>
    <row r="140" s="2" customFormat="1" ht="33" customHeight="1">
      <c r="A140" s="38"/>
      <c r="B140" s="39"/>
      <c r="C140" s="218" t="s">
        <v>140</v>
      </c>
      <c r="D140" s="218" t="s">
        <v>142</v>
      </c>
      <c r="E140" s="219" t="s">
        <v>156</v>
      </c>
      <c r="F140" s="220" t="s">
        <v>157</v>
      </c>
      <c r="G140" s="221" t="s">
        <v>145</v>
      </c>
      <c r="H140" s="222">
        <v>4</v>
      </c>
      <c r="I140" s="223"/>
      <c r="J140" s="224">
        <f>ROUND(I140*H140,2)</f>
        <v>0</v>
      </c>
      <c r="K140" s="220" t="s">
        <v>146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0.03803</v>
      </c>
      <c r="R140" s="227">
        <f>Q140*H140</f>
        <v>0.15212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147</v>
      </c>
      <c r="AT140" s="229" t="s">
        <v>142</v>
      </c>
      <c r="AU140" s="229" t="s">
        <v>86</v>
      </c>
      <c r="AY140" s="17" t="s">
        <v>139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147</v>
      </c>
      <c r="BM140" s="229" t="s">
        <v>158</v>
      </c>
    </row>
    <row r="141" s="13" customFormat="1">
      <c r="A141" s="13"/>
      <c r="B141" s="231"/>
      <c r="C141" s="232"/>
      <c r="D141" s="233" t="s">
        <v>149</v>
      </c>
      <c r="E141" s="234" t="s">
        <v>1</v>
      </c>
      <c r="F141" s="235" t="s">
        <v>159</v>
      </c>
      <c r="G141" s="232"/>
      <c r="H141" s="236">
        <v>4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149</v>
      </c>
      <c r="AU141" s="242" t="s">
        <v>86</v>
      </c>
      <c r="AV141" s="13" t="s">
        <v>86</v>
      </c>
      <c r="AW141" s="13" t="s">
        <v>32</v>
      </c>
      <c r="AX141" s="13" t="s">
        <v>84</v>
      </c>
      <c r="AY141" s="242" t="s">
        <v>139</v>
      </c>
    </row>
    <row r="142" s="2" customFormat="1" ht="33" customHeight="1">
      <c r="A142" s="38"/>
      <c r="B142" s="39"/>
      <c r="C142" s="218" t="s">
        <v>147</v>
      </c>
      <c r="D142" s="218" t="s">
        <v>142</v>
      </c>
      <c r="E142" s="219" t="s">
        <v>160</v>
      </c>
      <c r="F142" s="220" t="s">
        <v>161</v>
      </c>
      <c r="G142" s="221" t="s">
        <v>162</v>
      </c>
      <c r="H142" s="222">
        <v>31.581</v>
      </c>
      <c r="I142" s="223"/>
      <c r="J142" s="224">
        <f>ROUND(I142*H142,2)</f>
        <v>0</v>
      </c>
      <c r="K142" s="220" t="s">
        <v>146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0.07921</v>
      </c>
      <c r="R142" s="227">
        <f>Q142*H142</f>
        <v>2.50153101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147</v>
      </c>
      <c r="AT142" s="229" t="s">
        <v>142</v>
      </c>
      <c r="AU142" s="229" t="s">
        <v>86</v>
      </c>
      <c r="AY142" s="17" t="s">
        <v>139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147</v>
      </c>
      <c r="BM142" s="229" t="s">
        <v>163</v>
      </c>
    </row>
    <row r="143" s="13" customFormat="1">
      <c r="A143" s="13"/>
      <c r="B143" s="231"/>
      <c r="C143" s="232"/>
      <c r="D143" s="233" t="s">
        <v>149</v>
      </c>
      <c r="E143" s="234" t="s">
        <v>1</v>
      </c>
      <c r="F143" s="235" t="s">
        <v>164</v>
      </c>
      <c r="G143" s="232"/>
      <c r="H143" s="236">
        <v>29.781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149</v>
      </c>
      <c r="AU143" s="242" t="s">
        <v>86</v>
      </c>
      <c r="AV143" s="13" t="s">
        <v>86</v>
      </c>
      <c r="AW143" s="13" t="s">
        <v>32</v>
      </c>
      <c r="AX143" s="13" t="s">
        <v>76</v>
      </c>
      <c r="AY143" s="242" t="s">
        <v>139</v>
      </c>
    </row>
    <row r="144" s="13" customFormat="1">
      <c r="A144" s="13"/>
      <c r="B144" s="231"/>
      <c r="C144" s="232"/>
      <c r="D144" s="233" t="s">
        <v>149</v>
      </c>
      <c r="E144" s="234" t="s">
        <v>1</v>
      </c>
      <c r="F144" s="235" t="s">
        <v>165</v>
      </c>
      <c r="G144" s="232"/>
      <c r="H144" s="236">
        <v>1.8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149</v>
      </c>
      <c r="AU144" s="242" t="s">
        <v>86</v>
      </c>
      <c r="AV144" s="13" t="s">
        <v>86</v>
      </c>
      <c r="AW144" s="13" t="s">
        <v>32</v>
      </c>
      <c r="AX144" s="13" t="s">
        <v>76</v>
      </c>
      <c r="AY144" s="242" t="s">
        <v>139</v>
      </c>
    </row>
    <row r="145" s="14" customFormat="1">
      <c r="A145" s="14"/>
      <c r="B145" s="243"/>
      <c r="C145" s="244"/>
      <c r="D145" s="233" t="s">
        <v>149</v>
      </c>
      <c r="E145" s="245" t="s">
        <v>1</v>
      </c>
      <c r="F145" s="246" t="s">
        <v>166</v>
      </c>
      <c r="G145" s="244"/>
      <c r="H145" s="247">
        <v>31.581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149</v>
      </c>
      <c r="AU145" s="253" t="s">
        <v>86</v>
      </c>
      <c r="AV145" s="14" t="s">
        <v>147</v>
      </c>
      <c r="AW145" s="14" t="s">
        <v>32</v>
      </c>
      <c r="AX145" s="14" t="s">
        <v>84</v>
      </c>
      <c r="AY145" s="253" t="s">
        <v>139</v>
      </c>
    </row>
    <row r="146" s="2" customFormat="1" ht="24.15" customHeight="1">
      <c r="A146" s="38"/>
      <c r="B146" s="39"/>
      <c r="C146" s="218" t="s">
        <v>167</v>
      </c>
      <c r="D146" s="218" t="s">
        <v>142</v>
      </c>
      <c r="E146" s="219" t="s">
        <v>168</v>
      </c>
      <c r="F146" s="220" t="s">
        <v>169</v>
      </c>
      <c r="G146" s="221" t="s">
        <v>162</v>
      </c>
      <c r="H146" s="222">
        <v>50.936</v>
      </c>
      <c r="I146" s="223"/>
      <c r="J146" s="224">
        <f>ROUND(I146*H146,2)</f>
        <v>0</v>
      </c>
      <c r="K146" s="220" t="s">
        <v>153</v>
      </c>
      <c r="L146" s="44"/>
      <c r="M146" s="225" t="s">
        <v>1</v>
      </c>
      <c r="N146" s="226" t="s">
        <v>41</v>
      </c>
      <c r="O146" s="91"/>
      <c r="P146" s="227">
        <f>O146*H146</f>
        <v>0</v>
      </c>
      <c r="Q146" s="227">
        <v>0.06172</v>
      </c>
      <c r="R146" s="227">
        <f>Q146*H146</f>
        <v>3.14376992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147</v>
      </c>
      <c r="AT146" s="229" t="s">
        <v>142</v>
      </c>
      <c r="AU146" s="229" t="s">
        <v>86</v>
      </c>
      <c r="AY146" s="17" t="s">
        <v>139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147</v>
      </c>
      <c r="BM146" s="229" t="s">
        <v>170</v>
      </c>
    </row>
    <row r="147" s="13" customFormat="1">
      <c r="A147" s="13"/>
      <c r="B147" s="231"/>
      <c r="C147" s="232"/>
      <c r="D147" s="233" t="s">
        <v>149</v>
      </c>
      <c r="E147" s="234" t="s">
        <v>1</v>
      </c>
      <c r="F147" s="235" t="s">
        <v>171</v>
      </c>
      <c r="G147" s="232"/>
      <c r="H147" s="236">
        <v>50.936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149</v>
      </c>
      <c r="AU147" s="242" t="s">
        <v>86</v>
      </c>
      <c r="AV147" s="13" t="s">
        <v>86</v>
      </c>
      <c r="AW147" s="13" t="s">
        <v>32</v>
      </c>
      <c r="AX147" s="13" t="s">
        <v>84</v>
      </c>
      <c r="AY147" s="242" t="s">
        <v>139</v>
      </c>
    </row>
    <row r="148" s="2" customFormat="1" ht="24.15" customHeight="1">
      <c r="A148" s="38"/>
      <c r="B148" s="39"/>
      <c r="C148" s="218" t="s">
        <v>172</v>
      </c>
      <c r="D148" s="218" t="s">
        <v>142</v>
      </c>
      <c r="E148" s="219" t="s">
        <v>173</v>
      </c>
      <c r="F148" s="220" t="s">
        <v>174</v>
      </c>
      <c r="G148" s="221" t="s">
        <v>162</v>
      </c>
      <c r="H148" s="222">
        <v>110.7</v>
      </c>
      <c r="I148" s="223"/>
      <c r="J148" s="224">
        <f>ROUND(I148*H148,2)</f>
        <v>0</v>
      </c>
      <c r="K148" s="220" t="s">
        <v>153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0.07921</v>
      </c>
      <c r="R148" s="227">
        <f>Q148*H148</f>
        <v>8.768547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147</v>
      </c>
      <c r="AT148" s="229" t="s">
        <v>142</v>
      </c>
      <c r="AU148" s="229" t="s">
        <v>86</v>
      </c>
      <c r="AY148" s="17" t="s">
        <v>139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147</v>
      </c>
      <c r="BM148" s="229" t="s">
        <v>175</v>
      </c>
    </row>
    <row r="149" s="13" customFormat="1">
      <c r="A149" s="13"/>
      <c r="B149" s="231"/>
      <c r="C149" s="232"/>
      <c r="D149" s="233" t="s">
        <v>149</v>
      </c>
      <c r="E149" s="234" t="s">
        <v>1</v>
      </c>
      <c r="F149" s="235" t="s">
        <v>176</v>
      </c>
      <c r="G149" s="232"/>
      <c r="H149" s="236">
        <v>119.7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149</v>
      </c>
      <c r="AU149" s="242" t="s">
        <v>86</v>
      </c>
      <c r="AV149" s="13" t="s">
        <v>86</v>
      </c>
      <c r="AW149" s="13" t="s">
        <v>32</v>
      </c>
      <c r="AX149" s="13" t="s">
        <v>76</v>
      </c>
      <c r="AY149" s="242" t="s">
        <v>139</v>
      </c>
    </row>
    <row r="150" s="13" customFormat="1">
      <c r="A150" s="13"/>
      <c r="B150" s="231"/>
      <c r="C150" s="232"/>
      <c r="D150" s="233" t="s">
        <v>149</v>
      </c>
      <c r="E150" s="234" t="s">
        <v>1</v>
      </c>
      <c r="F150" s="235" t="s">
        <v>177</v>
      </c>
      <c r="G150" s="232"/>
      <c r="H150" s="236">
        <v>-9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149</v>
      </c>
      <c r="AU150" s="242" t="s">
        <v>86</v>
      </c>
      <c r="AV150" s="13" t="s">
        <v>86</v>
      </c>
      <c r="AW150" s="13" t="s">
        <v>32</v>
      </c>
      <c r="AX150" s="13" t="s">
        <v>76</v>
      </c>
      <c r="AY150" s="242" t="s">
        <v>139</v>
      </c>
    </row>
    <row r="151" s="14" customFormat="1">
      <c r="A151" s="14"/>
      <c r="B151" s="243"/>
      <c r="C151" s="244"/>
      <c r="D151" s="233" t="s">
        <v>149</v>
      </c>
      <c r="E151" s="245" t="s">
        <v>1</v>
      </c>
      <c r="F151" s="246" t="s">
        <v>166</v>
      </c>
      <c r="G151" s="244"/>
      <c r="H151" s="247">
        <v>110.7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149</v>
      </c>
      <c r="AU151" s="253" t="s">
        <v>86</v>
      </c>
      <c r="AV151" s="14" t="s">
        <v>147</v>
      </c>
      <c r="AW151" s="14" t="s">
        <v>32</v>
      </c>
      <c r="AX151" s="14" t="s">
        <v>84</v>
      </c>
      <c r="AY151" s="253" t="s">
        <v>139</v>
      </c>
    </row>
    <row r="152" s="2" customFormat="1" ht="24.15" customHeight="1">
      <c r="A152" s="38"/>
      <c r="B152" s="39"/>
      <c r="C152" s="218" t="s">
        <v>178</v>
      </c>
      <c r="D152" s="218" t="s">
        <v>142</v>
      </c>
      <c r="E152" s="219" t="s">
        <v>179</v>
      </c>
      <c r="F152" s="220" t="s">
        <v>180</v>
      </c>
      <c r="G152" s="221" t="s">
        <v>181</v>
      </c>
      <c r="H152" s="222">
        <v>113.4</v>
      </c>
      <c r="I152" s="223"/>
      <c r="J152" s="224">
        <f>ROUND(I152*H152,2)</f>
        <v>0</v>
      </c>
      <c r="K152" s="220" t="s">
        <v>153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0.00013999999999999998</v>
      </c>
      <c r="R152" s="227">
        <f>Q152*H152</f>
        <v>0.015875999999999996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147</v>
      </c>
      <c r="AT152" s="229" t="s">
        <v>142</v>
      </c>
      <c r="AU152" s="229" t="s">
        <v>86</v>
      </c>
      <c r="AY152" s="17" t="s">
        <v>139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147</v>
      </c>
      <c r="BM152" s="229" t="s">
        <v>182</v>
      </c>
    </row>
    <row r="153" s="13" customFormat="1">
      <c r="A153" s="13"/>
      <c r="B153" s="231"/>
      <c r="C153" s="232"/>
      <c r="D153" s="233" t="s">
        <v>149</v>
      </c>
      <c r="E153" s="234" t="s">
        <v>1</v>
      </c>
      <c r="F153" s="235" t="s">
        <v>183</v>
      </c>
      <c r="G153" s="232"/>
      <c r="H153" s="236">
        <v>113.4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149</v>
      </c>
      <c r="AU153" s="242" t="s">
        <v>86</v>
      </c>
      <c r="AV153" s="13" t="s">
        <v>86</v>
      </c>
      <c r="AW153" s="13" t="s">
        <v>32</v>
      </c>
      <c r="AX153" s="13" t="s">
        <v>84</v>
      </c>
      <c r="AY153" s="242" t="s">
        <v>139</v>
      </c>
    </row>
    <row r="154" s="2" customFormat="1" ht="21.75" customHeight="1">
      <c r="A154" s="38"/>
      <c r="B154" s="39"/>
      <c r="C154" s="218" t="s">
        <v>184</v>
      </c>
      <c r="D154" s="218" t="s">
        <v>142</v>
      </c>
      <c r="E154" s="219" t="s">
        <v>185</v>
      </c>
      <c r="F154" s="220" t="s">
        <v>186</v>
      </c>
      <c r="G154" s="221" t="s">
        <v>145</v>
      </c>
      <c r="H154" s="222">
        <v>7</v>
      </c>
      <c r="I154" s="223"/>
      <c r="J154" s="224">
        <f>ROUND(I154*H154,2)</f>
        <v>0</v>
      </c>
      <c r="K154" s="220" t="s">
        <v>1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147</v>
      </c>
      <c r="AT154" s="229" t="s">
        <v>142</v>
      </c>
      <c r="AU154" s="229" t="s">
        <v>86</v>
      </c>
      <c r="AY154" s="17" t="s">
        <v>139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147</v>
      </c>
      <c r="BM154" s="229" t="s">
        <v>187</v>
      </c>
    </row>
    <row r="155" s="2" customFormat="1" ht="21.75" customHeight="1">
      <c r="A155" s="38"/>
      <c r="B155" s="39"/>
      <c r="C155" s="218" t="s">
        <v>188</v>
      </c>
      <c r="D155" s="218" t="s">
        <v>142</v>
      </c>
      <c r="E155" s="219" t="s">
        <v>189</v>
      </c>
      <c r="F155" s="220" t="s">
        <v>190</v>
      </c>
      <c r="G155" s="221" t="s">
        <v>145</v>
      </c>
      <c r="H155" s="222">
        <v>1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147</v>
      </c>
      <c r="AT155" s="229" t="s">
        <v>142</v>
      </c>
      <c r="AU155" s="229" t="s">
        <v>86</v>
      </c>
      <c r="AY155" s="17" t="s">
        <v>139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147</v>
      </c>
      <c r="BM155" s="229" t="s">
        <v>191</v>
      </c>
    </row>
    <row r="156" s="12" customFormat="1" ht="22.8" customHeight="1">
      <c r="A156" s="12"/>
      <c r="B156" s="202"/>
      <c r="C156" s="203"/>
      <c r="D156" s="204" t="s">
        <v>75</v>
      </c>
      <c r="E156" s="216" t="s">
        <v>172</v>
      </c>
      <c r="F156" s="216" t="s">
        <v>192</v>
      </c>
      <c r="G156" s="203"/>
      <c r="H156" s="203"/>
      <c r="I156" s="206"/>
      <c r="J156" s="217">
        <f>BK156</f>
        <v>0</v>
      </c>
      <c r="K156" s="203"/>
      <c r="L156" s="208"/>
      <c r="M156" s="209"/>
      <c r="N156" s="210"/>
      <c r="O156" s="210"/>
      <c r="P156" s="211">
        <f>SUM(P157:P190)</f>
        <v>0</v>
      </c>
      <c r="Q156" s="210"/>
      <c r="R156" s="211">
        <f>SUM(R157:R190)</f>
        <v>96.611475559999984</v>
      </c>
      <c r="S156" s="210"/>
      <c r="T156" s="212">
        <f>SUM(T157:T190)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3" t="s">
        <v>84</v>
      </c>
      <c r="AT156" s="214" t="s">
        <v>75</v>
      </c>
      <c r="AU156" s="214" t="s">
        <v>84</v>
      </c>
      <c r="AY156" s="213" t="s">
        <v>139</v>
      </c>
      <c r="BK156" s="215">
        <f>SUM(BK157:BK190)</f>
        <v>0</v>
      </c>
    </row>
    <row r="157" s="2" customFormat="1" ht="21.75" customHeight="1">
      <c r="A157" s="38"/>
      <c r="B157" s="39"/>
      <c r="C157" s="218" t="s">
        <v>193</v>
      </c>
      <c r="D157" s="218" t="s">
        <v>142</v>
      </c>
      <c r="E157" s="219" t="s">
        <v>194</v>
      </c>
      <c r="F157" s="220" t="s">
        <v>195</v>
      </c>
      <c r="G157" s="221" t="s">
        <v>162</v>
      </c>
      <c r="H157" s="222">
        <v>7.35</v>
      </c>
      <c r="I157" s="223"/>
      <c r="J157" s="224">
        <f>ROUND(I157*H157,2)</f>
        <v>0</v>
      </c>
      <c r="K157" s="220" t="s">
        <v>146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0.056000000000000008</v>
      </c>
      <c r="R157" s="227">
        <f>Q157*H157</f>
        <v>0.4116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147</v>
      </c>
      <c r="AT157" s="229" t="s">
        <v>142</v>
      </c>
      <c r="AU157" s="229" t="s">
        <v>86</v>
      </c>
      <c r="AY157" s="17" t="s">
        <v>139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147</v>
      </c>
      <c r="BM157" s="229" t="s">
        <v>196</v>
      </c>
    </row>
    <row r="158" s="13" customFormat="1">
      <c r="A158" s="13"/>
      <c r="B158" s="231"/>
      <c r="C158" s="232"/>
      <c r="D158" s="233" t="s">
        <v>149</v>
      </c>
      <c r="E158" s="234" t="s">
        <v>1</v>
      </c>
      <c r="F158" s="235" t="s">
        <v>197</v>
      </c>
      <c r="G158" s="232"/>
      <c r="H158" s="236">
        <v>7.35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149</v>
      </c>
      <c r="AU158" s="242" t="s">
        <v>86</v>
      </c>
      <c r="AV158" s="13" t="s">
        <v>86</v>
      </c>
      <c r="AW158" s="13" t="s">
        <v>32</v>
      </c>
      <c r="AX158" s="13" t="s">
        <v>84</v>
      </c>
      <c r="AY158" s="242" t="s">
        <v>139</v>
      </c>
    </row>
    <row r="159" s="2" customFormat="1" ht="24.15" customHeight="1">
      <c r="A159" s="38"/>
      <c r="B159" s="39"/>
      <c r="C159" s="218" t="s">
        <v>198</v>
      </c>
      <c r="D159" s="218" t="s">
        <v>142</v>
      </c>
      <c r="E159" s="219" t="s">
        <v>199</v>
      </c>
      <c r="F159" s="220" t="s">
        <v>200</v>
      </c>
      <c r="G159" s="221" t="s">
        <v>162</v>
      </c>
      <c r="H159" s="222">
        <v>1128.2449999999998</v>
      </c>
      <c r="I159" s="223"/>
      <c r="J159" s="224">
        <f>ROUND(I159*H159,2)</f>
        <v>0</v>
      </c>
      <c r="K159" s="220" t="s">
        <v>146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0.00735</v>
      </c>
      <c r="R159" s="227">
        <f>Q159*H159</f>
        <v>8.2926007499999984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147</v>
      </c>
      <c r="AT159" s="229" t="s">
        <v>142</v>
      </c>
      <c r="AU159" s="229" t="s">
        <v>86</v>
      </c>
      <c r="AY159" s="17" t="s">
        <v>139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147</v>
      </c>
      <c r="BM159" s="229" t="s">
        <v>201</v>
      </c>
    </row>
    <row r="160" s="13" customFormat="1">
      <c r="A160" s="13"/>
      <c r="B160" s="231"/>
      <c r="C160" s="232"/>
      <c r="D160" s="233" t="s">
        <v>149</v>
      </c>
      <c r="E160" s="234" t="s">
        <v>1</v>
      </c>
      <c r="F160" s="235" t="s">
        <v>202</v>
      </c>
      <c r="G160" s="232"/>
      <c r="H160" s="236">
        <v>1128.2449999999998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149</v>
      </c>
      <c r="AU160" s="242" t="s">
        <v>86</v>
      </c>
      <c r="AV160" s="13" t="s">
        <v>86</v>
      </c>
      <c r="AW160" s="13" t="s">
        <v>32</v>
      </c>
      <c r="AX160" s="13" t="s">
        <v>84</v>
      </c>
      <c r="AY160" s="242" t="s">
        <v>139</v>
      </c>
    </row>
    <row r="161" s="2" customFormat="1" ht="21.75" customHeight="1">
      <c r="A161" s="38"/>
      <c r="B161" s="39"/>
      <c r="C161" s="218" t="s">
        <v>8</v>
      </c>
      <c r="D161" s="218" t="s">
        <v>142</v>
      </c>
      <c r="E161" s="219" t="s">
        <v>203</v>
      </c>
      <c r="F161" s="220" t="s">
        <v>204</v>
      </c>
      <c r="G161" s="221" t="s">
        <v>162</v>
      </c>
      <c r="H161" s="222">
        <v>11.25</v>
      </c>
      <c r="I161" s="223"/>
      <c r="J161" s="224">
        <f>ROUND(I161*H161,2)</f>
        <v>0</v>
      </c>
      <c r="K161" s="220" t="s">
        <v>146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0.056000000000000008</v>
      </c>
      <c r="R161" s="227">
        <f>Q161*H161</f>
        <v>0.63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147</v>
      </c>
      <c r="AT161" s="229" t="s">
        <v>142</v>
      </c>
      <c r="AU161" s="229" t="s">
        <v>86</v>
      </c>
      <c r="AY161" s="17" t="s">
        <v>139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147</v>
      </c>
      <c r="BM161" s="229" t="s">
        <v>205</v>
      </c>
    </row>
    <row r="162" s="13" customFormat="1">
      <c r="A162" s="13"/>
      <c r="B162" s="231"/>
      <c r="C162" s="232"/>
      <c r="D162" s="233" t="s">
        <v>149</v>
      </c>
      <c r="E162" s="234" t="s">
        <v>1</v>
      </c>
      <c r="F162" s="235" t="s">
        <v>206</v>
      </c>
      <c r="G162" s="232"/>
      <c r="H162" s="236">
        <v>11.25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149</v>
      </c>
      <c r="AU162" s="242" t="s">
        <v>86</v>
      </c>
      <c r="AV162" s="13" t="s">
        <v>86</v>
      </c>
      <c r="AW162" s="13" t="s">
        <v>32</v>
      </c>
      <c r="AX162" s="13" t="s">
        <v>84</v>
      </c>
      <c r="AY162" s="242" t="s">
        <v>139</v>
      </c>
    </row>
    <row r="163" s="2" customFormat="1" ht="21.75" customHeight="1">
      <c r="A163" s="38"/>
      <c r="B163" s="39"/>
      <c r="C163" s="218" t="s">
        <v>207</v>
      </c>
      <c r="D163" s="218" t="s">
        <v>142</v>
      </c>
      <c r="E163" s="219" t="s">
        <v>208</v>
      </c>
      <c r="F163" s="220" t="s">
        <v>209</v>
      </c>
      <c r="G163" s="221" t="s">
        <v>162</v>
      </c>
      <c r="H163" s="222">
        <v>1130.045</v>
      </c>
      <c r="I163" s="223"/>
      <c r="J163" s="224">
        <f>ROUND(I163*H163,2)</f>
        <v>0</v>
      </c>
      <c r="K163" s="220" t="s">
        <v>146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0.00438</v>
      </c>
      <c r="R163" s="227">
        <f>Q163*H163</f>
        <v>4.9495971000000008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147</v>
      </c>
      <c r="AT163" s="229" t="s">
        <v>142</v>
      </c>
      <c r="AU163" s="229" t="s">
        <v>86</v>
      </c>
      <c r="AY163" s="17" t="s">
        <v>139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147</v>
      </c>
      <c r="BM163" s="229" t="s">
        <v>210</v>
      </c>
    </row>
    <row r="164" s="13" customFormat="1">
      <c r="A164" s="13"/>
      <c r="B164" s="231"/>
      <c r="C164" s="232"/>
      <c r="D164" s="233" t="s">
        <v>149</v>
      </c>
      <c r="E164" s="234" t="s">
        <v>1</v>
      </c>
      <c r="F164" s="235" t="s">
        <v>202</v>
      </c>
      <c r="G164" s="232"/>
      <c r="H164" s="236">
        <v>1128.2449999999998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149</v>
      </c>
      <c r="AU164" s="242" t="s">
        <v>86</v>
      </c>
      <c r="AV164" s="13" t="s">
        <v>86</v>
      </c>
      <c r="AW164" s="13" t="s">
        <v>32</v>
      </c>
      <c r="AX164" s="13" t="s">
        <v>76</v>
      </c>
      <c r="AY164" s="242" t="s">
        <v>139</v>
      </c>
    </row>
    <row r="165" s="13" customFormat="1">
      <c r="A165" s="13"/>
      <c r="B165" s="231"/>
      <c r="C165" s="232"/>
      <c r="D165" s="233" t="s">
        <v>149</v>
      </c>
      <c r="E165" s="234" t="s">
        <v>1</v>
      </c>
      <c r="F165" s="235" t="s">
        <v>165</v>
      </c>
      <c r="G165" s="232"/>
      <c r="H165" s="236">
        <v>1.8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149</v>
      </c>
      <c r="AU165" s="242" t="s">
        <v>86</v>
      </c>
      <c r="AV165" s="13" t="s">
        <v>86</v>
      </c>
      <c r="AW165" s="13" t="s">
        <v>32</v>
      </c>
      <c r="AX165" s="13" t="s">
        <v>76</v>
      </c>
      <c r="AY165" s="242" t="s">
        <v>139</v>
      </c>
    </row>
    <row r="166" s="14" customFormat="1">
      <c r="A166" s="14"/>
      <c r="B166" s="243"/>
      <c r="C166" s="244"/>
      <c r="D166" s="233" t="s">
        <v>149</v>
      </c>
      <c r="E166" s="245" t="s">
        <v>1</v>
      </c>
      <c r="F166" s="246" t="s">
        <v>166</v>
      </c>
      <c r="G166" s="244"/>
      <c r="H166" s="247">
        <v>1130.0449999999998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149</v>
      </c>
      <c r="AU166" s="253" t="s">
        <v>86</v>
      </c>
      <c r="AV166" s="14" t="s">
        <v>147</v>
      </c>
      <c r="AW166" s="14" t="s">
        <v>32</v>
      </c>
      <c r="AX166" s="14" t="s">
        <v>84</v>
      </c>
      <c r="AY166" s="253" t="s">
        <v>139</v>
      </c>
    </row>
    <row r="167" s="2" customFormat="1" ht="24.15" customHeight="1">
      <c r="A167" s="38"/>
      <c r="B167" s="39"/>
      <c r="C167" s="218" t="s">
        <v>211</v>
      </c>
      <c r="D167" s="218" t="s">
        <v>142</v>
      </c>
      <c r="E167" s="219" t="s">
        <v>212</v>
      </c>
      <c r="F167" s="220" t="s">
        <v>213</v>
      </c>
      <c r="G167" s="221" t="s">
        <v>162</v>
      </c>
      <c r="H167" s="222">
        <v>1130.045</v>
      </c>
      <c r="I167" s="223"/>
      <c r="J167" s="224">
        <f>ROUND(I167*H167,2)</f>
        <v>0</v>
      </c>
      <c r="K167" s="220" t="s">
        <v>146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0.01838</v>
      </c>
      <c r="R167" s="227">
        <f>Q167*H167</f>
        <v>20.770227100000004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147</v>
      </c>
      <c r="AT167" s="229" t="s">
        <v>142</v>
      </c>
      <c r="AU167" s="229" t="s">
        <v>86</v>
      </c>
      <c r="AY167" s="17" t="s">
        <v>139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147</v>
      </c>
      <c r="BM167" s="229" t="s">
        <v>214</v>
      </c>
    </row>
    <row r="168" s="13" customFormat="1">
      <c r="A168" s="13"/>
      <c r="B168" s="231"/>
      <c r="C168" s="232"/>
      <c r="D168" s="233" t="s">
        <v>149</v>
      </c>
      <c r="E168" s="234" t="s">
        <v>1</v>
      </c>
      <c r="F168" s="235" t="s">
        <v>202</v>
      </c>
      <c r="G168" s="232"/>
      <c r="H168" s="236">
        <v>1128.2449999999998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149</v>
      </c>
      <c r="AU168" s="242" t="s">
        <v>86</v>
      </c>
      <c r="AV168" s="13" t="s">
        <v>86</v>
      </c>
      <c r="AW168" s="13" t="s">
        <v>32</v>
      </c>
      <c r="AX168" s="13" t="s">
        <v>76</v>
      </c>
      <c r="AY168" s="242" t="s">
        <v>139</v>
      </c>
    </row>
    <row r="169" s="13" customFormat="1">
      <c r="A169" s="13"/>
      <c r="B169" s="231"/>
      <c r="C169" s="232"/>
      <c r="D169" s="233" t="s">
        <v>149</v>
      </c>
      <c r="E169" s="234" t="s">
        <v>1</v>
      </c>
      <c r="F169" s="235" t="s">
        <v>165</v>
      </c>
      <c r="G169" s="232"/>
      <c r="H169" s="236">
        <v>1.8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149</v>
      </c>
      <c r="AU169" s="242" t="s">
        <v>86</v>
      </c>
      <c r="AV169" s="13" t="s">
        <v>86</v>
      </c>
      <c r="AW169" s="13" t="s">
        <v>32</v>
      </c>
      <c r="AX169" s="13" t="s">
        <v>76</v>
      </c>
      <c r="AY169" s="242" t="s">
        <v>139</v>
      </c>
    </row>
    <row r="170" s="14" customFormat="1">
      <c r="A170" s="14"/>
      <c r="B170" s="243"/>
      <c r="C170" s="244"/>
      <c r="D170" s="233" t="s">
        <v>149</v>
      </c>
      <c r="E170" s="245" t="s">
        <v>1</v>
      </c>
      <c r="F170" s="246" t="s">
        <v>166</v>
      </c>
      <c r="G170" s="244"/>
      <c r="H170" s="247">
        <v>1130.0449999999998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149</v>
      </c>
      <c r="AU170" s="253" t="s">
        <v>86</v>
      </c>
      <c r="AV170" s="14" t="s">
        <v>147</v>
      </c>
      <c r="AW170" s="14" t="s">
        <v>32</v>
      </c>
      <c r="AX170" s="14" t="s">
        <v>84</v>
      </c>
      <c r="AY170" s="253" t="s">
        <v>139</v>
      </c>
    </row>
    <row r="171" s="2" customFormat="1" ht="24.15" customHeight="1">
      <c r="A171" s="38"/>
      <c r="B171" s="39"/>
      <c r="C171" s="218" t="s">
        <v>215</v>
      </c>
      <c r="D171" s="218" t="s">
        <v>142</v>
      </c>
      <c r="E171" s="219" t="s">
        <v>216</v>
      </c>
      <c r="F171" s="220" t="s">
        <v>217</v>
      </c>
      <c r="G171" s="221" t="s">
        <v>162</v>
      </c>
      <c r="H171" s="222">
        <v>4512.9799999999992</v>
      </c>
      <c r="I171" s="223"/>
      <c r="J171" s="224">
        <f>ROUND(I171*H171,2)</f>
        <v>0</v>
      </c>
      <c r="K171" s="220" t="s">
        <v>146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0.0079</v>
      </c>
      <c r="R171" s="227">
        <f>Q171*H171</f>
        <v>35.652541999999996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147</v>
      </c>
      <c r="AT171" s="229" t="s">
        <v>142</v>
      </c>
      <c r="AU171" s="229" t="s">
        <v>86</v>
      </c>
      <c r="AY171" s="17" t="s">
        <v>139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147</v>
      </c>
      <c r="BM171" s="229" t="s">
        <v>218</v>
      </c>
    </row>
    <row r="172" s="13" customFormat="1">
      <c r="A172" s="13"/>
      <c r="B172" s="231"/>
      <c r="C172" s="232"/>
      <c r="D172" s="233" t="s">
        <v>149</v>
      </c>
      <c r="E172" s="234" t="s">
        <v>1</v>
      </c>
      <c r="F172" s="235" t="s">
        <v>219</v>
      </c>
      <c r="G172" s="232"/>
      <c r="H172" s="236">
        <v>4512.9799999999992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149</v>
      </c>
      <c r="AU172" s="242" t="s">
        <v>86</v>
      </c>
      <c r="AV172" s="13" t="s">
        <v>86</v>
      </c>
      <c r="AW172" s="13" t="s">
        <v>32</v>
      </c>
      <c r="AX172" s="13" t="s">
        <v>84</v>
      </c>
      <c r="AY172" s="242" t="s">
        <v>139</v>
      </c>
    </row>
    <row r="173" s="2" customFormat="1" ht="24.15" customHeight="1">
      <c r="A173" s="38"/>
      <c r="B173" s="39"/>
      <c r="C173" s="218" t="s">
        <v>220</v>
      </c>
      <c r="D173" s="218" t="s">
        <v>142</v>
      </c>
      <c r="E173" s="219" t="s">
        <v>221</v>
      </c>
      <c r="F173" s="220" t="s">
        <v>222</v>
      </c>
      <c r="G173" s="221" t="s">
        <v>223</v>
      </c>
      <c r="H173" s="222">
        <v>1.103</v>
      </c>
      <c r="I173" s="223"/>
      <c r="J173" s="224">
        <f>ROUND(I173*H173,2)</f>
        <v>0</v>
      </c>
      <c r="K173" s="220" t="s">
        <v>146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2.50187</v>
      </c>
      <c r="R173" s="227">
        <f>Q173*H173</f>
        <v>2.7595626099999996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147</v>
      </c>
      <c r="AT173" s="229" t="s">
        <v>142</v>
      </c>
      <c r="AU173" s="229" t="s">
        <v>86</v>
      </c>
      <c r="AY173" s="17" t="s">
        <v>139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147</v>
      </c>
      <c r="BM173" s="229" t="s">
        <v>224</v>
      </c>
    </row>
    <row r="174" s="13" customFormat="1">
      <c r="A174" s="13"/>
      <c r="B174" s="231"/>
      <c r="C174" s="232"/>
      <c r="D174" s="233" t="s">
        <v>149</v>
      </c>
      <c r="E174" s="234" t="s">
        <v>1</v>
      </c>
      <c r="F174" s="235" t="s">
        <v>225</v>
      </c>
      <c r="G174" s="232"/>
      <c r="H174" s="236">
        <v>1.103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149</v>
      </c>
      <c r="AU174" s="242" t="s">
        <v>86</v>
      </c>
      <c r="AV174" s="13" t="s">
        <v>86</v>
      </c>
      <c r="AW174" s="13" t="s">
        <v>32</v>
      </c>
      <c r="AX174" s="13" t="s">
        <v>84</v>
      </c>
      <c r="AY174" s="242" t="s">
        <v>139</v>
      </c>
    </row>
    <row r="175" s="2" customFormat="1" ht="24.15" customHeight="1">
      <c r="A175" s="38"/>
      <c r="B175" s="39"/>
      <c r="C175" s="218" t="s">
        <v>226</v>
      </c>
      <c r="D175" s="218" t="s">
        <v>142</v>
      </c>
      <c r="E175" s="219" t="s">
        <v>227</v>
      </c>
      <c r="F175" s="220" t="s">
        <v>228</v>
      </c>
      <c r="G175" s="221" t="s">
        <v>162</v>
      </c>
      <c r="H175" s="222">
        <v>161.842</v>
      </c>
      <c r="I175" s="223"/>
      <c r="J175" s="224">
        <f>ROUND(I175*H175,2)</f>
        <v>0</v>
      </c>
      <c r="K175" s="220" t="s">
        <v>146</v>
      </c>
      <c r="L175" s="44"/>
      <c r="M175" s="225" t="s">
        <v>1</v>
      </c>
      <c r="N175" s="226" t="s">
        <v>41</v>
      </c>
      <c r="O175" s="91"/>
      <c r="P175" s="227">
        <f>O175*H175</f>
        <v>0</v>
      </c>
      <c r="Q175" s="227">
        <v>0.11</v>
      </c>
      <c r="R175" s="227">
        <f>Q175*H175</f>
        <v>17.80262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147</v>
      </c>
      <c r="AT175" s="229" t="s">
        <v>142</v>
      </c>
      <c r="AU175" s="229" t="s">
        <v>86</v>
      </c>
      <c r="AY175" s="17" t="s">
        <v>139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84</v>
      </c>
      <c r="BK175" s="230">
        <f>ROUND(I175*H175,2)</f>
        <v>0</v>
      </c>
      <c r="BL175" s="17" t="s">
        <v>147</v>
      </c>
      <c r="BM175" s="229" t="s">
        <v>229</v>
      </c>
    </row>
    <row r="176" s="15" customFormat="1">
      <c r="A176" s="15"/>
      <c r="B176" s="254"/>
      <c r="C176" s="255"/>
      <c r="D176" s="233" t="s">
        <v>149</v>
      </c>
      <c r="E176" s="256" t="s">
        <v>1</v>
      </c>
      <c r="F176" s="257" t="s">
        <v>230</v>
      </c>
      <c r="G176" s="255"/>
      <c r="H176" s="256" t="s">
        <v>1</v>
      </c>
      <c r="I176" s="258"/>
      <c r="J176" s="255"/>
      <c r="K176" s="255"/>
      <c r="L176" s="259"/>
      <c r="M176" s="260"/>
      <c r="N176" s="261"/>
      <c r="O176" s="261"/>
      <c r="P176" s="261"/>
      <c r="Q176" s="261"/>
      <c r="R176" s="261"/>
      <c r="S176" s="261"/>
      <c r="T176" s="262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3" t="s">
        <v>149</v>
      </c>
      <c r="AU176" s="263" t="s">
        <v>86</v>
      </c>
      <c r="AV176" s="15" t="s">
        <v>84</v>
      </c>
      <c r="AW176" s="15" t="s">
        <v>32</v>
      </c>
      <c r="AX176" s="15" t="s">
        <v>76</v>
      </c>
      <c r="AY176" s="263" t="s">
        <v>139</v>
      </c>
    </row>
    <row r="177" s="13" customFormat="1">
      <c r="A177" s="13"/>
      <c r="B177" s="231"/>
      <c r="C177" s="232"/>
      <c r="D177" s="233" t="s">
        <v>149</v>
      </c>
      <c r="E177" s="234" t="s">
        <v>1</v>
      </c>
      <c r="F177" s="235" t="s">
        <v>231</v>
      </c>
      <c r="G177" s="232"/>
      <c r="H177" s="236">
        <v>150.492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149</v>
      </c>
      <c r="AU177" s="242" t="s">
        <v>86</v>
      </c>
      <c r="AV177" s="13" t="s">
        <v>86</v>
      </c>
      <c r="AW177" s="13" t="s">
        <v>32</v>
      </c>
      <c r="AX177" s="13" t="s">
        <v>76</v>
      </c>
      <c r="AY177" s="242" t="s">
        <v>139</v>
      </c>
    </row>
    <row r="178" s="13" customFormat="1">
      <c r="A178" s="13"/>
      <c r="B178" s="231"/>
      <c r="C178" s="232"/>
      <c r="D178" s="233" t="s">
        <v>149</v>
      </c>
      <c r="E178" s="234" t="s">
        <v>1</v>
      </c>
      <c r="F178" s="235" t="s">
        <v>232</v>
      </c>
      <c r="G178" s="232"/>
      <c r="H178" s="236">
        <v>11.35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149</v>
      </c>
      <c r="AU178" s="242" t="s">
        <v>86</v>
      </c>
      <c r="AV178" s="13" t="s">
        <v>86</v>
      </c>
      <c r="AW178" s="13" t="s">
        <v>32</v>
      </c>
      <c r="AX178" s="13" t="s">
        <v>76</v>
      </c>
      <c r="AY178" s="242" t="s">
        <v>139</v>
      </c>
    </row>
    <row r="179" s="14" customFormat="1">
      <c r="A179" s="14"/>
      <c r="B179" s="243"/>
      <c r="C179" s="244"/>
      <c r="D179" s="233" t="s">
        <v>149</v>
      </c>
      <c r="E179" s="245" t="s">
        <v>1</v>
      </c>
      <c r="F179" s="246" t="s">
        <v>166</v>
      </c>
      <c r="G179" s="244"/>
      <c r="H179" s="247">
        <v>161.842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149</v>
      </c>
      <c r="AU179" s="253" t="s">
        <v>86</v>
      </c>
      <c r="AV179" s="14" t="s">
        <v>147</v>
      </c>
      <c r="AW179" s="14" t="s">
        <v>32</v>
      </c>
      <c r="AX179" s="14" t="s">
        <v>84</v>
      </c>
      <c r="AY179" s="253" t="s">
        <v>139</v>
      </c>
    </row>
    <row r="180" s="2" customFormat="1" ht="24.15" customHeight="1">
      <c r="A180" s="38"/>
      <c r="B180" s="39"/>
      <c r="C180" s="218" t="s">
        <v>233</v>
      </c>
      <c r="D180" s="218" t="s">
        <v>142</v>
      </c>
      <c r="E180" s="219" t="s">
        <v>234</v>
      </c>
      <c r="F180" s="220" t="s">
        <v>235</v>
      </c>
      <c r="G180" s="221" t="s">
        <v>162</v>
      </c>
      <c r="H180" s="222">
        <v>485.526</v>
      </c>
      <c r="I180" s="223"/>
      <c r="J180" s="224">
        <f>ROUND(I180*H180,2)</f>
        <v>0</v>
      </c>
      <c r="K180" s="220" t="s">
        <v>146</v>
      </c>
      <c r="L180" s="44"/>
      <c r="M180" s="225" t="s">
        <v>1</v>
      </c>
      <c r="N180" s="226" t="s">
        <v>41</v>
      </c>
      <c r="O180" s="91"/>
      <c r="P180" s="227">
        <f>O180*H180</f>
        <v>0</v>
      </c>
      <c r="Q180" s="227">
        <v>0.011</v>
      </c>
      <c r="R180" s="227">
        <f>Q180*H180</f>
        <v>5.3407859999999992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147</v>
      </c>
      <c r="AT180" s="229" t="s">
        <v>142</v>
      </c>
      <c r="AU180" s="229" t="s">
        <v>86</v>
      </c>
      <c r="AY180" s="17" t="s">
        <v>139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147</v>
      </c>
      <c r="BM180" s="229" t="s">
        <v>236</v>
      </c>
    </row>
    <row r="181" s="15" customFormat="1">
      <c r="A181" s="15"/>
      <c r="B181" s="254"/>
      <c r="C181" s="255"/>
      <c r="D181" s="233" t="s">
        <v>149</v>
      </c>
      <c r="E181" s="256" t="s">
        <v>1</v>
      </c>
      <c r="F181" s="257" t="s">
        <v>230</v>
      </c>
      <c r="G181" s="255"/>
      <c r="H181" s="256" t="s">
        <v>1</v>
      </c>
      <c r="I181" s="258"/>
      <c r="J181" s="255"/>
      <c r="K181" s="255"/>
      <c r="L181" s="259"/>
      <c r="M181" s="260"/>
      <c r="N181" s="261"/>
      <c r="O181" s="261"/>
      <c r="P181" s="261"/>
      <c r="Q181" s="261"/>
      <c r="R181" s="261"/>
      <c r="S181" s="261"/>
      <c r="T181" s="262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3" t="s">
        <v>149</v>
      </c>
      <c r="AU181" s="263" t="s">
        <v>86</v>
      </c>
      <c r="AV181" s="15" t="s">
        <v>84</v>
      </c>
      <c r="AW181" s="15" t="s">
        <v>32</v>
      </c>
      <c r="AX181" s="15" t="s">
        <v>76</v>
      </c>
      <c r="AY181" s="263" t="s">
        <v>139</v>
      </c>
    </row>
    <row r="182" s="13" customFormat="1">
      <c r="A182" s="13"/>
      <c r="B182" s="231"/>
      <c r="C182" s="232"/>
      <c r="D182" s="233" t="s">
        <v>149</v>
      </c>
      <c r="E182" s="234" t="s">
        <v>1</v>
      </c>
      <c r="F182" s="235" t="s">
        <v>237</v>
      </c>
      <c r="G182" s="232"/>
      <c r="H182" s="236">
        <v>451.476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149</v>
      </c>
      <c r="AU182" s="242" t="s">
        <v>86</v>
      </c>
      <c r="AV182" s="13" t="s">
        <v>86</v>
      </c>
      <c r="AW182" s="13" t="s">
        <v>32</v>
      </c>
      <c r="AX182" s="13" t="s">
        <v>76</v>
      </c>
      <c r="AY182" s="242" t="s">
        <v>139</v>
      </c>
    </row>
    <row r="183" s="13" customFormat="1">
      <c r="A183" s="13"/>
      <c r="B183" s="231"/>
      <c r="C183" s="232"/>
      <c r="D183" s="233" t="s">
        <v>149</v>
      </c>
      <c r="E183" s="234" t="s">
        <v>1</v>
      </c>
      <c r="F183" s="235" t="s">
        <v>238</v>
      </c>
      <c r="G183" s="232"/>
      <c r="H183" s="236">
        <v>34.049999999999996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149</v>
      </c>
      <c r="AU183" s="242" t="s">
        <v>86</v>
      </c>
      <c r="AV183" s="13" t="s">
        <v>86</v>
      </c>
      <c r="AW183" s="13" t="s">
        <v>32</v>
      </c>
      <c r="AX183" s="13" t="s">
        <v>76</v>
      </c>
      <c r="AY183" s="242" t="s">
        <v>139</v>
      </c>
    </row>
    <row r="184" s="14" customFormat="1">
      <c r="A184" s="14"/>
      <c r="B184" s="243"/>
      <c r="C184" s="244"/>
      <c r="D184" s="233" t="s">
        <v>149</v>
      </c>
      <c r="E184" s="245" t="s">
        <v>1</v>
      </c>
      <c r="F184" s="246" t="s">
        <v>166</v>
      </c>
      <c r="G184" s="244"/>
      <c r="H184" s="247">
        <v>485.526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149</v>
      </c>
      <c r="AU184" s="253" t="s">
        <v>86</v>
      </c>
      <c r="AV184" s="14" t="s">
        <v>147</v>
      </c>
      <c r="AW184" s="14" t="s">
        <v>32</v>
      </c>
      <c r="AX184" s="14" t="s">
        <v>84</v>
      </c>
      <c r="AY184" s="253" t="s">
        <v>139</v>
      </c>
    </row>
    <row r="185" s="2" customFormat="1" ht="37.8" customHeight="1">
      <c r="A185" s="38"/>
      <c r="B185" s="39"/>
      <c r="C185" s="218" t="s">
        <v>239</v>
      </c>
      <c r="D185" s="218" t="s">
        <v>142</v>
      </c>
      <c r="E185" s="219" t="s">
        <v>240</v>
      </c>
      <c r="F185" s="220" t="s">
        <v>241</v>
      </c>
      <c r="G185" s="221" t="s">
        <v>181</v>
      </c>
      <c r="H185" s="222">
        <v>97</v>
      </c>
      <c r="I185" s="223"/>
      <c r="J185" s="224">
        <f>ROUND(I185*H185,2)</f>
        <v>0</v>
      </c>
      <c r="K185" s="220" t="s">
        <v>146</v>
      </c>
      <c r="L185" s="44"/>
      <c r="M185" s="225" t="s">
        <v>1</v>
      </c>
      <c r="N185" s="226" t="s">
        <v>41</v>
      </c>
      <c r="O185" s="91"/>
      <c r="P185" s="227">
        <f>O185*H185</f>
        <v>0</v>
      </c>
      <c r="Q185" s="227">
        <v>2E-05</v>
      </c>
      <c r="R185" s="227">
        <f>Q185*H185</f>
        <v>0.0019400000000000003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147</v>
      </c>
      <c r="AT185" s="229" t="s">
        <v>142</v>
      </c>
      <c r="AU185" s="229" t="s">
        <v>86</v>
      </c>
      <c r="AY185" s="17" t="s">
        <v>139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84</v>
      </c>
      <c r="BK185" s="230">
        <f>ROUND(I185*H185,2)</f>
        <v>0</v>
      </c>
      <c r="BL185" s="17" t="s">
        <v>147</v>
      </c>
      <c r="BM185" s="229" t="s">
        <v>242</v>
      </c>
    </row>
    <row r="186" s="13" customFormat="1">
      <c r="A186" s="13"/>
      <c r="B186" s="231"/>
      <c r="C186" s="232"/>
      <c r="D186" s="233" t="s">
        <v>149</v>
      </c>
      <c r="E186" s="234" t="s">
        <v>1</v>
      </c>
      <c r="F186" s="235" t="s">
        <v>243</v>
      </c>
      <c r="G186" s="232"/>
      <c r="H186" s="236">
        <v>97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149</v>
      </c>
      <c r="AU186" s="242" t="s">
        <v>86</v>
      </c>
      <c r="AV186" s="13" t="s">
        <v>86</v>
      </c>
      <c r="AW186" s="13" t="s">
        <v>32</v>
      </c>
      <c r="AX186" s="13" t="s">
        <v>84</v>
      </c>
      <c r="AY186" s="242" t="s">
        <v>139</v>
      </c>
    </row>
    <row r="187" s="2" customFormat="1" ht="24.15" customHeight="1">
      <c r="A187" s="38"/>
      <c r="B187" s="39"/>
      <c r="C187" s="218" t="s">
        <v>244</v>
      </c>
      <c r="D187" s="218" t="s">
        <v>142</v>
      </c>
      <c r="E187" s="219" t="s">
        <v>245</v>
      </c>
      <c r="F187" s="220" t="s">
        <v>246</v>
      </c>
      <c r="G187" s="221" t="s">
        <v>162</v>
      </c>
      <c r="H187" s="222">
        <v>168</v>
      </c>
      <c r="I187" s="223"/>
      <c r="J187" s="224">
        <f>ROUND(I187*H187,2)</f>
        <v>0</v>
      </c>
      <c r="K187" s="220" t="s">
        <v>1</v>
      </c>
      <c r="L187" s="44"/>
      <c r="M187" s="225" t="s">
        <v>1</v>
      </c>
      <c r="N187" s="226" t="s">
        <v>41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147</v>
      </c>
      <c r="AT187" s="229" t="s">
        <v>142</v>
      </c>
      <c r="AU187" s="229" t="s">
        <v>86</v>
      </c>
      <c r="AY187" s="17" t="s">
        <v>139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84</v>
      </c>
      <c r="BK187" s="230">
        <f>ROUND(I187*H187,2)</f>
        <v>0</v>
      </c>
      <c r="BL187" s="17" t="s">
        <v>147</v>
      </c>
      <c r="BM187" s="229" t="s">
        <v>247</v>
      </c>
    </row>
    <row r="188" s="13" customFormat="1">
      <c r="A188" s="13"/>
      <c r="B188" s="231"/>
      <c r="C188" s="232"/>
      <c r="D188" s="233" t="s">
        <v>149</v>
      </c>
      <c r="E188" s="234" t="s">
        <v>1</v>
      </c>
      <c r="F188" s="235" t="s">
        <v>248</v>
      </c>
      <c r="G188" s="232"/>
      <c r="H188" s="236">
        <v>168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149</v>
      </c>
      <c r="AU188" s="242" t="s">
        <v>86</v>
      </c>
      <c r="AV188" s="13" t="s">
        <v>86</v>
      </c>
      <c r="AW188" s="13" t="s">
        <v>32</v>
      </c>
      <c r="AX188" s="13" t="s">
        <v>84</v>
      </c>
      <c r="AY188" s="242" t="s">
        <v>139</v>
      </c>
    </row>
    <row r="189" s="2" customFormat="1" ht="24.15" customHeight="1">
      <c r="A189" s="38"/>
      <c r="B189" s="39"/>
      <c r="C189" s="218" t="s">
        <v>7</v>
      </c>
      <c r="D189" s="218" t="s">
        <v>142</v>
      </c>
      <c r="E189" s="219" t="s">
        <v>249</v>
      </c>
      <c r="F189" s="220" t="s">
        <v>250</v>
      </c>
      <c r="G189" s="221" t="s">
        <v>162</v>
      </c>
      <c r="H189" s="222">
        <v>238.7</v>
      </c>
      <c r="I189" s="223"/>
      <c r="J189" s="224">
        <f>ROUND(I189*H189,2)</f>
        <v>0</v>
      </c>
      <c r="K189" s="220" t="s">
        <v>1</v>
      </c>
      <c r="L189" s="44"/>
      <c r="M189" s="225" t="s">
        <v>1</v>
      </c>
      <c r="N189" s="226" t="s">
        <v>41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147</v>
      </c>
      <c r="AT189" s="229" t="s">
        <v>142</v>
      </c>
      <c r="AU189" s="229" t="s">
        <v>86</v>
      </c>
      <c r="AY189" s="17" t="s">
        <v>139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84</v>
      </c>
      <c r="BK189" s="230">
        <f>ROUND(I189*H189,2)</f>
        <v>0</v>
      </c>
      <c r="BL189" s="17" t="s">
        <v>147</v>
      </c>
      <c r="BM189" s="229" t="s">
        <v>251</v>
      </c>
    </row>
    <row r="190" s="13" customFormat="1">
      <c r="A190" s="13"/>
      <c r="B190" s="231"/>
      <c r="C190" s="232"/>
      <c r="D190" s="233" t="s">
        <v>149</v>
      </c>
      <c r="E190" s="234" t="s">
        <v>1</v>
      </c>
      <c r="F190" s="235" t="s">
        <v>252</v>
      </c>
      <c r="G190" s="232"/>
      <c r="H190" s="236">
        <v>238.7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149</v>
      </c>
      <c r="AU190" s="242" t="s">
        <v>86</v>
      </c>
      <c r="AV190" s="13" t="s">
        <v>86</v>
      </c>
      <c r="AW190" s="13" t="s">
        <v>32</v>
      </c>
      <c r="AX190" s="13" t="s">
        <v>84</v>
      </c>
      <c r="AY190" s="242" t="s">
        <v>139</v>
      </c>
    </row>
    <row r="191" s="12" customFormat="1" ht="22.8" customHeight="1">
      <c r="A191" s="12"/>
      <c r="B191" s="202"/>
      <c r="C191" s="203"/>
      <c r="D191" s="204" t="s">
        <v>75</v>
      </c>
      <c r="E191" s="216" t="s">
        <v>188</v>
      </c>
      <c r="F191" s="216" t="s">
        <v>253</v>
      </c>
      <c r="G191" s="203"/>
      <c r="H191" s="203"/>
      <c r="I191" s="206"/>
      <c r="J191" s="217">
        <f>BK191</f>
        <v>0</v>
      </c>
      <c r="K191" s="203"/>
      <c r="L191" s="208"/>
      <c r="M191" s="209"/>
      <c r="N191" s="210"/>
      <c r="O191" s="210"/>
      <c r="P191" s="211">
        <f>SUM(P192:P225)</f>
        <v>0</v>
      </c>
      <c r="Q191" s="210"/>
      <c r="R191" s="211">
        <f>SUM(R192:R225)</f>
        <v>0.018000000000000002</v>
      </c>
      <c r="S191" s="210"/>
      <c r="T191" s="212">
        <f>SUM(T192:T225)</f>
        <v>193.757716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3" t="s">
        <v>84</v>
      </c>
      <c r="AT191" s="214" t="s">
        <v>75</v>
      </c>
      <c r="AU191" s="214" t="s">
        <v>84</v>
      </c>
      <c r="AY191" s="213" t="s">
        <v>139</v>
      </c>
      <c r="BK191" s="215">
        <f>SUM(BK192:BK225)</f>
        <v>0</v>
      </c>
    </row>
    <row r="192" s="2" customFormat="1" ht="37.8" customHeight="1">
      <c r="A192" s="38"/>
      <c r="B192" s="39"/>
      <c r="C192" s="218" t="s">
        <v>254</v>
      </c>
      <c r="D192" s="218" t="s">
        <v>142</v>
      </c>
      <c r="E192" s="219" t="s">
        <v>255</v>
      </c>
      <c r="F192" s="220" t="s">
        <v>256</v>
      </c>
      <c r="G192" s="221" t="s">
        <v>162</v>
      </c>
      <c r="H192" s="222">
        <v>400</v>
      </c>
      <c r="I192" s="223"/>
      <c r="J192" s="224">
        <f>ROUND(I192*H192,2)</f>
        <v>0</v>
      </c>
      <c r="K192" s="220" t="s">
        <v>146</v>
      </c>
      <c r="L192" s="44"/>
      <c r="M192" s="225" t="s">
        <v>1</v>
      </c>
      <c r="N192" s="226" t="s">
        <v>41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147</v>
      </c>
      <c r="AT192" s="229" t="s">
        <v>142</v>
      </c>
      <c r="AU192" s="229" t="s">
        <v>86</v>
      </c>
      <c r="AY192" s="17" t="s">
        <v>139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84</v>
      </c>
      <c r="BK192" s="230">
        <f>ROUND(I192*H192,2)</f>
        <v>0</v>
      </c>
      <c r="BL192" s="17" t="s">
        <v>147</v>
      </c>
      <c r="BM192" s="229" t="s">
        <v>257</v>
      </c>
    </row>
    <row r="193" s="2" customFormat="1" ht="24.15" customHeight="1">
      <c r="A193" s="38"/>
      <c r="B193" s="39"/>
      <c r="C193" s="218" t="s">
        <v>258</v>
      </c>
      <c r="D193" s="218" t="s">
        <v>142</v>
      </c>
      <c r="E193" s="219" t="s">
        <v>259</v>
      </c>
      <c r="F193" s="220" t="s">
        <v>260</v>
      </c>
      <c r="G193" s="221" t="s">
        <v>162</v>
      </c>
      <c r="H193" s="222">
        <v>450</v>
      </c>
      <c r="I193" s="223"/>
      <c r="J193" s="224">
        <f>ROUND(I193*H193,2)</f>
        <v>0</v>
      </c>
      <c r="K193" s="220" t="s">
        <v>146</v>
      </c>
      <c r="L193" s="44"/>
      <c r="M193" s="225" t="s">
        <v>1</v>
      </c>
      <c r="N193" s="226" t="s">
        <v>41</v>
      </c>
      <c r="O193" s="91"/>
      <c r="P193" s="227">
        <f>O193*H193</f>
        <v>0</v>
      </c>
      <c r="Q193" s="227">
        <v>4E-05</v>
      </c>
      <c r="R193" s="227">
        <f>Q193*H193</f>
        <v>0.018000000000000002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147</v>
      </c>
      <c r="AT193" s="229" t="s">
        <v>142</v>
      </c>
      <c r="AU193" s="229" t="s">
        <v>86</v>
      </c>
      <c r="AY193" s="17" t="s">
        <v>139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84</v>
      </c>
      <c r="BK193" s="230">
        <f>ROUND(I193*H193,2)</f>
        <v>0</v>
      </c>
      <c r="BL193" s="17" t="s">
        <v>147</v>
      </c>
      <c r="BM193" s="229" t="s">
        <v>261</v>
      </c>
    </row>
    <row r="194" s="2" customFormat="1" ht="24.15" customHeight="1">
      <c r="A194" s="38"/>
      <c r="B194" s="39"/>
      <c r="C194" s="218" t="s">
        <v>262</v>
      </c>
      <c r="D194" s="218" t="s">
        <v>142</v>
      </c>
      <c r="E194" s="219" t="s">
        <v>263</v>
      </c>
      <c r="F194" s="220" t="s">
        <v>264</v>
      </c>
      <c r="G194" s="221" t="s">
        <v>162</v>
      </c>
      <c r="H194" s="222">
        <v>248.15</v>
      </c>
      <c r="I194" s="223"/>
      <c r="J194" s="224">
        <f>ROUND(I194*H194,2)</f>
        <v>0</v>
      </c>
      <c r="K194" s="220" t="s">
        <v>146</v>
      </c>
      <c r="L194" s="44"/>
      <c r="M194" s="225" t="s">
        <v>1</v>
      </c>
      <c r="N194" s="226" t="s">
        <v>41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0.308</v>
      </c>
      <c r="T194" s="228">
        <f>S194*H194</f>
        <v>76.4302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147</v>
      </c>
      <c r="AT194" s="229" t="s">
        <v>142</v>
      </c>
      <c r="AU194" s="229" t="s">
        <v>86</v>
      </c>
      <c r="AY194" s="17" t="s">
        <v>139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84</v>
      </c>
      <c r="BK194" s="230">
        <f>ROUND(I194*H194,2)</f>
        <v>0</v>
      </c>
      <c r="BL194" s="17" t="s">
        <v>147</v>
      </c>
      <c r="BM194" s="229" t="s">
        <v>265</v>
      </c>
    </row>
    <row r="195" s="13" customFormat="1">
      <c r="A195" s="13"/>
      <c r="B195" s="231"/>
      <c r="C195" s="232"/>
      <c r="D195" s="233" t="s">
        <v>149</v>
      </c>
      <c r="E195" s="234" t="s">
        <v>1</v>
      </c>
      <c r="F195" s="235" t="s">
        <v>266</v>
      </c>
      <c r="G195" s="232"/>
      <c r="H195" s="236">
        <v>52.15</v>
      </c>
      <c r="I195" s="237"/>
      <c r="J195" s="232"/>
      <c r="K195" s="232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149</v>
      </c>
      <c r="AU195" s="242" t="s">
        <v>86</v>
      </c>
      <c r="AV195" s="13" t="s">
        <v>86</v>
      </c>
      <c r="AW195" s="13" t="s">
        <v>32</v>
      </c>
      <c r="AX195" s="13" t="s">
        <v>76</v>
      </c>
      <c r="AY195" s="242" t="s">
        <v>139</v>
      </c>
    </row>
    <row r="196" s="13" customFormat="1">
      <c r="A196" s="13"/>
      <c r="B196" s="231"/>
      <c r="C196" s="232"/>
      <c r="D196" s="233" t="s">
        <v>149</v>
      </c>
      <c r="E196" s="234" t="s">
        <v>1</v>
      </c>
      <c r="F196" s="235" t="s">
        <v>267</v>
      </c>
      <c r="G196" s="232"/>
      <c r="H196" s="236">
        <v>196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149</v>
      </c>
      <c r="AU196" s="242" t="s">
        <v>86</v>
      </c>
      <c r="AV196" s="13" t="s">
        <v>86</v>
      </c>
      <c r="AW196" s="13" t="s">
        <v>32</v>
      </c>
      <c r="AX196" s="13" t="s">
        <v>76</v>
      </c>
      <c r="AY196" s="242" t="s">
        <v>139</v>
      </c>
    </row>
    <row r="197" s="14" customFormat="1">
      <c r="A197" s="14"/>
      <c r="B197" s="243"/>
      <c r="C197" s="244"/>
      <c r="D197" s="233" t="s">
        <v>149</v>
      </c>
      <c r="E197" s="245" t="s">
        <v>1</v>
      </c>
      <c r="F197" s="246" t="s">
        <v>166</v>
      </c>
      <c r="G197" s="244"/>
      <c r="H197" s="247">
        <v>248.15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149</v>
      </c>
      <c r="AU197" s="253" t="s">
        <v>86</v>
      </c>
      <c r="AV197" s="14" t="s">
        <v>147</v>
      </c>
      <c r="AW197" s="14" t="s">
        <v>32</v>
      </c>
      <c r="AX197" s="14" t="s">
        <v>84</v>
      </c>
      <c r="AY197" s="253" t="s">
        <v>139</v>
      </c>
    </row>
    <row r="198" s="2" customFormat="1" ht="24.15" customHeight="1">
      <c r="A198" s="38"/>
      <c r="B198" s="39"/>
      <c r="C198" s="218" t="s">
        <v>268</v>
      </c>
      <c r="D198" s="218" t="s">
        <v>142</v>
      </c>
      <c r="E198" s="219" t="s">
        <v>269</v>
      </c>
      <c r="F198" s="220" t="s">
        <v>270</v>
      </c>
      <c r="G198" s="221" t="s">
        <v>162</v>
      </c>
      <c r="H198" s="222">
        <v>504</v>
      </c>
      <c r="I198" s="223"/>
      <c r="J198" s="224">
        <f>ROUND(I198*H198,2)</f>
        <v>0</v>
      </c>
      <c r="K198" s="220" t="s">
        <v>146</v>
      </c>
      <c r="L198" s="44"/>
      <c r="M198" s="225" t="s">
        <v>1</v>
      </c>
      <c r="N198" s="226" t="s">
        <v>41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0.09</v>
      </c>
      <c r="T198" s="228">
        <f>S198*H198</f>
        <v>45.36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147</v>
      </c>
      <c r="AT198" s="229" t="s">
        <v>142</v>
      </c>
      <c r="AU198" s="229" t="s">
        <v>86</v>
      </c>
      <c r="AY198" s="17" t="s">
        <v>139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84</v>
      </c>
      <c r="BK198" s="230">
        <f>ROUND(I198*H198,2)</f>
        <v>0</v>
      </c>
      <c r="BL198" s="17" t="s">
        <v>147</v>
      </c>
      <c r="BM198" s="229" t="s">
        <v>271</v>
      </c>
    </row>
    <row r="199" s="13" customFormat="1">
      <c r="A199" s="13"/>
      <c r="B199" s="231"/>
      <c r="C199" s="232"/>
      <c r="D199" s="233" t="s">
        <v>149</v>
      </c>
      <c r="E199" s="234" t="s">
        <v>1</v>
      </c>
      <c r="F199" s="235" t="s">
        <v>272</v>
      </c>
      <c r="G199" s="232"/>
      <c r="H199" s="236">
        <v>504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149</v>
      </c>
      <c r="AU199" s="242" t="s">
        <v>86</v>
      </c>
      <c r="AV199" s="13" t="s">
        <v>86</v>
      </c>
      <c r="AW199" s="13" t="s">
        <v>32</v>
      </c>
      <c r="AX199" s="13" t="s">
        <v>84</v>
      </c>
      <c r="AY199" s="242" t="s">
        <v>139</v>
      </c>
    </row>
    <row r="200" s="2" customFormat="1" ht="24.15" customHeight="1">
      <c r="A200" s="38"/>
      <c r="B200" s="39"/>
      <c r="C200" s="218" t="s">
        <v>273</v>
      </c>
      <c r="D200" s="218" t="s">
        <v>142</v>
      </c>
      <c r="E200" s="219" t="s">
        <v>274</v>
      </c>
      <c r="F200" s="220" t="s">
        <v>275</v>
      </c>
      <c r="G200" s="221" t="s">
        <v>162</v>
      </c>
      <c r="H200" s="222">
        <v>262</v>
      </c>
      <c r="I200" s="223"/>
      <c r="J200" s="224">
        <f>ROUND(I200*H200,2)</f>
        <v>0</v>
      </c>
      <c r="K200" s="220" t="s">
        <v>146</v>
      </c>
      <c r="L200" s="44"/>
      <c r="M200" s="225" t="s">
        <v>1</v>
      </c>
      <c r="N200" s="226" t="s">
        <v>41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0.035000000000000004</v>
      </c>
      <c r="T200" s="228">
        <f>S200*H200</f>
        <v>9.1700000000000016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147</v>
      </c>
      <c r="AT200" s="229" t="s">
        <v>142</v>
      </c>
      <c r="AU200" s="229" t="s">
        <v>86</v>
      </c>
      <c r="AY200" s="17" t="s">
        <v>139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84</v>
      </c>
      <c r="BK200" s="230">
        <f>ROUND(I200*H200,2)</f>
        <v>0</v>
      </c>
      <c r="BL200" s="17" t="s">
        <v>147</v>
      </c>
      <c r="BM200" s="229" t="s">
        <v>276</v>
      </c>
    </row>
    <row r="201" s="13" customFormat="1">
      <c r="A201" s="13"/>
      <c r="B201" s="231"/>
      <c r="C201" s="232"/>
      <c r="D201" s="233" t="s">
        <v>149</v>
      </c>
      <c r="E201" s="234" t="s">
        <v>1</v>
      </c>
      <c r="F201" s="235" t="s">
        <v>277</v>
      </c>
      <c r="G201" s="232"/>
      <c r="H201" s="236">
        <v>262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149</v>
      </c>
      <c r="AU201" s="242" t="s">
        <v>86</v>
      </c>
      <c r="AV201" s="13" t="s">
        <v>86</v>
      </c>
      <c r="AW201" s="13" t="s">
        <v>32</v>
      </c>
      <c r="AX201" s="13" t="s">
        <v>84</v>
      </c>
      <c r="AY201" s="242" t="s">
        <v>139</v>
      </c>
    </row>
    <row r="202" s="2" customFormat="1" ht="16.5" customHeight="1">
      <c r="A202" s="38"/>
      <c r="B202" s="39"/>
      <c r="C202" s="218" t="s">
        <v>278</v>
      </c>
      <c r="D202" s="218" t="s">
        <v>142</v>
      </c>
      <c r="E202" s="219" t="s">
        <v>279</v>
      </c>
      <c r="F202" s="220" t="s">
        <v>280</v>
      </c>
      <c r="G202" s="221" t="s">
        <v>181</v>
      </c>
      <c r="H202" s="222">
        <v>245.4</v>
      </c>
      <c r="I202" s="223"/>
      <c r="J202" s="224">
        <f>ROUND(I202*H202,2)</f>
        <v>0</v>
      </c>
      <c r="K202" s="220" t="s">
        <v>146</v>
      </c>
      <c r="L202" s="44"/>
      <c r="M202" s="225" t="s">
        <v>1</v>
      </c>
      <c r="N202" s="226" t="s">
        <v>41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0.009</v>
      </c>
      <c r="T202" s="228">
        <f>S202*H202</f>
        <v>2.2085999999999996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147</v>
      </c>
      <c r="AT202" s="229" t="s">
        <v>142</v>
      </c>
      <c r="AU202" s="229" t="s">
        <v>86</v>
      </c>
      <c r="AY202" s="17" t="s">
        <v>139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84</v>
      </c>
      <c r="BK202" s="230">
        <f>ROUND(I202*H202,2)</f>
        <v>0</v>
      </c>
      <c r="BL202" s="17" t="s">
        <v>147</v>
      </c>
      <c r="BM202" s="229" t="s">
        <v>281</v>
      </c>
    </row>
    <row r="203" s="13" customFormat="1">
      <c r="A203" s="13"/>
      <c r="B203" s="231"/>
      <c r="C203" s="232"/>
      <c r="D203" s="233" t="s">
        <v>149</v>
      </c>
      <c r="E203" s="234" t="s">
        <v>1</v>
      </c>
      <c r="F203" s="235" t="s">
        <v>282</v>
      </c>
      <c r="G203" s="232"/>
      <c r="H203" s="236">
        <v>245.4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149</v>
      </c>
      <c r="AU203" s="242" t="s">
        <v>86</v>
      </c>
      <c r="AV203" s="13" t="s">
        <v>86</v>
      </c>
      <c r="AW203" s="13" t="s">
        <v>32</v>
      </c>
      <c r="AX203" s="13" t="s">
        <v>84</v>
      </c>
      <c r="AY203" s="242" t="s">
        <v>139</v>
      </c>
    </row>
    <row r="204" s="2" customFormat="1" ht="24.15" customHeight="1">
      <c r="A204" s="38"/>
      <c r="B204" s="39"/>
      <c r="C204" s="218" t="s">
        <v>283</v>
      </c>
      <c r="D204" s="218" t="s">
        <v>142</v>
      </c>
      <c r="E204" s="219" t="s">
        <v>284</v>
      </c>
      <c r="F204" s="220" t="s">
        <v>285</v>
      </c>
      <c r="G204" s="221" t="s">
        <v>162</v>
      </c>
      <c r="H204" s="222">
        <v>2.25</v>
      </c>
      <c r="I204" s="223"/>
      <c r="J204" s="224">
        <f>ROUND(I204*H204,2)</f>
        <v>0</v>
      </c>
      <c r="K204" s="220" t="s">
        <v>146</v>
      </c>
      <c r="L204" s="44"/>
      <c r="M204" s="225" t="s">
        <v>1</v>
      </c>
      <c r="N204" s="226" t="s">
        <v>41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0.061</v>
      </c>
      <c r="T204" s="228">
        <f>S204*H204</f>
        <v>0.13724999999999998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147</v>
      </c>
      <c r="AT204" s="229" t="s">
        <v>142</v>
      </c>
      <c r="AU204" s="229" t="s">
        <v>86</v>
      </c>
      <c r="AY204" s="17" t="s">
        <v>139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84</v>
      </c>
      <c r="BK204" s="230">
        <f>ROUND(I204*H204,2)</f>
        <v>0</v>
      </c>
      <c r="BL204" s="17" t="s">
        <v>147</v>
      </c>
      <c r="BM204" s="229" t="s">
        <v>286</v>
      </c>
    </row>
    <row r="205" s="13" customFormat="1">
      <c r="A205" s="13"/>
      <c r="B205" s="231"/>
      <c r="C205" s="232"/>
      <c r="D205" s="233" t="s">
        <v>149</v>
      </c>
      <c r="E205" s="234" t="s">
        <v>1</v>
      </c>
      <c r="F205" s="235" t="s">
        <v>287</v>
      </c>
      <c r="G205" s="232"/>
      <c r="H205" s="236">
        <v>2.25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149</v>
      </c>
      <c r="AU205" s="242" t="s">
        <v>86</v>
      </c>
      <c r="AV205" s="13" t="s">
        <v>86</v>
      </c>
      <c r="AW205" s="13" t="s">
        <v>32</v>
      </c>
      <c r="AX205" s="13" t="s">
        <v>84</v>
      </c>
      <c r="AY205" s="242" t="s">
        <v>139</v>
      </c>
    </row>
    <row r="206" s="2" customFormat="1" ht="21.75" customHeight="1">
      <c r="A206" s="38"/>
      <c r="B206" s="39"/>
      <c r="C206" s="218" t="s">
        <v>288</v>
      </c>
      <c r="D206" s="218" t="s">
        <v>142</v>
      </c>
      <c r="E206" s="219" t="s">
        <v>289</v>
      </c>
      <c r="F206" s="220" t="s">
        <v>290</v>
      </c>
      <c r="G206" s="221" t="s">
        <v>162</v>
      </c>
      <c r="H206" s="222">
        <v>54.475</v>
      </c>
      <c r="I206" s="223"/>
      <c r="J206" s="224">
        <f>ROUND(I206*H206,2)</f>
        <v>0</v>
      </c>
      <c r="K206" s="220" t="s">
        <v>146</v>
      </c>
      <c r="L206" s="44"/>
      <c r="M206" s="225" t="s">
        <v>1</v>
      </c>
      <c r="N206" s="226" t="s">
        <v>41</v>
      </c>
      <c r="O206" s="91"/>
      <c r="P206" s="227">
        <f>O206*H206</f>
        <v>0</v>
      </c>
      <c r="Q206" s="227">
        <v>0</v>
      </c>
      <c r="R206" s="227">
        <f>Q206*H206</f>
        <v>0</v>
      </c>
      <c r="S206" s="227">
        <v>0.076</v>
      </c>
      <c r="T206" s="228">
        <f>S206*H206</f>
        <v>4.1401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147</v>
      </c>
      <c r="AT206" s="229" t="s">
        <v>142</v>
      </c>
      <c r="AU206" s="229" t="s">
        <v>86</v>
      </c>
      <c r="AY206" s="17" t="s">
        <v>139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84</v>
      </c>
      <c r="BK206" s="230">
        <f>ROUND(I206*H206,2)</f>
        <v>0</v>
      </c>
      <c r="BL206" s="17" t="s">
        <v>147</v>
      </c>
      <c r="BM206" s="229" t="s">
        <v>291</v>
      </c>
    </row>
    <row r="207" s="13" customFormat="1">
      <c r="A207" s="13"/>
      <c r="B207" s="231"/>
      <c r="C207" s="232"/>
      <c r="D207" s="233" t="s">
        <v>149</v>
      </c>
      <c r="E207" s="234" t="s">
        <v>1</v>
      </c>
      <c r="F207" s="235" t="s">
        <v>292</v>
      </c>
      <c r="G207" s="232"/>
      <c r="H207" s="236">
        <v>31.625</v>
      </c>
      <c r="I207" s="237"/>
      <c r="J207" s="232"/>
      <c r="K207" s="232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149</v>
      </c>
      <c r="AU207" s="242" t="s">
        <v>86</v>
      </c>
      <c r="AV207" s="13" t="s">
        <v>86</v>
      </c>
      <c r="AW207" s="13" t="s">
        <v>32</v>
      </c>
      <c r="AX207" s="13" t="s">
        <v>76</v>
      </c>
      <c r="AY207" s="242" t="s">
        <v>139</v>
      </c>
    </row>
    <row r="208" s="13" customFormat="1">
      <c r="A208" s="13"/>
      <c r="B208" s="231"/>
      <c r="C208" s="232"/>
      <c r="D208" s="233" t="s">
        <v>149</v>
      </c>
      <c r="E208" s="234" t="s">
        <v>1</v>
      </c>
      <c r="F208" s="235" t="s">
        <v>293</v>
      </c>
      <c r="G208" s="232"/>
      <c r="H208" s="236">
        <v>22.85</v>
      </c>
      <c r="I208" s="237"/>
      <c r="J208" s="232"/>
      <c r="K208" s="232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149</v>
      </c>
      <c r="AU208" s="242" t="s">
        <v>86</v>
      </c>
      <c r="AV208" s="13" t="s">
        <v>86</v>
      </c>
      <c r="AW208" s="13" t="s">
        <v>32</v>
      </c>
      <c r="AX208" s="13" t="s">
        <v>76</v>
      </c>
      <c r="AY208" s="242" t="s">
        <v>139</v>
      </c>
    </row>
    <row r="209" s="14" customFormat="1">
      <c r="A209" s="14"/>
      <c r="B209" s="243"/>
      <c r="C209" s="244"/>
      <c r="D209" s="233" t="s">
        <v>149</v>
      </c>
      <c r="E209" s="245" t="s">
        <v>1</v>
      </c>
      <c r="F209" s="246" t="s">
        <v>166</v>
      </c>
      <c r="G209" s="244"/>
      <c r="H209" s="247">
        <v>54.475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149</v>
      </c>
      <c r="AU209" s="253" t="s">
        <v>86</v>
      </c>
      <c r="AV209" s="14" t="s">
        <v>147</v>
      </c>
      <c r="AW209" s="14" t="s">
        <v>32</v>
      </c>
      <c r="AX209" s="14" t="s">
        <v>84</v>
      </c>
      <c r="AY209" s="253" t="s">
        <v>139</v>
      </c>
    </row>
    <row r="210" s="2" customFormat="1" ht="16.5" customHeight="1">
      <c r="A210" s="38"/>
      <c r="B210" s="39"/>
      <c r="C210" s="218" t="s">
        <v>294</v>
      </c>
      <c r="D210" s="218" t="s">
        <v>142</v>
      </c>
      <c r="E210" s="219" t="s">
        <v>295</v>
      </c>
      <c r="F210" s="220" t="s">
        <v>296</v>
      </c>
      <c r="G210" s="221" t="s">
        <v>162</v>
      </c>
      <c r="H210" s="222">
        <v>10.2</v>
      </c>
      <c r="I210" s="223"/>
      <c r="J210" s="224">
        <f>ROUND(I210*H210,2)</f>
        <v>0</v>
      </c>
      <c r="K210" s="220" t="s">
        <v>146</v>
      </c>
      <c r="L210" s="44"/>
      <c r="M210" s="225" t="s">
        <v>1</v>
      </c>
      <c r="N210" s="226" t="s">
        <v>41</v>
      </c>
      <c r="O210" s="91"/>
      <c r="P210" s="227">
        <f>O210*H210</f>
        <v>0</v>
      </c>
      <c r="Q210" s="227">
        <v>0</v>
      </c>
      <c r="R210" s="227">
        <f>Q210*H210</f>
        <v>0</v>
      </c>
      <c r="S210" s="227">
        <v>0.025</v>
      </c>
      <c r="T210" s="228">
        <f>S210*H210</f>
        <v>0.255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147</v>
      </c>
      <c r="AT210" s="229" t="s">
        <v>142</v>
      </c>
      <c r="AU210" s="229" t="s">
        <v>86</v>
      </c>
      <c r="AY210" s="17" t="s">
        <v>139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84</v>
      </c>
      <c r="BK210" s="230">
        <f>ROUND(I210*H210,2)</f>
        <v>0</v>
      </c>
      <c r="BL210" s="17" t="s">
        <v>147</v>
      </c>
      <c r="BM210" s="229" t="s">
        <v>297</v>
      </c>
    </row>
    <row r="211" s="13" customFormat="1">
      <c r="A211" s="13"/>
      <c r="B211" s="231"/>
      <c r="C211" s="232"/>
      <c r="D211" s="233" t="s">
        <v>149</v>
      </c>
      <c r="E211" s="234" t="s">
        <v>1</v>
      </c>
      <c r="F211" s="235" t="s">
        <v>298</v>
      </c>
      <c r="G211" s="232"/>
      <c r="H211" s="236">
        <v>10.2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149</v>
      </c>
      <c r="AU211" s="242" t="s">
        <v>86</v>
      </c>
      <c r="AV211" s="13" t="s">
        <v>86</v>
      </c>
      <c r="AW211" s="13" t="s">
        <v>32</v>
      </c>
      <c r="AX211" s="13" t="s">
        <v>84</v>
      </c>
      <c r="AY211" s="242" t="s">
        <v>139</v>
      </c>
    </row>
    <row r="212" s="2" customFormat="1" ht="24.15" customHeight="1">
      <c r="A212" s="38"/>
      <c r="B212" s="39"/>
      <c r="C212" s="218" t="s">
        <v>299</v>
      </c>
      <c r="D212" s="218" t="s">
        <v>142</v>
      </c>
      <c r="E212" s="219" t="s">
        <v>300</v>
      </c>
      <c r="F212" s="220" t="s">
        <v>301</v>
      </c>
      <c r="G212" s="221" t="s">
        <v>145</v>
      </c>
      <c r="H212" s="222">
        <v>2</v>
      </c>
      <c r="I212" s="223"/>
      <c r="J212" s="224">
        <f>ROUND(I212*H212,2)</f>
        <v>0</v>
      </c>
      <c r="K212" s="220" t="s">
        <v>146</v>
      </c>
      <c r="L212" s="44"/>
      <c r="M212" s="225" t="s">
        <v>1</v>
      </c>
      <c r="N212" s="226" t="s">
        <v>41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0.27600000000000004</v>
      </c>
      <c r="T212" s="228">
        <f>S212*H212</f>
        <v>0.55200000000000008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147</v>
      </c>
      <c r="AT212" s="229" t="s">
        <v>142</v>
      </c>
      <c r="AU212" s="229" t="s">
        <v>86</v>
      </c>
      <c r="AY212" s="17" t="s">
        <v>139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84</v>
      </c>
      <c r="BK212" s="230">
        <f>ROUND(I212*H212,2)</f>
        <v>0</v>
      </c>
      <c r="BL212" s="17" t="s">
        <v>147</v>
      </c>
      <c r="BM212" s="229" t="s">
        <v>302</v>
      </c>
    </row>
    <row r="213" s="13" customFormat="1">
      <c r="A213" s="13"/>
      <c r="B213" s="231"/>
      <c r="C213" s="232"/>
      <c r="D213" s="233" t="s">
        <v>149</v>
      </c>
      <c r="E213" s="234" t="s">
        <v>1</v>
      </c>
      <c r="F213" s="235" t="s">
        <v>303</v>
      </c>
      <c r="G213" s="232"/>
      <c r="H213" s="236">
        <v>2</v>
      </c>
      <c r="I213" s="237"/>
      <c r="J213" s="232"/>
      <c r="K213" s="232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149</v>
      </c>
      <c r="AU213" s="242" t="s">
        <v>86</v>
      </c>
      <c r="AV213" s="13" t="s">
        <v>86</v>
      </c>
      <c r="AW213" s="13" t="s">
        <v>32</v>
      </c>
      <c r="AX213" s="13" t="s">
        <v>84</v>
      </c>
      <c r="AY213" s="242" t="s">
        <v>139</v>
      </c>
    </row>
    <row r="214" s="2" customFormat="1" ht="24.15" customHeight="1">
      <c r="A214" s="38"/>
      <c r="B214" s="39"/>
      <c r="C214" s="218" t="s">
        <v>304</v>
      </c>
      <c r="D214" s="218" t="s">
        <v>142</v>
      </c>
      <c r="E214" s="219" t="s">
        <v>305</v>
      </c>
      <c r="F214" s="220" t="s">
        <v>306</v>
      </c>
      <c r="G214" s="221" t="s">
        <v>162</v>
      </c>
      <c r="H214" s="222">
        <v>18.375</v>
      </c>
      <c r="I214" s="223"/>
      <c r="J214" s="224">
        <f>ROUND(I214*H214,2)</f>
        <v>0</v>
      </c>
      <c r="K214" s="220" t="s">
        <v>146</v>
      </c>
      <c r="L214" s="44"/>
      <c r="M214" s="225" t="s">
        <v>1</v>
      </c>
      <c r="N214" s="226" t="s">
        <v>41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0.27</v>
      </c>
      <c r="T214" s="228">
        <f>S214*H214</f>
        <v>4.9612500000000008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147</v>
      </c>
      <c r="AT214" s="229" t="s">
        <v>142</v>
      </c>
      <c r="AU214" s="229" t="s">
        <v>86</v>
      </c>
      <c r="AY214" s="17" t="s">
        <v>139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84</v>
      </c>
      <c r="BK214" s="230">
        <f>ROUND(I214*H214,2)</f>
        <v>0</v>
      </c>
      <c r="BL214" s="17" t="s">
        <v>147</v>
      </c>
      <c r="BM214" s="229" t="s">
        <v>307</v>
      </c>
    </row>
    <row r="215" s="13" customFormat="1">
      <c r="A215" s="13"/>
      <c r="B215" s="231"/>
      <c r="C215" s="232"/>
      <c r="D215" s="233" t="s">
        <v>149</v>
      </c>
      <c r="E215" s="234" t="s">
        <v>1</v>
      </c>
      <c r="F215" s="235" t="s">
        <v>308</v>
      </c>
      <c r="G215" s="232"/>
      <c r="H215" s="236">
        <v>0.62</v>
      </c>
      <c r="I215" s="237"/>
      <c r="J215" s="232"/>
      <c r="K215" s="232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149</v>
      </c>
      <c r="AU215" s="242" t="s">
        <v>86</v>
      </c>
      <c r="AV215" s="13" t="s">
        <v>86</v>
      </c>
      <c r="AW215" s="13" t="s">
        <v>32</v>
      </c>
      <c r="AX215" s="13" t="s">
        <v>76</v>
      </c>
      <c r="AY215" s="242" t="s">
        <v>139</v>
      </c>
    </row>
    <row r="216" s="13" customFormat="1">
      <c r="A216" s="13"/>
      <c r="B216" s="231"/>
      <c r="C216" s="232"/>
      <c r="D216" s="233" t="s">
        <v>149</v>
      </c>
      <c r="E216" s="234" t="s">
        <v>1</v>
      </c>
      <c r="F216" s="235" t="s">
        <v>309</v>
      </c>
      <c r="G216" s="232"/>
      <c r="H216" s="236">
        <v>1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149</v>
      </c>
      <c r="AU216" s="242" t="s">
        <v>86</v>
      </c>
      <c r="AV216" s="13" t="s">
        <v>86</v>
      </c>
      <c r="AW216" s="13" t="s">
        <v>32</v>
      </c>
      <c r="AX216" s="13" t="s">
        <v>76</v>
      </c>
      <c r="AY216" s="242" t="s">
        <v>139</v>
      </c>
    </row>
    <row r="217" s="13" customFormat="1">
      <c r="A217" s="13"/>
      <c r="B217" s="231"/>
      <c r="C217" s="232"/>
      <c r="D217" s="233" t="s">
        <v>149</v>
      </c>
      <c r="E217" s="234" t="s">
        <v>1</v>
      </c>
      <c r="F217" s="235" t="s">
        <v>310</v>
      </c>
      <c r="G217" s="232"/>
      <c r="H217" s="236">
        <v>16.755</v>
      </c>
      <c r="I217" s="237"/>
      <c r="J217" s="232"/>
      <c r="K217" s="232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149</v>
      </c>
      <c r="AU217" s="242" t="s">
        <v>86</v>
      </c>
      <c r="AV217" s="13" t="s">
        <v>86</v>
      </c>
      <c r="AW217" s="13" t="s">
        <v>32</v>
      </c>
      <c r="AX217" s="13" t="s">
        <v>76</v>
      </c>
      <c r="AY217" s="242" t="s">
        <v>139</v>
      </c>
    </row>
    <row r="218" s="14" customFormat="1">
      <c r="A218" s="14"/>
      <c r="B218" s="243"/>
      <c r="C218" s="244"/>
      <c r="D218" s="233" t="s">
        <v>149</v>
      </c>
      <c r="E218" s="245" t="s">
        <v>1</v>
      </c>
      <c r="F218" s="246" t="s">
        <v>166</v>
      </c>
      <c r="G218" s="244"/>
      <c r="H218" s="247">
        <v>18.375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149</v>
      </c>
      <c r="AU218" s="253" t="s">
        <v>86</v>
      </c>
      <c r="AV218" s="14" t="s">
        <v>147</v>
      </c>
      <c r="AW218" s="14" t="s">
        <v>32</v>
      </c>
      <c r="AX218" s="14" t="s">
        <v>84</v>
      </c>
      <c r="AY218" s="253" t="s">
        <v>139</v>
      </c>
    </row>
    <row r="219" s="2" customFormat="1" ht="37.8" customHeight="1">
      <c r="A219" s="38"/>
      <c r="B219" s="39"/>
      <c r="C219" s="218" t="s">
        <v>311</v>
      </c>
      <c r="D219" s="218" t="s">
        <v>142</v>
      </c>
      <c r="E219" s="219" t="s">
        <v>312</v>
      </c>
      <c r="F219" s="220" t="s">
        <v>313</v>
      </c>
      <c r="G219" s="221" t="s">
        <v>162</v>
      </c>
      <c r="H219" s="222">
        <v>896.4</v>
      </c>
      <c r="I219" s="223"/>
      <c r="J219" s="224">
        <f>ROUND(I219*H219,2)</f>
        <v>0</v>
      </c>
      <c r="K219" s="220" t="s">
        <v>146</v>
      </c>
      <c r="L219" s="44"/>
      <c r="M219" s="225" t="s">
        <v>1</v>
      </c>
      <c r="N219" s="226" t="s">
        <v>41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0.046</v>
      </c>
      <c r="T219" s="228">
        <f>S219*H219</f>
        <v>41.2344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147</v>
      </c>
      <c r="AT219" s="229" t="s">
        <v>142</v>
      </c>
      <c r="AU219" s="229" t="s">
        <v>86</v>
      </c>
      <c r="AY219" s="17" t="s">
        <v>139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84</v>
      </c>
      <c r="BK219" s="230">
        <f>ROUND(I219*H219,2)</f>
        <v>0</v>
      </c>
      <c r="BL219" s="17" t="s">
        <v>147</v>
      </c>
      <c r="BM219" s="229" t="s">
        <v>314</v>
      </c>
    </row>
    <row r="220" s="13" customFormat="1">
      <c r="A220" s="13"/>
      <c r="B220" s="231"/>
      <c r="C220" s="232"/>
      <c r="D220" s="233" t="s">
        <v>149</v>
      </c>
      <c r="E220" s="234" t="s">
        <v>1</v>
      </c>
      <c r="F220" s="235" t="s">
        <v>315</v>
      </c>
      <c r="G220" s="232"/>
      <c r="H220" s="236">
        <v>896.4</v>
      </c>
      <c r="I220" s="237"/>
      <c r="J220" s="232"/>
      <c r="K220" s="232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149</v>
      </c>
      <c r="AU220" s="242" t="s">
        <v>86</v>
      </c>
      <c r="AV220" s="13" t="s">
        <v>86</v>
      </c>
      <c r="AW220" s="13" t="s">
        <v>32</v>
      </c>
      <c r="AX220" s="13" t="s">
        <v>84</v>
      </c>
      <c r="AY220" s="242" t="s">
        <v>139</v>
      </c>
    </row>
    <row r="221" s="2" customFormat="1" ht="24.15" customHeight="1">
      <c r="A221" s="38"/>
      <c r="B221" s="39"/>
      <c r="C221" s="218" t="s">
        <v>316</v>
      </c>
      <c r="D221" s="218" t="s">
        <v>142</v>
      </c>
      <c r="E221" s="219" t="s">
        <v>317</v>
      </c>
      <c r="F221" s="220" t="s">
        <v>318</v>
      </c>
      <c r="G221" s="221" t="s">
        <v>162</v>
      </c>
      <c r="H221" s="222">
        <v>114.837</v>
      </c>
      <c r="I221" s="223"/>
      <c r="J221" s="224">
        <f>ROUND(I221*H221,2)</f>
        <v>0</v>
      </c>
      <c r="K221" s="220" t="s">
        <v>146</v>
      </c>
      <c r="L221" s="44"/>
      <c r="M221" s="225" t="s">
        <v>1</v>
      </c>
      <c r="N221" s="226" t="s">
        <v>41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0.068000000000000008</v>
      </c>
      <c r="T221" s="228">
        <f>S221*H221</f>
        <v>7.8089160000000016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147</v>
      </c>
      <c r="AT221" s="229" t="s">
        <v>142</v>
      </c>
      <c r="AU221" s="229" t="s">
        <v>86</v>
      </c>
      <c r="AY221" s="17" t="s">
        <v>139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84</v>
      </c>
      <c r="BK221" s="230">
        <f>ROUND(I221*H221,2)</f>
        <v>0</v>
      </c>
      <c r="BL221" s="17" t="s">
        <v>147</v>
      </c>
      <c r="BM221" s="229" t="s">
        <v>319</v>
      </c>
    </row>
    <row r="222" s="13" customFormat="1">
      <c r="A222" s="13"/>
      <c r="B222" s="231"/>
      <c r="C222" s="232"/>
      <c r="D222" s="233" t="s">
        <v>149</v>
      </c>
      <c r="E222" s="234" t="s">
        <v>1</v>
      </c>
      <c r="F222" s="235" t="s">
        <v>320</v>
      </c>
      <c r="G222" s="232"/>
      <c r="H222" s="236">
        <v>114.837</v>
      </c>
      <c r="I222" s="237"/>
      <c r="J222" s="232"/>
      <c r="K222" s="232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149</v>
      </c>
      <c r="AU222" s="242" t="s">
        <v>86</v>
      </c>
      <c r="AV222" s="13" t="s">
        <v>86</v>
      </c>
      <c r="AW222" s="13" t="s">
        <v>32</v>
      </c>
      <c r="AX222" s="13" t="s">
        <v>84</v>
      </c>
      <c r="AY222" s="242" t="s">
        <v>139</v>
      </c>
    </row>
    <row r="223" s="2" customFormat="1" ht="24.15" customHeight="1">
      <c r="A223" s="38"/>
      <c r="B223" s="39"/>
      <c r="C223" s="218" t="s">
        <v>321</v>
      </c>
      <c r="D223" s="218" t="s">
        <v>142</v>
      </c>
      <c r="E223" s="219" t="s">
        <v>322</v>
      </c>
      <c r="F223" s="220" t="s">
        <v>323</v>
      </c>
      <c r="G223" s="221" t="s">
        <v>145</v>
      </c>
      <c r="H223" s="222">
        <v>3</v>
      </c>
      <c r="I223" s="223"/>
      <c r="J223" s="224">
        <f>ROUND(I223*H223,2)</f>
        <v>0</v>
      </c>
      <c r="K223" s="220" t="s">
        <v>1</v>
      </c>
      <c r="L223" s="44"/>
      <c r="M223" s="225" t="s">
        <v>1</v>
      </c>
      <c r="N223" s="226" t="s">
        <v>41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147</v>
      </c>
      <c r="AT223" s="229" t="s">
        <v>142</v>
      </c>
      <c r="AU223" s="229" t="s">
        <v>86</v>
      </c>
      <c r="AY223" s="17" t="s">
        <v>139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84</v>
      </c>
      <c r="BK223" s="230">
        <f>ROUND(I223*H223,2)</f>
        <v>0</v>
      </c>
      <c r="BL223" s="17" t="s">
        <v>147</v>
      </c>
      <c r="BM223" s="229" t="s">
        <v>324</v>
      </c>
    </row>
    <row r="224" s="2" customFormat="1" ht="24.15" customHeight="1">
      <c r="A224" s="38"/>
      <c r="B224" s="39"/>
      <c r="C224" s="218" t="s">
        <v>325</v>
      </c>
      <c r="D224" s="218" t="s">
        <v>142</v>
      </c>
      <c r="E224" s="219" t="s">
        <v>326</v>
      </c>
      <c r="F224" s="220" t="s">
        <v>327</v>
      </c>
      <c r="G224" s="221" t="s">
        <v>181</v>
      </c>
      <c r="H224" s="222">
        <v>30</v>
      </c>
      <c r="I224" s="223"/>
      <c r="J224" s="224">
        <f>ROUND(I224*H224,2)</f>
        <v>0</v>
      </c>
      <c r="K224" s="220" t="s">
        <v>1</v>
      </c>
      <c r="L224" s="44"/>
      <c r="M224" s="225" t="s">
        <v>1</v>
      </c>
      <c r="N224" s="226" t="s">
        <v>41</v>
      </c>
      <c r="O224" s="91"/>
      <c r="P224" s="227">
        <f>O224*H224</f>
        <v>0</v>
      </c>
      <c r="Q224" s="227">
        <v>0</v>
      </c>
      <c r="R224" s="227">
        <f>Q224*H224</f>
        <v>0</v>
      </c>
      <c r="S224" s="227">
        <v>0.05</v>
      </c>
      <c r="T224" s="228">
        <f>S224*H224</f>
        <v>1.5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147</v>
      </c>
      <c r="AT224" s="229" t="s">
        <v>142</v>
      </c>
      <c r="AU224" s="229" t="s">
        <v>86</v>
      </c>
      <c r="AY224" s="17" t="s">
        <v>139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84</v>
      </c>
      <c r="BK224" s="230">
        <f>ROUND(I224*H224,2)</f>
        <v>0</v>
      </c>
      <c r="BL224" s="17" t="s">
        <v>147</v>
      </c>
      <c r="BM224" s="229" t="s">
        <v>328</v>
      </c>
    </row>
    <row r="225" s="13" customFormat="1">
      <c r="A225" s="13"/>
      <c r="B225" s="231"/>
      <c r="C225" s="232"/>
      <c r="D225" s="233" t="s">
        <v>149</v>
      </c>
      <c r="E225" s="234" t="s">
        <v>1</v>
      </c>
      <c r="F225" s="235" t="s">
        <v>329</v>
      </c>
      <c r="G225" s="232"/>
      <c r="H225" s="236">
        <v>30</v>
      </c>
      <c r="I225" s="237"/>
      <c r="J225" s="232"/>
      <c r="K225" s="232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149</v>
      </c>
      <c r="AU225" s="242" t="s">
        <v>86</v>
      </c>
      <c r="AV225" s="13" t="s">
        <v>86</v>
      </c>
      <c r="AW225" s="13" t="s">
        <v>32</v>
      </c>
      <c r="AX225" s="13" t="s">
        <v>84</v>
      </c>
      <c r="AY225" s="242" t="s">
        <v>139</v>
      </c>
    </row>
    <row r="226" s="12" customFormat="1" ht="22.8" customHeight="1">
      <c r="A226" s="12"/>
      <c r="B226" s="202"/>
      <c r="C226" s="203"/>
      <c r="D226" s="204" t="s">
        <v>75</v>
      </c>
      <c r="E226" s="216" t="s">
        <v>330</v>
      </c>
      <c r="F226" s="216" t="s">
        <v>331</v>
      </c>
      <c r="G226" s="203"/>
      <c r="H226" s="203"/>
      <c r="I226" s="206"/>
      <c r="J226" s="217">
        <f>BK226</f>
        <v>0</v>
      </c>
      <c r="K226" s="203"/>
      <c r="L226" s="208"/>
      <c r="M226" s="209"/>
      <c r="N226" s="210"/>
      <c r="O226" s="210"/>
      <c r="P226" s="211">
        <f>SUM(P227:P235)</f>
        <v>0</v>
      </c>
      <c r="Q226" s="210"/>
      <c r="R226" s="211">
        <f>SUM(R227:R235)</f>
        <v>0</v>
      </c>
      <c r="S226" s="210"/>
      <c r="T226" s="212">
        <f>SUM(T227:T235)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3" t="s">
        <v>84</v>
      </c>
      <c r="AT226" s="214" t="s">
        <v>75</v>
      </c>
      <c r="AU226" s="214" t="s">
        <v>84</v>
      </c>
      <c r="AY226" s="213" t="s">
        <v>139</v>
      </c>
      <c r="BK226" s="215">
        <f>SUM(BK227:BK235)</f>
        <v>0</v>
      </c>
    </row>
    <row r="227" s="2" customFormat="1" ht="24.15" customHeight="1">
      <c r="A227" s="38"/>
      <c r="B227" s="39"/>
      <c r="C227" s="218" t="s">
        <v>332</v>
      </c>
      <c r="D227" s="218" t="s">
        <v>142</v>
      </c>
      <c r="E227" s="219" t="s">
        <v>333</v>
      </c>
      <c r="F227" s="220" t="s">
        <v>334</v>
      </c>
      <c r="G227" s="221" t="s">
        <v>335</v>
      </c>
      <c r="H227" s="222">
        <v>201.974</v>
      </c>
      <c r="I227" s="223"/>
      <c r="J227" s="224">
        <f>ROUND(I227*H227,2)</f>
        <v>0</v>
      </c>
      <c r="K227" s="220" t="s">
        <v>146</v>
      </c>
      <c r="L227" s="44"/>
      <c r="M227" s="225" t="s">
        <v>1</v>
      </c>
      <c r="N227" s="226" t="s">
        <v>41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147</v>
      </c>
      <c r="AT227" s="229" t="s">
        <v>142</v>
      </c>
      <c r="AU227" s="229" t="s">
        <v>86</v>
      </c>
      <c r="AY227" s="17" t="s">
        <v>139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84</v>
      </c>
      <c r="BK227" s="230">
        <f>ROUND(I227*H227,2)</f>
        <v>0</v>
      </c>
      <c r="BL227" s="17" t="s">
        <v>147</v>
      </c>
      <c r="BM227" s="229" t="s">
        <v>336</v>
      </c>
    </row>
    <row r="228" s="2" customFormat="1" ht="33" customHeight="1">
      <c r="A228" s="38"/>
      <c r="B228" s="39"/>
      <c r="C228" s="218" t="s">
        <v>337</v>
      </c>
      <c r="D228" s="218" t="s">
        <v>142</v>
      </c>
      <c r="E228" s="219" t="s">
        <v>338</v>
      </c>
      <c r="F228" s="220" t="s">
        <v>339</v>
      </c>
      <c r="G228" s="221" t="s">
        <v>335</v>
      </c>
      <c r="H228" s="222">
        <v>2019.74</v>
      </c>
      <c r="I228" s="223"/>
      <c r="J228" s="224">
        <f>ROUND(I228*H228,2)</f>
        <v>0</v>
      </c>
      <c r="K228" s="220" t="s">
        <v>146</v>
      </c>
      <c r="L228" s="44"/>
      <c r="M228" s="225" t="s">
        <v>1</v>
      </c>
      <c r="N228" s="226" t="s">
        <v>41</v>
      </c>
      <c r="O228" s="91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147</v>
      </c>
      <c r="AT228" s="229" t="s">
        <v>142</v>
      </c>
      <c r="AU228" s="229" t="s">
        <v>86</v>
      </c>
      <c r="AY228" s="17" t="s">
        <v>139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84</v>
      </c>
      <c r="BK228" s="230">
        <f>ROUND(I228*H228,2)</f>
        <v>0</v>
      </c>
      <c r="BL228" s="17" t="s">
        <v>147</v>
      </c>
      <c r="BM228" s="229" t="s">
        <v>340</v>
      </c>
    </row>
    <row r="229" s="13" customFormat="1">
      <c r="A229" s="13"/>
      <c r="B229" s="231"/>
      <c r="C229" s="232"/>
      <c r="D229" s="233" t="s">
        <v>149</v>
      </c>
      <c r="E229" s="232"/>
      <c r="F229" s="235" t="s">
        <v>341</v>
      </c>
      <c r="G229" s="232"/>
      <c r="H229" s="236">
        <v>2019.74</v>
      </c>
      <c r="I229" s="237"/>
      <c r="J229" s="232"/>
      <c r="K229" s="232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149</v>
      </c>
      <c r="AU229" s="242" t="s">
        <v>86</v>
      </c>
      <c r="AV229" s="13" t="s">
        <v>86</v>
      </c>
      <c r="AW229" s="13" t="s">
        <v>4</v>
      </c>
      <c r="AX229" s="13" t="s">
        <v>84</v>
      </c>
      <c r="AY229" s="242" t="s">
        <v>139</v>
      </c>
    </row>
    <row r="230" s="2" customFormat="1" ht="24.15" customHeight="1">
      <c r="A230" s="38"/>
      <c r="B230" s="39"/>
      <c r="C230" s="218" t="s">
        <v>342</v>
      </c>
      <c r="D230" s="218" t="s">
        <v>142</v>
      </c>
      <c r="E230" s="219" t="s">
        <v>343</v>
      </c>
      <c r="F230" s="220" t="s">
        <v>344</v>
      </c>
      <c r="G230" s="221" t="s">
        <v>335</v>
      </c>
      <c r="H230" s="222">
        <v>201.974</v>
      </c>
      <c r="I230" s="223"/>
      <c r="J230" s="224">
        <f>ROUND(I230*H230,2)</f>
        <v>0</v>
      </c>
      <c r="K230" s="220" t="s">
        <v>146</v>
      </c>
      <c r="L230" s="44"/>
      <c r="M230" s="225" t="s">
        <v>1</v>
      </c>
      <c r="N230" s="226" t="s">
        <v>41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147</v>
      </c>
      <c r="AT230" s="229" t="s">
        <v>142</v>
      </c>
      <c r="AU230" s="229" t="s">
        <v>86</v>
      </c>
      <c r="AY230" s="17" t="s">
        <v>139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84</v>
      </c>
      <c r="BK230" s="230">
        <f>ROUND(I230*H230,2)</f>
        <v>0</v>
      </c>
      <c r="BL230" s="17" t="s">
        <v>147</v>
      </c>
      <c r="BM230" s="229" t="s">
        <v>345</v>
      </c>
    </row>
    <row r="231" s="2" customFormat="1" ht="24.15" customHeight="1">
      <c r="A231" s="38"/>
      <c r="B231" s="39"/>
      <c r="C231" s="218" t="s">
        <v>346</v>
      </c>
      <c r="D231" s="218" t="s">
        <v>142</v>
      </c>
      <c r="E231" s="219" t="s">
        <v>347</v>
      </c>
      <c r="F231" s="220" t="s">
        <v>348</v>
      </c>
      <c r="G231" s="221" t="s">
        <v>335</v>
      </c>
      <c r="H231" s="222">
        <v>3837.506</v>
      </c>
      <c r="I231" s="223"/>
      <c r="J231" s="224">
        <f>ROUND(I231*H231,2)</f>
        <v>0</v>
      </c>
      <c r="K231" s="220" t="s">
        <v>146</v>
      </c>
      <c r="L231" s="44"/>
      <c r="M231" s="225" t="s">
        <v>1</v>
      </c>
      <c r="N231" s="226" t="s">
        <v>41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147</v>
      </c>
      <c r="AT231" s="229" t="s">
        <v>142</v>
      </c>
      <c r="AU231" s="229" t="s">
        <v>86</v>
      </c>
      <c r="AY231" s="17" t="s">
        <v>139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84</v>
      </c>
      <c r="BK231" s="230">
        <f>ROUND(I231*H231,2)</f>
        <v>0</v>
      </c>
      <c r="BL231" s="17" t="s">
        <v>147</v>
      </c>
      <c r="BM231" s="229" t="s">
        <v>349</v>
      </c>
    </row>
    <row r="232" s="13" customFormat="1">
      <c r="A232" s="13"/>
      <c r="B232" s="231"/>
      <c r="C232" s="232"/>
      <c r="D232" s="233" t="s">
        <v>149</v>
      </c>
      <c r="E232" s="232"/>
      <c r="F232" s="235" t="s">
        <v>350</v>
      </c>
      <c r="G232" s="232"/>
      <c r="H232" s="236">
        <v>3837.506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149</v>
      </c>
      <c r="AU232" s="242" t="s">
        <v>86</v>
      </c>
      <c r="AV232" s="13" t="s">
        <v>86</v>
      </c>
      <c r="AW232" s="13" t="s">
        <v>4</v>
      </c>
      <c r="AX232" s="13" t="s">
        <v>84</v>
      </c>
      <c r="AY232" s="242" t="s">
        <v>139</v>
      </c>
    </row>
    <row r="233" s="2" customFormat="1" ht="33" customHeight="1">
      <c r="A233" s="38"/>
      <c r="B233" s="39"/>
      <c r="C233" s="218" t="s">
        <v>351</v>
      </c>
      <c r="D233" s="218" t="s">
        <v>142</v>
      </c>
      <c r="E233" s="219" t="s">
        <v>352</v>
      </c>
      <c r="F233" s="220" t="s">
        <v>353</v>
      </c>
      <c r="G233" s="221" t="s">
        <v>335</v>
      </c>
      <c r="H233" s="222">
        <v>45.36</v>
      </c>
      <c r="I233" s="223"/>
      <c r="J233" s="224">
        <f>ROUND(I233*H233,2)</f>
        <v>0</v>
      </c>
      <c r="K233" s="220" t="s">
        <v>146</v>
      </c>
      <c r="L233" s="44"/>
      <c r="M233" s="225" t="s">
        <v>1</v>
      </c>
      <c r="N233" s="226" t="s">
        <v>41</v>
      </c>
      <c r="O233" s="91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147</v>
      </c>
      <c r="AT233" s="229" t="s">
        <v>142</v>
      </c>
      <c r="AU233" s="229" t="s">
        <v>86</v>
      </c>
      <c r="AY233" s="17" t="s">
        <v>139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84</v>
      </c>
      <c r="BK233" s="230">
        <f>ROUND(I233*H233,2)</f>
        <v>0</v>
      </c>
      <c r="BL233" s="17" t="s">
        <v>147</v>
      </c>
      <c r="BM233" s="229" t="s">
        <v>354</v>
      </c>
    </row>
    <row r="234" s="2" customFormat="1" ht="33" customHeight="1">
      <c r="A234" s="38"/>
      <c r="B234" s="39"/>
      <c r="C234" s="218" t="s">
        <v>355</v>
      </c>
      <c r="D234" s="218" t="s">
        <v>142</v>
      </c>
      <c r="E234" s="219" t="s">
        <v>356</v>
      </c>
      <c r="F234" s="220" t="s">
        <v>357</v>
      </c>
      <c r="G234" s="221" t="s">
        <v>335</v>
      </c>
      <c r="H234" s="222">
        <v>156.143</v>
      </c>
      <c r="I234" s="223"/>
      <c r="J234" s="224">
        <f>ROUND(I234*H234,2)</f>
        <v>0</v>
      </c>
      <c r="K234" s="220" t="s">
        <v>146</v>
      </c>
      <c r="L234" s="44"/>
      <c r="M234" s="225" t="s">
        <v>1</v>
      </c>
      <c r="N234" s="226" t="s">
        <v>41</v>
      </c>
      <c r="O234" s="91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147</v>
      </c>
      <c r="AT234" s="229" t="s">
        <v>142</v>
      </c>
      <c r="AU234" s="229" t="s">
        <v>86</v>
      </c>
      <c r="AY234" s="17" t="s">
        <v>139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84</v>
      </c>
      <c r="BK234" s="230">
        <f>ROUND(I234*H234,2)</f>
        <v>0</v>
      </c>
      <c r="BL234" s="17" t="s">
        <v>147</v>
      </c>
      <c r="BM234" s="229" t="s">
        <v>358</v>
      </c>
    </row>
    <row r="235" s="2" customFormat="1" ht="37.8" customHeight="1">
      <c r="A235" s="38"/>
      <c r="B235" s="39"/>
      <c r="C235" s="218" t="s">
        <v>359</v>
      </c>
      <c r="D235" s="218" t="s">
        <v>142</v>
      </c>
      <c r="E235" s="219" t="s">
        <v>360</v>
      </c>
      <c r="F235" s="220" t="s">
        <v>361</v>
      </c>
      <c r="G235" s="221" t="s">
        <v>335</v>
      </c>
      <c r="H235" s="222">
        <v>0.471</v>
      </c>
      <c r="I235" s="223"/>
      <c r="J235" s="224">
        <f>ROUND(I235*H235,2)</f>
        <v>0</v>
      </c>
      <c r="K235" s="220" t="s">
        <v>146</v>
      </c>
      <c r="L235" s="44"/>
      <c r="M235" s="225" t="s">
        <v>1</v>
      </c>
      <c r="N235" s="226" t="s">
        <v>41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147</v>
      </c>
      <c r="AT235" s="229" t="s">
        <v>142</v>
      </c>
      <c r="AU235" s="229" t="s">
        <v>86</v>
      </c>
      <c r="AY235" s="17" t="s">
        <v>139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84</v>
      </c>
      <c r="BK235" s="230">
        <f>ROUND(I235*H235,2)</f>
        <v>0</v>
      </c>
      <c r="BL235" s="17" t="s">
        <v>147</v>
      </c>
      <c r="BM235" s="229" t="s">
        <v>362</v>
      </c>
    </row>
    <row r="236" s="12" customFormat="1" ht="22.8" customHeight="1">
      <c r="A236" s="12"/>
      <c r="B236" s="202"/>
      <c r="C236" s="203"/>
      <c r="D236" s="204" t="s">
        <v>75</v>
      </c>
      <c r="E236" s="216" t="s">
        <v>363</v>
      </c>
      <c r="F236" s="216" t="s">
        <v>364</v>
      </c>
      <c r="G236" s="203"/>
      <c r="H236" s="203"/>
      <c r="I236" s="206"/>
      <c r="J236" s="217">
        <f>BK236</f>
        <v>0</v>
      </c>
      <c r="K236" s="203"/>
      <c r="L236" s="208"/>
      <c r="M236" s="209"/>
      <c r="N236" s="210"/>
      <c r="O236" s="210"/>
      <c r="P236" s="211">
        <f>SUM(P237:P239)</f>
        <v>0</v>
      </c>
      <c r="Q236" s="210"/>
      <c r="R236" s="211">
        <f>SUM(R237:R239)</f>
        <v>0</v>
      </c>
      <c r="S236" s="210"/>
      <c r="T236" s="212">
        <f>SUM(T237:T239)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3" t="s">
        <v>84</v>
      </c>
      <c r="AT236" s="214" t="s">
        <v>75</v>
      </c>
      <c r="AU236" s="214" t="s">
        <v>84</v>
      </c>
      <c r="AY236" s="213" t="s">
        <v>139</v>
      </c>
      <c r="BK236" s="215">
        <f>SUM(BK237:BK239)</f>
        <v>0</v>
      </c>
    </row>
    <row r="237" s="2" customFormat="1" ht="24.15" customHeight="1">
      <c r="A237" s="38"/>
      <c r="B237" s="39"/>
      <c r="C237" s="218" t="s">
        <v>365</v>
      </c>
      <c r="D237" s="218" t="s">
        <v>142</v>
      </c>
      <c r="E237" s="219" t="s">
        <v>366</v>
      </c>
      <c r="F237" s="220" t="s">
        <v>367</v>
      </c>
      <c r="G237" s="221" t="s">
        <v>335</v>
      </c>
      <c r="H237" s="222">
        <v>111.282</v>
      </c>
      <c r="I237" s="223"/>
      <c r="J237" s="224">
        <f>ROUND(I237*H237,2)</f>
        <v>0</v>
      </c>
      <c r="K237" s="220" t="s">
        <v>146</v>
      </c>
      <c r="L237" s="44"/>
      <c r="M237" s="225" t="s">
        <v>1</v>
      </c>
      <c r="N237" s="226" t="s">
        <v>41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147</v>
      </c>
      <c r="AT237" s="229" t="s">
        <v>142</v>
      </c>
      <c r="AU237" s="229" t="s">
        <v>86</v>
      </c>
      <c r="AY237" s="17" t="s">
        <v>139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84</v>
      </c>
      <c r="BK237" s="230">
        <f>ROUND(I237*H237,2)</f>
        <v>0</v>
      </c>
      <c r="BL237" s="17" t="s">
        <v>147</v>
      </c>
      <c r="BM237" s="229" t="s">
        <v>368</v>
      </c>
    </row>
    <row r="238" s="2" customFormat="1" ht="24.15" customHeight="1">
      <c r="A238" s="38"/>
      <c r="B238" s="39"/>
      <c r="C238" s="218" t="s">
        <v>369</v>
      </c>
      <c r="D238" s="218" t="s">
        <v>142</v>
      </c>
      <c r="E238" s="219" t="s">
        <v>370</v>
      </c>
      <c r="F238" s="220" t="s">
        <v>371</v>
      </c>
      <c r="G238" s="221" t="s">
        <v>335</v>
      </c>
      <c r="H238" s="222">
        <v>333.846</v>
      </c>
      <c r="I238" s="223"/>
      <c r="J238" s="224">
        <f>ROUND(I238*H238,2)</f>
        <v>0</v>
      </c>
      <c r="K238" s="220" t="s">
        <v>146</v>
      </c>
      <c r="L238" s="44"/>
      <c r="M238" s="225" t="s">
        <v>1</v>
      </c>
      <c r="N238" s="226" t="s">
        <v>41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147</v>
      </c>
      <c r="AT238" s="229" t="s">
        <v>142</v>
      </c>
      <c r="AU238" s="229" t="s">
        <v>86</v>
      </c>
      <c r="AY238" s="17" t="s">
        <v>139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84</v>
      </c>
      <c r="BK238" s="230">
        <f>ROUND(I238*H238,2)</f>
        <v>0</v>
      </c>
      <c r="BL238" s="17" t="s">
        <v>147</v>
      </c>
      <c r="BM238" s="229" t="s">
        <v>372</v>
      </c>
    </row>
    <row r="239" s="13" customFormat="1">
      <c r="A239" s="13"/>
      <c r="B239" s="231"/>
      <c r="C239" s="232"/>
      <c r="D239" s="233" t="s">
        <v>149</v>
      </c>
      <c r="E239" s="232"/>
      <c r="F239" s="235" t="s">
        <v>373</v>
      </c>
      <c r="G239" s="232"/>
      <c r="H239" s="236">
        <v>333.846</v>
      </c>
      <c r="I239" s="237"/>
      <c r="J239" s="232"/>
      <c r="K239" s="232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149</v>
      </c>
      <c r="AU239" s="242" t="s">
        <v>86</v>
      </c>
      <c r="AV239" s="13" t="s">
        <v>86</v>
      </c>
      <c r="AW239" s="13" t="s">
        <v>4</v>
      </c>
      <c r="AX239" s="13" t="s">
        <v>84</v>
      </c>
      <c r="AY239" s="242" t="s">
        <v>139</v>
      </c>
    </row>
    <row r="240" s="12" customFormat="1" ht="25.92" customHeight="1">
      <c r="A240" s="12"/>
      <c r="B240" s="202"/>
      <c r="C240" s="203"/>
      <c r="D240" s="204" t="s">
        <v>75</v>
      </c>
      <c r="E240" s="205" t="s">
        <v>374</v>
      </c>
      <c r="F240" s="205" t="s">
        <v>375</v>
      </c>
      <c r="G240" s="203"/>
      <c r="H240" s="203"/>
      <c r="I240" s="206"/>
      <c r="J240" s="207">
        <f>BK240</f>
        <v>0</v>
      </c>
      <c r="K240" s="203"/>
      <c r="L240" s="208"/>
      <c r="M240" s="209"/>
      <c r="N240" s="210"/>
      <c r="O240" s="210"/>
      <c r="P240" s="211">
        <f>P241+P259+P264+P285+P311+P321+P344+P368+P389+P394</f>
        <v>0</v>
      </c>
      <c r="Q240" s="210"/>
      <c r="R240" s="211">
        <f>R241+R259+R264+R285+R311+R321+R344+R368+R389+R394</f>
        <v>10.57708204</v>
      </c>
      <c r="S240" s="210"/>
      <c r="T240" s="212">
        <f>T241+T259+T264+T285+T311+T321+T344+T368+T389+T394</f>
        <v>8.2161667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3" t="s">
        <v>86</v>
      </c>
      <c r="AT240" s="214" t="s">
        <v>75</v>
      </c>
      <c r="AU240" s="214" t="s">
        <v>76</v>
      </c>
      <c r="AY240" s="213" t="s">
        <v>139</v>
      </c>
      <c r="BK240" s="215">
        <f>BK241+BK259+BK264+BK285+BK311+BK321+BK344+BK368+BK389+BK394</f>
        <v>0</v>
      </c>
    </row>
    <row r="241" s="12" customFormat="1" ht="22.8" customHeight="1">
      <c r="A241" s="12"/>
      <c r="B241" s="202"/>
      <c r="C241" s="203"/>
      <c r="D241" s="204" t="s">
        <v>75</v>
      </c>
      <c r="E241" s="216" t="s">
        <v>376</v>
      </c>
      <c r="F241" s="216" t="s">
        <v>377</v>
      </c>
      <c r="G241" s="203"/>
      <c r="H241" s="203"/>
      <c r="I241" s="206"/>
      <c r="J241" s="217">
        <f>BK241</f>
        <v>0</v>
      </c>
      <c r="K241" s="203"/>
      <c r="L241" s="208"/>
      <c r="M241" s="209"/>
      <c r="N241" s="210"/>
      <c r="O241" s="210"/>
      <c r="P241" s="211">
        <f>SUM(P242:P258)</f>
        <v>0</v>
      </c>
      <c r="Q241" s="210"/>
      <c r="R241" s="211">
        <f>SUM(R242:R258)</f>
        <v>0.60952880000000008</v>
      </c>
      <c r="S241" s="210"/>
      <c r="T241" s="212">
        <f>SUM(T242:T258)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3" t="s">
        <v>86</v>
      </c>
      <c r="AT241" s="214" t="s">
        <v>75</v>
      </c>
      <c r="AU241" s="214" t="s">
        <v>84</v>
      </c>
      <c r="AY241" s="213" t="s">
        <v>139</v>
      </c>
      <c r="BK241" s="215">
        <f>SUM(BK242:BK258)</f>
        <v>0</v>
      </c>
    </row>
    <row r="242" s="2" customFormat="1" ht="24.15" customHeight="1">
      <c r="A242" s="38"/>
      <c r="B242" s="39"/>
      <c r="C242" s="218" t="s">
        <v>378</v>
      </c>
      <c r="D242" s="218" t="s">
        <v>142</v>
      </c>
      <c r="E242" s="219" t="s">
        <v>379</v>
      </c>
      <c r="F242" s="220" t="s">
        <v>380</v>
      </c>
      <c r="G242" s="221" t="s">
        <v>162</v>
      </c>
      <c r="H242" s="222">
        <v>161.842</v>
      </c>
      <c r="I242" s="223"/>
      <c r="J242" s="224">
        <f>ROUND(I242*H242,2)</f>
        <v>0</v>
      </c>
      <c r="K242" s="220" t="s">
        <v>146</v>
      </c>
      <c r="L242" s="44"/>
      <c r="M242" s="225" t="s">
        <v>1</v>
      </c>
      <c r="N242" s="226" t="s">
        <v>41</v>
      </c>
      <c r="O242" s="91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9" t="s">
        <v>220</v>
      </c>
      <c r="AT242" s="229" t="s">
        <v>142</v>
      </c>
      <c r="AU242" s="229" t="s">
        <v>86</v>
      </c>
      <c r="AY242" s="17" t="s">
        <v>139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7" t="s">
        <v>84</v>
      </c>
      <c r="BK242" s="230">
        <f>ROUND(I242*H242,2)</f>
        <v>0</v>
      </c>
      <c r="BL242" s="17" t="s">
        <v>220</v>
      </c>
      <c r="BM242" s="229" t="s">
        <v>381</v>
      </c>
    </row>
    <row r="243" s="15" customFormat="1">
      <c r="A243" s="15"/>
      <c r="B243" s="254"/>
      <c r="C243" s="255"/>
      <c r="D243" s="233" t="s">
        <v>149</v>
      </c>
      <c r="E243" s="256" t="s">
        <v>1</v>
      </c>
      <c r="F243" s="257" t="s">
        <v>230</v>
      </c>
      <c r="G243" s="255"/>
      <c r="H243" s="256" t="s">
        <v>1</v>
      </c>
      <c r="I243" s="258"/>
      <c r="J243" s="255"/>
      <c r="K243" s="255"/>
      <c r="L243" s="259"/>
      <c r="M243" s="260"/>
      <c r="N243" s="261"/>
      <c r="O243" s="261"/>
      <c r="P243" s="261"/>
      <c r="Q243" s="261"/>
      <c r="R243" s="261"/>
      <c r="S243" s="261"/>
      <c r="T243" s="262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3" t="s">
        <v>149</v>
      </c>
      <c r="AU243" s="263" t="s">
        <v>86</v>
      </c>
      <c r="AV243" s="15" t="s">
        <v>84</v>
      </c>
      <c r="AW243" s="15" t="s">
        <v>32</v>
      </c>
      <c r="AX243" s="15" t="s">
        <v>76</v>
      </c>
      <c r="AY243" s="263" t="s">
        <v>139</v>
      </c>
    </row>
    <row r="244" s="13" customFormat="1">
      <c r="A244" s="13"/>
      <c r="B244" s="231"/>
      <c r="C244" s="232"/>
      <c r="D244" s="233" t="s">
        <v>149</v>
      </c>
      <c r="E244" s="234" t="s">
        <v>1</v>
      </c>
      <c r="F244" s="235" t="s">
        <v>231</v>
      </c>
      <c r="G244" s="232"/>
      <c r="H244" s="236">
        <v>150.492</v>
      </c>
      <c r="I244" s="237"/>
      <c r="J244" s="232"/>
      <c r="K244" s="232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149</v>
      </c>
      <c r="AU244" s="242" t="s">
        <v>86</v>
      </c>
      <c r="AV244" s="13" t="s">
        <v>86</v>
      </c>
      <c r="AW244" s="13" t="s">
        <v>32</v>
      </c>
      <c r="AX244" s="13" t="s">
        <v>76</v>
      </c>
      <c r="AY244" s="242" t="s">
        <v>139</v>
      </c>
    </row>
    <row r="245" s="13" customFormat="1">
      <c r="A245" s="13"/>
      <c r="B245" s="231"/>
      <c r="C245" s="232"/>
      <c r="D245" s="233" t="s">
        <v>149</v>
      </c>
      <c r="E245" s="234" t="s">
        <v>1</v>
      </c>
      <c r="F245" s="235" t="s">
        <v>232</v>
      </c>
      <c r="G245" s="232"/>
      <c r="H245" s="236">
        <v>11.35</v>
      </c>
      <c r="I245" s="237"/>
      <c r="J245" s="232"/>
      <c r="K245" s="232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149</v>
      </c>
      <c r="AU245" s="242" t="s">
        <v>86</v>
      </c>
      <c r="AV245" s="13" t="s">
        <v>86</v>
      </c>
      <c r="AW245" s="13" t="s">
        <v>32</v>
      </c>
      <c r="AX245" s="13" t="s">
        <v>76</v>
      </c>
      <c r="AY245" s="242" t="s">
        <v>139</v>
      </c>
    </row>
    <row r="246" s="14" customFormat="1">
      <c r="A246" s="14"/>
      <c r="B246" s="243"/>
      <c r="C246" s="244"/>
      <c r="D246" s="233" t="s">
        <v>149</v>
      </c>
      <c r="E246" s="245" t="s">
        <v>1</v>
      </c>
      <c r="F246" s="246" t="s">
        <v>166</v>
      </c>
      <c r="G246" s="244"/>
      <c r="H246" s="247">
        <v>161.842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149</v>
      </c>
      <c r="AU246" s="253" t="s">
        <v>86</v>
      </c>
      <c r="AV246" s="14" t="s">
        <v>147</v>
      </c>
      <c r="AW246" s="14" t="s">
        <v>32</v>
      </c>
      <c r="AX246" s="14" t="s">
        <v>84</v>
      </c>
      <c r="AY246" s="253" t="s">
        <v>139</v>
      </c>
    </row>
    <row r="247" s="2" customFormat="1" ht="16.5" customHeight="1">
      <c r="A247" s="38"/>
      <c r="B247" s="39"/>
      <c r="C247" s="264" t="s">
        <v>382</v>
      </c>
      <c r="D247" s="264" t="s">
        <v>383</v>
      </c>
      <c r="E247" s="265" t="s">
        <v>384</v>
      </c>
      <c r="F247" s="266" t="s">
        <v>385</v>
      </c>
      <c r="G247" s="267" t="s">
        <v>162</v>
      </c>
      <c r="H247" s="268">
        <v>178.026</v>
      </c>
      <c r="I247" s="269"/>
      <c r="J247" s="270">
        <f>ROUND(I247*H247,2)</f>
        <v>0</v>
      </c>
      <c r="K247" s="266" t="s">
        <v>146</v>
      </c>
      <c r="L247" s="271"/>
      <c r="M247" s="272" t="s">
        <v>1</v>
      </c>
      <c r="N247" s="273" t="s">
        <v>41</v>
      </c>
      <c r="O247" s="91"/>
      <c r="P247" s="227">
        <f>O247*H247</f>
        <v>0</v>
      </c>
      <c r="Q247" s="227">
        <v>0.003</v>
      </c>
      <c r="R247" s="227">
        <f>Q247*H247</f>
        <v>0.53407800000000008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304</v>
      </c>
      <c r="AT247" s="229" t="s">
        <v>383</v>
      </c>
      <c r="AU247" s="229" t="s">
        <v>86</v>
      </c>
      <c r="AY247" s="17" t="s">
        <v>139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84</v>
      </c>
      <c r="BK247" s="230">
        <f>ROUND(I247*H247,2)</f>
        <v>0</v>
      </c>
      <c r="BL247" s="17" t="s">
        <v>220</v>
      </c>
      <c r="BM247" s="229" t="s">
        <v>386</v>
      </c>
    </row>
    <row r="248" s="2" customFormat="1">
      <c r="A248" s="38"/>
      <c r="B248" s="39"/>
      <c r="C248" s="40"/>
      <c r="D248" s="233" t="s">
        <v>387</v>
      </c>
      <c r="E248" s="40"/>
      <c r="F248" s="274" t="s">
        <v>388</v>
      </c>
      <c r="G248" s="40"/>
      <c r="H248" s="40"/>
      <c r="I248" s="275"/>
      <c r="J248" s="40"/>
      <c r="K248" s="40"/>
      <c r="L248" s="44"/>
      <c r="M248" s="276"/>
      <c r="N248" s="277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387</v>
      </c>
      <c r="AU248" s="17" t="s">
        <v>86</v>
      </c>
    </row>
    <row r="249" s="13" customFormat="1">
      <c r="A249" s="13"/>
      <c r="B249" s="231"/>
      <c r="C249" s="232"/>
      <c r="D249" s="233" t="s">
        <v>149</v>
      </c>
      <c r="E249" s="232"/>
      <c r="F249" s="235" t="s">
        <v>389</v>
      </c>
      <c r="G249" s="232"/>
      <c r="H249" s="236">
        <v>178.026</v>
      </c>
      <c r="I249" s="237"/>
      <c r="J249" s="232"/>
      <c r="K249" s="232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149</v>
      </c>
      <c r="AU249" s="242" t="s">
        <v>86</v>
      </c>
      <c r="AV249" s="13" t="s">
        <v>86</v>
      </c>
      <c r="AW249" s="13" t="s">
        <v>4</v>
      </c>
      <c r="AX249" s="13" t="s">
        <v>84</v>
      </c>
      <c r="AY249" s="242" t="s">
        <v>139</v>
      </c>
    </row>
    <row r="250" s="2" customFormat="1" ht="24.15" customHeight="1">
      <c r="A250" s="38"/>
      <c r="B250" s="39"/>
      <c r="C250" s="218" t="s">
        <v>390</v>
      </c>
      <c r="D250" s="218" t="s">
        <v>142</v>
      </c>
      <c r="E250" s="219" t="s">
        <v>391</v>
      </c>
      <c r="F250" s="220" t="s">
        <v>392</v>
      </c>
      <c r="G250" s="221" t="s">
        <v>162</v>
      </c>
      <c r="H250" s="222">
        <v>161.842</v>
      </c>
      <c r="I250" s="223"/>
      <c r="J250" s="224">
        <f>ROUND(I250*H250,2)</f>
        <v>0</v>
      </c>
      <c r="K250" s="220" t="s">
        <v>146</v>
      </c>
      <c r="L250" s="44"/>
      <c r="M250" s="225" t="s">
        <v>1</v>
      </c>
      <c r="N250" s="226" t="s">
        <v>41</v>
      </c>
      <c r="O250" s="91"/>
      <c r="P250" s="227">
        <f>O250*H250</f>
        <v>0</v>
      </c>
      <c r="Q250" s="227">
        <v>0</v>
      </c>
      <c r="R250" s="227">
        <f>Q250*H250</f>
        <v>0</v>
      </c>
      <c r="S250" s="227">
        <v>0</v>
      </c>
      <c r="T250" s="22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220</v>
      </c>
      <c r="AT250" s="229" t="s">
        <v>142</v>
      </c>
      <c r="AU250" s="229" t="s">
        <v>86</v>
      </c>
      <c r="AY250" s="17" t="s">
        <v>139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84</v>
      </c>
      <c r="BK250" s="230">
        <f>ROUND(I250*H250,2)</f>
        <v>0</v>
      </c>
      <c r="BL250" s="17" t="s">
        <v>220</v>
      </c>
      <c r="BM250" s="229" t="s">
        <v>393</v>
      </c>
    </row>
    <row r="251" s="15" customFormat="1">
      <c r="A251" s="15"/>
      <c r="B251" s="254"/>
      <c r="C251" s="255"/>
      <c r="D251" s="233" t="s">
        <v>149</v>
      </c>
      <c r="E251" s="256" t="s">
        <v>1</v>
      </c>
      <c r="F251" s="257" t="s">
        <v>230</v>
      </c>
      <c r="G251" s="255"/>
      <c r="H251" s="256" t="s">
        <v>1</v>
      </c>
      <c r="I251" s="258"/>
      <c r="J251" s="255"/>
      <c r="K251" s="255"/>
      <c r="L251" s="259"/>
      <c r="M251" s="260"/>
      <c r="N251" s="261"/>
      <c r="O251" s="261"/>
      <c r="P251" s="261"/>
      <c r="Q251" s="261"/>
      <c r="R251" s="261"/>
      <c r="S251" s="261"/>
      <c r="T251" s="262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3" t="s">
        <v>149</v>
      </c>
      <c r="AU251" s="263" t="s">
        <v>86</v>
      </c>
      <c r="AV251" s="15" t="s">
        <v>84</v>
      </c>
      <c r="AW251" s="15" t="s">
        <v>32</v>
      </c>
      <c r="AX251" s="15" t="s">
        <v>76</v>
      </c>
      <c r="AY251" s="263" t="s">
        <v>139</v>
      </c>
    </row>
    <row r="252" s="13" customFormat="1">
      <c r="A252" s="13"/>
      <c r="B252" s="231"/>
      <c r="C252" s="232"/>
      <c r="D252" s="233" t="s">
        <v>149</v>
      </c>
      <c r="E252" s="234" t="s">
        <v>1</v>
      </c>
      <c r="F252" s="235" t="s">
        <v>231</v>
      </c>
      <c r="G252" s="232"/>
      <c r="H252" s="236">
        <v>150.492</v>
      </c>
      <c r="I252" s="237"/>
      <c r="J252" s="232"/>
      <c r="K252" s="232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149</v>
      </c>
      <c r="AU252" s="242" t="s">
        <v>86</v>
      </c>
      <c r="AV252" s="13" t="s">
        <v>86</v>
      </c>
      <c r="AW252" s="13" t="s">
        <v>32</v>
      </c>
      <c r="AX252" s="13" t="s">
        <v>76</v>
      </c>
      <c r="AY252" s="242" t="s">
        <v>139</v>
      </c>
    </row>
    <row r="253" s="13" customFormat="1">
      <c r="A253" s="13"/>
      <c r="B253" s="231"/>
      <c r="C253" s="232"/>
      <c r="D253" s="233" t="s">
        <v>149</v>
      </c>
      <c r="E253" s="234" t="s">
        <v>1</v>
      </c>
      <c r="F253" s="235" t="s">
        <v>232</v>
      </c>
      <c r="G253" s="232"/>
      <c r="H253" s="236">
        <v>11.35</v>
      </c>
      <c r="I253" s="237"/>
      <c r="J253" s="232"/>
      <c r="K253" s="232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149</v>
      </c>
      <c r="AU253" s="242" t="s">
        <v>86</v>
      </c>
      <c r="AV253" s="13" t="s">
        <v>86</v>
      </c>
      <c r="AW253" s="13" t="s">
        <v>32</v>
      </c>
      <c r="AX253" s="13" t="s">
        <v>76</v>
      </c>
      <c r="AY253" s="242" t="s">
        <v>139</v>
      </c>
    </row>
    <row r="254" s="14" customFormat="1">
      <c r="A254" s="14"/>
      <c r="B254" s="243"/>
      <c r="C254" s="244"/>
      <c r="D254" s="233" t="s">
        <v>149</v>
      </c>
      <c r="E254" s="245" t="s">
        <v>1</v>
      </c>
      <c r="F254" s="246" t="s">
        <v>166</v>
      </c>
      <c r="G254" s="244"/>
      <c r="H254" s="247">
        <v>161.842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3" t="s">
        <v>149</v>
      </c>
      <c r="AU254" s="253" t="s">
        <v>86</v>
      </c>
      <c r="AV254" s="14" t="s">
        <v>147</v>
      </c>
      <c r="AW254" s="14" t="s">
        <v>32</v>
      </c>
      <c r="AX254" s="14" t="s">
        <v>84</v>
      </c>
      <c r="AY254" s="253" t="s">
        <v>139</v>
      </c>
    </row>
    <row r="255" s="2" customFormat="1" ht="16.5" customHeight="1">
      <c r="A255" s="38"/>
      <c r="B255" s="39"/>
      <c r="C255" s="264" t="s">
        <v>394</v>
      </c>
      <c r="D255" s="264" t="s">
        <v>383</v>
      </c>
      <c r="E255" s="265" t="s">
        <v>395</v>
      </c>
      <c r="F255" s="266" t="s">
        <v>396</v>
      </c>
      <c r="G255" s="267" t="s">
        <v>162</v>
      </c>
      <c r="H255" s="268">
        <v>188.627</v>
      </c>
      <c r="I255" s="269"/>
      <c r="J255" s="270">
        <f>ROUND(I255*H255,2)</f>
        <v>0</v>
      </c>
      <c r="K255" s="266" t="s">
        <v>146</v>
      </c>
      <c r="L255" s="271"/>
      <c r="M255" s="272" t="s">
        <v>1</v>
      </c>
      <c r="N255" s="273" t="s">
        <v>41</v>
      </c>
      <c r="O255" s="91"/>
      <c r="P255" s="227">
        <f>O255*H255</f>
        <v>0</v>
      </c>
      <c r="Q255" s="227">
        <v>0.0004</v>
      </c>
      <c r="R255" s="227">
        <f>Q255*H255</f>
        <v>0.075450800000000016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304</v>
      </c>
      <c r="AT255" s="229" t="s">
        <v>383</v>
      </c>
      <c r="AU255" s="229" t="s">
        <v>86</v>
      </c>
      <c r="AY255" s="17" t="s">
        <v>139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84</v>
      </c>
      <c r="BK255" s="230">
        <f>ROUND(I255*H255,2)</f>
        <v>0</v>
      </c>
      <c r="BL255" s="17" t="s">
        <v>220</v>
      </c>
      <c r="BM255" s="229" t="s">
        <v>397</v>
      </c>
    </row>
    <row r="256" s="13" customFormat="1">
      <c r="A256" s="13"/>
      <c r="B256" s="231"/>
      <c r="C256" s="232"/>
      <c r="D256" s="233" t="s">
        <v>149</v>
      </c>
      <c r="E256" s="232"/>
      <c r="F256" s="235" t="s">
        <v>398</v>
      </c>
      <c r="G256" s="232"/>
      <c r="H256" s="236">
        <v>188.627</v>
      </c>
      <c r="I256" s="237"/>
      <c r="J256" s="232"/>
      <c r="K256" s="232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149</v>
      </c>
      <c r="AU256" s="242" t="s">
        <v>86</v>
      </c>
      <c r="AV256" s="13" t="s">
        <v>86</v>
      </c>
      <c r="AW256" s="13" t="s">
        <v>4</v>
      </c>
      <c r="AX256" s="13" t="s">
        <v>84</v>
      </c>
      <c r="AY256" s="242" t="s">
        <v>139</v>
      </c>
    </row>
    <row r="257" s="2" customFormat="1" ht="24.15" customHeight="1">
      <c r="A257" s="38"/>
      <c r="B257" s="39"/>
      <c r="C257" s="218" t="s">
        <v>399</v>
      </c>
      <c r="D257" s="218" t="s">
        <v>142</v>
      </c>
      <c r="E257" s="219" t="s">
        <v>400</v>
      </c>
      <c r="F257" s="220" t="s">
        <v>401</v>
      </c>
      <c r="G257" s="221" t="s">
        <v>402</v>
      </c>
      <c r="H257" s="278"/>
      <c r="I257" s="223"/>
      <c r="J257" s="224">
        <f>ROUND(I257*H257,2)</f>
        <v>0</v>
      </c>
      <c r="K257" s="220" t="s">
        <v>146</v>
      </c>
      <c r="L257" s="44"/>
      <c r="M257" s="225" t="s">
        <v>1</v>
      </c>
      <c r="N257" s="226" t="s">
        <v>41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220</v>
      </c>
      <c r="AT257" s="229" t="s">
        <v>142</v>
      </c>
      <c r="AU257" s="229" t="s">
        <v>86</v>
      </c>
      <c r="AY257" s="17" t="s">
        <v>139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84</v>
      </c>
      <c r="BK257" s="230">
        <f>ROUND(I257*H257,2)</f>
        <v>0</v>
      </c>
      <c r="BL257" s="17" t="s">
        <v>220</v>
      </c>
      <c r="BM257" s="229" t="s">
        <v>403</v>
      </c>
    </row>
    <row r="258" s="2" customFormat="1" ht="33" customHeight="1">
      <c r="A258" s="38"/>
      <c r="B258" s="39"/>
      <c r="C258" s="218" t="s">
        <v>404</v>
      </c>
      <c r="D258" s="218" t="s">
        <v>142</v>
      </c>
      <c r="E258" s="219" t="s">
        <v>405</v>
      </c>
      <c r="F258" s="220" t="s">
        <v>406</v>
      </c>
      <c r="G258" s="221" t="s">
        <v>402</v>
      </c>
      <c r="H258" s="278"/>
      <c r="I258" s="223"/>
      <c r="J258" s="224">
        <f>ROUND(I258*H258,2)</f>
        <v>0</v>
      </c>
      <c r="K258" s="220" t="s">
        <v>146</v>
      </c>
      <c r="L258" s="44"/>
      <c r="M258" s="225" t="s">
        <v>1</v>
      </c>
      <c r="N258" s="226" t="s">
        <v>41</v>
      </c>
      <c r="O258" s="91"/>
      <c r="P258" s="227">
        <f>O258*H258</f>
        <v>0</v>
      </c>
      <c r="Q258" s="227">
        <v>0</v>
      </c>
      <c r="R258" s="227">
        <f>Q258*H258</f>
        <v>0</v>
      </c>
      <c r="S258" s="227">
        <v>0</v>
      </c>
      <c r="T258" s="22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9" t="s">
        <v>220</v>
      </c>
      <c r="AT258" s="229" t="s">
        <v>142</v>
      </c>
      <c r="AU258" s="229" t="s">
        <v>86</v>
      </c>
      <c r="AY258" s="17" t="s">
        <v>139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7" t="s">
        <v>84</v>
      </c>
      <c r="BK258" s="230">
        <f>ROUND(I258*H258,2)</f>
        <v>0</v>
      </c>
      <c r="BL258" s="17" t="s">
        <v>220</v>
      </c>
      <c r="BM258" s="229" t="s">
        <v>407</v>
      </c>
    </row>
    <row r="259" s="12" customFormat="1" ht="22.8" customHeight="1">
      <c r="A259" s="12"/>
      <c r="B259" s="202"/>
      <c r="C259" s="203"/>
      <c r="D259" s="204" t="s">
        <v>75</v>
      </c>
      <c r="E259" s="216" t="s">
        <v>408</v>
      </c>
      <c r="F259" s="216" t="s">
        <v>409</v>
      </c>
      <c r="G259" s="203"/>
      <c r="H259" s="203"/>
      <c r="I259" s="206"/>
      <c r="J259" s="217">
        <f>BK259</f>
        <v>0</v>
      </c>
      <c r="K259" s="203"/>
      <c r="L259" s="208"/>
      <c r="M259" s="209"/>
      <c r="N259" s="210"/>
      <c r="O259" s="210"/>
      <c r="P259" s="211">
        <f>SUM(P260:P263)</f>
        <v>0</v>
      </c>
      <c r="Q259" s="210"/>
      <c r="R259" s="211">
        <f>SUM(R260:R263)</f>
        <v>0</v>
      </c>
      <c r="S259" s="210"/>
      <c r="T259" s="212">
        <f>SUM(T260:T263)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3" t="s">
        <v>86</v>
      </c>
      <c r="AT259" s="214" t="s">
        <v>75</v>
      </c>
      <c r="AU259" s="214" t="s">
        <v>84</v>
      </c>
      <c r="AY259" s="213" t="s">
        <v>139</v>
      </c>
      <c r="BK259" s="215">
        <f>SUM(BK260:BK263)</f>
        <v>0</v>
      </c>
    </row>
    <row r="260" s="2" customFormat="1" ht="16.5" customHeight="1">
      <c r="A260" s="38"/>
      <c r="B260" s="39"/>
      <c r="C260" s="218" t="s">
        <v>410</v>
      </c>
      <c r="D260" s="218" t="s">
        <v>142</v>
      </c>
      <c r="E260" s="219" t="s">
        <v>411</v>
      </c>
      <c r="F260" s="220" t="s">
        <v>412</v>
      </c>
      <c r="G260" s="221" t="s">
        <v>413</v>
      </c>
      <c r="H260" s="222">
        <v>1</v>
      </c>
      <c r="I260" s="223"/>
      <c r="J260" s="224">
        <f>ROUND(I260*H260,2)</f>
        <v>0</v>
      </c>
      <c r="K260" s="220" t="s">
        <v>1</v>
      </c>
      <c r="L260" s="44"/>
      <c r="M260" s="225" t="s">
        <v>1</v>
      </c>
      <c r="N260" s="226" t="s">
        <v>41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220</v>
      </c>
      <c r="AT260" s="229" t="s">
        <v>142</v>
      </c>
      <c r="AU260" s="229" t="s">
        <v>86</v>
      </c>
      <c r="AY260" s="17" t="s">
        <v>139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84</v>
      </c>
      <c r="BK260" s="230">
        <f>ROUND(I260*H260,2)</f>
        <v>0</v>
      </c>
      <c r="BL260" s="17" t="s">
        <v>220</v>
      </c>
      <c r="BM260" s="229" t="s">
        <v>414</v>
      </c>
    </row>
    <row r="261" s="2" customFormat="1" ht="16.5" customHeight="1">
      <c r="A261" s="38"/>
      <c r="B261" s="39"/>
      <c r="C261" s="218" t="s">
        <v>415</v>
      </c>
      <c r="D261" s="218" t="s">
        <v>142</v>
      </c>
      <c r="E261" s="219" t="s">
        <v>416</v>
      </c>
      <c r="F261" s="220" t="s">
        <v>417</v>
      </c>
      <c r="G261" s="221" t="s">
        <v>413</v>
      </c>
      <c r="H261" s="222">
        <v>1</v>
      </c>
      <c r="I261" s="223"/>
      <c r="J261" s="224">
        <f>ROUND(I261*H261,2)</f>
        <v>0</v>
      </c>
      <c r="K261" s="220" t="s">
        <v>1</v>
      </c>
      <c r="L261" s="44"/>
      <c r="M261" s="225" t="s">
        <v>1</v>
      </c>
      <c r="N261" s="226" t="s">
        <v>41</v>
      </c>
      <c r="O261" s="91"/>
      <c r="P261" s="227">
        <f>O261*H261</f>
        <v>0</v>
      </c>
      <c r="Q261" s="227">
        <v>0</v>
      </c>
      <c r="R261" s="227">
        <f>Q261*H261</f>
        <v>0</v>
      </c>
      <c r="S261" s="227">
        <v>0</v>
      </c>
      <c r="T261" s="22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220</v>
      </c>
      <c r="AT261" s="229" t="s">
        <v>142</v>
      </c>
      <c r="AU261" s="229" t="s">
        <v>86</v>
      </c>
      <c r="AY261" s="17" t="s">
        <v>139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84</v>
      </c>
      <c r="BK261" s="230">
        <f>ROUND(I261*H261,2)</f>
        <v>0</v>
      </c>
      <c r="BL261" s="17" t="s">
        <v>220</v>
      </c>
      <c r="BM261" s="229" t="s">
        <v>418</v>
      </c>
    </row>
    <row r="262" s="2" customFormat="1" ht="16.5" customHeight="1">
      <c r="A262" s="38"/>
      <c r="B262" s="39"/>
      <c r="C262" s="218" t="s">
        <v>419</v>
      </c>
      <c r="D262" s="218" t="s">
        <v>142</v>
      </c>
      <c r="E262" s="219" t="s">
        <v>420</v>
      </c>
      <c r="F262" s="220" t="s">
        <v>421</v>
      </c>
      <c r="G262" s="221" t="s">
        <v>145</v>
      </c>
      <c r="H262" s="222">
        <v>14</v>
      </c>
      <c r="I262" s="223"/>
      <c r="J262" s="224">
        <f>ROUND(I262*H262,2)</f>
        <v>0</v>
      </c>
      <c r="K262" s="220" t="s">
        <v>1</v>
      </c>
      <c r="L262" s="44"/>
      <c r="M262" s="225" t="s">
        <v>1</v>
      </c>
      <c r="N262" s="226" t="s">
        <v>41</v>
      </c>
      <c r="O262" s="91"/>
      <c r="P262" s="227">
        <f>O262*H262</f>
        <v>0</v>
      </c>
      <c r="Q262" s="227">
        <v>0</v>
      </c>
      <c r="R262" s="227">
        <f>Q262*H262</f>
        <v>0</v>
      </c>
      <c r="S262" s="227">
        <v>0</v>
      </c>
      <c r="T262" s="22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9" t="s">
        <v>220</v>
      </c>
      <c r="AT262" s="229" t="s">
        <v>142</v>
      </c>
      <c r="AU262" s="229" t="s">
        <v>86</v>
      </c>
      <c r="AY262" s="17" t="s">
        <v>139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7" t="s">
        <v>84</v>
      </c>
      <c r="BK262" s="230">
        <f>ROUND(I262*H262,2)</f>
        <v>0</v>
      </c>
      <c r="BL262" s="17" t="s">
        <v>220</v>
      </c>
      <c r="BM262" s="229" t="s">
        <v>422</v>
      </c>
    </row>
    <row r="263" s="2" customFormat="1" ht="16.5" customHeight="1">
      <c r="A263" s="38"/>
      <c r="B263" s="39"/>
      <c r="C263" s="218" t="s">
        <v>423</v>
      </c>
      <c r="D263" s="218" t="s">
        <v>142</v>
      </c>
      <c r="E263" s="219" t="s">
        <v>424</v>
      </c>
      <c r="F263" s="220" t="s">
        <v>425</v>
      </c>
      <c r="G263" s="221" t="s">
        <v>145</v>
      </c>
      <c r="H263" s="222">
        <v>14</v>
      </c>
      <c r="I263" s="223"/>
      <c r="J263" s="224">
        <f>ROUND(I263*H263,2)</f>
        <v>0</v>
      </c>
      <c r="K263" s="220" t="s">
        <v>1</v>
      </c>
      <c r="L263" s="44"/>
      <c r="M263" s="225" t="s">
        <v>1</v>
      </c>
      <c r="N263" s="226" t="s">
        <v>41</v>
      </c>
      <c r="O263" s="91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220</v>
      </c>
      <c r="AT263" s="229" t="s">
        <v>142</v>
      </c>
      <c r="AU263" s="229" t="s">
        <v>86</v>
      </c>
      <c r="AY263" s="17" t="s">
        <v>139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84</v>
      </c>
      <c r="BK263" s="230">
        <f>ROUND(I263*H263,2)</f>
        <v>0</v>
      </c>
      <c r="BL263" s="17" t="s">
        <v>220</v>
      </c>
      <c r="BM263" s="229" t="s">
        <v>426</v>
      </c>
    </row>
    <row r="264" s="12" customFormat="1" ht="22.8" customHeight="1">
      <c r="A264" s="12"/>
      <c r="B264" s="202"/>
      <c r="C264" s="203"/>
      <c r="D264" s="204" t="s">
        <v>75</v>
      </c>
      <c r="E264" s="216" t="s">
        <v>427</v>
      </c>
      <c r="F264" s="216" t="s">
        <v>428</v>
      </c>
      <c r="G264" s="203"/>
      <c r="H264" s="203"/>
      <c r="I264" s="206"/>
      <c r="J264" s="217">
        <f>BK264</f>
        <v>0</v>
      </c>
      <c r="K264" s="203"/>
      <c r="L264" s="208"/>
      <c r="M264" s="209"/>
      <c r="N264" s="210"/>
      <c r="O264" s="210"/>
      <c r="P264" s="211">
        <f>SUM(P265:P284)</f>
        <v>0</v>
      </c>
      <c r="Q264" s="210"/>
      <c r="R264" s="211">
        <f>SUM(R265:R284)</f>
        <v>0.6919736</v>
      </c>
      <c r="S264" s="210"/>
      <c r="T264" s="212">
        <f>SUM(T265:T284)</f>
        <v>7.4669027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3" t="s">
        <v>86</v>
      </c>
      <c r="AT264" s="214" t="s">
        <v>75</v>
      </c>
      <c r="AU264" s="214" t="s">
        <v>84</v>
      </c>
      <c r="AY264" s="213" t="s">
        <v>139</v>
      </c>
      <c r="BK264" s="215">
        <f>SUM(BK265:BK284)</f>
        <v>0</v>
      </c>
    </row>
    <row r="265" s="2" customFormat="1" ht="33" customHeight="1">
      <c r="A265" s="38"/>
      <c r="B265" s="39"/>
      <c r="C265" s="218" t="s">
        <v>429</v>
      </c>
      <c r="D265" s="218" t="s">
        <v>142</v>
      </c>
      <c r="E265" s="219" t="s">
        <v>430</v>
      </c>
      <c r="F265" s="220" t="s">
        <v>431</v>
      </c>
      <c r="G265" s="221" t="s">
        <v>162</v>
      </c>
      <c r="H265" s="222">
        <v>15.75</v>
      </c>
      <c r="I265" s="223"/>
      <c r="J265" s="224">
        <f>ROUND(I265*H265,2)</f>
        <v>0</v>
      </c>
      <c r="K265" s="220" t="s">
        <v>146</v>
      </c>
      <c r="L265" s="44"/>
      <c r="M265" s="225" t="s">
        <v>1</v>
      </c>
      <c r="N265" s="226" t="s">
        <v>41</v>
      </c>
      <c r="O265" s="91"/>
      <c r="P265" s="227">
        <f>O265*H265</f>
        <v>0</v>
      </c>
      <c r="Q265" s="227">
        <v>0.013559999999999998</v>
      </c>
      <c r="R265" s="227">
        <f>Q265*H265</f>
        <v>0.21357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220</v>
      </c>
      <c r="AT265" s="229" t="s">
        <v>142</v>
      </c>
      <c r="AU265" s="229" t="s">
        <v>86</v>
      </c>
      <c r="AY265" s="17" t="s">
        <v>139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84</v>
      </c>
      <c r="BK265" s="230">
        <f>ROUND(I265*H265,2)</f>
        <v>0</v>
      </c>
      <c r="BL265" s="17" t="s">
        <v>220</v>
      </c>
      <c r="BM265" s="229" t="s">
        <v>432</v>
      </c>
    </row>
    <row r="266" s="13" customFormat="1">
      <c r="A266" s="13"/>
      <c r="B266" s="231"/>
      <c r="C266" s="232"/>
      <c r="D266" s="233" t="s">
        <v>149</v>
      </c>
      <c r="E266" s="234" t="s">
        <v>1</v>
      </c>
      <c r="F266" s="235" t="s">
        <v>433</v>
      </c>
      <c r="G266" s="232"/>
      <c r="H266" s="236">
        <v>15.75</v>
      </c>
      <c r="I266" s="237"/>
      <c r="J266" s="232"/>
      <c r="K266" s="232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149</v>
      </c>
      <c r="AU266" s="242" t="s">
        <v>86</v>
      </c>
      <c r="AV266" s="13" t="s">
        <v>86</v>
      </c>
      <c r="AW266" s="13" t="s">
        <v>32</v>
      </c>
      <c r="AX266" s="13" t="s">
        <v>84</v>
      </c>
      <c r="AY266" s="242" t="s">
        <v>139</v>
      </c>
    </row>
    <row r="267" s="2" customFormat="1" ht="33" customHeight="1">
      <c r="A267" s="38"/>
      <c r="B267" s="39"/>
      <c r="C267" s="218" t="s">
        <v>434</v>
      </c>
      <c r="D267" s="218" t="s">
        <v>142</v>
      </c>
      <c r="E267" s="219" t="s">
        <v>435</v>
      </c>
      <c r="F267" s="220" t="s">
        <v>436</v>
      </c>
      <c r="G267" s="221" t="s">
        <v>162</v>
      </c>
      <c r="H267" s="222">
        <v>6.615</v>
      </c>
      <c r="I267" s="223"/>
      <c r="J267" s="224">
        <f>ROUND(I267*H267,2)</f>
        <v>0</v>
      </c>
      <c r="K267" s="220" t="s">
        <v>146</v>
      </c>
      <c r="L267" s="44"/>
      <c r="M267" s="225" t="s">
        <v>1</v>
      </c>
      <c r="N267" s="226" t="s">
        <v>41</v>
      </c>
      <c r="O267" s="91"/>
      <c r="P267" s="227">
        <f>O267*H267</f>
        <v>0</v>
      </c>
      <c r="Q267" s="227">
        <v>0.016240000000000002</v>
      </c>
      <c r="R267" s="227">
        <f>Q267*H267</f>
        <v>0.1074276</v>
      </c>
      <c r="S267" s="227">
        <v>0</v>
      </c>
      <c r="T267" s="22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220</v>
      </c>
      <c r="AT267" s="229" t="s">
        <v>142</v>
      </c>
      <c r="AU267" s="229" t="s">
        <v>86</v>
      </c>
      <c r="AY267" s="17" t="s">
        <v>139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84</v>
      </c>
      <c r="BK267" s="230">
        <f>ROUND(I267*H267,2)</f>
        <v>0</v>
      </c>
      <c r="BL267" s="17" t="s">
        <v>220</v>
      </c>
      <c r="BM267" s="229" t="s">
        <v>437</v>
      </c>
    </row>
    <row r="268" s="13" customFormat="1">
      <c r="A268" s="13"/>
      <c r="B268" s="231"/>
      <c r="C268" s="232"/>
      <c r="D268" s="233" t="s">
        <v>149</v>
      </c>
      <c r="E268" s="234" t="s">
        <v>1</v>
      </c>
      <c r="F268" s="235" t="s">
        <v>438</v>
      </c>
      <c r="G268" s="232"/>
      <c r="H268" s="236">
        <v>6.615</v>
      </c>
      <c r="I268" s="237"/>
      <c r="J268" s="232"/>
      <c r="K268" s="232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149</v>
      </c>
      <c r="AU268" s="242" t="s">
        <v>86</v>
      </c>
      <c r="AV268" s="13" t="s">
        <v>86</v>
      </c>
      <c r="AW268" s="13" t="s">
        <v>32</v>
      </c>
      <c r="AX268" s="13" t="s">
        <v>84</v>
      </c>
      <c r="AY268" s="242" t="s">
        <v>139</v>
      </c>
    </row>
    <row r="269" s="2" customFormat="1" ht="24.15" customHeight="1">
      <c r="A269" s="38"/>
      <c r="B269" s="39"/>
      <c r="C269" s="218" t="s">
        <v>439</v>
      </c>
      <c r="D269" s="218" t="s">
        <v>142</v>
      </c>
      <c r="E269" s="219" t="s">
        <v>440</v>
      </c>
      <c r="F269" s="220" t="s">
        <v>441</v>
      </c>
      <c r="G269" s="221" t="s">
        <v>162</v>
      </c>
      <c r="H269" s="222">
        <v>13.15</v>
      </c>
      <c r="I269" s="223"/>
      <c r="J269" s="224">
        <f>ROUND(I269*H269,2)</f>
        <v>0</v>
      </c>
      <c r="K269" s="220" t="s">
        <v>146</v>
      </c>
      <c r="L269" s="44"/>
      <c r="M269" s="225" t="s">
        <v>1</v>
      </c>
      <c r="N269" s="226" t="s">
        <v>41</v>
      </c>
      <c r="O269" s="91"/>
      <c r="P269" s="227">
        <f>O269*H269</f>
        <v>0</v>
      </c>
      <c r="Q269" s="227">
        <v>0.012200000000000002</v>
      </c>
      <c r="R269" s="227">
        <f>Q269*H269</f>
        <v>0.16043000000000003</v>
      </c>
      <c r="S269" s="227">
        <v>0</v>
      </c>
      <c r="T269" s="22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9" t="s">
        <v>220</v>
      </c>
      <c r="AT269" s="229" t="s">
        <v>142</v>
      </c>
      <c r="AU269" s="229" t="s">
        <v>86</v>
      </c>
      <c r="AY269" s="17" t="s">
        <v>139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7" t="s">
        <v>84</v>
      </c>
      <c r="BK269" s="230">
        <f>ROUND(I269*H269,2)</f>
        <v>0</v>
      </c>
      <c r="BL269" s="17" t="s">
        <v>220</v>
      </c>
      <c r="BM269" s="229" t="s">
        <v>442</v>
      </c>
    </row>
    <row r="270" s="13" customFormat="1">
      <c r="A270" s="13"/>
      <c r="B270" s="231"/>
      <c r="C270" s="232"/>
      <c r="D270" s="233" t="s">
        <v>149</v>
      </c>
      <c r="E270" s="234" t="s">
        <v>1</v>
      </c>
      <c r="F270" s="235" t="s">
        <v>443</v>
      </c>
      <c r="G270" s="232"/>
      <c r="H270" s="236">
        <v>13.15</v>
      </c>
      <c r="I270" s="237"/>
      <c r="J270" s="232"/>
      <c r="K270" s="232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149</v>
      </c>
      <c r="AU270" s="242" t="s">
        <v>86</v>
      </c>
      <c r="AV270" s="13" t="s">
        <v>86</v>
      </c>
      <c r="AW270" s="13" t="s">
        <v>32</v>
      </c>
      <c r="AX270" s="13" t="s">
        <v>84</v>
      </c>
      <c r="AY270" s="242" t="s">
        <v>139</v>
      </c>
    </row>
    <row r="271" s="2" customFormat="1" ht="24.15" customHeight="1">
      <c r="A271" s="38"/>
      <c r="B271" s="39"/>
      <c r="C271" s="218" t="s">
        <v>444</v>
      </c>
      <c r="D271" s="218" t="s">
        <v>142</v>
      </c>
      <c r="E271" s="219" t="s">
        <v>445</v>
      </c>
      <c r="F271" s="220" t="s">
        <v>446</v>
      </c>
      <c r="G271" s="221" t="s">
        <v>162</v>
      </c>
      <c r="H271" s="222">
        <v>16.71</v>
      </c>
      <c r="I271" s="223"/>
      <c r="J271" s="224">
        <f>ROUND(I271*H271,2)</f>
        <v>0</v>
      </c>
      <c r="K271" s="220" t="s">
        <v>146</v>
      </c>
      <c r="L271" s="44"/>
      <c r="M271" s="225" t="s">
        <v>1</v>
      </c>
      <c r="N271" s="226" t="s">
        <v>41</v>
      </c>
      <c r="O271" s="91"/>
      <c r="P271" s="227">
        <f>O271*H271</f>
        <v>0</v>
      </c>
      <c r="Q271" s="227">
        <v>0.0126</v>
      </c>
      <c r="R271" s="227">
        <f>Q271*H271</f>
        <v>0.210546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220</v>
      </c>
      <c r="AT271" s="229" t="s">
        <v>142</v>
      </c>
      <c r="AU271" s="229" t="s">
        <v>86</v>
      </c>
      <c r="AY271" s="17" t="s">
        <v>139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84</v>
      </c>
      <c r="BK271" s="230">
        <f>ROUND(I271*H271,2)</f>
        <v>0</v>
      </c>
      <c r="BL271" s="17" t="s">
        <v>220</v>
      </c>
      <c r="BM271" s="229" t="s">
        <v>447</v>
      </c>
    </row>
    <row r="272" s="13" customFormat="1">
      <c r="A272" s="13"/>
      <c r="B272" s="231"/>
      <c r="C272" s="232"/>
      <c r="D272" s="233" t="s">
        <v>149</v>
      </c>
      <c r="E272" s="234" t="s">
        <v>1</v>
      </c>
      <c r="F272" s="235" t="s">
        <v>448</v>
      </c>
      <c r="G272" s="232"/>
      <c r="H272" s="236">
        <v>5.9</v>
      </c>
      <c r="I272" s="237"/>
      <c r="J272" s="232"/>
      <c r="K272" s="232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149</v>
      </c>
      <c r="AU272" s="242" t="s">
        <v>86</v>
      </c>
      <c r="AV272" s="13" t="s">
        <v>86</v>
      </c>
      <c r="AW272" s="13" t="s">
        <v>32</v>
      </c>
      <c r="AX272" s="13" t="s">
        <v>76</v>
      </c>
      <c r="AY272" s="242" t="s">
        <v>139</v>
      </c>
    </row>
    <row r="273" s="13" customFormat="1">
      <c r="A273" s="13"/>
      <c r="B273" s="231"/>
      <c r="C273" s="232"/>
      <c r="D273" s="233" t="s">
        <v>149</v>
      </c>
      <c r="E273" s="234" t="s">
        <v>1</v>
      </c>
      <c r="F273" s="235" t="s">
        <v>449</v>
      </c>
      <c r="G273" s="232"/>
      <c r="H273" s="236">
        <v>10.81</v>
      </c>
      <c r="I273" s="237"/>
      <c r="J273" s="232"/>
      <c r="K273" s="232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149</v>
      </c>
      <c r="AU273" s="242" t="s">
        <v>86</v>
      </c>
      <c r="AV273" s="13" t="s">
        <v>86</v>
      </c>
      <c r="AW273" s="13" t="s">
        <v>32</v>
      </c>
      <c r="AX273" s="13" t="s">
        <v>76</v>
      </c>
      <c r="AY273" s="242" t="s">
        <v>139</v>
      </c>
    </row>
    <row r="274" s="14" customFormat="1">
      <c r="A274" s="14"/>
      <c r="B274" s="243"/>
      <c r="C274" s="244"/>
      <c r="D274" s="233" t="s">
        <v>149</v>
      </c>
      <c r="E274" s="245" t="s">
        <v>1</v>
      </c>
      <c r="F274" s="246" t="s">
        <v>166</v>
      </c>
      <c r="G274" s="244"/>
      <c r="H274" s="247">
        <v>16.71</v>
      </c>
      <c r="I274" s="248"/>
      <c r="J274" s="244"/>
      <c r="K274" s="244"/>
      <c r="L274" s="249"/>
      <c r="M274" s="250"/>
      <c r="N274" s="251"/>
      <c r="O274" s="251"/>
      <c r="P274" s="251"/>
      <c r="Q274" s="251"/>
      <c r="R274" s="251"/>
      <c r="S274" s="251"/>
      <c r="T274" s="25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3" t="s">
        <v>149</v>
      </c>
      <c r="AU274" s="253" t="s">
        <v>86</v>
      </c>
      <c r="AV274" s="14" t="s">
        <v>147</v>
      </c>
      <c r="AW274" s="14" t="s">
        <v>32</v>
      </c>
      <c r="AX274" s="14" t="s">
        <v>84</v>
      </c>
      <c r="AY274" s="253" t="s">
        <v>139</v>
      </c>
    </row>
    <row r="275" s="2" customFormat="1" ht="24.15" customHeight="1">
      <c r="A275" s="38"/>
      <c r="B275" s="39"/>
      <c r="C275" s="218" t="s">
        <v>450</v>
      </c>
      <c r="D275" s="218" t="s">
        <v>142</v>
      </c>
      <c r="E275" s="219" t="s">
        <v>451</v>
      </c>
      <c r="F275" s="220" t="s">
        <v>452</v>
      </c>
      <c r="G275" s="221" t="s">
        <v>162</v>
      </c>
      <c r="H275" s="222">
        <v>433.87</v>
      </c>
      <c r="I275" s="223"/>
      <c r="J275" s="224">
        <f>ROUND(I275*H275,2)</f>
        <v>0</v>
      </c>
      <c r="K275" s="220" t="s">
        <v>146</v>
      </c>
      <c r="L275" s="44"/>
      <c r="M275" s="225" t="s">
        <v>1</v>
      </c>
      <c r="N275" s="226" t="s">
        <v>41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0.017209999999999998</v>
      </c>
      <c r="T275" s="228">
        <f>S275*H275</f>
        <v>7.4669027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220</v>
      </c>
      <c r="AT275" s="229" t="s">
        <v>142</v>
      </c>
      <c r="AU275" s="229" t="s">
        <v>86</v>
      </c>
      <c r="AY275" s="17" t="s">
        <v>139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84</v>
      </c>
      <c r="BK275" s="230">
        <f>ROUND(I275*H275,2)</f>
        <v>0</v>
      </c>
      <c r="BL275" s="17" t="s">
        <v>220</v>
      </c>
      <c r="BM275" s="229" t="s">
        <v>453</v>
      </c>
    </row>
    <row r="276" s="13" customFormat="1">
      <c r="A276" s="13"/>
      <c r="B276" s="231"/>
      <c r="C276" s="232"/>
      <c r="D276" s="233" t="s">
        <v>149</v>
      </c>
      <c r="E276" s="234" t="s">
        <v>1</v>
      </c>
      <c r="F276" s="235" t="s">
        <v>454</v>
      </c>
      <c r="G276" s="232"/>
      <c r="H276" s="236">
        <v>0.87</v>
      </c>
      <c r="I276" s="237"/>
      <c r="J276" s="232"/>
      <c r="K276" s="232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149</v>
      </c>
      <c r="AU276" s="242" t="s">
        <v>86</v>
      </c>
      <c r="AV276" s="13" t="s">
        <v>86</v>
      </c>
      <c r="AW276" s="13" t="s">
        <v>32</v>
      </c>
      <c r="AX276" s="13" t="s">
        <v>76</v>
      </c>
      <c r="AY276" s="242" t="s">
        <v>139</v>
      </c>
    </row>
    <row r="277" s="13" customFormat="1">
      <c r="A277" s="13"/>
      <c r="B277" s="231"/>
      <c r="C277" s="232"/>
      <c r="D277" s="233" t="s">
        <v>149</v>
      </c>
      <c r="E277" s="234" t="s">
        <v>1</v>
      </c>
      <c r="F277" s="235" t="s">
        <v>455</v>
      </c>
      <c r="G277" s="232"/>
      <c r="H277" s="236">
        <v>433</v>
      </c>
      <c r="I277" s="237"/>
      <c r="J277" s="232"/>
      <c r="K277" s="232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149</v>
      </c>
      <c r="AU277" s="242" t="s">
        <v>86</v>
      </c>
      <c r="AV277" s="13" t="s">
        <v>86</v>
      </c>
      <c r="AW277" s="13" t="s">
        <v>32</v>
      </c>
      <c r="AX277" s="13" t="s">
        <v>76</v>
      </c>
      <c r="AY277" s="242" t="s">
        <v>139</v>
      </c>
    </row>
    <row r="278" s="14" customFormat="1">
      <c r="A278" s="14"/>
      <c r="B278" s="243"/>
      <c r="C278" s="244"/>
      <c r="D278" s="233" t="s">
        <v>149</v>
      </c>
      <c r="E278" s="245" t="s">
        <v>1</v>
      </c>
      <c r="F278" s="246" t="s">
        <v>166</v>
      </c>
      <c r="G278" s="244"/>
      <c r="H278" s="247">
        <v>433.87</v>
      </c>
      <c r="I278" s="248"/>
      <c r="J278" s="244"/>
      <c r="K278" s="244"/>
      <c r="L278" s="249"/>
      <c r="M278" s="250"/>
      <c r="N278" s="251"/>
      <c r="O278" s="251"/>
      <c r="P278" s="251"/>
      <c r="Q278" s="251"/>
      <c r="R278" s="251"/>
      <c r="S278" s="251"/>
      <c r="T278" s="25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3" t="s">
        <v>149</v>
      </c>
      <c r="AU278" s="253" t="s">
        <v>86</v>
      </c>
      <c r="AV278" s="14" t="s">
        <v>147</v>
      </c>
      <c r="AW278" s="14" t="s">
        <v>32</v>
      </c>
      <c r="AX278" s="14" t="s">
        <v>84</v>
      </c>
      <c r="AY278" s="253" t="s">
        <v>139</v>
      </c>
    </row>
    <row r="279" s="2" customFormat="1" ht="24.15" customHeight="1">
      <c r="A279" s="38"/>
      <c r="B279" s="39"/>
      <c r="C279" s="218" t="s">
        <v>456</v>
      </c>
      <c r="D279" s="218" t="s">
        <v>142</v>
      </c>
      <c r="E279" s="219" t="s">
        <v>457</v>
      </c>
      <c r="F279" s="220" t="s">
        <v>458</v>
      </c>
      <c r="G279" s="221" t="s">
        <v>402</v>
      </c>
      <c r="H279" s="278"/>
      <c r="I279" s="223"/>
      <c r="J279" s="224">
        <f>ROUND(I279*H279,2)</f>
        <v>0</v>
      </c>
      <c r="K279" s="220" t="s">
        <v>146</v>
      </c>
      <c r="L279" s="44"/>
      <c r="M279" s="225" t="s">
        <v>1</v>
      </c>
      <c r="N279" s="226" t="s">
        <v>41</v>
      </c>
      <c r="O279" s="91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9" t="s">
        <v>220</v>
      </c>
      <c r="AT279" s="229" t="s">
        <v>142</v>
      </c>
      <c r="AU279" s="229" t="s">
        <v>86</v>
      </c>
      <c r="AY279" s="17" t="s">
        <v>139</v>
      </c>
      <c r="BE279" s="230">
        <f>IF(N279="základní",J279,0)</f>
        <v>0</v>
      </c>
      <c r="BF279" s="230">
        <f>IF(N279="snížená",J279,0)</f>
        <v>0</v>
      </c>
      <c r="BG279" s="230">
        <f>IF(N279="zákl. přenesená",J279,0)</f>
        <v>0</v>
      </c>
      <c r="BH279" s="230">
        <f>IF(N279="sníž. přenesená",J279,0)</f>
        <v>0</v>
      </c>
      <c r="BI279" s="230">
        <f>IF(N279="nulová",J279,0)</f>
        <v>0</v>
      </c>
      <c r="BJ279" s="17" t="s">
        <v>84</v>
      </c>
      <c r="BK279" s="230">
        <f>ROUND(I279*H279,2)</f>
        <v>0</v>
      </c>
      <c r="BL279" s="17" t="s">
        <v>220</v>
      </c>
      <c r="BM279" s="229" t="s">
        <v>459</v>
      </c>
    </row>
    <row r="280" s="2" customFormat="1" ht="24.15" customHeight="1">
      <c r="A280" s="38"/>
      <c r="B280" s="39"/>
      <c r="C280" s="218" t="s">
        <v>460</v>
      </c>
      <c r="D280" s="218" t="s">
        <v>142</v>
      </c>
      <c r="E280" s="219" t="s">
        <v>461</v>
      </c>
      <c r="F280" s="220" t="s">
        <v>462</v>
      </c>
      <c r="G280" s="221" t="s">
        <v>402</v>
      </c>
      <c r="H280" s="278"/>
      <c r="I280" s="223"/>
      <c r="J280" s="224">
        <f>ROUND(I280*H280,2)</f>
        <v>0</v>
      </c>
      <c r="K280" s="220" t="s">
        <v>146</v>
      </c>
      <c r="L280" s="44"/>
      <c r="M280" s="225" t="s">
        <v>1</v>
      </c>
      <c r="N280" s="226" t="s">
        <v>41</v>
      </c>
      <c r="O280" s="91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9" t="s">
        <v>220</v>
      </c>
      <c r="AT280" s="229" t="s">
        <v>142</v>
      </c>
      <c r="AU280" s="229" t="s">
        <v>86</v>
      </c>
      <c r="AY280" s="17" t="s">
        <v>139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7" t="s">
        <v>84</v>
      </c>
      <c r="BK280" s="230">
        <f>ROUND(I280*H280,2)</f>
        <v>0</v>
      </c>
      <c r="BL280" s="17" t="s">
        <v>220</v>
      </c>
      <c r="BM280" s="229" t="s">
        <v>463</v>
      </c>
    </row>
    <row r="281" s="2" customFormat="1" ht="24.15" customHeight="1">
      <c r="A281" s="38"/>
      <c r="B281" s="39"/>
      <c r="C281" s="218" t="s">
        <v>464</v>
      </c>
      <c r="D281" s="218" t="s">
        <v>142</v>
      </c>
      <c r="E281" s="219" t="s">
        <v>465</v>
      </c>
      <c r="F281" s="220" t="s">
        <v>466</v>
      </c>
      <c r="G281" s="221" t="s">
        <v>162</v>
      </c>
      <c r="H281" s="222">
        <v>382.37</v>
      </c>
      <c r="I281" s="223"/>
      <c r="J281" s="224">
        <f>ROUND(I281*H281,2)</f>
        <v>0</v>
      </c>
      <c r="K281" s="220" t="s">
        <v>1</v>
      </c>
      <c r="L281" s="44"/>
      <c r="M281" s="225" t="s">
        <v>1</v>
      </c>
      <c r="N281" s="226" t="s">
        <v>41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220</v>
      </c>
      <c r="AT281" s="229" t="s">
        <v>142</v>
      </c>
      <c r="AU281" s="229" t="s">
        <v>86</v>
      </c>
      <c r="AY281" s="17" t="s">
        <v>139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84</v>
      </c>
      <c r="BK281" s="230">
        <f>ROUND(I281*H281,2)</f>
        <v>0</v>
      </c>
      <c r="BL281" s="17" t="s">
        <v>220</v>
      </c>
      <c r="BM281" s="229" t="s">
        <v>467</v>
      </c>
    </row>
    <row r="282" s="2" customFormat="1">
      <c r="A282" s="38"/>
      <c r="B282" s="39"/>
      <c r="C282" s="40"/>
      <c r="D282" s="233" t="s">
        <v>387</v>
      </c>
      <c r="E282" s="40"/>
      <c r="F282" s="274" t="s">
        <v>468</v>
      </c>
      <c r="G282" s="40"/>
      <c r="H282" s="40"/>
      <c r="I282" s="275"/>
      <c r="J282" s="40"/>
      <c r="K282" s="40"/>
      <c r="L282" s="44"/>
      <c r="M282" s="276"/>
      <c r="N282" s="277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387</v>
      </c>
      <c r="AU282" s="17" t="s">
        <v>86</v>
      </c>
    </row>
    <row r="283" s="13" customFormat="1">
      <c r="A283" s="13"/>
      <c r="B283" s="231"/>
      <c r="C283" s="232"/>
      <c r="D283" s="233" t="s">
        <v>149</v>
      </c>
      <c r="E283" s="234" t="s">
        <v>1</v>
      </c>
      <c r="F283" s="235" t="s">
        <v>469</v>
      </c>
      <c r="G283" s="232"/>
      <c r="H283" s="236">
        <v>382.37</v>
      </c>
      <c r="I283" s="237"/>
      <c r="J283" s="232"/>
      <c r="K283" s="232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149</v>
      </c>
      <c r="AU283" s="242" t="s">
        <v>86</v>
      </c>
      <c r="AV283" s="13" t="s">
        <v>86</v>
      </c>
      <c r="AW283" s="13" t="s">
        <v>32</v>
      </c>
      <c r="AX283" s="13" t="s">
        <v>84</v>
      </c>
      <c r="AY283" s="242" t="s">
        <v>139</v>
      </c>
    </row>
    <row r="284" s="2" customFormat="1" ht="16.5" customHeight="1">
      <c r="A284" s="38"/>
      <c r="B284" s="39"/>
      <c r="C284" s="218" t="s">
        <v>470</v>
      </c>
      <c r="D284" s="218" t="s">
        <v>142</v>
      </c>
      <c r="E284" s="219" t="s">
        <v>471</v>
      </c>
      <c r="F284" s="220" t="s">
        <v>472</v>
      </c>
      <c r="G284" s="221" t="s">
        <v>162</v>
      </c>
      <c r="H284" s="222">
        <v>12</v>
      </c>
      <c r="I284" s="223"/>
      <c r="J284" s="224">
        <f>ROUND(I284*H284,2)</f>
        <v>0</v>
      </c>
      <c r="K284" s="220" t="s">
        <v>1</v>
      </c>
      <c r="L284" s="44"/>
      <c r="M284" s="225" t="s">
        <v>1</v>
      </c>
      <c r="N284" s="226" t="s">
        <v>41</v>
      </c>
      <c r="O284" s="91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220</v>
      </c>
      <c r="AT284" s="229" t="s">
        <v>142</v>
      </c>
      <c r="AU284" s="229" t="s">
        <v>86</v>
      </c>
      <c r="AY284" s="17" t="s">
        <v>139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84</v>
      </c>
      <c r="BK284" s="230">
        <f>ROUND(I284*H284,2)</f>
        <v>0</v>
      </c>
      <c r="BL284" s="17" t="s">
        <v>220</v>
      </c>
      <c r="BM284" s="229" t="s">
        <v>473</v>
      </c>
    </row>
    <row r="285" s="12" customFormat="1" ht="22.8" customHeight="1">
      <c r="A285" s="12"/>
      <c r="B285" s="202"/>
      <c r="C285" s="203"/>
      <c r="D285" s="204" t="s">
        <v>75</v>
      </c>
      <c r="E285" s="216" t="s">
        <v>474</v>
      </c>
      <c r="F285" s="216" t="s">
        <v>475</v>
      </c>
      <c r="G285" s="203"/>
      <c r="H285" s="203"/>
      <c r="I285" s="206"/>
      <c r="J285" s="217">
        <f>BK285</f>
        <v>0</v>
      </c>
      <c r="K285" s="203"/>
      <c r="L285" s="208"/>
      <c r="M285" s="209"/>
      <c r="N285" s="210"/>
      <c r="O285" s="210"/>
      <c r="P285" s="211">
        <f>SUM(P286:P310)</f>
        <v>0</v>
      </c>
      <c r="Q285" s="210"/>
      <c r="R285" s="211">
        <f>SUM(R286:R310)</f>
        <v>0</v>
      </c>
      <c r="S285" s="210"/>
      <c r="T285" s="212">
        <f>SUM(T286:T310)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13" t="s">
        <v>86</v>
      </c>
      <c r="AT285" s="214" t="s">
        <v>75</v>
      </c>
      <c r="AU285" s="214" t="s">
        <v>84</v>
      </c>
      <c r="AY285" s="213" t="s">
        <v>139</v>
      </c>
      <c r="BK285" s="215">
        <f>SUM(BK286:BK310)</f>
        <v>0</v>
      </c>
    </row>
    <row r="286" s="2" customFormat="1" ht="24.15" customHeight="1">
      <c r="A286" s="38"/>
      <c r="B286" s="39"/>
      <c r="C286" s="218" t="s">
        <v>476</v>
      </c>
      <c r="D286" s="218" t="s">
        <v>142</v>
      </c>
      <c r="E286" s="219" t="s">
        <v>477</v>
      </c>
      <c r="F286" s="220" t="s">
        <v>478</v>
      </c>
      <c r="G286" s="221" t="s">
        <v>402</v>
      </c>
      <c r="H286" s="278"/>
      <c r="I286" s="223"/>
      <c r="J286" s="224">
        <f>ROUND(I286*H286,2)</f>
        <v>0</v>
      </c>
      <c r="K286" s="220" t="s">
        <v>146</v>
      </c>
      <c r="L286" s="44"/>
      <c r="M286" s="225" t="s">
        <v>1</v>
      </c>
      <c r="N286" s="226" t="s">
        <v>41</v>
      </c>
      <c r="O286" s="91"/>
      <c r="P286" s="227">
        <f>O286*H286</f>
        <v>0</v>
      </c>
      <c r="Q286" s="227">
        <v>0</v>
      </c>
      <c r="R286" s="227">
        <f>Q286*H286</f>
        <v>0</v>
      </c>
      <c r="S286" s="227">
        <v>0</v>
      </c>
      <c r="T286" s="22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9" t="s">
        <v>220</v>
      </c>
      <c r="AT286" s="229" t="s">
        <v>142</v>
      </c>
      <c r="AU286" s="229" t="s">
        <v>86</v>
      </c>
      <c r="AY286" s="17" t="s">
        <v>139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7" t="s">
        <v>84</v>
      </c>
      <c r="BK286" s="230">
        <f>ROUND(I286*H286,2)</f>
        <v>0</v>
      </c>
      <c r="BL286" s="17" t="s">
        <v>220</v>
      </c>
      <c r="BM286" s="229" t="s">
        <v>479</v>
      </c>
    </row>
    <row r="287" s="2" customFormat="1" ht="24.15" customHeight="1">
      <c r="A287" s="38"/>
      <c r="B287" s="39"/>
      <c r="C287" s="218" t="s">
        <v>480</v>
      </c>
      <c r="D287" s="218" t="s">
        <v>142</v>
      </c>
      <c r="E287" s="219" t="s">
        <v>481</v>
      </c>
      <c r="F287" s="220" t="s">
        <v>482</v>
      </c>
      <c r="G287" s="221" t="s">
        <v>402</v>
      </c>
      <c r="H287" s="278"/>
      <c r="I287" s="223"/>
      <c r="J287" s="224">
        <f>ROUND(I287*H287,2)</f>
        <v>0</v>
      </c>
      <c r="K287" s="220" t="s">
        <v>146</v>
      </c>
      <c r="L287" s="44"/>
      <c r="M287" s="225" t="s">
        <v>1</v>
      </c>
      <c r="N287" s="226" t="s">
        <v>41</v>
      </c>
      <c r="O287" s="91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9" t="s">
        <v>220</v>
      </c>
      <c r="AT287" s="229" t="s">
        <v>142</v>
      </c>
      <c r="AU287" s="229" t="s">
        <v>86</v>
      </c>
      <c r="AY287" s="17" t="s">
        <v>139</v>
      </c>
      <c r="BE287" s="230">
        <f>IF(N287="základní",J287,0)</f>
        <v>0</v>
      </c>
      <c r="BF287" s="230">
        <f>IF(N287="snížená",J287,0)</f>
        <v>0</v>
      </c>
      <c r="BG287" s="230">
        <f>IF(N287="zákl. přenesená",J287,0)</f>
        <v>0</v>
      </c>
      <c r="BH287" s="230">
        <f>IF(N287="sníž. přenesená",J287,0)</f>
        <v>0</v>
      </c>
      <c r="BI287" s="230">
        <f>IF(N287="nulová",J287,0)</f>
        <v>0</v>
      </c>
      <c r="BJ287" s="17" t="s">
        <v>84</v>
      </c>
      <c r="BK287" s="230">
        <f>ROUND(I287*H287,2)</f>
        <v>0</v>
      </c>
      <c r="BL287" s="17" t="s">
        <v>220</v>
      </c>
      <c r="BM287" s="229" t="s">
        <v>483</v>
      </c>
    </row>
    <row r="288" s="2" customFormat="1">
      <c r="A288" s="38"/>
      <c r="B288" s="39"/>
      <c r="C288" s="218" t="s">
        <v>484</v>
      </c>
      <c r="D288" s="218" t="s">
        <v>142</v>
      </c>
      <c r="E288" s="219" t="s">
        <v>485</v>
      </c>
      <c r="F288" s="220" t="s">
        <v>486</v>
      </c>
      <c r="G288" s="221" t="s">
        <v>487</v>
      </c>
      <c r="H288" s="222">
        <v>3</v>
      </c>
      <c r="I288" s="223"/>
      <c r="J288" s="224">
        <f>ROUND(I288*H288,2)</f>
        <v>0</v>
      </c>
      <c r="K288" s="220" t="s">
        <v>1</v>
      </c>
      <c r="L288" s="44"/>
      <c r="M288" s="225" t="s">
        <v>1</v>
      </c>
      <c r="N288" s="226" t="s">
        <v>41</v>
      </c>
      <c r="O288" s="91"/>
      <c r="P288" s="227">
        <f>O288*H288</f>
        <v>0</v>
      </c>
      <c r="Q288" s="227">
        <v>0</v>
      </c>
      <c r="R288" s="227">
        <f>Q288*H288</f>
        <v>0</v>
      </c>
      <c r="S288" s="227">
        <v>0</v>
      </c>
      <c r="T288" s="228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9" t="s">
        <v>220</v>
      </c>
      <c r="AT288" s="229" t="s">
        <v>142</v>
      </c>
      <c r="AU288" s="229" t="s">
        <v>86</v>
      </c>
      <c r="AY288" s="17" t="s">
        <v>139</v>
      </c>
      <c r="BE288" s="230">
        <f>IF(N288="základní",J288,0)</f>
        <v>0</v>
      </c>
      <c r="BF288" s="230">
        <f>IF(N288="snížená",J288,0)</f>
        <v>0</v>
      </c>
      <c r="BG288" s="230">
        <f>IF(N288="zákl. přenesená",J288,0)</f>
        <v>0</v>
      </c>
      <c r="BH288" s="230">
        <f>IF(N288="sníž. přenesená",J288,0)</f>
        <v>0</v>
      </c>
      <c r="BI288" s="230">
        <f>IF(N288="nulová",J288,0)</f>
        <v>0</v>
      </c>
      <c r="BJ288" s="17" t="s">
        <v>84</v>
      </c>
      <c r="BK288" s="230">
        <f>ROUND(I288*H288,2)</f>
        <v>0</v>
      </c>
      <c r="BL288" s="17" t="s">
        <v>220</v>
      </c>
      <c r="BM288" s="229" t="s">
        <v>488</v>
      </c>
    </row>
    <row r="289" s="2" customFormat="1">
      <c r="A289" s="38"/>
      <c r="B289" s="39"/>
      <c r="C289" s="40"/>
      <c r="D289" s="233" t="s">
        <v>387</v>
      </c>
      <c r="E289" s="40"/>
      <c r="F289" s="274" t="s">
        <v>489</v>
      </c>
      <c r="G289" s="40"/>
      <c r="H289" s="40"/>
      <c r="I289" s="275"/>
      <c r="J289" s="40"/>
      <c r="K289" s="40"/>
      <c r="L289" s="44"/>
      <c r="M289" s="276"/>
      <c r="N289" s="277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387</v>
      </c>
      <c r="AU289" s="17" t="s">
        <v>86</v>
      </c>
    </row>
    <row r="290" s="2" customFormat="1">
      <c r="A290" s="38"/>
      <c r="B290" s="39"/>
      <c r="C290" s="218" t="s">
        <v>490</v>
      </c>
      <c r="D290" s="218" t="s">
        <v>142</v>
      </c>
      <c r="E290" s="219" t="s">
        <v>491</v>
      </c>
      <c r="F290" s="220" t="s">
        <v>492</v>
      </c>
      <c r="G290" s="221" t="s">
        <v>487</v>
      </c>
      <c r="H290" s="222">
        <v>2</v>
      </c>
      <c r="I290" s="223"/>
      <c r="J290" s="224">
        <f>ROUND(I290*H290,2)</f>
        <v>0</v>
      </c>
      <c r="K290" s="220" t="s">
        <v>1</v>
      </c>
      <c r="L290" s="44"/>
      <c r="M290" s="225" t="s">
        <v>1</v>
      </c>
      <c r="N290" s="226" t="s">
        <v>41</v>
      </c>
      <c r="O290" s="91"/>
      <c r="P290" s="227">
        <f>O290*H290</f>
        <v>0</v>
      </c>
      <c r="Q290" s="227">
        <v>0</v>
      </c>
      <c r="R290" s="227">
        <f>Q290*H290</f>
        <v>0</v>
      </c>
      <c r="S290" s="227">
        <v>0</v>
      </c>
      <c r="T290" s="22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9" t="s">
        <v>220</v>
      </c>
      <c r="AT290" s="229" t="s">
        <v>142</v>
      </c>
      <c r="AU290" s="229" t="s">
        <v>86</v>
      </c>
      <c r="AY290" s="17" t="s">
        <v>139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17" t="s">
        <v>84</v>
      </c>
      <c r="BK290" s="230">
        <f>ROUND(I290*H290,2)</f>
        <v>0</v>
      </c>
      <c r="BL290" s="17" t="s">
        <v>220</v>
      </c>
      <c r="BM290" s="229" t="s">
        <v>493</v>
      </c>
    </row>
    <row r="291" s="2" customFormat="1">
      <c r="A291" s="38"/>
      <c r="B291" s="39"/>
      <c r="C291" s="40"/>
      <c r="D291" s="233" t="s">
        <v>387</v>
      </c>
      <c r="E291" s="40"/>
      <c r="F291" s="274" t="s">
        <v>494</v>
      </c>
      <c r="G291" s="40"/>
      <c r="H291" s="40"/>
      <c r="I291" s="275"/>
      <c r="J291" s="40"/>
      <c r="K291" s="40"/>
      <c r="L291" s="44"/>
      <c r="M291" s="276"/>
      <c r="N291" s="277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387</v>
      </c>
      <c r="AU291" s="17" t="s">
        <v>86</v>
      </c>
    </row>
    <row r="292" s="2" customFormat="1">
      <c r="A292" s="38"/>
      <c r="B292" s="39"/>
      <c r="C292" s="218" t="s">
        <v>495</v>
      </c>
      <c r="D292" s="218" t="s">
        <v>142</v>
      </c>
      <c r="E292" s="219" t="s">
        <v>496</v>
      </c>
      <c r="F292" s="220" t="s">
        <v>497</v>
      </c>
      <c r="G292" s="221" t="s">
        <v>487</v>
      </c>
      <c r="H292" s="222">
        <v>1</v>
      </c>
      <c r="I292" s="223"/>
      <c r="J292" s="224">
        <f>ROUND(I292*H292,2)</f>
        <v>0</v>
      </c>
      <c r="K292" s="220" t="s">
        <v>1</v>
      </c>
      <c r="L292" s="44"/>
      <c r="M292" s="225" t="s">
        <v>1</v>
      </c>
      <c r="N292" s="226" t="s">
        <v>41</v>
      </c>
      <c r="O292" s="91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9" t="s">
        <v>220</v>
      </c>
      <c r="AT292" s="229" t="s">
        <v>142</v>
      </c>
      <c r="AU292" s="229" t="s">
        <v>86</v>
      </c>
      <c r="AY292" s="17" t="s">
        <v>139</v>
      </c>
      <c r="BE292" s="230">
        <f>IF(N292="základní",J292,0)</f>
        <v>0</v>
      </c>
      <c r="BF292" s="230">
        <f>IF(N292="snížená",J292,0)</f>
        <v>0</v>
      </c>
      <c r="BG292" s="230">
        <f>IF(N292="zákl. přenesená",J292,0)</f>
        <v>0</v>
      </c>
      <c r="BH292" s="230">
        <f>IF(N292="sníž. přenesená",J292,0)</f>
        <v>0</v>
      </c>
      <c r="BI292" s="230">
        <f>IF(N292="nulová",J292,0)</f>
        <v>0</v>
      </c>
      <c r="BJ292" s="17" t="s">
        <v>84</v>
      </c>
      <c r="BK292" s="230">
        <f>ROUND(I292*H292,2)</f>
        <v>0</v>
      </c>
      <c r="BL292" s="17" t="s">
        <v>220</v>
      </c>
      <c r="BM292" s="229" t="s">
        <v>498</v>
      </c>
    </row>
    <row r="293" s="2" customFormat="1">
      <c r="A293" s="38"/>
      <c r="B293" s="39"/>
      <c r="C293" s="40"/>
      <c r="D293" s="233" t="s">
        <v>387</v>
      </c>
      <c r="E293" s="40"/>
      <c r="F293" s="274" t="s">
        <v>489</v>
      </c>
      <c r="G293" s="40"/>
      <c r="H293" s="40"/>
      <c r="I293" s="275"/>
      <c r="J293" s="40"/>
      <c r="K293" s="40"/>
      <c r="L293" s="44"/>
      <c r="M293" s="276"/>
      <c r="N293" s="277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387</v>
      </c>
      <c r="AU293" s="17" t="s">
        <v>86</v>
      </c>
    </row>
    <row r="294" s="2" customFormat="1" ht="24.15" customHeight="1">
      <c r="A294" s="38"/>
      <c r="B294" s="39"/>
      <c r="C294" s="218" t="s">
        <v>499</v>
      </c>
      <c r="D294" s="218" t="s">
        <v>142</v>
      </c>
      <c r="E294" s="219" t="s">
        <v>500</v>
      </c>
      <c r="F294" s="220" t="s">
        <v>501</v>
      </c>
      <c r="G294" s="221" t="s">
        <v>145</v>
      </c>
      <c r="H294" s="222">
        <v>9</v>
      </c>
      <c r="I294" s="223"/>
      <c r="J294" s="224">
        <f>ROUND(I294*H294,2)</f>
        <v>0</v>
      </c>
      <c r="K294" s="220" t="s">
        <v>1</v>
      </c>
      <c r="L294" s="44"/>
      <c r="M294" s="225" t="s">
        <v>1</v>
      </c>
      <c r="N294" s="226" t="s">
        <v>41</v>
      </c>
      <c r="O294" s="91"/>
      <c r="P294" s="227">
        <f>O294*H294</f>
        <v>0</v>
      </c>
      <c r="Q294" s="227">
        <v>0</v>
      </c>
      <c r="R294" s="227">
        <f>Q294*H294</f>
        <v>0</v>
      </c>
      <c r="S294" s="227">
        <v>0</v>
      </c>
      <c r="T294" s="228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9" t="s">
        <v>220</v>
      </c>
      <c r="AT294" s="229" t="s">
        <v>142</v>
      </c>
      <c r="AU294" s="229" t="s">
        <v>86</v>
      </c>
      <c r="AY294" s="17" t="s">
        <v>139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7" t="s">
        <v>84</v>
      </c>
      <c r="BK294" s="230">
        <f>ROUND(I294*H294,2)</f>
        <v>0</v>
      </c>
      <c r="BL294" s="17" t="s">
        <v>220</v>
      </c>
      <c r="BM294" s="229" t="s">
        <v>502</v>
      </c>
    </row>
    <row r="295" s="2" customFormat="1">
      <c r="A295" s="38"/>
      <c r="B295" s="39"/>
      <c r="C295" s="40"/>
      <c r="D295" s="233" t="s">
        <v>387</v>
      </c>
      <c r="E295" s="40"/>
      <c r="F295" s="274" t="s">
        <v>503</v>
      </c>
      <c r="G295" s="40"/>
      <c r="H295" s="40"/>
      <c r="I295" s="275"/>
      <c r="J295" s="40"/>
      <c r="K295" s="40"/>
      <c r="L295" s="44"/>
      <c r="M295" s="276"/>
      <c r="N295" s="277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387</v>
      </c>
      <c r="AU295" s="17" t="s">
        <v>86</v>
      </c>
    </row>
    <row r="296" s="2" customFormat="1" ht="24.15" customHeight="1">
      <c r="A296" s="38"/>
      <c r="B296" s="39"/>
      <c r="C296" s="218" t="s">
        <v>504</v>
      </c>
      <c r="D296" s="218" t="s">
        <v>142</v>
      </c>
      <c r="E296" s="219" t="s">
        <v>505</v>
      </c>
      <c r="F296" s="220" t="s">
        <v>506</v>
      </c>
      <c r="G296" s="221" t="s">
        <v>145</v>
      </c>
      <c r="H296" s="222">
        <v>6</v>
      </c>
      <c r="I296" s="223"/>
      <c r="J296" s="224">
        <f>ROUND(I296*H296,2)</f>
        <v>0</v>
      </c>
      <c r="K296" s="220" t="s">
        <v>1</v>
      </c>
      <c r="L296" s="44"/>
      <c r="M296" s="225" t="s">
        <v>1</v>
      </c>
      <c r="N296" s="226" t="s">
        <v>41</v>
      </c>
      <c r="O296" s="91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9" t="s">
        <v>220</v>
      </c>
      <c r="AT296" s="229" t="s">
        <v>142</v>
      </c>
      <c r="AU296" s="229" t="s">
        <v>86</v>
      </c>
      <c r="AY296" s="17" t="s">
        <v>139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17" t="s">
        <v>84</v>
      </c>
      <c r="BK296" s="230">
        <f>ROUND(I296*H296,2)</f>
        <v>0</v>
      </c>
      <c r="BL296" s="17" t="s">
        <v>220</v>
      </c>
      <c r="BM296" s="229" t="s">
        <v>507</v>
      </c>
    </row>
    <row r="297" s="2" customFormat="1">
      <c r="A297" s="38"/>
      <c r="B297" s="39"/>
      <c r="C297" s="40"/>
      <c r="D297" s="233" t="s">
        <v>387</v>
      </c>
      <c r="E297" s="40"/>
      <c r="F297" s="274" t="s">
        <v>503</v>
      </c>
      <c r="G297" s="40"/>
      <c r="H297" s="40"/>
      <c r="I297" s="275"/>
      <c r="J297" s="40"/>
      <c r="K297" s="40"/>
      <c r="L297" s="44"/>
      <c r="M297" s="276"/>
      <c r="N297" s="277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387</v>
      </c>
      <c r="AU297" s="17" t="s">
        <v>86</v>
      </c>
    </row>
    <row r="298" s="2" customFormat="1" ht="24.15" customHeight="1">
      <c r="A298" s="38"/>
      <c r="B298" s="39"/>
      <c r="C298" s="218" t="s">
        <v>508</v>
      </c>
      <c r="D298" s="218" t="s">
        <v>142</v>
      </c>
      <c r="E298" s="219" t="s">
        <v>509</v>
      </c>
      <c r="F298" s="220" t="s">
        <v>510</v>
      </c>
      <c r="G298" s="221" t="s">
        <v>145</v>
      </c>
      <c r="H298" s="222">
        <v>2</v>
      </c>
      <c r="I298" s="223"/>
      <c r="J298" s="224">
        <f>ROUND(I298*H298,2)</f>
        <v>0</v>
      </c>
      <c r="K298" s="220" t="s">
        <v>1</v>
      </c>
      <c r="L298" s="44"/>
      <c r="M298" s="225" t="s">
        <v>1</v>
      </c>
      <c r="N298" s="226" t="s">
        <v>41</v>
      </c>
      <c r="O298" s="91"/>
      <c r="P298" s="227">
        <f>O298*H298</f>
        <v>0</v>
      </c>
      <c r="Q298" s="227">
        <v>0</v>
      </c>
      <c r="R298" s="227">
        <f>Q298*H298</f>
        <v>0</v>
      </c>
      <c r="S298" s="227">
        <v>0</v>
      </c>
      <c r="T298" s="228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9" t="s">
        <v>220</v>
      </c>
      <c r="AT298" s="229" t="s">
        <v>142</v>
      </c>
      <c r="AU298" s="229" t="s">
        <v>86</v>
      </c>
      <c r="AY298" s="17" t="s">
        <v>139</v>
      </c>
      <c r="BE298" s="230">
        <f>IF(N298="základní",J298,0)</f>
        <v>0</v>
      </c>
      <c r="BF298" s="230">
        <f>IF(N298="snížená",J298,0)</f>
        <v>0</v>
      </c>
      <c r="BG298" s="230">
        <f>IF(N298="zákl. přenesená",J298,0)</f>
        <v>0</v>
      </c>
      <c r="BH298" s="230">
        <f>IF(N298="sníž. přenesená",J298,0)</f>
        <v>0</v>
      </c>
      <c r="BI298" s="230">
        <f>IF(N298="nulová",J298,0)</f>
        <v>0</v>
      </c>
      <c r="BJ298" s="17" t="s">
        <v>84</v>
      </c>
      <c r="BK298" s="230">
        <f>ROUND(I298*H298,2)</f>
        <v>0</v>
      </c>
      <c r="BL298" s="17" t="s">
        <v>220</v>
      </c>
      <c r="BM298" s="229" t="s">
        <v>511</v>
      </c>
    </row>
    <row r="299" s="2" customFormat="1">
      <c r="A299" s="38"/>
      <c r="B299" s="39"/>
      <c r="C299" s="40"/>
      <c r="D299" s="233" t="s">
        <v>387</v>
      </c>
      <c r="E299" s="40"/>
      <c r="F299" s="274" t="s">
        <v>503</v>
      </c>
      <c r="G299" s="40"/>
      <c r="H299" s="40"/>
      <c r="I299" s="275"/>
      <c r="J299" s="40"/>
      <c r="K299" s="40"/>
      <c r="L299" s="44"/>
      <c r="M299" s="276"/>
      <c r="N299" s="277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387</v>
      </c>
      <c r="AU299" s="17" t="s">
        <v>86</v>
      </c>
    </row>
    <row r="300" s="2" customFormat="1" ht="24.15" customHeight="1">
      <c r="A300" s="38"/>
      <c r="B300" s="39"/>
      <c r="C300" s="218" t="s">
        <v>512</v>
      </c>
      <c r="D300" s="218" t="s">
        <v>142</v>
      </c>
      <c r="E300" s="219" t="s">
        <v>513</v>
      </c>
      <c r="F300" s="220" t="s">
        <v>514</v>
      </c>
      <c r="G300" s="221" t="s">
        <v>145</v>
      </c>
      <c r="H300" s="222">
        <v>2</v>
      </c>
      <c r="I300" s="223"/>
      <c r="J300" s="224">
        <f>ROUND(I300*H300,2)</f>
        <v>0</v>
      </c>
      <c r="K300" s="220" t="s">
        <v>1</v>
      </c>
      <c r="L300" s="44"/>
      <c r="M300" s="225" t="s">
        <v>1</v>
      </c>
      <c r="N300" s="226" t="s">
        <v>41</v>
      </c>
      <c r="O300" s="91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9" t="s">
        <v>220</v>
      </c>
      <c r="AT300" s="229" t="s">
        <v>142</v>
      </c>
      <c r="AU300" s="229" t="s">
        <v>86</v>
      </c>
      <c r="AY300" s="17" t="s">
        <v>139</v>
      </c>
      <c r="BE300" s="230">
        <f>IF(N300="základní",J300,0)</f>
        <v>0</v>
      </c>
      <c r="BF300" s="230">
        <f>IF(N300="snížená",J300,0)</f>
        <v>0</v>
      </c>
      <c r="BG300" s="230">
        <f>IF(N300="zákl. přenesená",J300,0)</f>
        <v>0</v>
      </c>
      <c r="BH300" s="230">
        <f>IF(N300="sníž. přenesená",J300,0)</f>
        <v>0</v>
      </c>
      <c r="BI300" s="230">
        <f>IF(N300="nulová",J300,0)</f>
        <v>0</v>
      </c>
      <c r="BJ300" s="17" t="s">
        <v>84</v>
      </c>
      <c r="BK300" s="230">
        <f>ROUND(I300*H300,2)</f>
        <v>0</v>
      </c>
      <c r="BL300" s="17" t="s">
        <v>220</v>
      </c>
      <c r="BM300" s="229" t="s">
        <v>515</v>
      </c>
    </row>
    <row r="301" s="2" customFormat="1">
      <c r="A301" s="38"/>
      <c r="B301" s="39"/>
      <c r="C301" s="40"/>
      <c r="D301" s="233" t="s">
        <v>387</v>
      </c>
      <c r="E301" s="40"/>
      <c r="F301" s="274" t="s">
        <v>503</v>
      </c>
      <c r="G301" s="40"/>
      <c r="H301" s="40"/>
      <c r="I301" s="275"/>
      <c r="J301" s="40"/>
      <c r="K301" s="40"/>
      <c r="L301" s="44"/>
      <c r="M301" s="276"/>
      <c r="N301" s="277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387</v>
      </c>
      <c r="AU301" s="17" t="s">
        <v>86</v>
      </c>
    </row>
    <row r="302" s="2" customFormat="1" ht="24.15" customHeight="1">
      <c r="A302" s="38"/>
      <c r="B302" s="39"/>
      <c r="C302" s="218" t="s">
        <v>516</v>
      </c>
      <c r="D302" s="218" t="s">
        <v>142</v>
      </c>
      <c r="E302" s="219" t="s">
        <v>517</v>
      </c>
      <c r="F302" s="220" t="s">
        <v>518</v>
      </c>
      <c r="G302" s="221" t="s">
        <v>145</v>
      </c>
      <c r="H302" s="222">
        <v>1</v>
      </c>
      <c r="I302" s="223"/>
      <c r="J302" s="224">
        <f>ROUND(I302*H302,2)</f>
        <v>0</v>
      </c>
      <c r="K302" s="220" t="s">
        <v>1</v>
      </c>
      <c r="L302" s="44"/>
      <c r="M302" s="225" t="s">
        <v>1</v>
      </c>
      <c r="N302" s="226" t="s">
        <v>41</v>
      </c>
      <c r="O302" s="91"/>
      <c r="P302" s="227">
        <f>O302*H302</f>
        <v>0</v>
      </c>
      <c r="Q302" s="227">
        <v>0</v>
      </c>
      <c r="R302" s="227">
        <f>Q302*H302</f>
        <v>0</v>
      </c>
      <c r="S302" s="227">
        <v>0</v>
      </c>
      <c r="T302" s="228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29" t="s">
        <v>220</v>
      </c>
      <c r="AT302" s="229" t="s">
        <v>142</v>
      </c>
      <c r="AU302" s="229" t="s">
        <v>86</v>
      </c>
      <c r="AY302" s="17" t="s">
        <v>139</v>
      </c>
      <c r="BE302" s="230">
        <f>IF(N302="základní",J302,0)</f>
        <v>0</v>
      </c>
      <c r="BF302" s="230">
        <f>IF(N302="snížená",J302,0)</f>
        <v>0</v>
      </c>
      <c r="BG302" s="230">
        <f>IF(N302="zákl. přenesená",J302,0)</f>
        <v>0</v>
      </c>
      <c r="BH302" s="230">
        <f>IF(N302="sníž. přenesená",J302,0)</f>
        <v>0</v>
      </c>
      <c r="BI302" s="230">
        <f>IF(N302="nulová",J302,0)</f>
        <v>0</v>
      </c>
      <c r="BJ302" s="17" t="s">
        <v>84</v>
      </c>
      <c r="BK302" s="230">
        <f>ROUND(I302*H302,2)</f>
        <v>0</v>
      </c>
      <c r="BL302" s="17" t="s">
        <v>220</v>
      </c>
      <c r="BM302" s="229" t="s">
        <v>519</v>
      </c>
    </row>
    <row r="303" s="2" customFormat="1">
      <c r="A303" s="38"/>
      <c r="B303" s="39"/>
      <c r="C303" s="40"/>
      <c r="D303" s="233" t="s">
        <v>387</v>
      </c>
      <c r="E303" s="40"/>
      <c r="F303" s="274" t="s">
        <v>503</v>
      </c>
      <c r="G303" s="40"/>
      <c r="H303" s="40"/>
      <c r="I303" s="275"/>
      <c r="J303" s="40"/>
      <c r="K303" s="40"/>
      <c r="L303" s="44"/>
      <c r="M303" s="276"/>
      <c r="N303" s="277"/>
      <c r="O303" s="91"/>
      <c r="P303" s="91"/>
      <c r="Q303" s="91"/>
      <c r="R303" s="91"/>
      <c r="S303" s="91"/>
      <c r="T303" s="9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387</v>
      </c>
      <c r="AU303" s="17" t="s">
        <v>86</v>
      </c>
    </row>
    <row r="304" s="2" customFormat="1" ht="24.15" customHeight="1">
      <c r="A304" s="38"/>
      <c r="B304" s="39"/>
      <c r="C304" s="218" t="s">
        <v>520</v>
      </c>
      <c r="D304" s="218" t="s">
        <v>142</v>
      </c>
      <c r="E304" s="219" t="s">
        <v>521</v>
      </c>
      <c r="F304" s="220" t="s">
        <v>522</v>
      </c>
      <c r="G304" s="221" t="s">
        <v>145</v>
      </c>
      <c r="H304" s="222">
        <v>1</v>
      </c>
      <c r="I304" s="223"/>
      <c r="J304" s="224">
        <f>ROUND(I304*H304,2)</f>
        <v>0</v>
      </c>
      <c r="K304" s="220" t="s">
        <v>1</v>
      </c>
      <c r="L304" s="44"/>
      <c r="M304" s="225" t="s">
        <v>1</v>
      </c>
      <c r="N304" s="226" t="s">
        <v>41</v>
      </c>
      <c r="O304" s="91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9" t="s">
        <v>220</v>
      </c>
      <c r="AT304" s="229" t="s">
        <v>142</v>
      </c>
      <c r="AU304" s="229" t="s">
        <v>86</v>
      </c>
      <c r="AY304" s="17" t="s">
        <v>139</v>
      </c>
      <c r="BE304" s="230">
        <f>IF(N304="základní",J304,0)</f>
        <v>0</v>
      </c>
      <c r="BF304" s="230">
        <f>IF(N304="snížená",J304,0)</f>
        <v>0</v>
      </c>
      <c r="BG304" s="230">
        <f>IF(N304="zákl. přenesená",J304,0)</f>
        <v>0</v>
      </c>
      <c r="BH304" s="230">
        <f>IF(N304="sníž. přenesená",J304,0)</f>
        <v>0</v>
      </c>
      <c r="BI304" s="230">
        <f>IF(N304="nulová",J304,0)</f>
        <v>0</v>
      </c>
      <c r="BJ304" s="17" t="s">
        <v>84</v>
      </c>
      <c r="BK304" s="230">
        <f>ROUND(I304*H304,2)</f>
        <v>0</v>
      </c>
      <c r="BL304" s="17" t="s">
        <v>220</v>
      </c>
      <c r="BM304" s="229" t="s">
        <v>523</v>
      </c>
    </row>
    <row r="305" s="2" customFormat="1">
      <c r="A305" s="38"/>
      <c r="B305" s="39"/>
      <c r="C305" s="40"/>
      <c r="D305" s="233" t="s">
        <v>387</v>
      </c>
      <c r="E305" s="40"/>
      <c r="F305" s="274" t="s">
        <v>503</v>
      </c>
      <c r="G305" s="40"/>
      <c r="H305" s="40"/>
      <c r="I305" s="275"/>
      <c r="J305" s="40"/>
      <c r="K305" s="40"/>
      <c r="L305" s="44"/>
      <c r="M305" s="276"/>
      <c r="N305" s="277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387</v>
      </c>
      <c r="AU305" s="17" t="s">
        <v>86</v>
      </c>
    </row>
    <row r="306" s="2" customFormat="1" ht="24.15" customHeight="1">
      <c r="A306" s="38"/>
      <c r="B306" s="39"/>
      <c r="C306" s="218" t="s">
        <v>524</v>
      </c>
      <c r="D306" s="218" t="s">
        <v>142</v>
      </c>
      <c r="E306" s="219" t="s">
        <v>525</v>
      </c>
      <c r="F306" s="220" t="s">
        <v>526</v>
      </c>
      <c r="G306" s="221" t="s">
        <v>145</v>
      </c>
      <c r="H306" s="222">
        <v>2</v>
      </c>
      <c r="I306" s="223"/>
      <c r="J306" s="224">
        <f>ROUND(I306*H306,2)</f>
        <v>0</v>
      </c>
      <c r="K306" s="220" t="s">
        <v>1</v>
      </c>
      <c r="L306" s="44"/>
      <c r="M306" s="225" t="s">
        <v>1</v>
      </c>
      <c r="N306" s="226" t="s">
        <v>41</v>
      </c>
      <c r="O306" s="91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9" t="s">
        <v>220</v>
      </c>
      <c r="AT306" s="229" t="s">
        <v>142</v>
      </c>
      <c r="AU306" s="229" t="s">
        <v>86</v>
      </c>
      <c r="AY306" s="17" t="s">
        <v>139</v>
      </c>
      <c r="BE306" s="230">
        <f>IF(N306="základní",J306,0)</f>
        <v>0</v>
      </c>
      <c r="BF306" s="230">
        <f>IF(N306="snížená",J306,0)</f>
        <v>0</v>
      </c>
      <c r="BG306" s="230">
        <f>IF(N306="zákl. přenesená",J306,0)</f>
        <v>0</v>
      </c>
      <c r="BH306" s="230">
        <f>IF(N306="sníž. přenesená",J306,0)</f>
        <v>0</v>
      </c>
      <c r="BI306" s="230">
        <f>IF(N306="nulová",J306,0)</f>
        <v>0</v>
      </c>
      <c r="BJ306" s="17" t="s">
        <v>84</v>
      </c>
      <c r="BK306" s="230">
        <f>ROUND(I306*H306,2)</f>
        <v>0</v>
      </c>
      <c r="BL306" s="17" t="s">
        <v>220</v>
      </c>
      <c r="BM306" s="229" t="s">
        <v>527</v>
      </c>
    </row>
    <row r="307" s="2" customFormat="1">
      <c r="A307" s="38"/>
      <c r="B307" s="39"/>
      <c r="C307" s="40"/>
      <c r="D307" s="233" t="s">
        <v>387</v>
      </c>
      <c r="E307" s="40"/>
      <c r="F307" s="274" t="s">
        <v>503</v>
      </c>
      <c r="G307" s="40"/>
      <c r="H307" s="40"/>
      <c r="I307" s="275"/>
      <c r="J307" s="40"/>
      <c r="K307" s="40"/>
      <c r="L307" s="44"/>
      <c r="M307" s="276"/>
      <c r="N307" s="277"/>
      <c r="O307" s="91"/>
      <c r="P307" s="91"/>
      <c r="Q307" s="91"/>
      <c r="R307" s="91"/>
      <c r="S307" s="91"/>
      <c r="T307" s="92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387</v>
      </c>
      <c r="AU307" s="17" t="s">
        <v>86</v>
      </c>
    </row>
    <row r="308" s="2" customFormat="1" ht="24.15" customHeight="1">
      <c r="A308" s="38"/>
      <c r="B308" s="39"/>
      <c r="C308" s="218" t="s">
        <v>528</v>
      </c>
      <c r="D308" s="218" t="s">
        <v>142</v>
      </c>
      <c r="E308" s="219" t="s">
        <v>529</v>
      </c>
      <c r="F308" s="220" t="s">
        <v>530</v>
      </c>
      <c r="G308" s="221" t="s">
        <v>145</v>
      </c>
      <c r="H308" s="222">
        <v>1</v>
      </c>
      <c r="I308" s="223"/>
      <c r="J308" s="224">
        <f>ROUND(I308*H308,2)</f>
        <v>0</v>
      </c>
      <c r="K308" s="220" t="s">
        <v>1</v>
      </c>
      <c r="L308" s="44"/>
      <c r="M308" s="225" t="s">
        <v>1</v>
      </c>
      <c r="N308" s="226" t="s">
        <v>41</v>
      </c>
      <c r="O308" s="91"/>
      <c r="P308" s="227">
        <f>O308*H308</f>
        <v>0</v>
      </c>
      <c r="Q308" s="227">
        <v>0</v>
      </c>
      <c r="R308" s="227">
        <f>Q308*H308</f>
        <v>0</v>
      </c>
      <c r="S308" s="227">
        <v>0</v>
      </c>
      <c r="T308" s="228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9" t="s">
        <v>220</v>
      </c>
      <c r="AT308" s="229" t="s">
        <v>142</v>
      </c>
      <c r="AU308" s="229" t="s">
        <v>86</v>
      </c>
      <c r="AY308" s="17" t="s">
        <v>139</v>
      </c>
      <c r="BE308" s="230">
        <f>IF(N308="základní",J308,0)</f>
        <v>0</v>
      </c>
      <c r="BF308" s="230">
        <f>IF(N308="snížená",J308,0)</f>
        <v>0</v>
      </c>
      <c r="BG308" s="230">
        <f>IF(N308="zákl. přenesená",J308,0)</f>
        <v>0</v>
      </c>
      <c r="BH308" s="230">
        <f>IF(N308="sníž. přenesená",J308,0)</f>
        <v>0</v>
      </c>
      <c r="BI308" s="230">
        <f>IF(N308="nulová",J308,0)</f>
        <v>0</v>
      </c>
      <c r="BJ308" s="17" t="s">
        <v>84</v>
      </c>
      <c r="BK308" s="230">
        <f>ROUND(I308*H308,2)</f>
        <v>0</v>
      </c>
      <c r="BL308" s="17" t="s">
        <v>220</v>
      </c>
      <c r="BM308" s="229" t="s">
        <v>531</v>
      </c>
    </row>
    <row r="309" s="2" customFormat="1">
      <c r="A309" s="38"/>
      <c r="B309" s="39"/>
      <c r="C309" s="40"/>
      <c r="D309" s="233" t="s">
        <v>387</v>
      </c>
      <c r="E309" s="40"/>
      <c r="F309" s="274" t="s">
        <v>503</v>
      </c>
      <c r="G309" s="40"/>
      <c r="H309" s="40"/>
      <c r="I309" s="275"/>
      <c r="J309" s="40"/>
      <c r="K309" s="40"/>
      <c r="L309" s="44"/>
      <c r="M309" s="276"/>
      <c r="N309" s="277"/>
      <c r="O309" s="91"/>
      <c r="P309" s="91"/>
      <c r="Q309" s="91"/>
      <c r="R309" s="91"/>
      <c r="S309" s="91"/>
      <c r="T309" s="92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387</v>
      </c>
      <c r="AU309" s="17" t="s">
        <v>86</v>
      </c>
    </row>
    <row r="310" s="2" customFormat="1" ht="16.5" customHeight="1">
      <c r="A310" s="38"/>
      <c r="B310" s="39"/>
      <c r="C310" s="218" t="s">
        <v>532</v>
      </c>
      <c r="D310" s="218" t="s">
        <v>142</v>
      </c>
      <c r="E310" s="219" t="s">
        <v>533</v>
      </c>
      <c r="F310" s="220" t="s">
        <v>534</v>
      </c>
      <c r="G310" s="221" t="s">
        <v>145</v>
      </c>
      <c r="H310" s="222">
        <v>3</v>
      </c>
      <c r="I310" s="223"/>
      <c r="J310" s="224">
        <f>ROUND(I310*H310,2)</f>
        <v>0</v>
      </c>
      <c r="K310" s="220" t="s">
        <v>1</v>
      </c>
      <c r="L310" s="44"/>
      <c r="M310" s="225" t="s">
        <v>1</v>
      </c>
      <c r="N310" s="226" t="s">
        <v>41</v>
      </c>
      <c r="O310" s="91"/>
      <c r="P310" s="227">
        <f>O310*H310</f>
        <v>0</v>
      </c>
      <c r="Q310" s="227">
        <v>0</v>
      </c>
      <c r="R310" s="227">
        <f>Q310*H310</f>
        <v>0</v>
      </c>
      <c r="S310" s="227">
        <v>0</v>
      </c>
      <c r="T310" s="22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9" t="s">
        <v>220</v>
      </c>
      <c r="AT310" s="229" t="s">
        <v>142</v>
      </c>
      <c r="AU310" s="229" t="s">
        <v>86</v>
      </c>
      <c r="AY310" s="17" t="s">
        <v>139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7" t="s">
        <v>84</v>
      </c>
      <c r="BK310" s="230">
        <f>ROUND(I310*H310,2)</f>
        <v>0</v>
      </c>
      <c r="BL310" s="17" t="s">
        <v>220</v>
      </c>
      <c r="BM310" s="229" t="s">
        <v>535</v>
      </c>
    </row>
    <row r="311" s="12" customFormat="1" ht="22.8" customHeight="1">
      <c r="A311" s="12"/>
      <c r="B311" s="202"/>
      <c r="C311" s="203"/>
      <c r="D311" s="204" t="s">
        <v>75</v>
      </c>
      <c r="E311" s="216" t="s">
        <v>536</v>
      </c>
      <c r="F311" s="216" t="s">
        <v>537</v>
      </c>
      <c r="G311" s="203"/>
      <c r="H311" s="203"/>
      <c r="I311" s="206"/>
      <c r="J311" s="217">
        <f>BK311</f>
        <v>0</v>
      </c>
      <c r="K311" s="203"/>
      <c r="L311" s="208"/>
      <c r="M311" s="209"/>
      <c r="N311" s="210"/>
      <c r="O311" s="210"/>
      <c r="P311" s="211">
        <f>SUM(P312:P320)</f>
        <v>0</v>
      </c>
      <c r="Q311" s="210"/>
      <c r="R311" s="211">
        <f>SUM(R312:R320)</f>
        <v>0</v>
      </c>
      <c r="S311" s="210"/>
      <c r="T311" s="212">
        <f>SUM(T312:T320)</f>
        <v>0.0008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3" t="s">
        <v>86</v>
      </c>
      <c r="AT311" s="214" t="s">
        <v>75</v>
      </c>
      <c r="AU311" s="214" t="s">
        <v>84</v>
      </c>
      <c r="AY311" s="213" t="s">
        <v>139</v>
      </c>
      <c r="BK311" s="215">
        <f>SUM(BK312:BK320)</f>
        <v>0</v>
      </c>
    </row>
    <row r="312" s="2" customFormat="1" ht="21.75" customHeight="1">
      <c r="A312" s="38"/>
      <c r="B312" s="39"/>
      <c r="C312" s="218" t="s">
        <v>538</v>
      </c>
      <c r="D312" s="218" t="s">
        <v>142</v>
      </c>
      <c r="E312" s="219" t="s">
        <v>539</v>
      </c>
      <c r="F312" s="220" t="s">
        <v>540</v>
      </c>
      <c r="G312" s="221" t="s">
        <v>145</v>
      </c>
      <c r="H312" s="222">
        <v>36</v>
      </c>
      <c r="I312" s="223"/>
      <c r="J312" s="224">
        <f>ROUND(I312*H312,2)</f>
        <v>0</v>
      </c>
      <c r="K312" s="220" t="s">
        <v>146</v>
      </c>
      <c r="L312" s="44"/>
      <c r="M312" s="225" t="s">
        <v>1</v>
      </c>
      <c r="N312" s="226" t="s">
        <v>41</v>
      </c>
      <c r="O312" s="91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9" t="s">
        <v>220</v>
      </c>
      <c r="AT312" s="229" t="s">
        <v>142</v>
      </c>
      <c r="AU312" s="229" t="s">
        <v>86</v>
      </c>
      <c r="AY312" s="17" t="s">
        <v>139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7" t="s">
        <v>84</v>
      </c>
      <c r="BK312" s="230">
        <f>ROUND(I312*H312,2)</f>
        <v>0</v>
      </c>
      <c r="BL312" s="17" t="s">
        <v>220</v>
      </c>
      <c r="BM312" s="229" t="s">
        <v>541</v>
      </c>
    </row>
    <row r="313" s="13" customFormat="1">
      <c r="A313" s="13"/>
      <c r="B313" s="231"/>
      <c r="C313" s="232"/>
      <c r="D313" s="233" t="s">
        <v>149</v>
      </c>
      <c r="E313" s="234" t="s">
        <v>1</v>
      </c>
      <c r="F313" s="235" t="s">
        <v>542</v>
      </c>
      <c r="G313" s="232"/>
      <c r="H313" s="236">
        <v>36</v>
      </c>
      <c r="I313" s="237"/>
      <c r="J313" s="232"/>
      <c r="K313" s="232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149</v>
      </c>
      <c r="AU313" s="242" t="s">
        <v>86</v>
      </c>
      <c r="AV313" s="13" t="s">
        <v>86</v>
      </c>
      <c r="AW313" s="13" t="s">
        <v>32</v>
      </c>
      <c r="AX313" s="13" t="s">
        <v>84</v>
      </c>
      <c r="AY313" s="242" t="s">
        <v>139</v>
      </c>
    </row>
    <row r="314" s="2" customFormat="1" ht="24.15" customHeight="1">
      <c r="A314" s="38"/>
      <c r="B314" s="39"/>
      <c r="C314" s="218" t="s">
        <v>543</v>
      </c>
      <c r="D314" s="218" t="s">
        <v>142</v>
      </c>
      <c r="E314" s="219" t="s">
        <v>544</v>
      </c>
      <c r="F314" s="220" t="s">
        <v>545</v>
      </c>
      <c r="G314" s="221" t="s">
        <v>145</v>
      </c>
      <c r="H314" s="222">
        <v>2</v>
      </c>
      <c r="I314" s="223"/>
      <c r="J314" s="224">
        <f>ROUND(I314*H314,2)</f>
        <v>0</v>
      </c>
      <c r="K314" s="220" t="s">
        <v>146</v>
      </c>
      <c r="L314" s="44"/>
      <c r="M314" s="225" t="s">
        <v>1</v>
      </c>
      <c r="N314" s="226" t="s">
        <v>41</v>
      </c>
      <c r="O314" s="91"/>
      <c r="P314" s="227">
        <f>O314*H314</f>
        <v>0</v>
      </c>
      <c r="Q314" s="227">
        <v>0</v>
      </c>
      <c r="R314" s="227">
        <f>Q314*H314</f>
        <v>0</v>
      </c>
      <c r="S314" s="227">
        <v>0.0004</v>
      </c>
      <c r="T314" s="228">
        <f>S314*H314</f>
        <v>0.0008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9" t="s">
        <v>220</v>
      </c>
      <c r="AT314" s="229" t="s">
        <v>142</v>
      </c>
      <c r="AU314" s="229" t="s">
        <v>86</v>
      </c>
      <c r="AY314" s="17" t="s">
        <v>139</v>
      </c>
      <c r="BE314" s="230">
        <f>IF(N314="základní",J314,0)</f>
        <v>0</v>
      </c>
      <c r="BF314" s="230">
        <f>IF(N314="snížená",J314,0)</f>
        <v>0</v>
      </c>
      <c r="BG314" s="230">
        <f>IF(N314="zákl. přenesená",J314,0)</f>
        <v>0</v>
      </c>
      <c r="BH314" s="230">
        <f>IF(N314="sníž. přenesená",J314,0)</f>
        <v>0</v>
      </c>
      <c r="BI314" s="230">
        <f>IF(N314="nulová",J314,0)</f>
        <v>0</v>
      </c>
      <c r="BJ314" s="17" t="s">
        <v>84</v>
      </c>
      <c r="BK314" s="230">
        <f>ROUND(I314*H314,2)</f>
        <v>0</v>
      </c>
      <c r="BL314" s="17" t="s">
        <v>220</v>
      </c>
      <c r="BM314" s="229" t="s">
        <v>546</v>
      </c>
    </row>
    <row r="315" s="2" customFormat="1" ht="33" customHeight="1">
      <c r="A315" s="38"/>
      <c r="B315" s="39"/>
      <c r="C315" s="218" t="s">
        <v>547</v>
      </c>
      <c r="D315" s="218" t="s">
        <v>142</v>
      </c>
      <c r="E315" s="219" t="s">
        <v>548</v>
      </c>
      <c r="F315" s="220" t="s">
        <v>549</v>
      </c>
      <c r="G315" s="221" t="s">
        <v>402</v>
      </c>
      <c r="H315" s="278"/>
      <c r="I315" s="223"/>
      <c r="J315" s="224">
        <f>ROUND(I315*H315,2)</f>
        <v>0</v>
      </c>
      <c r="K315" s="220" t="s">
        <v>146</v>
      </c>
      <c r="L315" s="44"/>
      <c r="M315" s="225" t="s">
        <v>1</v>
      </c>
      <c r="N315" s="226" t="s">
        <v>41</v>
      </c>
      <c r="O315" s="91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9" t="s">
        <v>220</v>
      </c>
      <c r="AT315" s="229" t="s">
        <v>142</v>
      </c>
      <c r="AU315" s="229" t="s">
        <v>86</v>
      </c>
      <c r="AY315" s="17" t="s">
        <v>139</v>
      </c>
      <c r="BE315" s="230">
        <f>IF(N315="základní",J315,0)</f>
        <v>0</v>
      </c>
      <c r="BF315" s="230">
        <f>IF(N315="snížená",J315,0)</f>
        <v>0</v>
      </c>
      <c r="BG315" s="230">
        <f>IF(N315="zákl. přenesená",J315,0)</f>
        <v>0</v>
      </c>
      <c r="BH315" s="230">
        <f>IF(N315="sníž. přenesená",J315,0)</f>
        <v>0</v>
      </c>
      <c r="BI315" s="230">
        <f>IF(N315="nulová",J315,0)</f>
        <v>0</v>
      </c>
      <c r="BJ315" s="17" t="s">
        <v>84</v>
      </c>
      <c r="BK315" s="230">
        <f>ROUND(I315*H315,2)</f>
        <v>0</v>
      </c>
      <c r="BL315" s="17" t="s">
        <v>220</v>
      </c>
      <c r="BM315" s="229" t="s">
        <v>550</v>
      </c>
    </row>
    <row r="316" s="2" customFormat="1" ht="33" customHeight="1">
      <c r="A316" s="38"/>
      <c r="B316" s="39"/>
      <c r="C316" s="218" t="s">
        <v>551</v>
      </c>
      <c r="D316" s="218" t="s">
        <v>142</v>
      </c>
      <c r="E316" s="219" t="s">
        <v>552</v>
      </c>
      <c r="F316" s="220" t="s">
        <v>553</v>
      </c>
      <c r="G316" s="221" t="s">
        <v>402</v>
      </c>
      <c r="H316" s="278"/>
      <c r="I316" s="223"/>
      <c r="J316" s="224">
        <f>ROUND(I316*H316,2)</f>
        <v>0</v>
      </c>
      <c r="K316" s="220" t="s">
        <v>146</v>
      </c>
      <c r="L316" s="44"/>
      <c r="M316" s="225" t="s">
        <v>1</v>
      </c>
      <c r="N316" s="226" t="s">
        <v>41</v>
      </c>
      <c r="O316" s="91"/>
      <c r="P316" s="227">
        <f>O316*H316</f>
        <v>0</v>
      </c>
      <c r="Q316" s="227">
        <v>0</v>
      </c>
      <c r="R316" s="227">
        <f>Q316*H316</f>
        <v>0</v>
      </c>
      <c r="S316" s="227">
        <v>0</v>
      </c>
      <c r="T316" s="228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9" t="s">
        <v>220</v>
      </c>
      <c r="AT316" s="229" t="s">
        <v>142</v>
      </c>
      <c r="AU316" s="229" t="s">
        <v>86</v>
      </c>
      <c r="AY316" s="17" t="s">
        <v>139</v>
      </c>
      <c r="BE316" s="230">
        <f>IF(N316="základní",J316,0)</f>
        <v>0</v>
      </c>
      <c r="BF316" s="230">
        <f>IF(N316="snížená",J316,0)</f>
        <v>0</v>
      </c>
      <c r="BG316" s="230">
        <f>IF(N316="zákl. přenesená",J316,0)</f>
        <v>0</v>
      </c>
      <c r="BH316" s="230">
        <f>IF(N316="sníž. přenesená",J316,0)</f>
        <v>0</v>
      </c>
      <c r="BI316" s="230">
        <f>IF(N316="nulová",J316,0)</f>
        <v>0</v>
      </c>
      <c r="BJ316" s="17" t="s">
        <v>84</v>
      </c>
      <c r="BK316" s="230">
        <f>ROUND(I316*H316,2)</f>
        <v>0</v>
      </c>
      <c r="BL316" s="17" t="s">
        <v>220</v>
      </c>
      <c r="BM316" s="229" t="s">
        <v>554</v>
      </c>
    </row>
    <row r="317" s="2" customFormat="1" ht="24.15" customHeight="1">
      <c r="A317" s="38"/>
      <c r="B317" s="39"/>
      <c r="C317" s="218" t="s">
        <v>555</v>
      </c>
      <c r="D317" s="218" t="s">
        <v>142</v>
      </c>
      <c r="E317" s="219" t="s">
        <v>556</v>
      </c>
      <c r="F317" s="220" t="s">
        <v>557</v>
      </c>
      <c r="G317" s="221" t="s">
        <v>145</v>
      </c>
      <c r="H317" s="222">
        <v>6</v>
      </c>
      <c r="I317" s="223"/>
      <c r="J317" s="224">
        <f>ROUND(I317*H317,2)</f>
        <v>0</v>
      </c>
      <c r="K317" s="220" t="s">
        <v>1</v>
      </c>
      <c r="L317" s="44"/>
      <c r="M317" s="225" t="s">
        <v>1</v>
      </c>
      <c r="N317" s="226" t="s">
        <v>41</v>
      </c>
      <c r="O317" s="91"/>
      <c r="P317" s="227">
        <f>O317*H317</f>
        <v>0</v>
      </c>
      <c r="Q317" s="227">
        <v>0</v>
      </c>
      <c r="R317" s="227">
        <f>Q317*H317</f>
        <v>0</v>
      </c>
      <c r="S317" s="227">
        <v>0</v>
      </c>
      <c r="T317" s="228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9" t="s">
        <v>220</v>
      </c>
      <c r="AT317" s="229" t="s">
        <v>142</v>
      </c>
      <c r="AU317" s="229" t="s">
        <v>86</v>
      </c>
      <c r="AY317" s="17" t="s">
        <v>139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7" t="s">
        <v>84</v>
      </c>
      <c r="BK317" s="230">
        <f>ROUND(I317*H317,2)</f>
        <v>0</v>
      </c>
      <c r="BL317" s="17" t="s">
        <v>220</v>
      </c>
      <c r="BM317" s="229" t="s">
        <v>558</v>
      </c>
    </row>
    <row r="318" s="2" customFormat="1" ht="24.15" customHeight="1">
      <c r="A318" s="38"/>
      <c r="B318" s="39"/>
      <c r="C318" s="218" t="s">
        <v>559</v>
      </c>
      <c r="D318" s="218" t="s">
        <v>142</v>
      </c>
      <c r="E318" s="219" t="s">
        <v>560</v>
      </c>
      <c r="F318" s="220" t="s">
        <v>561</v>
      </c>
      <c r="G318" s="221" t="s">
        <v>145</v>
      </c>
      <c r="H318" s="222">
        <v>2</v>
      </c>
      <c r="I318" s="223"/>
      <c r="J318" s="224">
        <f>ROUND(I318*H318,2)</f>
        <v>0</v>
      </c>
      <c r="K318" s="220" t="s">
        <v>1</v>
      </c>
      <c r="L318" s="44"/>
      <c r="M318" s="225" t="s">
        <v>1</v>
      </c>
      <c r="N318" s="226" t="s">
        <v>41</v>
      </c>
      <c r="O318" s="91"/>
      <c r="P318" s="227">
        <f>O318*H318</f>
        <v>0</v>
      </c>
      <c r="Q318" s="227">
        <v>0</v>
      </c>
      <c r="R318" s="227">
        <f>Q318*H318</f>
        <v>0</v>
      </c>
      <c r="S318" s="227">
        <v>0</v>
      </c>
      <c r="T318" s="228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9" t="s">
        <v>220</v>
      </c>
      <c r="AT318" s="229" t="s">
        <v>142</v>
      </c>
      <c r="AU318" s="229" t="s">
        <v>86</v>
      </c>
      <c r="AY318" s="17" t="s">
        <v>139</v>
      </c>
      <c r="BE318" s="230">
        <f>IF(N318="základní",J318,0)</f>
        <v>0</v>
      </c>
      <c r="BF318" s="230">
        <f>IF(N318="snížená",J318,0)</f>
        <v>0</v>
      </c>
      <c r="BG318" s="230">
        <f>IF(N318="zákl. přenesená",J318,0)</f>
        <v>0</v>
      </c>
      <c r="BH318" s="230">
        <f>IF(N318="sníž. přenesená",J318,0)</f>
        <v>0</v>
      </c>
      <c r="BI318" s="230">
        <f>IF(N318="nulová",J318,0)</f>
        <v>0</v>
      </c>
      <c r="BJ318" s="17" t="s">
        <v>84</v>
      </c>
      <c r="BK318" s="230">
        <f>ROUND(I318*H318,2)</f>
        <v>0</v>
      </c>
      <c r="BL318" s="17" t="s">
        <v>220</v>
      </c>
      <c r="BM318" s="229" t="s">
        <v>562</v>
      </c>
    </row>
    <row r="319" s="2" customFormat="1" ht="16.5" customHeight="1">
      <c r="A319" s="38"/>
      <c r="B319" s="39"/>
      <c r="C319" s="218" t="s">
        <v>563</v>
      </c>
      <c r="D319" s="218" t="s">
        <v>142</v>
      </c>
      <c r="E319" s="219" t="s">
        <v>564</v>
      </c>
      <c r="F319" s="220" t="s">
        <v>565</v>
      </c>
      <c r="G319" s="221" t="s">
        <v>145</v>
      </c>
      <c r="H319" s="222">
        <v>2</v>
      </c>
      <c r="I319" s="223"/>
      <c r="J319" s="224">
        <f>ROUND(I319*H319,2)</f>
        <v>0</v>
      </c>
      <c r="K319" s="220" t="s">
        <v>1</v>
      </c>
      <c r="L319" s="44"/>
      <c r="M319" s="225" t="s">
        <v>1</v>
      </c>
      <c r="N319" s="226" t="s">
        <v>41</v>
      </c>
      <c r="O319" s="91"/>
      <c r="P319" s="227">
        <f>O319*H319</f>
        <v>0</v>
      </c>
      <c r="Q319" s="227">
        <v>0</v>
      </c>
      <c r="R319" s="227">
        <f>Q319*H319</f>
        <v>0</v>
      </c>
      <c r="S319" s="227">
        <v>0</v>
      </c>
      <c r="T319" s="22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220</v>
      </c>
      <c r="AT319" s="229" t="s">
        <v>142</v>
      </c>
      <c r="AU319" s="229" t="s">
        <v>86</v>
      </c>
      <c r="AY319" s="17" t="s">
        <v>139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84</v>
      </c>
      <c r="BK319" s="230">
        <f>ROUND(I319*H319,2)</f>
        <v>0</v>
      </c>
      <c r="BL319" s="17" t="s">
        <v>220</v>
      </c>
      <c r="BM319" s="229" t="s">
        <v>566</v>
      </c>
    </row>
    <row r="320" s="2" customFormat="1" ht="33" customHeight="1">
      <c r="A320" s="38"/>
      <c r="B320" s="39"/>
      <c r="C320" s="218" t="s">
        <v>567</v>
      </c>
      <c r="D320" s="218" t="s">
        <v>142</v>
      </c>
      <c r="E320" s="219" t="s">
        <v>568</v>
      </c>
      <c r="F320" s="220" t="s">
        <v>569</v>
      </c>
      <c r="G320" s="221" t="s">
        <v>145</v>
      </c>
      <c r="H320" s="222">
        <v>1</v>
      </c>
      <c r="I320" s="223"/>
      <c r="J320" s="224">
        <f>ROUND(I320*H320,2)</f>
        <v>0</v>
      </c>
      <c r="K320" s="220" t="s">
        <v>1</v>
      </c>
      <c r="L320" s="44"/>
      <c r="M320" s="225" t="s">
        <v>1</v>
      </c>
      <c r="N320" s="226" t="s">
        <v>41</v>
      </c>
      <c r="O320" s="91"/>
      <c r="P320" s="227">
        <f>O320*H320</f>
        <v>0</v>
      </c>
      <c r="Q320" s="227">
        <v>0</v>
      </c>
      <c r="R320" s="227">
        <f>Q320*H320</f>
        <v>0</v>
      </c>
      <c r="S320" s="227">
        <v>0</v>
      </c>
      <c r="T320" s="228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9" t="s">
        <v>220</v>
      </c>
      <c r="AT320" s="229" t="s">
        <v>142</v>
      </c>
      <c r="AU320" s="229" t="s">
        <v>86</v>
      </c>
      <c r="AY320" s="17" t="s">
        <v>139</v>
      </c>
      <c r="BE320" s="230">
        <f>IF(N320="základní",J320,0)</f>
        <v>0</v>
      </c>
      <c r="BF320" s="230">
        <f>IF(N320="snížená",J320,0)</f>
        <v>0</v>
      </c>
      <c r="BG320" s="230">
        <f>IF(N320="zákl. přenesená",J320,0)</f>
        <v>0</v>
      </c>
      <c r="BH320" s="230">
        <f>IF(N320="sníž. přenesená",J320,0)</f>
        <v>0</v>
      </c>
      <c r="BI320" s="230">
        <f>IF(N320="nulová",J320,0)</f>
        <v>0</v>
      </c>
      <c r="BJ320" s="17" t="s">
        <v>84</v>
      </c>
      <c r="BK320" s="230">
        <f>ROUND(I320*H320,2)</f>
        <v>0</v>
      </c>
      <c r="BL320" s="17" t="s">
        <v>220</v>
      </c>
      <c r="BM320" s="229" t="s">
        <v>570</v>
      </c>
    </row>
    <row r="321" s="12" customFormat="1" ht="22.8" customHeight="1">
      <c r="A321" s="12"/>
      <c r="B321" s="202"/>
      <c r="C321" s="203"/>
      <c r="D321" s="204" t="s">
        <v>75</v>
      </c>
      <c r="E321" s="216" t="s">
        <v>571</v>
      </c>
      <c r="F321" s="216" t="s">
        <v>572</v>
      </c>
      <c r="G321" s="203"/>
      <c r="H321" s="203"/>
      <c r="I321" s="206"/>
      <c r="J321" s="217">
        <f>BK321</f>
        <v>0</v>
      </c>
      <c r="K321" s="203"/>
      <c r="L321" s="208"/>
      <c r="M321" s="209"/>
      <c r="N321" s="210"/>
      <c r="O321" s="210"/>
      <c r="P321" s="211">
        <f>SUM(P322:P343)</f>
        <v>0</v>
      </c>
      <c r="Q321" s="210"/>
      <c r="R321" s="211">
        <f>SUM(R322:R343)</f>
        <v>0.5878365</v>
      </c>
      <c r="S321" s="210"/>
      <c r="T321" s="212">
        <f>SUM(T322:T343)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13" t="s">
        <v>86</v>
      </c>
      <c r="AT321" s="214" t="s">
        <v>75</v>
      </c>
      <c r="AU321" s="214" t="s">
        <v>84</v>
      </c>
      <c r="AY321" s="213" t="s">
        <v>139</v>
      </c>
      <c r="BK321" s="215">
        <f>SUM(BK322:BK343)</f>
        <v>0</v>
      </c>
    </row>
    <row r="322" s="2" customFormat="1" ht="16.5" customHeight="1">
      <c r="A322" s="38"/>
      <c r="B322" s="39"/>
      <c r="C322" s="218" t="s">
        <v>573</v>
      </c>
      <c r="D322" s="218" t="s">
        <v>142</v>
      </c>
      <c r="E322" s="219" t="s">
        <v>574</v>
      </c>
      <c r="F322" s="220" t="s">
        <v>575</v>
      </c>
      <c r="G322" s="221" t="s">
        <v>162</v>
      </c>
      <c r="H322" s="222">
        <v>11.35</v>
      </c>
      <c r="I322" s="223"/>
      <c r="J322" s="224">
        <f>ROUND(I322*H322,2)</f>
        <v>0</v>
      </c>
      <c r="K322" s="220" t="s">
        <v>146</v>
      </c>
      <c r="L322" s="44"/>
      <c r="M322" s="225" t="s">
        <v>1</v>
      </c>
      <c r="N322" s="226" t="s">
        <v>41</v>
      </c>
      <c r="O322" s="91"/>
      <c r="P322" s="227">
        <f>O322*H322</f>
        <v>0</v>
      </c>
      <c r="Q322" s="227">
        <v>0</v>
      </c>
      <c r="R322" s="227">
        <f>Q322*H322</f>
        <v>0</v>
      </c>
      <c r="S322" s="227">
        <v>0</v>
      </c>
      <c r="T322" s="22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9" t="s">
        <v>220</v>
      </c>
      <c r="AT322" s="229" t="s">
        <v>142</v>
      </c>
      <c r="AU322" s="229" t="s">
        <v>86</v>
      </c>
      <c r="AY322" s="17" t="s">
        <v>139</v>
      </c>
      <c r="BE322" s="230">
        <f>IF(N322="základní",J322,0)</f>
        <v>0</v>
      </c>
      <c r="BF322" s="230">
        <f>IF(N322="snížená",J322,0)</f>
        <v>0</v>
      </c>
      <c r="BG322" s="230">
        <f>IF(N322="zákl. přenesená",J322,0)</f>
        <v>0</v>
      </c>
      <c r="BH322" s="230">
        <f>IF(N322="sníž. přenesená",J322,0)</f>
        <v>0</v>
      </c>
      <c r="BI322" s="230">
        <f>IF(N322="nulová",J322,0)</f>
        <v>0</v>
      </c>
      <c r="BJ322" s="17" t="s">
        <v>84</v>
      </c>
      <c r="BK322" s="230">
        <f>ROUND(I322*H322,2)</f>
        <v>0</v>
      </c>
      <c r="BL322" s="17" t="s">
        <v>220</v>
      </c>
      <c r="BM322" s="229" t="s">
        <v>576</v>
      </c>
    </row>
    <row r="323" s="15" customFormat="1">
      <c r="A323" s="15"/>
      <c r="B323" s="254"/>
      <c r="C323" s="255"/>
      <c r="D323" s="233" t="s">
        <v>149</v>
      </c>
      <c r="E323" s="256" t="s">
        <v>1</v>
      </c>
      <c r="F323" s="257" t="s">
        <v>230</v>
      </c>
      <c r="G323" s="255"/>
      <c r="H323" s="256" t="s">
        <v>1</v>
      </c>
      <c r="I323" s="258"/>
      <c r="J323" s="255"/>
      <c r="K323" s="255"/>
      <c r="L323" s="259"/>
      <c r="M323" s="260"/>
      <c r="N323" s="261"/>
      <c r="O323" s="261"/>
      <c r="P323" s="261"/>
      <c r="Q323" s="261"/>
      <c r="R323" s="261"/>
      <c r="S323" s="261"/>
      <c r="T323" s="262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3" t="s">
        <v>149</v>
      </c>
      <c r="AU323" s="263" t="s">
        <v>86</v>
      </c>
      <c r="AV323" s="15" t="s">
        <v>84</v>
      </c>
      <c r="AW323" s="15" t="s">
        <v>32</v>
      </c>
      <c r="AX323" s="15" t="s">
        <v>76</v>
      </c>
      <c r="AY323" s="263" t="s">
        <v>139</v>
      </c>
    </row>
    <row r="324" s="13" customFormat="1">
      <c r="A324" s="13"/>
      <c r="B324" s="231"/>
      <c r="C324" s="232"/>
      <c r="D324" s="233" t="s">
        <v>149</v>
      </c>
      <c r="E324" s="234" t="s">
        <v>1</v>
      </c>
      <c r="F324" s="235" t="s">
        <v>232</v>
      </c>
      <c r="G324" s="232"/>
      <c r="H324" s="236">
        <v>11.35</v>
      </c>
      <c r="I324" s="237"/>
      <c r="J324" s="232"/>
      <c r="K324" s="232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149</v>
      </c>
      <c r="AU324" s="242" t="s">
        <v>86</v>
      </c>
      <c r="AV324" s="13" t="s">
        <v>86</v>
      </c>
      <c r="AW324" s="13" t="s">
        <v>32</v>
      </c>
      <c r="AX324" s="13" t="s">
        <v>84</v>
      </c>
      <c r="AY324" s="242" t="s">
        <v>139</v>
      </c>
    </row>
    <row r="325" s="2" customFormat="1" ht="16.5" customHeight="1">
      <c r="A325" s="38"/>
      <c r="B325" s="39"/>
      <c r="C325" s="218" t="s">
        <v>577</v>
      </c>
      <c r="D325" s="218" t="s">
        <v>142</v>
      </c>
      <c r="E325" s="219" t="s">
        <v>578</v>
      </c>
      <c r="F325" s="220" t="s">
        <v>579</v>
      </c>
      <c r="G325" s="221" t="s">
        <v>162</v>
      </c>
      <c r="H325" s="222">
        <v>11.35</v>
      </c>
      <c r="I325" s="223"/>
      <c r="J325" s="224">
        <f>ROUND(I325*H325,2)</f>
        <v>0</v>
      </c>
      <c r="K325" s="220" t="s">
        <v>146</v>
      </c>
      <c r="L325" s="44"/>
      <c r="M325" s="225" t="s">
        <v>1</v>
      </c>
      <c r="N325" s="226" t="s">
        <v>41</v>
      </c>
      <c r="O325" s="91"/>
      <c r="P325" s="227">
        <f>O325*H325</f>
        <v>0</v>
      </c>
      <c r="Q325" s="227">
        <v>0.00029999999999999996</v>
      </c>
      <c r="R325" s="227">
        <f>Q325*H325</f>
        <v>0.003405</v>
      </c>
      <c r="S325" s="227">
        <v>0</v>
      </c>
      <c r="T325" s="228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9" t="s">
        <v>220</v>
      </c>
      <c r="AT325" s="229" t="s">
        <v>142</v>
      </c>
      <c r="AU325" s="229" t="s">
        <v>86</v>
      </c>
      <c r="AY325" s="17" t="s">
        <v>139</v>
      </c>
      <c r="BE325" s="230">
        <f>IF(N325="základní",J325,0)</f>
        <v>0</v>
      </c>
      <c r="BF325" s="230">
        <f>IF(N325="snížená",J325,0)</f>
        <v>0</v>
      </c>
      <c r="BG325" s="230">
        <f>IF(N325="zákl. přenesená",J325,0)</f>
        <v>0</v>
      </c>
      <c r="BH325" s="230">
        <f>IF(N325="sníž. přenesená",J325,0)</f>
        <v>0</v>
      </c>
      <c r="BI325" s="230">
        <f>IF(N325="nulová",J325,0)</f>
        <v>0</v>
      </c>
      <c r="BJ325" s="17" t="s">
        <v>84</v>
      </c>
      <c r="BK325" s="230">
        <f>ROUND(I325*H325,2)</f>
        <v>0</v>
      </c>
      <c r="BL325" s="17" t="s">
        <v>220</v>
      </c>
      <c r="BM325" s="229" t="s">
        <v>580</v>
      </c>
    </row>
    <row r="326" s="15" customFormat="1">
      <c r="A326" s="15"/>
      <c r="B326" s="254"/>
      <c r="C326" s="255"/>
      <c r="D326" s="233" t="s">
        <v>149</v>
      </c>
      <c r="E326" s="256" t="s">
        <v>1</v>
      </c>
      <c r="F326" s="257" t="s">
        <v>230</v>
      </c>
      <c r="G326" s="255"/>
      <c r="H326" s="256" t="s">
        <v>1</v>
      </c>
      <c r="I326" s="258"/>
      <c r="J326" s="255"/>
      <c r="K326" s="255"/>
      <c r="L326" s="259"/>
      <c r="M326" s="260"/>
      <c r="N326" s="261"/>
      <c r="O326" s="261"/>
      <c r="P326" s="261"/>
      <c r="Q326" s="261"/>
      <c r="R326" s="261"/>
      <c r="S326" s="261"/>
      <c r="T326" s="262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3" t="s">
        <v>149</v>
      </c>
      <c r="AU326" s="263" t="s">
        <v>86</v>
      </c>
      <c r="AV326" s="15" t="s">
        <v>84</v>
      </c>
      <c r="AW326" s="15" t="s">
        <v>32</v>
      </c>
      <c r="AX326" s="15" t="s">
        <v>76</v>
      </c>
      <c r="AY326" s="263" t="s">
        <v>139</v>
      </c>
    </row>
    <row r="327" s="13" customFormat="1">
      <c r="A327" s="13"/>
      <c r="B327" s="231"/>
      <c r="C327" s="232"/>
      <c r="D327" s="233" t="s">
        <v>149</v>
      </c>
      <c r="E327" s="234" t="s">
        <v>1</v>
      </c>
      <c r="F327" s="235" t="s">
        <v>232</v>
      </c>
      <c r="G327" s="232"/>
      <c r="H327" s="236">
        <v>11.35</v>
      </c>
      <c r="I327" s="237"/>
      <c r="J327" s="232"/>
      <c r="K327" s="232"/>
      <c r="L327" s="238"/>
      <c r="M327" s="239"/>
      <c r="N327" s="240"/>
      <c r="O327" s="240"/>
      <c r="P327" s="240"/>
      <c r="Q327" s="240"/>
      <c r="R327" s="240"/>
      <c r="S327" s="240"/>
      <c r="T327" s="24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2" t="s">
        <v>149</v>
      </c>
      <c r="AU327" s="242" t="s">
        <v>86</v>
      </c>
      <c r="AV327" s="13" t="s">
        <v>86</v>
      </c>
      <c r="AW327" s="13" t="s">
        <v>32</v>
      </c>
      <c r="AX327" s="13" t="s">
        <v>84</v>
      </c>
      <c r="AY327" s="242" t="s">
        <v>139</v>
      </c>
    </row>
    <row r="328" s="2" customFormat="1" ht="21.75" customHeight="1">
      <c r="A328" s="38"/>
      <c r="B328" s="39"/>
      <c r="C328" s="218" t="s">
        <v>581</v>
      </c>
      <c r="D328" s="218" t="s">
        <v>142</v>
      </c>
      <c r="E328" s="219" t="s">
        <v>582</v>
      </c>
      <c r="F328" s="220" t="s">
        <v>583</v>
      </c>
      <c r="G328" s="221" t="s">
        <v>162</v>
      </c>
      <c r="H328" s="222">
        <v>11.35</v>
      </c>
      <c r="I328" s="223"/>
      <c r="J328" s="224">
        <f>ROUND(I328*H328,2)</f>
        <v>0</v>
      </c>
      <c r="K328" s="220" t="s">
        <v>146</v>
      </c>
      <c r="L328" s="44"/>
      <c r="M328" s="225" t="s">
        <v>1</v>
      </c>
      <c r="N328" s="226" t="s">
        <v>41</v>
      </c>
      <c r="O328" s="91"/>
      <c r="P328" s="227">
        <f>O328*H328</f>
        <v>0</v>
      </c>
      <c r="Q328" s="227">
        <v>0</v>
      </c>
      <c r="R328" s="227">
        <f>Q328*H328</f>
        <v>0</v>
      </c>
      <c r="S328" s="227">
        <v>0</v>
      </c>
      <c r="T328" s="228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9" t="s">
        <v>220</v>
      </c>
      <c r="AT328" s="229" t="s">
        <v>142</v>
      </c>
      <c r="AU328" s="229" t="s">
        <v>86</v>
      </c>
      <c r="AY328" s="17" t="s">
        <v>139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7" t="s">
        <v>84</v>
      </c>
      <c r="BK328" s="230">
        <f>ROUND(I328*H328,2)</f>
        <v>0</v>
      </c>
      <c r="BL328" s="17" t="s">
        <v>220</v>
      </c>
      <c r="BM328" s="229" t="s">
        <v>584</v>
      </c>
    </row>
    <row r="329" s="15" customFormat="1">
      <c r="A329" s="15"/>
      <c r="B329" s="254"/>
      <c r="C329" s="255"/>
      <c r="D329" s="233" t="s">
        <v>149</v>
      </c>
      <c r="E329" s="256" t="s">
        <v>1</v>
      </c>
      <c r="F329" s="257" t="s">
        <v>230</v>
      </c>
      <c r="G329" s="255"/>
      <c r="H329" s="256" t="s">
        <v>1</v>
      </c>
      <c r="I329" s="258"/>
      <c r="J329" s="255"/>
      <c r="K329" s="255"/>
      <c r="L329" s="259"/>
      <c r="M329" s="260"/>
      <c r="N329" s="261"/>
      <c r="O329" s="261"/>
      <c r="P329" s="261"/>
      <c r="Q329" s="261"/>
      <c r="R329" s="261"/>
      <c r="S329" s="261"/>
      <c r="T329" s="262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3" t="s">
        <v>149</v>
      </c>
      <c r="AU329" s="263" t="s">
        <v>86</v>
      </c>
      <c r="AV329" s="15" t="s">
        <v>84</v>
      </c>
      <c r="AW329" s="15" t="s">
        <v>32</v>
      </c>
      <c r="AX329" s="15" t="s">
        <v>76</v>
      </c>
      <c r="AY329" s="263" t="s">
        <v>139</v>
      </c>
    </row>
    <row r="330" s="13" customFormat="1">
      <c r="A330" s="13"/>
      <c r="B330" s="231"/>
      <c r="C330" s="232"/>
      <c r="D330" s="233" t="s">
        <v>149</v>
      </c>
      <c r="E330" s="234" t="s">
        <v>1</v>
      </c>
      <c r="F330" s="235" t="s">
        <v>232</v>
      </c>
      <c r="G330" s="232"/>
      <c r="H330" s="236">
        <v>11.35</v>
      </c>
      <c r="I330" s="237"/>
      <c r="J330" s="232"/>
      <c r="K330" s="232"/>
      <c r="L330" s="238"/>
      <c r="M330" s="239"/>
      <c r="N330" s="240"/>
      <c r="O330" s="240"/>
      <c r="P330" s="240"/>
      <c r="Q330" s="240"/>
      <c r="R330" s="240"/>
      <c r="S330" s="240"/>
      <c r="T330" s="24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2" t="s">
        <v>149</v>
      </c>
      <c r="AU330" s="242" t="s">
        <v>86</v>
      </c>
      <c r="AV330" s="13" t="s">
        <v>86</v>
      </c>
      <c r="AW330" s="13" t="s">
        <v>32</v>
      </c>
      <c r="AX330" s="13" t="s">
        <v>84</v>
      </c>
      <c r="AY330" s="242" t="s">
        <v>139</v>
      </c>
    </row>
    <row r="331" s="2" customFormat="1" ht="24.15" customHeight="1">
      <c r="A331" s="38"/>
      <c r="B331" s="39"/>
      <c r="C331" s="218" t="s">
        <v>585</v>
      </c>
      <c r="D331" s="218" t="s">
        <v>142</v>
      </c>
      <c r="E331" s="219" t="s">
        <v>586</v>
      </c>
      <c r="F331" s="220" t="s">
        <v>587</v>
      </c>
      <c r="G331" s="221" t="s">
        <v>162</v>
      </c>
      <c r="H331" s="222">
        <v>11.35</v>
      </c>
      <c r="I331" s="223"/>
      <c r="J331" s="224">
        <f>ROUND(I331*H331,2)</f>
        <v>0</v>
      </c>
      <c r="K331" s="220" t="s">
        <v>146</v>
      </c>
      <c r="L331" s="44"/>
      <c r="M331" s="225" t="s">
        <v>1</v>
      </c>
      <c r="N331" s="226" t="s">
        <v>41</v>
      </c>
      <c r="O331" s="91"/>
      <c r="P331" s="227">
        <f>O331*H331</f>
        <v>0</v>
      </c>
      <c r="Q331" s="227">
        <v>0.015</v>
      </c>
      <c r="R331" s="227">
        <f>Q331*H331</f>
        <v>0.17025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220</v>
      </c>
      <c r="AT331" s="229" t="s">
        <v>142</v>
      </c>
      <c r="AU331" s="229" t="s">
        <v>86</v>
      </c>
      <c r="AY331" s="17" t="s">
        <v>139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84</v>
      </c>
      <c r="BK331" s="230">
        <f>ROUND(I331*H331,2)</f>
        <v>0</v>
      </c>
      <c r="BL331" s="17" t="s">
        <v>220</v>
      </c>
      <c r="BM331" s="229" t="s">
        <v>588</v>
      </c>
    </row>
    <row r="332" s="15" customFormat="1">
      <c r="A332" s="15"/>
      <c r="B332" s="254"/>
      <c r="C332" s="255"/>
      <c r="D332" s="233" t="s">
        <v>149</v>
      </c>
      <c r="E332" s="256" t="s">
        <v>1</v>
      </c>
      <c r="F332" s="257" t="s">
        <v>230</v>
      </c>
      <c r="G332" s="255"/>
      <c r="H332" s="256" t="s">
        <v>1</v>
      </c>
      <c r="I332" s="258"/>
      <c r="J332" s="255"/>
      <c r="K332" s="255"/>
      <c r="L332" s="259"/>
      <c r="M332" s="260"/>
      <c r="N332" s="261"/>
      <c r="O332" s="261"/>
      <c r="P332" s="261"/>
      <c r="Q332" s="261"/>
      <c r="R332" s="261"/>
      <c r="S332" s="261"/>
      <c r="T332" s="262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3" t="s">
        <v>149</v>
      </c>
      <c r="AU332" s="263" t="s">
        <v>86</v>
      </c>
      <c r="AV332" s="15" t="s">
        <v>84</v>
      </c>
      <c r="AW332" s="15" t="s">
        <v>32</v>
      </c>
      <c r="AX332" s="15" t="s">
        <v>76</v>
      </c>
      <c r="AY332" s="263" t="s">
        <v>139</v>
      </c>
    </row>
    <row r="333" s="13" customFormat="1">
      <c r="A333" s="13"/>
      <c r="B333" s="231"/>
      <c r="C333" s="232"/>
      <c r="D333" s="233" t="s">
        <v>149</v>
      </c>
      <c r="E333" s="234" t="s">
        <v>1</v>
      </c>
      <c r="F333" s="235" t="s">
        <v>232</v>
      </c>
      <c r="G333" s="232"/>
      <c r="H333" s="236">
        <v>11.35</v>
      </c>
      <c r="I333" s="237"/>
      <c r="J333" s="232"/>
      <c r="K333" s="232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149</v>
      </c>
      <c r="AU333" s="242" t="s">
        <v>86</v>
      </c>
      <c r="AV333" s="13" t="s">
        <v>86</v>
      </c>
      <c r="AW333" s="13" t="s">
        <v>32</v>
      </c>
      <c r="AX333" s="13" t="s">
        <v>84</v>
      </c>
      <c r="AY333" s="242" t="s">
        <v>139</v>
      </c>
    </row>
    <row r="334" s="2" customFormat="1" ht="33" customHeight="1">
      <c r="A334" s="38"/>
      <c r="B334" s="39"/>
      <c r="C334" s="218" t="s">
        <v>589</v>
      </c>
      <c r="D334" s="218" t="s">
        <v>142</v>
      </c>
      <c r="E334" s="219" t="s">
        <v>590</v>
      </c>
      <c r="F334" s="220" t="s">
        <v>591</v>
      </c>
      <c r="G334" s="221" t="s">
        <v>162</v>
      </c>
      <c r="H334" s="222">
        <v>11.35</v>
      </c>
      <c r="I334" s="223"/>
      <c r="J334" s="224">
        <f>ROUND(I334*H334,2)</f>
        <v>0</v>
      </c>
      <c r="K334" s="220" t="s">
        <v>146</v>
      </c>
      <c r="L334" s="44"/>
      <c r="M334" s="225" t="s">
        <v>1</v>
      </c>
      <c r="N334" s="226" t="s">
        <v>41</v>
      </c>
      <c r="O334" s="91"/>
      <c r="P334" s="227">
        <f>O334*H334</f>
        <v>0</v>
      </c>
      <c r="Q334" s="227">
        <v>0.00903</v>
      </c>
      <c r="R334" s="227">
        <f>Q334*H334</f>
        <v>0.1024905</v>
      </c>
      <c r="S334" s="227">
        <v>0</v>
      </c>
      <c r="T334" s="228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9" t="s">
        <v>220</v>
      </c>
      <c r="AT334" s="229" t="s">
        <v>142</v>
      </c>
      <c r="AU334" s="229" t="s">
        <v>86</v>
      </c>
      <c r="AY334" s="17" t="s">
        <v>139</v>
      </c>
      <c r="BE334" s="230">
        <f>IF(N334="základní",J334,0)</f>
        <v>0</v>
      </c>
      <c r="BF334" s="230">
        <f>IF(N334="snížená",J334,0)</f>
        <v>0</v>
      </c>
      <c r="BG334" s="230">
        <f>IF(N334="zákl. přenesená",J334,0)</f>
        <v>0</v>
      </c>
      <c r="BH334" s="230">
        <f>IF(N334="sníž. přenesená",J334,0)</f>
        <v>0</v>
      </c>
      <c r="BI334" s="230">
        <f>IF(N334="nulová",J334,0)</f>
        <v>0</v>
      </c>
      <c r="BJ334" s="17" t="s">
        <v>84</v>
      </c>
      <c r="BK334" s="230">
        <f>ROUND(I334*H334,2)</f>
        <v>0</v>
      </c>
      <c r="BL334" s="17" t="s">
        <v>220</v>
      </c>
      <c r="BM334" s="229" t="s">
        <v>592</v>
      </c>
    </row>
    <row r="335" s="15" customFormat="1">
      <c r="A335" s="15"/>
      <c r="B335" s="254"/>
      <c r="C335" s="255"/>
      <c r="D335" s="233" t="s">
        <v>149</v>
      </c>
      <c r="E335" s="256" t="s">
        <v>1</v>
      </c>
      <c r="F335" s="257" t="s">
        <v>230</v>
      </c>
      <c r="G335" s="255"/>
      <c r="H335" s="256" t="s">
        <v>1</v>
      </c>
      <c r="I335" s="258"/>
      <c r="J335" s="255"/>
      <c r="K335" s="255"/>
      <c r="L335" s="259"/>
      <c r="M335" s="260"/>
      <c r="N335" s="261"/>
      <c r="O335" s="261"/>
      <c r="P335" s="261"/>
      <c r="Q335" s="261"/>
      <c r="R335" s="261"/>
      <c r="S335" s="261"/>
      <c r="T335" s="262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3" t="s">
        <v>149</v>
      </c>
      <c r="AU335" s="263" t="s">
        <v>86</v>
      </c>
      <c r="AV335" s="15" t="s">
        <v>84</v>
      </c>
      <c r="AW335" s="15" t="s">
        <v>32</v>
      </c>
      <c r="AX335" s="15" t="s">
        <v>76</v>
      </c>
      <c r="AY335" s="263" t="s">
        <v>139</v>
      </c>
    </row>
    <row r="336" s="13" customFormat="1">
      <c r="A336" s="13"/>
      <c r="B336" s="231"/>
      <c r="C336" s="232"/>
      <c r="D336" s="233" t="s">
        <v>149</v>
      </c>
      <c r="E336" s="234" t="s">
        <v>1</v>
      </c>
      <c r="F336" s="235" t="s">
        <v>232</v>
      </c>
      <c r="G336" s="232"/>
      <c r="H336" s="236">
        <v>11.35</v>
      </c>
      <c r="I336" s="237"/>
      <c r="J336" s="232"/>
      <c r="K336" s="232"/>
      <c r="L336" s="238"/>
      <c r="M336" s="239"/>
      <c r="N336" s="240"/>
      <c r="O336" s="240"/>
      <c r="P336" s="240"/>
      <c r="Q336" s="240"/>
      <c r="R336" s="240"/>
      <c r="S336" s="240"/>
      <c r="T336" s="24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2" t="s">
        <v>149</v>
      </c>
      <c r="AU336" s="242" t="s">
        <v>86</v>
      </c>
      <c r="AV336" s="13" t="s">
        <v>86</v>
      </c>
      <c r="AW336" s="13" t="s">
        <v>32</v>
      </c>
      <c r="AX336" s="13" t="s">
        <v>84</v>
      </c>
      <c r="AY336" s="242" t="s">
        <v>139</v>
      </c>
    </row>
    <row r="337" s="2" customFormat="1" ht="33" customHeight="1">
      <c r="A337" s="38"/>
      <c r="B337" s="39"/>
      <c r="C337" s="264" t="s">
        <v>593</v>
      </c>
      <c r="D337" s="264" t="s">
        <v>383</v>
      </c>
      <c r="E337" s="265" t="s">
        <v>594</v>
      </c>
      <c r="F337" s="266" t="s">
        <v>595</v>
      </c>
      <c r="G337" s="267" t="s">
        <v>162</v>
      </c>
      <c r="H337" s="268">
        <v>13.053000000000002</v>
      </c>
      <c r="I337" s="269"/>
      <c r="J337" s="270">
        <f>ROUND(I337*H337,2)</f>
        <v>0</v>
      </c>
      <c r="K337" s="266" t="s">
        <v>146</v>
      </c>
      <c r="L337" s="271"/>
      <c r="M337" s="272" t="s">
        <v>1</v>
      </c>
      <c r="N337" s="273" t="s">
        <v>41</v>
      </c>
      <c r="O337" s="91"/>
      <c r="P337" s="227">
        <f>O337*H337</f>
        <v>0</v>
      </c>
      <c r="Q337" s="227">
        <v>0.021999999999999996</v>
      </c>
      <c r="R337" s="227">
        <f>Q337*H337</f>
        <v>0.287166</v>
      </c>
      <c r="S337" s="227">
        <v>0</v>
      </c>
      <c r="T337" s="228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9" t="s">
        <v>304</v>
      </c>
      <c r="AT337" s="229" t="s">
        <v>383</v>
      </c>
      <c r="AU337" s="229" t="s">
        <v>86</v>
      </c>
      <c r="AY337" s="17" t="s">
        <v>139</v>
      </c>
      <c r="BE337" s="230">
        <f>IF(N337="základní",J337,0)</f>
        <v>0</v>
      </c>
      <c r="BF337" s="230">
        <f>IF(N337="snížená",J337,0)</f>
        <v>0</v>
      </c>
      <c r="BG337" s="230">
        <f>IF(N337="zákl. přenesená",J337,0)</f>
        <v>0</v>
      </c>
      <c r="BH337" s="230">
        <f>IF(N337="sníž. přenesená",J337,0)</f>
        <v>0</v>
      </c>
      <c r="BI337" s="230">
        <f>IF(N337="nulová",J337,0)</f>
        <v>0</v>
      </c>
      <c r="BJ337" s="17" t="s">
        <v>84</v>
      </c>
      <c r="BK337" s="230">
        <f>ROUND(I337*H337,2)</f>
        <v>0</v>
      </c>
      <c r="BL337" s="17" t="s">
        <v>220</v>
      </c>
      <c r="BM337" s="229" t="s">
        <v>596</v>
      </c>
    </row>
    <row r="338" s="13" customFormat="1">
      <c r="A338" s="13"/>
      <c r="B338" s="231"/>
      <c r="C338" s="232"/>
      <c r="D338" s="233" t="s">
        <v>149</v>
      </c>
      <c r="E338" s="232"/>
      <c r="F338" s="235" t="s">
        <v>597</v>
      </c>
      <c r="G338" s="232"/>
      <c r="H338" s="236">
        <v>13.053000000000002</v>
      </c>
      <c r="I338" s="237"/>
      <c r="J338" s="232"/>
      <c r="K338" s="232"/>
      <c r="L338" s="238"/>
      <c r="M338" s="239"/>
      <c r="N338" s="240"/>
      <c r="O338" s="240"/>
      <c r="P338" s="240"/>
      <c r="Q338" s="240"/>
      <c r="R338" s="240"/>
      <c r="S338" s="240"/>
      <c r="T338" s="24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2" t="s">
        <v>149</v>
      </c>
      <c r="AU338" s="242" t="s">
        <v>86</v>
      </c>
      <c r="AV338" s="13" t="s">
        <v>86</v>
      </c>
      <c r="AW338" s="13" t="s">
        <v>4</v>
      </c>
      <c r="AX338" s="13" t="s">
        <v>84</v>
      </c>
      <c r="AY338" s="242" t="s">
        <v>139</v>
      </c>
    </row>
    <row r="339" s="2" customFormat="1" ht="24.15" customHeight="1">
      <c r="A339" s="38"/>
      <c r="B339" s="39"/>
      <c r="C339" s="218" t="s">
        <v>598</v>
      </c>
      <c r="D339" s="218" t="s">
        <v>142</v>
      </c>
      <c r="E339" s="219" t="s">
        <v>599</v>
      </c>
      <c r="F339" s="220" t="s">
        <v>600</v>
      </c>
      <c r="G339" s="221" t="s">
        <v>162</v>
      </c>
      <c r="H339" s="222">
        <v>16.350000000000002</v>
      </c>
      <c r="I339" s="223"/>
      <c r="J339" s="224">
        <f>ROUND(I339*H339,2)</f>
        <v>0</v>
      </c>
      <c r="K339" s="220" t="s">
        <v>146</v>
      </c>
      <c r="L339" s="44"/>
      <c r="M339" s="225" t="s">
        <v>1</v>
      </c>
      <c r="N339" s="226" t="s">
        <v>41</v>
      </c>
      <c r="O339" s="91"/>
      <c r="P339" s="227">
        <f>O339*H339</f>
        <v>0</v>
      </c>
      <c r="Q339" s="227">
        <v>0.0015</v>
      </c>
      <c r="R339" s="227">
        <f>Q339*H339</f>
        <v>0.024525</v>
      </c>
      <c r="S339" s="227">
        <v>0</v>
      </c>
      <c r="T339" s="228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9" t="s">
        <v>220</v>
      </c>
      <c r="AT339" s="229" t="s">
        <v>142</v>
      </c>
      <c r="AU339" s="229" t="s">
        <v>86</v>
      </c>
      <c r="AY339" s="17" t="s">
        <v>139</v>
      </c>
      <c r="BE339" s="230">
        <f>IF(N339="základní",J339,0)</f>
        <v>0</v>
      </c>
      <c r="BF339" s="230">
        <f>IF(N339="snížená",J339,0)</f>
        <v>0</v>
      </c>
      <c r="BG339" s="230">
        <f>IF(N339="zákl. přenesená",J339,0)</f>
        <v>0</v>
      </c>
      <c r="BH339" s="230">
        <f>IF(N339="sníž. přenesená",J339,0)</f>
        <v>0</v>
      </c>
      <c r="BI339" s="230">
        <f>IF(N339="nulová",J339,0)</f>
        <v>0</v>
      </c>
      <c r="BJ339" s="17" t="s">
        <v>84</v>
      </c>
      <c r="BK339" s="230">
        <f>ROUND(I339*H339,2)</f>
        <v>0</v>
      </c>
      <c r="BL339" s="17" t="s">
        <v>220</v>
      </c>
      <c r="BM339" s="229" t="s">
        <v>601</v>
      </c>
    </row>
    <row r="340" s="15" customFormat="1">
      <c r="A340" s="15"/>
      <c r="B340" s="254"/>
      <c r="C340" s="255"/>
      <c r="D340" s="233" t="s">
        <v>149</v>
      </c>
      <c r="E340" s="256" t="s">
        <v>1</v>
      </c>
      <c r="F340" s="257" t="s">
        <v>230</v>
      </c>
      <c r="G340" s="255"/>
      <c r="H340" s="256" t="s">
        <v>1</v>
      </c>
      <c r="I340" s="258"/>
      <c r="J340" s="255"/>
      <c r="K340" s="255"/>
      <c r="L340" s="259"/>
      <c r="M340" s="260"/>
      <c r="N340" s="261"/>
      <c r="O340" s="261"/>
      <c r="P340" s="261"/>
      <c r="Q340" s="261"/>
      <c r="R340" s="261"/>
      <c r="S340" s="261"/>
      <c r="T340" s="262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3" t="s">
        <v>149</v>
      </c>
      <c r="AU340" s="263" t="s">
        <v>86</v>
      </c>
      <c r="AV340" s="15" t="s">
        <v>84</v>
      </c>
      <c r="AW340" s="15" t="s">
        <v>32</v>
      </c>
      <c r="AX340" s="15" t="s">
        <v>76</v>
      </c>
      <c r="AY340" s="263" t="s">
        <v>139</v>
      </c>
    </row>
    <row r="341" s="13" customFormat="1">
      <c r="A341" s="13"/>
      <c r="B341" s="231"/>
      <c r="C341" s="232"/>
      <c r="D341" s="233" t="s">
        <v>149</v>
      </c>
      <c r="E341" s="234" t="s">
        <v>1</v>
      </c>
      <c r="F341" s="235" t="s">
        <v>602</v>
      </c>
      <c r="G341" s="232"/>
      <c r="H341" s="236">
        <v>16.350000000000002</v>
      </c>
      <c r="I341" s="237"/>
      <c r="J341" s="232"/>
      <c r="K341" s="232"/>
      <c r="L341" s="238"/>
      <c r="M341" s="239"/>
      <c r="N341" s="240"/>
      <c r="O341" s="240"/>
      <c r="P341" s="240"/>
      <c r="Q341" s="240"/>
      <c r="R341" s="240"/>
      <c r="S341" s="240"/>
      <c r="T341" s="24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2" t="s">
        <v>149</v>
      </c>
      <c r="AU341" s="242" t="s">
        <v>86</v>
      </c>
      <c r="AV341" s="13" t="s">
        <v>86</v>
      </c>
      <c r="AW341" s="13" t="s">
        <v>32</v>
      </c>
      <c r="AX341" s="13" t="s">
        <v>84</v>
      </c>
      <c r="AY341" s="242" t="s">
        <v>139</v>
      </c>
    </row>
    <row r="342" s="2" customFormat="1" ht="24.15" customHeight="1">
      <c r="A342" s="38"/>
      <c r="B342" s="39"/>
      <c r="C342" s="218" t="s">
        <v>603</v>
      </c>
      <c r="D342" s="218" t="s">
        <v>142</v>
      </c>
      <c r="E342" s="219" t="s">
        <v>604</v>
      </c>
      <c r="F342" s="220" t="s">
        <v>605</v>
      </c>
      <c r="G342" s="221" t="s">
        <v>402</v>
      </c>
      <c r="H342" s="278"/>
      <c r="I342" s="223"/>
      <c r="J342" s="224">
        <f>ROUND(I342*H342,2)</f>
        <v>0</v>
      </c>
      <c r="K342" s="220" t="s">
        <v>146</v>
      </c>
      <c r="L342" s="44"/>
      <c r="M342" s="225" t="s">
        <v>1</v>
      </c>
      <c r="N342" s="226" t="s">
        <v>41</v>
      </c>
      <c r="O342" s="91"/>
      <c r="P342" s="227">
        <f>O342*H342</f>
        <v>0</v>
      </c>
      <c r="Q342" s="227">
        <v>0</v>
      </c>
      <c r="R342" s="227">
        <f>Q342*H342</f>
        <v>0</v>
      </c>
      <c r="S342" s="227">
        <v>0</v>
      </c>
      <c r="T342" s="228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9" t="s">
        <v>220</v>
      </c>
      <c r="AT342" s="229" t="s">
        <v>142</v>
      </c>
      <c r="AU342" s="229" t="s">
        <v>86</v>
      </c>
      <c r="AY342" s="17" t="s">
        <v>139</v>
      </c>
      <c r="BE342" s="230">
        <f>IF(N342="základní",J342,0)</f>
        <v>0</v>
      </c>
      <c r="BF342" s="230">
        <f>IF(N342="snížená",J342,0)</f>
        <v>0</v>
      </c>
      <c r="BG342" s="230">
        <f>IF(N342="zákl. přenesená",J342,0)</f>
        <v>0</v>
      </c>
      <c r="BH342" s="230">
        <f>IF(N342="sníž. přenesená",J342,0)</f>
        <v>0</v>
      </c>
      <c r="BI342" s="230">
        <f>IF(N342="nulová",J342,0)</f>
        <v>0</v>
      </c>
      <c r="BJ342" s="17" t="s">
        <v>84</v>
      </c>
      <c r="BK342" s="230">
        <f>ROUND(I342*H342,2)</f>
        <v>0</v>
      </c>
      <c r="BL342" s="17" t="s">
        <v>220</v>
      </c>
      <c r="BM342" s="229" t="s">
        <v>606</v>
      </c>
    </row>
    <row r="343" s="2" customFormat="1" ht="33" customHeight="1">
      <c r="A343" s="38"/>
      <c r="B343" s="39"/>
      <c r="C343" s="218" t="s">
        <v>607</v>
      </c>
      <c r="D343" s="218" t="s">
        <v>142</v>
      </c>
      <c r="E343" s="219" t="s">
        <v>608</v>
      </c>
      <c r="F343" s="220" t="s">
        <v>609</v>
      </c>
      <c r="G343" s="221" t="s">
        <v>402</v>
      </c>
      <c r="H343" s="278"/>
      <c r="I343" s="223"/>
      <c r="J343" s="224">
        <f>ROUND(I343*H343,2)</f>
        <v>0</v>
      </c>
      <c r="K343" s="220" t="s">
        <v>146</v>
      </c>
      <c r="L343" s="44"/>
      <c r="M343" s="225" t="s">
        <v>1</v>
      </c>
      <c r="N343" s="226" t="s">
        <v>41</v>
      </c>
      <c r="O343" s="91"/>
      <c r="P343" s="227">
        <f>O343*H343</f>
        <v>0</v>
      </c>
      <c r="Q343" s="227">
        <v>0</v>
      </c>
      <c r="R343" s="227">
        <f>Q343*H343</f>
        <v>0</v>
      </c>
      <c r="S343" s="227">
        <v>0</v>
      </c>
      <c r="T343" s="228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9" t="s">
        <v>220</v>
      </c>
      <c r="AT343" s="229" t="s">
        <v>142</v>
      </c>
      <c r="AU343" s="229" t="s">
        <v>86</v>
      </c>
      <c r="AY343" s="17" t="s">
        <v>139</v>
      </c>
      <c r="BE343" s="230">
        <f>IF(N343="základní",J343,0)</f>
        <v>0</v>
      </c>
      <c r="BF343" s="230">
        <f>IF(N343="snížená",J343,0)</f>
        <v>0</v>
      </c>
      <c r="BG343" s="230">
        <f>IF(N343="zákl. přenesená",J343,0)</f>
        <v>0</v>
      </c>
      <c r="BH343" s="230">
        <f>IF(N343="sníž. přenesená",J343,0)</f>
        <v>0</v>
      </c>
      <c r="BI343" s="230">
        <f>IF(N343="nulová",J343,0)</f>
        <v>0</v>
      </c>
      <c r="BJ343" s="17" t="s">
        <v>84</v>
      </c>
      <c r="BK343" s="230">
        <f>ROUND(I343*H343,2)</f>
        <v>0</v>
      </c>
      <c r="BL343" s="17" t="s">
        <v>220</v>
      </c>
      <c r="BM343" s="229" t="s">
        <v>610</v>
      </c>
    </row>
    <row r="344" s="12" customFormat="1" ht="22.8" customHeight="1">
      <c r="A344" s="12"/>
      <c r="B344" s="202"/>
      <c r="C344" s="203"/>
      <c r="D344" s="204" t="s">
        <v>75</v>
      </c>
      <c r="E344" s="216" t="s">
        <v>611</v>
      </c>
      <c r="F344" s="216" t="s">
        <v>612</v>
      </c>
      <c r="G344" s="203"/>
      <c r="H344" s="203"/>
      <c r="I344" s="206"/>
      <c r="J344" s="217">
        <f>BK344</f>
        <v>0</v>
      </c>
      <c r="K344" s="203"/>
      <c r="L344" s="208"/>
      <c r="M344" s="209"/>
      <c r="N344" s="210"/>
      <c r="O344" s="210"/>
      <c r="P344" s="211">
        <f>SUM(P345:P367)</f>
        <v>0</v>
      </c>
      <c r="Q344" s="210"/>
      <c r="R344" s="211">
        <f>SUM(R345:R367)</f>
        <v>5.1016787999999992</v>
      </c>
      <c r="S344" s="210"/>
      <c r="T344" s="212">
        <f>SUM(T345:T367)</f>
        <v>0.47058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13" t="s">
        <v>86</v>
      </c>
      <c r="AT344" s="214" t="s">
        <v>75</v>
      </c>
      <c r="AU344" s="214" t="s">
        <v>84</v>
      </c>
      <c r="AY344" s="213" t="s">
        <v>139</v>
      </c>
      <c r="BK344" s="215">
        <f>SUM(BK345:BK367)</f>
        <v>0</v>
      </c>
    </row>
    <row r="345" s="2" customFormat="1" ht="21.75" customHeight="1">
      <c r="A345" s="38"/>
      <c r="B345" s="39"/>
      <c r="C345" s="218" t="s">
        <v>613</v>
      </c>
      <c r="D345" s="218" t="s">
        <v>142</v>
      </c>
      <c r="E345" s="219" t="s">
        <v>614</v>
      </c>
      <c r="F345" s="220" t="s">
        <v>615</v>
      </c>
      <c r="G345" s="221" t="s">
        <v>162</v>
      </c>
      <c r="H345" s="222">
        <v>376.23</v>
      </c>
      <c r="I345" s="223"/>
      <c r="J345" s="224">
        <f>ROUND(I345*H345,2)</f>
        <v>0</v>
      </c>
      <c r="K345" s="220" t="s">
        <v>146</v>
      </c>
      <c r="L345" s="44"/>
      <c r="M345" s="225" t="s">
        <v>1</v>
      </c>
      <c r="N345" s="226" t="s">
        <v>41</v>
      </c>
      <c r="O345" s="91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29" t="s">
        <v>220</v>
      </c>
      <c r="AT345" s="229" t="s">
        <v>142</v>
      </c>
      <c r="AU345" s="229" t="s">
        <v>86</v>
      </c>
      <c r="AY345" s="17" t="s">
        <v>139</v>
      </c>
      <c r="BE345" s="230">
        <f>IF(N345="základní",J345,0)</f>
        <v>0</v>
      </c>
      <c r="BF345" s="230">
        <f>IF(N345="snížená",J345,0)</f>
        <v>0</v>
      </c>
      <c r="BG345" s="230">
        <f>IF(N345="zákl. přenesená",J345,0)</f>
        <v>0</v>
      </c>
      <c r="BH345" s="230">
        <f>IF(N345="sníž. přenesená",J345,0)</f>
        <v>0</v>
      </c>
      <c r="BI345" s="230">
        <f>IF(N345="nulová",J345,0)</f>
        <v>0</v>
      </c>
      <c r="BJ345" s="17" t="s">
        <v>84</v>
      </c>
      <c r="BK345" s="230">
        <f>ROUND(I345*H345,2)</f>
        <v>0</v>
      </c>
      <c r="BL345" s="17" t="s">
        <v>220</v>
      </c>
      <c r="BM345" s="229" t="s">
        <v>616</v>
      </c>
    </row>
    <row r="346" s="13" customFormat="1">
      <c r="A346" s="13"/>
      <c r="B346" s="231"/>
      <c r="C346" s="232"/>
      <c r="D346" s="233" t="s">
        <v>149</v>
      </c>
      <c r="E346" s="234" t="s">
        <v>1</v>
      </c>
      <c r="F346" s="235" t="s">
        <v>617</v>
      </c>
      <c r="G346" s="232"/>
      <c r="H346" s="236">
        <v>376.23</v>
      </c>
      <c r="I346" s="237"/>
      <c r="J346" s="232"/>
      <c r="K346" s="232"/>
      <c r="L346" s="238"/>
      <c r="M346" s="239"/>
      <c r="N346" s="240"/>
      <c r="O346" s="240"/>
      <c r="P346" s="240"/>
      <c r="Q346" s="240"/>
      <c r="R346" s="240"/>
      <c r="S346" s="240"/>
      <c r="T346" s="24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2" t="s">
        <v>149</v>
      </c>
      <c r="AU346" s="242" t="s">
        <v>86</v>
      </c>
      <c r="AV346" s="13" t="s">
        <v>86</v>
      </c>
      <c r="AW346" s="13" t="s">
        <v>32</v>
      </c>
      <c r="AX346" s="13" t="s">
        <v>84</v>
      </c>
      <c r="AY346" s="242" t="s">
        <v>139</v>
      </c>
    </row>
    <row r="347" s="2" customFormat="1" ht="24.15" customHeight="1">
      <c r="A347" s="38"/>
      <c r="B347" s="39"/>
      <c r="C347" s="218" t="s">
        <v>618</v>
      </c>
      <c r="D347" s="218" t="s">
        <v>142</v>
      </c>
      <c r="E347" s="219" t="s">
        <v>619</v>
      </c>
      <c r="F347" s="220" t="s">
        <v>620</v>
      </c>
      <c r="G347" s="221" t="s">
        <v>162</v>
      </c>
      <c r="H347" s="222">
        <v>376.23</v>
      </c>
      <c r="I347" s="223"/>
      <c r="J347" s="224">
        <f>ROUND(I347*H347,2)</f>
        <v>0</v>
      </c>
      <c r="K347" s="220" t="s">
        <v>146</v>
      </c>
      <c r="L347" s="44"/>
      <c r="M347" s="225" t="s">
        <v>1</v>
      </c>
      <c r="N347" s="226" t="s">
        <v>41</v>
      </c>
      <c r="O347" s="91"/>
      <c r="P347" s="227">
        <f>O347*H347</f>
        <v>0</v>
      </c>
      <c r="Q347" s="227">
        <v>0</v>
      </c>
      <c r="R347" s="227">
        <f>Q347*H347</f>
        <v>0</v>
      </c>
      <c r="S347" s="227">
        <v>0</v>
      </c>
      <c r="T347" s="228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9" t="s">
        <v>220</v>
      </c>
      <c r="AT347" s="229" t="s">
        <v>142</v>
      </c>
      <c r="AU347" s="229" t="s">
        <v>86</v>
      </c>
      <c r="AY347" s="17" t="s">
        <v>139</v>
      </c>
      <c r="BE347" s="230">
        <f>IF(N347="základní",J347,0)</f>
        <v>0</v>
      </c>
      <c r="BF347" s="230">
        <f>IF(N347="snížená",J347,0)</f>
        <v>0</v>
      </c>
      <c r="BG347" s="230">
        <f>IF(N347="zákl. přenesená",J347,0)</f>
        <v>0</v>
      </c>
      <c r="BH347" s="230">
        <f>IF(N347="sníž. přenesená",J347,0)</f>
        <v>0</v>
      </c>
      <c r="BI347" s="230">
        <f>IF(N347="nulová",J347,0)</f>
        <v>0</v>
      </c>
      <c r="BJ347" s="17" t="s">
        <v>84</v>
      </c>
      <c r="BK347" s="230">
        <f>ROUND(I347*H347,2)</f>
        <v>0</v>
      </c>
      <c r="BL347" s="17" t="s">
        <v>220</v>
      </c>
      <c r="BM347" s="229" t="s">
        <v>621</v>
      </c>
    </row>
    <row r="348" s="13" customFormat="1">
      <c r="A348" s="13"/>
      <c r="B348" s="231"/>
      <c r="C348" s="232"/>
      <c r="D348" s="233" t="s">
        <v>149</v>
      </c>
      <c r="E348" s="234" t="s">
        <v>1</v>
      </c>
      <c r="F348" s="235" t="s">
        <v>617</v>
      </c>
      <c r="G348" s="232"/>
      <c r="H348" s="236">
        <v>376.23</v>
      </c>
      <c r="I348" s="237"/>
      <c r="J348" s="232"/>
      <c r="K348" s="232"/>
      <c r="L348" s="238"/>
      <c r="M348" s="239"/>
      <c r="N348" s="240"/>
      <c r="O348" s="240"/>
      <c r="P348" s="240"/>
      <c r="Q348" s="240"/>
      <c r="R348" s="240"/>
      <c r="S348" s="240"/>
      <c r="T348" s="24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2" t="s">
        <v>149</v>
      </c>
      <c r="AU348" s="242" t="s">
        <v>86</v>
      </c>
      <c r="AV348" s="13" t="s">
        <v>86</v>
      </c>
      <c r="AW348" s="13" t="s">
        <v>32</v>
      </c>
      <c r="AX348" s="13" t="s">
        <v>84</v>
      </c>
      <c r="AY348" s="242" t="s">
        <v>139</v>
      </c>
    </row>
    <row r="349" s="2" customFormat="1" ht="24.15" customHeight="1">
      <c r="A349" s="38"/>
      <c r="B349" s="39"/>
      <c r="C349" s="218" t="s">
        <v>622</v>
      </c>
      <c r="D349" s="218" t="s">
        <v>142</v>
      </c>
      <c r="E349" s="219" t="s">
        <v>623</v>
      </c>
      <c r="F349" s="220" t="s">
        <v>624</v>
      </c>
      <c r="G349" s="221" t="s">
        <v>162</v>
      </c>
      <c r="H349" s="222">
        <v>150.492</v>
      </c>
      <c r="I349" s="223"/>
      <c r="J349" s="224">
        <f>ROUND(I349*H349,2)</f>
        <v>0</v>
      </c>
      <c r="K349" s="220" t="s">
        <v>146</v>
      </c>
      <c r="L349" s="44"/>
      <c r="M349" s="225" t="s">
        <v>1</v>
      </c>
      <c r="N349" s="226" t="s">
        <v>41</v>
      </c>
      <c r="O349" s="91"/>
      <c r="P349" s="227">
        <f>O349*H349</f>
        <v>0</v>
      </c>
      <c r="Q349" s="227">
        <v>0</v>
      </c>
      <c r="R349" s="227">
        <f>Q349*H349</f>
        <v>0</v>
      </c>
      <c r="S349" s="227">
        <v>0</v>
      </c>
      <c r="T349" s="228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9" t="s">
        <v>220</v>
      </c>
      <c r="AT349" s="229" t="s">
        <v>142</v>
      </c>
      <c r="AU349" s="229" t="s">
        <v>86</v>
      </c>
      <c r="AY349" s="17" t="s">
        <v>139</v>
      </c>
      <c r="BE349" s="230">
        <f>IF(N349="základní",J349,0)</f>
        <v>0</v>
      </c>
      <c r="BF349" s="230">
        <f>IF(N349="snížená",J349,0)</f>
        <v>0</v>
      </c>
      <c r="BG349" s="230">
        <f>IF(N349="zákl. přenesená",J349,0)</f>
        <v>0</v>
      </c>
      <c r="BH349" s="230">
        <f>IF(N349="sníž. přenesená",J349,0)</f>
        <v>0</v>
      </c>
      <c r="BI349" s="230">
        <f>IF(N349="nulová",J349,0)</f>
        <v>0</v>
      </c>
      <c r="BJ349" s="17" t="s">
        <v>84</v>
      </c>
      <c r="BK349" s="230">
        <f>ROUND(I349*H349,2)</f>
        <v>0</v>
      </c>
      <c r="BL349" s="17" t="s">
        <v>220</v>
      </c>
      <c r="BM349" s="229" t="s">
        <v>625</v>
      </c>
    </row>
    <row r="350" s="13" customFormat="1">
      <c r="A350" s="13"/>
      <c r="B350" s="231"/>
      <c r="C350" s="232"/>
      <c r="D350" s="233" t="s">
        <v>149</v>
      </c>
      <c r="E350" s="234" t="s">
        <v>1</v>
      </c>
      <c r="F350" s="235" t="s">
        <v>231</v>
      </c>
      <c r="G350" s="232"/>
      <c r="H350" s="236">
        <v>150.492</v>
      </c>
      <c r="I350" s="237"/>
      <c r="J350" s="232"/>
      <c r="K350" s="232"/>
      <c r="L350" s="238"/>
      <c r="M350" s="239"/>
      <c r="N350" s="240"/>
      <c r="O350" s="240"/>
      <c r="P350" s="240"/>
      <c r="Q350" s="240"/>
      <c r="R350" s="240"/>
      <c r="S350" s="240"/>
      <c r="T350" s="24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2" t="s">
        <v>149</v>
      </c>
      <c r="AU350" s="242" t="s">
        <v>86</v>
      </c>
      <c r="AV350" s="13" t="s">
        <v>86</v>
      </c>
      <c r="AW350" s="13" t="s">
        <v>32</v>
      </c>
      <c r="AX350" s="13" t="s">
        <v>84</v>
      </c>
      <c r="AY350" s="242" t="s">
        <v>139</v>
      </c>
    </row>
    <row r="351" s="2" customFormat="1" ht="16.5" customHeight="1">
      <c r="A351" s="38"/>
      <c r="B351" s="39"/>
      <c r="C351" s="218" t="s">
        <v>626</v>
      </c>
      <c r="D351" s="218" t="s">
        <v>142</v>
      </c>
      <c r="E351" s="219" t="s">
        <v>627</v>
      </c>
      <c r="F351" s="220" t="s">
        <v>628</v>
      </c>
      <c r="G351" s="221" t="s">
        <v>162</v>
      </c>
      <c r="H351" s="222">
        <v>376.23</v>
      </c>
      <c r="I351" s="223"/>
      <c r="J351" s="224">
        <f>ROUND(I351*H351,2)</f>
        <v>0</v>
      </c>
      <c r="K351" s="220" t="s">
        <v>146</v>
      </c>
      <c r="L351" s="44"/>
      <c r="M351" s="225" t="s">
        <v>1</v>
      </c>
      <c r="N351" s="226" t="s">
        <v>41</v>
      </c>
      <c r="O351" s="91"/>
      <c r="P351" s="227">
        <f>O351*H351</f>
        <v>0</v>
      </c>
      <c r="Q351" s="227">
        <v>0</v>
      </c>
      <c r="R351" s="227">
        <f>Q351*H351</f>
        <v>0</v>
      </c>
      <c r="S351" s="227">
        <v>0</v>
      </c>
      <c r="T351" s="228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29" t="s">
        <v>220</v>
      </c>
      <c r="AT351" s="229" t="s">
        <v>142</v>
      </c>
      <c r="AU351" s="229" t="s">
        <v>86</v>
      </c>
      <c r="AY351" s="17" t="s">
        <v>139</v>
      </c>
      <c r="BE351" s="230">
        <f>IF(N351="základní",J351,0)</f>
        <v>0</v>
      </c>
      <c r="BF351" s="230">
        <f>IF(N351="snížená",J351,0)</f>
        <v>0</v>
      </c>
      <c r="BG351" s="230">
        <f>IF(N351="zákl. přenesená",J351,0)</f>
        <v>0</v>
      </c>
      <c r="BH351" s="230">
        <f>IF(N351="sníž. přenesená",J351,0)</f>
        <v>0</v>
      </c>
      <c r="BI351" s="230">
        <f>IF(N351="nulová",J351,0)</f>
        <v>0</v>
      </c>
      <c r="BJ351" s="17" t="s">
        <v>84</v>
      </c>
      <c r="BK351" s="230">
        <f>ROUND(I351*H351,2)</f>
        <v>0</v>
      </c>
      <c r="BL351" s="17" t="s">
        <v>220</v>
      </c>
      <c r="BM351" s="229" t="s">
        <v>629</v>
      </c>
    </row>
    <row r="352" s="13" customFormat="1">
      <c r="A352" s="13"/>
      <c r="B352" s="231"/>
      <c r="C352" s="232"/>
      <c r="D352" s="233" t="s">
        <v>149</v>
      </c>
      <c r="E352" s="234" t="s">
        <v>1</v>
      </c>
      <c r="F352" s="235" t="s">
        <v>617</v>
      </c>
      <c r="G352" s="232"/>
      <c r="H352" s="236">
        <v>376.23</v>
      </c>
      <c r="I352" s="237"/>
      <c r="J352" s="232"/>
      <c r="K352" s="232"/>
      <c r="L352" s="238"/>
      <c r="M352" s="239"/>
      <c r="N352" s="240"/>
      <c r="O352" s="240"/>
      <c r="P352" s="240"/>
      <c r="Q352" s="240"/>
      <c r="R352" s="240"/>
      <c r="S352" s="240"/>
      <c r="T352" s="24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2" t="s">
        <v>149</v>
      </c>
      <c r="AU352" s="242" t="s">
        <v>86</v>
      </c>
      <c r="AV352" s="13" t="s">
        <v>86</v>
      </c>
      <c r="AW352" s="13" t="s">
        <v>32</v>
      </c>
      <c r="AX352" s="13" t="s">
        <v>84</v>
      </c>
      <c r="AY352" s="242" t="s">
        <v>139</v>
      </c>
    </row>
    <row r="353" s="2" customFormat="1" ht="24.15" customHeight="1">
      <c r="A353" s="38"/>
      <c r="B353" s="39"/>
      <c r="C353" s="218" t="s">
        <v>630</v>
      </c>
      <c r="D353" s="218" t="s">
        <v>142</v>
      </c>
      <c r="E353" s="219" t="s">
        <v>631</v>
      </c>
      <c r="F353" s="220" t="s">
        <v>632</v>
      </c>
      <c r="G353" s="221" t="s">
        <v>162</v>
      </c>
      <c r="H353" s="222">
        <v>752.46</v>
      </c>
      <c r="I353" s="223"/>
      <c r="J353" s="224">
        <f>ROUND(I353*H353,2)</f>
        <v>0</v>
      </c>
      <c r="K353" s="220" t="s">
        <v>146</v>
      </c>
      <c r="L353" s="44"/>
      <c r="M353" s="225" t="s">
        <v>1</v>
      </c>
      <c r="N353" s="226" t="s">
        <v>41</v>
      </c>
      <c r="O353" s="91"/>
      <c r="P353" s="227">
        <f>O353*H353</f>
        <v>0</v>
      </c>
      <c r="Q353" s="227">
        <v>3E-05</v>
      </c>
      <c r="R353" s="227">
        <f>Q353*H353</f>
        <v>0.0225738</v>
      </c>
      <c r="S353" s="227">
        <v>0</v>
      </c>
      <c r="T353" s="228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9" t="s">
        <v>220</v>
      </c>
      <c r="AT353" s="229" t="s">
        <v>142</v>
      </c>
      <c r="AU353" s="229" t="s">
        <v>86</v>
      </c>
      <c r="AY353" s="17" t="s">
        <v>139</v>
      </c>
      <c r="BE353" s="230">
        <f>IF(N353="základní",J353,0)</f>
        <v>0</v>
      </c>
      <c r="BF353" s="230">
        <f>IF(N353="snížená",J353,0)</f>
        <v>0</v>
      </c>
      <c r="BG353" s="230">
        <f>IF(N353="zákl. přenesená",J353,0)</f>
        <v>0</v>
      </c>
      <c r="BH353" s="230">
        <f>IF(N353="sníž. přenesená",J353,0)</f>
        <v>0</v>
      </c>
      <c r="BI353" s="230">
        <f>IF(N353="nulová",J353,0)</f>
        <v>0</v>
      </c>
      <c r="BJ353" s="17" t="s">
        <v>84</v>
      </c>
      <c r="BK353" s="230">
        <f>ROUND(I353*H353,2)</f>
        <v>0</v>
      </c>
      <c r="BL353" s="17" t="s">
        <v>220</v>
      </c>
      <c r="BM353" s="229" t="s">
        <v>633</v>
      </c>
    </row>
    <row r="354" s="13" customFormat="1">
      <c r="A354" s="13"/>
      <c r="B354" s="231"/>
      <c r="C354" s="232"/>
      <c r="D354" s="233" t="s">
        <v>149</v>
      </c>
      <c r="E354" s="234" t="s">
        <v>1</v>
      </c>
      <c r="F354" s="235" t="s">
        <v>634</v>
      </c>
      <c r="G354" s="232"/>
      <c r="H354" s="236">
        <v>752.46</v>
      </c>
      <c r="I354" s="237"/>
      <c r="J354" s="232"/>
      <c r="K354" s="232"/>
      <c r="L354" s="238"/>
      <c r="M354" s="239"/>
      <c r="N354" s="240"/>
      <c r="O354" s="240"/>
      <c r="P354" s="240"/>
      <c r="Q354" s="240"/>
      <c r="R354" s="240"/>
      <c r="S354" s="240"/>
      <c r="T354" s="24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2" t="s">
        <v>149</v>
      </c>
      <c r="AU354" s="242" t="s">
        <v>86</v>
      </c>
      <c r="AV354" s="13" t="s">
        <v>86</v>
      </c>
      <c r="AW354" s="13" t="s">
        <v>32</v>
      </c>
      <c r="AX354" s="13" t="s">
        <v>84</v>
      </c>
      <c r="AY354" s="242" t="s">
        <v>139</v>
      </c>
    </row>
    <row r="355" s="2" customFormat="1" ht="33" customHeight="1">
      <c r="A355" s="38"/>
      <c r="B355" s="39"/>
      <c r="C355" s="218" t="s">
        <v>635</v>
      </c>
      <c r="D355" s="218" t="s">
        <v>142</v>
      </c>
      <c r="E355" s="219" t="s">
        <v>636</v>
      </c>
      <c r="F355" s="220" t="s">
        <v>637</v>
      </c>
      <c r="G355" s="221" t="s">
        <v>162</v>
      </c>
      <c r="H355" s="222">
        <v>225.738</v>
      </c>
      <c r="I355" s="223"/>
      <c r="J355" s="224">
        <f>ROUND(I355*H355,2)</f>
        <v>0</v>
      </c>
      <c r="K355" s="220" t="s">
        <v>146</v>
      </c>
      <c r="L355" s="44"/>
      <c r="M355" s="225" t="s">
        <v>1</v>
      </c>
      <c r="N355" s="226" t="s">
        <v>41</v>
      </c>
      <c r="O355" s="91"/>
      <c r="P355" s="227">
        <f>O355*H355</f>
        <v>0</v>
      </c>
      <c r="Q355" s="227">
        <v>0.0075</v>
      </c>
      <c r="R355" s="227">
        <f>Q355*H355</f>
        <v>1.6930349999999997</v>
      </c>
      <c r="S355" s="227">
        <v>0</v>
      </c>
      <c r="T355" s="228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9" t="s">
        <v>220</v>
      </c>
      <c r="AT355" s="229" t="s">
        <v>142</v>
      </c>
      <c r="AU355" s="229" t="s">
        <v>86</v>
      </c>
      <c r="AY355" s="17" t="s">
        <v>139</v>
      </c>
      <c r="BE355" s="230">
        <f>IF(N355="základní",J355,0)</f>
        <v>0</v>
      </c>
      <c r="BF355" s="230">
        <f>IF(N355="snížená",J355,0)</f>
        <v>0</v>
      </c>
      <c r="BG355" s="230">
        <f>IF(N355="zákl. přenesená",J355,0)</f>
        <v>0</v>
      </c>
      <c r="BH355" s="230">
        <f>IF(N355="sníž. přenesená",J355,0)</f>
        <v>0</v>
      </c>
      <c r="BI355" s="230">
        <f>IF(N355="nulová",J355,0)</f>
        <v>0</v>
      </c>
      <c r="BJ355" s="17" t="s">
        <v>84</v>
      </c>
      <c r="BK355" s="230">
        <f>ROUND(I355*H355,2)</f>
        <v>0</v>
      </c>
      <c r="BL355" s="17" t="s">
        <v>220</v>
      </c>
      <c r="BM355" s="229" t="s">
        <v>638</v>
      </c>
    </row>
    <row r="356" s="13" customFormat="1">
      <c r="A356" s="13"/>
      <c r="B356" s="231"/>
      <c r="C356" s="232"/>
      <c r="D356" s="233" t="s">
        <v>149</v>
      </c>
      <c r="E356" s="234" t="s">
        <v>1</v>
      </c>
      <c r="F356" s="235" t="s">
        <v>639</v>
      </c>
      <c r="G356" s="232"/>
      <c r="H356" s="236">
        <v>225.738</v>
      </c>
      <c r="I356" s="237"/>
      <c r="J356" s="232"/>
      <c r="K356" s="232"/>
      <c r="L356" s="238"/>
      <c r="M356" s="239"/>
      <c r="N356" s="240"/>
      <c r="O356" s="240"/>
      <c r="P356" s="240"/>
      <c r="Q356" s="240"/>
      <c r="R356" s="240"/>
      <c r="S356" s="240"/>
      <c r="T356" s="24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2" t="s">
        <v>149</v>
      </c>
      <c r="AU356" s="242" t="s">
        <v>86</v>
      </c>
      <c r="AV356" s="13" t="s">
        <v>86</v>
      </c>
      <c r="AW356" s="13" t="s">
        <v>32</v>
      </c>
      <c r="AX356" s="13" t="s">
        <v>84</v>
      </c>
      <c r="AY356" s="242" t="s">
        <v>139</v>
      </c>
    </row>
    <row r="357" s="2" customFormat="1" ht="37.8" customHeight="1">
      <c r="A357" s="38"/>
      <c r="B357" s="39"/>
      <c r="C357" s="218" t="s">
        <v>640</v>
      </c>
      <c r="D357" s="218" t="s">
        <v>142</v>
      </c>
      <c r="E357" s="219" t="s">
        <v>641</v>
      </c>
      <c r="F357" s="220" t="s">
        <v>642</v>
      </c>
      <c r="G357" s="221" t="s">
        <v>162</v>
      </c>
      <c r="H357" s="222">
        <v>150.492</v>
      </c>
      <c r="I357" s="223"/>
      <c r="J357" s="224">
        <f>ROUND(I357*H357,2)</f>
        <v>0</v>
      </c>
      <c r="K357" s="220" t="s">
        <v>146</v>
      </c>
      <c r="L357" s="44"/>
      <c r="M357" s="225" t="s">
        <v>1</v>
      </c>
      <c r="N357" s="226" t="s">
        <v>41</v>
      </c>
      <c r="O357" s="91"/>
      <c r="P357" s="227">
        <f>O357*H357</f>
        <v>0</v>
      </c>
      <c r="Q357" s="227">
        <v>0.0225</v>
      </c>
      <c r="R357" s="227">
        <f>Q357*H357</f>
        <v>3.3860699999999996</v>
      </c>
      <c r="S357" s="227">
        <v>0</v>
      </c>
      <c r="T357" s="228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9" t="s">
        <v>220</v>
      </c>
      <c r="AT357" s="229" t="s">
        <v>142</v>
      </c>
      <c r="AU357" s="229" t="s">
        <v>86</v>
      </c>
      <c r="AY357" s="17" t="s">
        <v>139</v>
      </c>
      <c r="BE357" s="230">
        <f>IF(N357="základní",J357,0)</f>
        <v>0</v>
      </c>
      <c r="BF357" s="230">
        <f>IF(N357="snížená",J357,0)</f>
        <v>0</v>
      </c>
      <c r="BG357" s="230">
        <f>IF(N357="zákl. přenesená",J357,0)</f>
        <v>0</v>
      </c>
      <c r="BH357" s="230">
        <f>IF(N357="sníž. přenesená",J357,0)</f>
        <v>0</v>
      </c>
      <c r="BI357" s="230">
        <f>IF(N357="nulová",J357,0)</f>
        <v>0</v>
      </c>
      <c r="BJ357" s="17" t="s">
        <v>84</v>
      </c>
      <c r="BK357" s="230">
        <f>ROUND(I357*H357,2)</f>
        <v>0</v>
      </c>
      <c r="BL357" s="17" t="s">
        <v>220</v>
      </c>
      <c r="BM357" s="229" t="s">
        <v>643</v>
      </c>
    </row>
    <row r="358" s="13" customFormat="1">
      <c r="A358" s="13"/>
      <c r="B358" s="231"/>
      <c r="C358" s="232"/>
      <c r="D358" s="233" t="s">
        <v>149</v>
      </c>
      <c r="E358" s="234" t="s">
        <v>1</v>
      </c>
      <c r="F358" s="235" t="s">
        <v>231</v>
      </c>
      <c r="G358" s="232"/>
      <c r="H358" s="236">
        <v>150.492</v>
      </c>
      <c r="I358" s="237"/>
      <c r="J358" s="232"/>
      <c r="K358" s="232"/>
      <c r="L358" s="238"/>
      <c r="M358" s="239"/>
      <c r="N358" s="240"/>
      <c r="O358" s="240"/>
      <c r="P358" s="240"/>
      <c r="Q358" s="240"/>
      <c r="R358" s="240"/>
      <c r="S358" s="240"/>
      <c r="T358" s="24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2" t="s">
        <v>149</v>
      </c>
      <c r="AU358" s="242" t="s">
        <v>86</v>
      </c>
      <c r="AV358" s="13" t="s">
        <v>86</v>
      </c>
      <c r="AW358" s="13" t="s">
        <v>32</v>
      </c>
      <c r="AX358" s="13" t="s">
        <v>84</v>
      </c>
      <c r="AY358" s="242" t="s">
        <v>139</v>
      </c>
    </row>
    <row r="359" s="2" customFormat="1" ht="24.15" customHeight="1">
      <c r="A359" s="38"/>
      <c r="B359" s="39"/>
      <c r="C359" s="218" t="s">
        <v>644</v>
      </c>
      <c r="D359" s="218" t="s">
        <v>142</v>
      </c>
      <c r="E359" s="219" t="s">
        <v>645</v>
      </c>
      <c r="F359" s="220" t="s">
        <v>646</v>
      </c>
      <c r="G359" s="221" t="s">
        <v>162</v>
      </c>
      <c r="H359" s="222">
        <v>144.7</v>
      </c>
      <c r="I359" s="223"/>
      <c r="J359" s="224">
        <f>ROUND(I359*H359,2)</f>
        <v>0</v>
      </c>
      <c r="K359" s="220" t="s">
        <v>146</v>
      </c>
      <c r="L359" s="44"/>
      <c r="M359" s="225" t="s">
        <v>1</v>
      </c>
      <c r="N359" s="226" t="s">
        <v>41</v>
      </c>
      <c r="O359" s="91"/>
      <c r="P359" s="227">
        <f>O359*H359</f>
        <v>0</v>
      </c>
      <c r="Q359" s="227">
        <v>0</v>
      </c>
      <c r="R359" s="227">
        <f>Q359*H359</f>
        <v>0</v>
      </c>
      <c r="S359" s="227">
        <v>0.003</v>
      </c>
      <c r="T359" s="228">
        <f>S359*H359</f>
        <v>0.4341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9" t="s">
        <v>220</v>
      </c>
      <c r="AT359" s="229" t="s">
        <v>142</v>
      </c>
      <c r="AU359" s="229" t="s">
        <v>86</v>
      </c>
      <c r="AY359" s="17" t="s">
        <v>139</v>
      </c>
      <c r="BE359" s="230">
        <f>IF(N359="základní",J359,0)</f>
        <v>0</v>
      </c>
      <c r="BF359" s="230">
        <f>IF(N359="snížená",J359,0)</f>
        <v>0</v>
      </c>
      <c r="BG359" s="230">
        <f>IF(N359="zákl. přenesená",J359,0)</f>
        <v>0</v>
      </c>
      <c r="BH359" s="230">
        <f>IF(N359="sníž. přenesená",J359,0)</f>
        <v>0</v>
      </c>
      <c r="BI359" s="230">
        <f>IF(N359="nulová",J359,0)</f>
        <v>0</v>
      </c>
      <c r="BJ359" s="17" t="s">
        <v>84</v>
      </c>
      <c r="BK359" s="230">
        <f>ROUND(I359*H359,2)</f>
        <v>0</v>
      </c>
      <c r="BL359" s="17" t="s">
        <v>220</v>
      </c>
      <c r="BM359" s="229" t="s">
        <v>647</v>
      </c>
    </row>
    <row r="360" s="13" customFormat="1">
      <c r="A360" s="13"/>
      <c r="B360" s="231"/>
      <c r="C360" s="232"/>
      <c r="D360" s="233" t="s">
        <v>149</v>
      </c>
      <c r="E360" s="234" t="s">
        <v>1</v>
      </c>
      <c r="F360" s="235" t="s">
        <v>648</v>
      </c>
      <c r="G360" s="232"/>
      <c r="H360" s="236">
        <v>144.7</v>
      </c>
      <c r="I360" s="237"/>
      <c r="J360" s="232"/>
      <c r="K360" s="232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149</v>
      </c>
      <c r="AU360" s="242" t="s">
        <v>86</v>
      </c>
      <c r="AV360" s="13" t="s">
        <v>86</v>
      </c>
      <c r="AW360" s="13" t="s">
        <v>32</v>
      </c>
      <c r="AX360" s="13" t="s">
        <v>84</v>
      </c>
      <c r="AY360" s="242" t="s">
        <v>139</v>
      </c>
    </row>
    <row r="361" s="2" customFormat="1" ht="21.75" customHeight="1">
      <c r="A361" s="38"/>
      <c r="B361" s="39"/>
      <c r="C361" s="218" t="s">
        <v>649</v>
      </c>
      <c r="D361" s="218" t="s">
        <v>142</v>
      </c>
      <c r="E361" s="219" t="s">
        <v>650</v>
      </c>
      <c r="F361" s="220" t="s">
        <v>651</v>
      </c>
      <c r="G361" s="221" t="s">
        <v>181</v>
      </c>
      <c r="H361" s="222">
        <v>121.6</v>
      </c>
      <c r="I361" s="223"/>
      <c r="J361" s="224">
        <f>ROUND(I361*H361,2)</f>
        <v>0</v>
      </c>
      <c r="K361" s="220" t="s">
        <v>146</v>
      </c>
      <c r="L361" s="44"/>
      <c r="M361" s="225" t="s">
        <v>1</v>
      </c>
      <c r="N361" s="226" t="s">
        <v>41</v>
      </c>
      <c r="O361" s="91"/>
      <c r="P361" s="227">
        <f>O361*H361</f>
        <v>0</v>
      </c>
      <c r="Q361" s="227">
        <v>0</v>
      </c>
      <c r="R361" s="227">
        <f>Q361*H361</f>
        <v>0</v>
      </c>
      <c r="S361" s="227">
        <v>0.00029999999999999996</v>
      </c>
      <c r="T361" s="228">
        <f>S361*H361</f>
        <v>0.03648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29" t="s">
        <v>220</v>
      </c>
      <c r="AT361" s="229" t="s">
        <v>142</v>
      </c>
      <c r="AU361" s="229" t="s">
        <v>86</v>
      </c>
      <c r="AY361" s="17" t="s">
        <v>139</v>
      </c>
      <c r="BE361" s="230">
        <f>IF(N361="základní",J361,0)</f>
        <v>0</v>
      </c>
      <c r="BF361" s="230">
        <f>IF(N361="snížená",J361,0)</f>
        <v>0</v>
      </c>
      <c r="BG361" s="230">
        <f>IF(N361="zákl. přenesená",J361,0)</f>
        <v>0</v>
      </c>
      <c r="BH361" s="230">
        <f>IF(N361="sníž. přenesená",J361,0)</f>
        <v>0</v>
      </c>
      <c r="BI361" s="230">
        <f>IF(N361="nulová",J361,0)</f>
        <v>0</v>
      </c>
      <c r="BJ361" s="17" t="s">
        <v>84</v>
      </c>
      <c r="BK361" s="230">
        <f>ROUND(I361*H361,2)</f>
        <v>0</v>
      </c>
      <c r="BL361" s="17" t="s">
        <v>220</v>
      </c>
      <c r="BM361" s="229" t="s">
        <v>652</v>
      </c>
    </row>
    <row r="362" s="13" customFormat="1">
      <c r="A362" s="13"/>
      <c r="B362" s="231"/>
      <c r="C362" s="232"/>
      <c r="D362" s="233" t="s">
        <v>149</v>
      </c>
      <c r="E362" s="234" t="s">
        <v>1</v>
      </c>
      <c r="F362" s="235" t="s">
        <v>653</v>
      </c>
      <c r="G362" s="232"/>
      <c r="H362" s="236">
        <v>121.6</v>
      </c>
      <c r="I362" s="237"/>
      <c r="J362" s="232"/>
      <c r="K362" s="232"/>
      <c r="L362" s="238"/>
      <c r="M362" s="239"/>
      <c r="N362" s="240"/>
      <c r="O362" s="240"/>
      <c r="P362" s="240"/>
      <c r="Q362" s="240"/>
      <c r="R362" s="240"/>
      <c r="S362" s="240"/>
      <c r="T362" s="24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2" t="s">
        <v>149</v>
      </c>
      <c r="AU362" s="242" t="s">
        <v>86</v>
      </c>
      <c r="AV362" s="13" t="s">
        <v>86</v>
      </c>
      <c r="AW362" s="13" t="s">
        <v>32</v>
      </c>
      <c r="AX362" s="13" t="s">
        <v>84</v>
      </c>
      <c r="AY362" s="242" t="s">
        <v>139</v>
      </c>
    </row>
    <row r="363" s="2" customFormat="1" ht="24.15" customHeight="1">
      <c r="A363" s="38"/>
      <c r="B363" s="39"/>
      <c r="C363" s="218" t="s">
        <v>654</v>
      </c>
      <c r="D363" s="218" t="s">
        <v>142</v>
      </c>
      <c r="E363" s="219" t="s">
        <v>655</v>
      </c>
      <c r="F363" s="220" t="s">
        <v>656</v>
      </c>
      <c r="G363" s="221" t="s">
        <v>402</v>
      </c>
      <c r="H363" s="278"/>
      <c r="I363" s="223"/>
      <c r="J363" s="224">
        <f>ROUND(I363*H363,2)</f>
        <v>0</v>
      </c>
      <c r="K363" s="220" t="s">
        <v>146</v>
      </c>
      <c r="L363" s="44"/>
      <c r="M363" s="225" t="s">
        <v>1</v>
      </c>
      <c r="N363" s="226" t="s">
        <v>41</v>
      </c>
      <c r="O363" s="91"/>
      <c r="P363" s="227">
        <f>O363*H363</f>
        <v>0</v>
      </c>
      <c r="Q363" s="227">
        <v>0</v>
      </c>
      <c r="R363" s="227">
        <f>Q363*H363</f>
        <v>0</v>
      </c>
      <c r="S363" s="227">
        <v>0</v>
      </c>
      <c r="T363" s="228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9" t="s">
        <v>220</v>
      </c>
      <c r="AT363" s="229" t="s">
        <v>142</v>
      </c>
      <c r="AU363" s="229" t="s">
        <v>86</v>
      </c>
      <c r="AY363" s="17" t="s">
        <v>139</v>
      </c>
      <c r="BE363" s="230">
        <f>IF(N363="základní",J363,0)</f>
        <v>0</v>
      </c>
      <c r="BF363" s="230">
        <f>IF(N363="snížená",J363,0)</f>
        <v>0</v>
      </c>
      <c r="BG363" s="230">
        <f>IF(N363="zákl. přenesená",J363,0)</f>
        <v>0</v>
      </c>
      <c r="BH363" s="230">
        <f>IF(N363="sníž. přenesená",J363,0)</f>
        <v>0</v>
      </c>
      <c r="BI363" s="230">
        <f>IF(N363="nulová",J363,0)</f>
        <v>0</v>
      </c>
      <c r="BJ363" s="17" t="s">
        <v>84</v>
      </c>
      <c r="BK363" s="230">
        <f>ROUND(I363*H363,2)</f>
        <v>0</v>
      </c>
      <c r="BL363" s="17" t="s">
        <v>220</v>
      </c>
      <c r="BM363" s="229" t="s">
        <v>657</v>
      </c>
    </row>
    <row r="364" s="2" customFormat="1" ht="33" customHeight="1">
      <c r="A364" s="38"/>
      <c r="B364" s="39"/>
      <c r="C364" s="218" t="s">
        <v>658</v>
      </c>
      <c r="D364" s="218" t="s">
        <v>142</v>
      </c>
      <c r="E364" s="219" t="s">
        <v>659</v>
      </c>
      <c r="F364" s="220" t="s">
        <v>660</v>
      </c>
      <c r="G364" s="221" t="s">
        <v>402</v>
      </c>
      <c r="H364" s="278"/>
      <c r="I364" s="223"/>
      <c r="J364" s="224">
        <f>ROUND(I364*H364,2)</f>
        <v>0</v>
      </c>
      <c r="K364" s="220" t="s">
        <v>146</v>
      </c>
      <c r="L364" s="44"/>
      <c r="M364" s="225" t="s">
        <v>1</v>
      </c>
      <c r="N364" s="226" t="s">
        <v>41</v>
      </c>
      <c r="O364" s="91"/>
      <c r="P364" s="227">
        <f>O364*H364</f>
        <v>0</v>
      </c>
      <c r="Q364" s="227">
        <v>0</v>
      </c>
      <c r="R364" s="227">
        <f>Q364*H364</f>
        <v>0</v>
      </c>
      <c r="S364" s="227">
        <v>0</v>
      </c>
      <c r="T364" s="228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9" t="s">
        <v>220</v>
      </c>
      <c r="AT364" s="229" t="s">
        <v>142</v>
      </c>
      <c r="AU364" s="229" t="s">
        <v>86</v>
      </c>
      <c r="AY364" s="17" t="s">
        <v>139</v>
      </c>
      <c r="BE364" s="230">
        <f>IF(N364="základní",J364,0)</f>
        <v>0</v>
      </c>
      <c r="BF364" s="230">
        <f>IF(N364="snížená",J364,0)</f>
        <v>0</v>
      </c>
      <c r="BG364" s="230">
        <f>IF(N364="zákl. přenesená",J364,0)</f>
        <v>0</v>
      </c>
      <c r="BH364" s="230">
        <f>IF(N364="sníž. přenesená",J364,0)</f>
        <v>0</v>
      </c>
      <c r="BI364" s="230">
        <f>IF(N364="nulová",J364,0)</f>
        <v>0</v>
      </c>
      <c r="BJ364" s="17" t="s">
        <v>84</v>
      </c>
      <c r="BK364" s="230">
        <f>ROUND(I364*H364,2)</f>
        <v>0</v>
      </c>
      <c r="BL364" s="17" t="s">
        <v>220</v>
      </c>
      <c r="BM364" s="229" t="s">
        <v>661</v>
      </c>
    </row>
    <row r="365" s="2" customFormat="1" ht="21.75" customHeight="1">
      <c r="A365" s="38"/>
      <c r="B365" s="39"/>
      <c r="C365" s="218" t="s">
        <v>662</v>
      </c>
      <c r="D365" s="218" t="s">
        <v>142</v>
      </c>
      <c r="E365" s="219" t="s">
        <v>663</v>
      </c>
      <c r="F365" s="220" t="s">
        <v>664</v>
      </c>
      <c r="G365" s="221" t="s">
        <v>162</v>
      </c>
      <c r="H365" s="222">
        <v>376.23</v>
      </c>
      <c r="I365" s="223"/>
      <c r="J365" s="224">
        <f>ROUND(I365*H365,2)</f>
        <v>0</v>
      </c>
      <c r="K365" s="220" t="s">
        <v>1</v>
      </c>
      <c r="L365" s="44"/>
      <c r="M365" s="225" t="s">
        <v>1</v>
      </c>
      <c r="N365" s="226" t="s">
        <v>41</v>
      </c>
      <c r="O365" s="91"/>
      <c r="P365" s="227">
        <f>O365*H365</f>
        <v>0</v>
      </c>
      <c r="Q365" s="227">
        <v>0</v>
      </c>
      <c r="R365" s="227">
        <f>Q365*H365</f>
        <v>0</v>
      </c>
      <c r="S365" s="227">
        <v>0</v>
      </c>
      <c r="T365" s="228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9" t="s">
        <v>220</v>
      </c>
      <c r="AT365" s="229" t="s">
        <v>142</v>
      </c>
      <c r="AU365" s="229" t="s">
        <v>86</v>
      </c>
      <c r="AY365" s="17" t="s">
        <v>139</v>
      </c>
      <c r="BE365" s="230">
        <f>IF(N365="základní",J365,0)</f>
        <v>0</v>
      </c>
      <c r="BF365" s="230">
        <f>IF(N365="snížená",J365,0)</f>
        <v>0</v>
      </c>
      <c r="BG365" s="230">
        <f>IF(N365="zákl. přenesená",J365,0)</f>
        <v>0</v>
      </c>
      <c r="BH365" s="230">
        <f>IF(N365="sníž. přenesená",J365,0)</f>
        <v>0</v>
      </c>
      <c r="BI365" s="230">
        <f>IF(N365="nulová",J365,0)</f>
        <v>0</v>
      </c>
      <c r="BJ365" s="17" t="s">
        <v>84</v>
      </c>
      <c r="BK365" s="230">
        <f>ROUND(I365*H365,2)</f>
        <v>0</v>
      </c>
      <c r="BL365" s="17" t="s">
        <v>220</v>
      </c>
      <c r="BM365" s="229" t="s">
        <v>665</v>
      </c>
    </row>
    <row r="366" s="2" customFormat="1">
      <c r="A366" s="38"/>
      <c r="B366" s="39"/>
      <c r="C366" s="40"/>
      <c r="D366" s="233" t="s">
        <v>387</v>
      </c>
      <c r="E366" s="40"/>
      <c r="F366" s="274" t="s">
        <v>666</v>
      </c>
      <c r="G366" s="40"/>
      <c r="H366" s="40"/>
      <c r="I366" s="275"/>
      <c r="J366" s="40"/>
      <c r="K366" s="40"/>
      <c r="L366" s="44"/>
      <c r="M366" s="276"/>
      <c r="N366" s="277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387</v>
      </c>
      <c r="AU366" s="17" t="s">
        <v>86</v>
      </c>
    </row>
    <row r="367" s="13" customFormat="1">
      <c r="A367" s="13"/>
      <c r="B367" s="231"/>
      <c r="C367" s="232"/>
      <c r="D367" s="233" t="s">
        <v>149</v>
      </c>
      <c r="E367" s="234" t="s">
        <v>1</v>
      </c>
      <c r="F367" s="235" t="s">
        <v>617</v>
      </c>
      <c r="G367" s="232"/>
      <c r="H367" s="236">
        <v>376.23</v>
      </c>
      <c r="I367" s="237"/>
      <c r="J367" s="232"/>
      <c r="K367" s="232"/>
      <c r="L367" s="238"/>
      <c r="M367" s="239"/>
      <c r="N367" s="240"/>
      <c r="O367" s="240"/>
      <c r="P367" s="240"/>
      <c r="Q367" s="240"/>
      <c r="R367" s="240"/>
      <c r="S367" s="240"/>
      <c r="T367" s="24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2" t="s">
        <v>149</v>
      </c>
      <c r="AU367" s="242" t="s">
        <v>86</v>
      </c>
      <c r="AV367" s="13" t="s">
        <v>86</v>
      </c>
      <c r="AW367" s="13" t="s">
        <v>32</v>
      </c>
      <c r="AX367" s="13" t="s">
        <v>84</v>
      </c>
      <c r="AY367" s="242" t="s">
        <v>139</v>
      </c>
    </row>
    <row r="368" s="12" customFormat="1" ht="22.8" customHeight="1">
      <c r="A368" s="12"/>
      <c r="B368" s="202"/>
      <c r="C368" s="203"/>
      <c r="D368" s="204" t="s">
        <v>75</v>
      </c>
      <c r="E368" s="216" t="s">
        <v>667</v>
      </c>
      <c r="F368" s="216" t="s">
        <v>668</v>
      </c>
      <c r="G368" s="203"/>
      <c r="H368" s="203"/>
      <c r="I368" s="206"/>
      <c r="J368" s="217">
        <f>BK368</f>
        <v>0</v>
      </c>
      <c r="K368" s="203"/>
      <c r="L368" s="208"/>
      <c r="M368" s="209"/>
      <c r="N368" s="210"/>
      <c r="O368" s="210"/>
      <c r="P368" s="211">
        <f>SUM(P369:P388)</f>
        <v>0</v>
      </c>
      <c r="Q368" s="210"/>
      <c r="R368" s="211">
        <f>SUM(R369:R388)</f>
        <v>2.06601684</v>
      </c>
      <c r="S368" s="210"/>
      <c r="T368" s="212">
        <f>SUM(T369:T388)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13" t="s">
        <v>86</v>
      </c>
      <c r="AT368" s="214" t="s">
        <v>75</v>
      </c>
      <c r="AU368" s="214" t="s">
        <v>84</v>
      </c>
      <c r="AY368" s="213" t="s">
        <v>139</v>
      </c>
      <c r="BK368" s="215">
        <f>SUM(BK369:BK388)</f>
        <v>0</v>
      </c>
    </row>
    <row r="369" s="2" customFormat="1" ht="16.5" customHeight="1">
      <c r="A369" s="38"/>
      <c r="B369" s="39"/>
      <c r="C369" s="218" t="s">
        <v>669</v>
      </c>
      <c r="D369" s="218" t="s">
        <v>142</v>
      </c>
      <c r="E369" s="219" t="s">
        <v>670</v>
      </c>
      <c r="F369" s="220" t="s">
        <v>671</v>
      </c>
      <c r="G369" s="221" t="s">
        <v>162</v>
      </c>
      <c r="H369" s="222">
        <v>64.56</v>
      </c>
      <c r="I369" s="223"/>
      <c r="J369" s="224">
        <f>ROUND(I369*H369,2)</f>
        <v>0</v>
      </c>
      <c r="K369" s="220" t="s">
        <v>146</v>
      </c>
      <c r="L369" s="44"/>
      <c r="M369" s="225" t="s">
        <v>1</v>
      </c>
      <c r="N369" s="226" t="s">
        <v>41</v>
      </c>
      <c r="O369" s="91"/>
      <c r="P369" s="227">
        <f>O369*H369</f>
        <v>0</v>
      </c>
      <c r="Q369" s="227">
        <v>0.00029999999999999996</v>
      </c>
      <c r="R369" s="227">
        <f>Q369*H369</f>
        <v>0.019368</v>
      </c>
      <c r="S369" s="227">
        <v>0</v>
      </c>
      <c r="T369" s="228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29" t="s">
        <v>220</v>
      </c>
      <c r="AT369" s="229" t="s">
        <v>142</v>
      </c>
      <c r="AU369" s="229" t="s">
        <v>86</v>
      </c>
      <c r="AY369" s="17" t="s">
        <v>139</v>
      </c>
      <c r="BE369" s="230">
        <f>IF(N369="základní",J369,0)</f>
        <v>0</v>
      </c>
      <c r="BF369" s="230">
        <f>IF(N369="snížená",J369,0)</f>
        <v>0</v>
      </c>
      <c r="BG369" s="230">
        <f>IF(N369="zákl. přenesená",J369,0)</f>
        <v>0</v>
      </c>
      <c r="BH369" s="230">
        <f>IF(N369="sníž. přenesená",J369,0)</f>
        <v>0</v>
      </c>
      <c r="BI369" s="230">
        <f>IF(N369="nulová",J369,0)</f>
        <v>0</v>
      </c>
      <c r="BJ369" s="17" t="s">
        <v>84</v>
      </c>
      <c r="BK369" s="230">
        <f>ROUND(I369*H369,2)</f>
        <v>0</v>
      </c>
      <c r="BL369" s="17" t="s">
        <v>220</v>
      </c>
      <c r="BM369" s="229" t="s">
        <v>672</v>
      </c>
    </row>
    <row r="370" s="13" customFormat="1">
      <c r="A370" s="13"/>
      <c r="B370" s="231"/>
      <c r="C370" s="232"/>
      <c r="D370" s="233" t="s">
        <v>149</v>
      </c>
      <c r="E370" s="234" t="s">
        <v>1</v>
      </c>
      <c r="F370" s="235" t="s">
        <v>673</v>
      </c>
      <c r="G370" s="232"/>
      <c r="H370" s="236">
        <v>71.760000000000008</v>
      </c>
      <c r="I370" s="237"/>
      <c r="J370" s="232"/>
      <c r="K370" s="232"/>
      <c r="L370" s="238"/>
      <c r="M370" s="239"/>
      <c r="N370" s="240"/>
      <c r="O370" s="240"/>
      <c r="P370" s="240"/>
      <c r="Q370" s="240"/>
      <c r="R370" s="240"/>
      <c r="S370" s="240"/>
      <c r="T370" s="24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2" t="s">
        <v>149</v>
      </c>
      <c r="AU370" s="242" t="s">
        <v>86</v>
      </c>
      <c r="AV370" s="13" t="s">
        <v>86</v>
      </c>
      <c r="AW370" s="13" t="s">
        <v>32</v>
      </c>
      <c r="AX370" s="13" t="s">
        <v>76</v>
      </c>
      <c r="AY370" s="242" t="s">
        <v>139</v>
      </c>
    </row>
    <row r="371" s="13" customFormat="1">
      <c r="A371" s="13"/>
      <c r="B371" s="231"/>
      <c r="C371" s="232"/>
      <c r="D371" s="233" t="s">
        <v>149</v>
      </c>
      <c r="E371" s="234" t="s">
        <v>1</v>
      </c>
      <c r="F371" s="235" t="s">
        <v>674</v>
      </c>
      <c r="G371" s="232"/>
      <c r="H371" s="236">
        <v>-7.2</v>
      </c>
      <c r="I371" s="237"/>
      <c r="J371" s="232"/>
      <c r="K371" s="232"/>
      <c r="L371" s="238"/>
      <c r="M371" s="239"/>
      <c r="N371" s="240"/>
      <c r="O371" s="240"/>
      <c r="P371" s="240"/>
      <c r="Q371" s="240"/>
      <c r="R371" s="240"/>
      <c r="S371" s="240"/>
      <c r="T371" s="24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2" t="s">
        <v>149</v>
      </c>
      <c r="AU371" s="242" t="s">
        <v>86</v>
      </c>
      <c r="AV371" s="13" t="s">
        <v>86</v>
      </c>
      <c r="AW371" s="13" t="s">
        <v>32</v>
      </c>
      <c r="AX371" s="13" t="s">
        <v>76</v>
      </c>
      <c r="AY371" s="242" t="s">
        <v>139</v>
      </c>
    </row>
    <row r="372" s="14" customFormat="1">
      <c r="A372" s="14"/>
      <c r="B372" s="243"/>
      <c r="C372" s="244"/>
      <c r="D372" s="233" t="s">
        <v>149</v>
      </c>
      <c r="E372" s="245" t="s">
        <v>1</v>
      </c>
      <c r="F372" s="246" t="s">
        <v>166</v>
      </c>
      <c r="G372" s="244"/>
      <c r="H372" s="247">
        <v>64.56</v>
      </c>
      <c r="I372" s="248"/>
      <c r="J372" s="244"/>
      <c r="K372" s="244"/>
      <c r="L372" s="249"/>
      <c r="M372" s="250"/>
      <c r="N372" s="251"/>
      <c r="O372" s="251"/>
      <c r="P372" s="251"/>
      <c r="Q372" s="251"/>
      <c r="R372" s="251"/>
      <c r="S372" s="251"/>
      <c r="T372" s="25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3" t="s">
        <v>149</v>
      </c>
      <c r="AU372" s="253" t="s">
        <v>86</v>
      </c>
      <c r="AV372" s="14" t="s">
        <v>147</v>
      </c>
      <c r="AW372" s="14" t="s">
        <v>32</v>
      </c>
      <c r="AX372" s="14" t="s">
        <v>84</v>
      </c>
      <c r="AY372" s="253" t="s">
        <v>139</v>
      </c>
    </row>
    <row r="373" s="2" customFormat="1" ht="24.15" customHeight="1">
      <c r="A373" s="38"/>
      <c r="B373" s="39"/>
      <c r="C373" s="218" t="s">
        <v>675</v>
      </c>
      <c r="D373" s="218" t="s">
        <v>142</v>
      </c>
      <c r="E373" s="219" t="s">
        <v>676</v>
      </c>
      <c r="F373" s="220" t="s">
        <v>677</v>
      </c>
      <c r="G373" s="221" t="s">
        <v>162</v>
      </c>
      <c r="H373" s="222">
        <v>64.56</v>
      </c>
      <c r="I373" s="223"/>
      <c r="J373" s="224">
        <f>ROUND(I373*H373,2)</f>
        <v>0</v>
      </c>
      <c r="K373" s="220" t="s">
        <v>146</v>
      </c>
      <c r="L373" s="44"/>
      <c r="M373" s="225" t="s">
        <v>1</v>
      </c>
      <c r="N373" s="226" t="s">
        <v>41</v>
      </c>
      <c r="O373" s="91"/>
      <c r="P373" s="227">
        <f>O373*H373</f>
        <v>0</v>
      </c>
      <c r="Q373" s="227">
        <v>0.0015</v>
      </c>
      <c r="R373" s="227">
        <f>Q373*H373</f>
        <v>0.096840000000000016</v>
      </c>
      <c r="S373" s="227">
        <v>0</v>
      </c>
      <c r="T373" s="228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29" t="s">
        <v>220</v>
      </c>
      <c r="AT373" s="229" t="s">
        <v>142</v>
      </c>
      <c r="AU373" s="229" t="s">
        <v>86</v>
      </c>
      <c r="AY373" s="17" t="s">
        <v>139</v>
      </c>
      <c r="BE373" s="230">
        <f>IF(N373="základní",J373,0)</f>
        <v>0</v>
      </c>
      <c r="BF373" s="230">
        <f>IF(N373="snížená",J373,0)</f>
        <v>0</v>
      </c>
      <c r="BG373" s="230">
        <f>IF(N373="zákl. přenesená",J373,0)</f>
        <v>0</v>
      </c>
      <c r="BH373" s="230">
        <f>IF(N373="sníž. přenesená",J373,0)</f>
        <v>0</v>
      </c>
      <c r="BI373" s="230">
        <f>IF(N373="nulová",J373,0)</f>
        <v>0</v>
      </c>
      <c r="BJ373" s="17" t="s">
        <v>84</v>
      </c>
      <c r="BK373" s="230">
        <f>ROUND(I373*H373,2)</f>
        <v>0</v>
      </c>
      <c r="BL373" s="17" t="s">
        <v>220</v>
      </c>
      <c r="BM373" s="229" t="s">
        <v>678</v>
      </c>
    </row>
    <row r="374" s="13" customFormat="1">
      <c r="A374" s="13"/>
      <c r="B374" s="231"/>
      <c r="C374" s="232"/>
      <c r="D374" s="233" t="s">
        <v>149</v>
      </c>
      <c r="E374" s="234" t="s">
        <v>1</v>
      </c>
      <c r="F374" s="235" t="s">
        <v>673</v>
      </c>
      <c r="G374" s="232"/>
      <c r="H374" s="236">
        <v>71.760000000000008</v>
      </c>
      <c r="I374" s="237"/>
      <c r="J374" s="232"/>
      <c r="K374" s="232"/>
      <c r="L374" s="238"/>
      <c r="M374" s="239"/>
      <c r="N374" s="240"/>
      <c r="O374" s="240"/>
      <c r="P374" s="240"/>
      <c r="Q374" s="240"/>
      <c r="R374" s="240"/>
      <c r="S374" s="240"/>
      <c r="T374" s="24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2" t="s">
        <v>149</v>
      </c>
      <c r="AU374" s="242" t="s">
        <v>86</v>
      </c>
      <c r="AV374" s="13" t="s">
        <v>86</v>
      </c>
      <c r="AW374" s="13" t="s">
        <v>32</v>
      </c>
      <c r="AX374" s="13" t="s">
        <v>76</v>
      </c>
      <c r="AY374" s="242" t="s">
        <v>139</v>
      </c>
    </row>
    <row r="375" s="13" customFormat="1">
      <c r="A375" s="13"/>
      <c r="B375" s="231"/>
      <c r="C375" s="232"/>
      <c r="D375" s="233" t="s">
        <v>149</v>
      </c>
      <c r="E375" s="234" t="s">
        <v>1</v>
      </c>
      <c r="F375" s="235" t="s">
        <v>674</v>
      </c>
      <c r="G375" s="232"/>
      <c r="H375" s="236">
        <v>-7.2</v>
      </c>
      <c r="I375" s="237"/>
      <c r="J375" s="232"/>
      <c r="K375" s="232"/>
      <c r="L375" s="238"/>
      <c r="M375" s="239"/>
      <c r="N375" s="240"/>
      <c r="O375" s="240"/>
      <c r="P375" s="240"/>
      <c r="Q375" s="240"/>
      <c r="R375" s="240"/>
      <c r="S375" s="240"/>
      <c r="T375" s="24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2" t="s">
        <v>149</v>
      </c>
      <c r="AU375" s="242" t="s">
        <v>86</v>
      </c>
      <c r="AV375" s="13" t="s">
        <v>86</v>
      </c>
      <c r="AW375" s="13" t="s">
        <v>32</v>
      </c>
      <c r="AX375" s="13" t="s">
        <v>76</v>
      </c>
      <c r="AY375" s="242" t="s">
        <v>139</v>
      </c>
    </row>
    <row r="376" s="14" customFormat="1">
      <c r="A376" s="14"/>
      <c r="B376" s="243"/>
      <c r="C376" s="244"/>
      <c r="D376" s="233" t="s">
        <v>149</v>
      </c>
      <c r="E376" s="245" t="s">
        <v>1</v>
      </c>
      <c r="F376" s="246" t="s">
        <v>166</v>
      </c>
      <c r="G376" s="244"/>
      <c r="H376" s="247">
        <v>64.56</v>
      </c>
      <c r="I376" s="248"/>
      <c r="J376" s="244"/>
      <c r="K376" s="244"/>
      <c r="L376" s="249"/>
      <c r="M376" s="250"/>
      <c r="N376" s="251"/>
      <c r="O376" s="251"/>
      <c r="P376" s="251"/>
      <c r="Q376" s="251"/>
      <c r="R376" s="251"/>
      <c r="S376" s="251"/>
      <c r="T376" s="25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3" t="s">
        <v>149</v>
      </c>
      <c r="AU376" s="253" t="s">
        <v>86</v>
      </c>
      <c r="AV376" s="14" t="s">
        <v>147</v>
      </c>
      <c r="AW376" s="14" t="s">
        <v>32</v>
      </c>
      <c r="AX376" s="14" t="s">
        <v>84</v>
      </c>
      <c r="AY376" s="253" t="s">
        <v>139</v>
      </c>
    </row>
    <row r="377" s="2" customFormat="1" ht="33" customHeight="1">
      <c r="A377" s="38"/>
      <c r="B377" s="39"/>
      <c r="C377" s="218" t="s">
        <v>679</v>
      </c>
      <c r="D377" s="218" t="s">
        <v>142</v>
      </c>
      <c r="E377" s="219" t="s">
        <v>680</v>
      </c>
      <c r="F377" s="220" t="s">
        <v>681</v>
      </c>
      <c r="G377" s="221" t="s">
        <v>162</v>
      </c>
      <c r="H377" s="222">
        <v>64.56</v>
      </c>
      <c r="I377" s="223"/>
      <c r="J377" s="224">
        <f>ROUND(I377*H377,2)</f>
        <v>0</v>
      </c>
      <c r="K377" s="220" t="s">
        <v>146</v>
      </c>
      <c r="L377" s="44"/>
      <c r="M377" s="225" t="s">
        <v>1</v>
      </c>
      <c r="N377" s="226" t="s">
        <v>41</v>
      </c>
      <c r="O377" s="91"/>
      <c r="P377" s="227">
        <f>O377*H377</f>
        <v>0</v>
      </c>
      <c r="Q377" s="227">
        <v>0.00903</v>
      </c>
      <c r="R377" s="227">
        <f>Q377*H377</f>
        <v>0.5829768</v>
      </c>
      <c r="S377" s="227">
        <v>0</v>
      </c>
      <c r="T377" s="228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9" t="s">
        <v>220</v>
      </c>
      <c r="AT377" s="229" t="s">
        <v>142</v>
      </c>
      <c r="AU377" s="229" t="s">
        <v>86</v>
      </c>
      <c r="AY377" s="17" t="s">
        <v>139</v>
      </c>
      <c r="BE377" s="230">
        <f>IF(N377="základní",J377,0)</f>
        <v>0</v>
      </c>
      <c r="BF377" s="230">
        <f>IF(N377="snížená",J377,0)</f>
        <v>0</v>
      </c>
      <c r="BG377" s="230">
        <f>IF(N377="zákl. přenesená",J377,0)</f>
        <v>0</v>
      </c>
      <c r="BH377" s="230">
        <f>IF(N377="sníž. přenesená",J377,0)</f>
        <v>0</v>
      </c>
      <c r="BI377" s="230">
        <f>IF(N377="nulová",J377,0)</f>
        <v>0</v>
      </c>
      <c r="BJ377" s="17" t="s">
        <v>84</v>
      </c>
      <c r="BK377" s="230">
        <f>ROUND(I377*H377,2)</f>
        <v>0</v>
      </c>
      <c r="BL377" s="17" t="s">
        <v>220</v>
      </c>
      <c r="BM377" s="229" t="s">
        <v>682</v>
      </c>
    </row>
    <row r="378" s="13" customFormat="1">
      <c r="A378" s="13"/>
      <c r="B378" s="231"/>
      <c r="C378" s="232"/>
      <c r="D378" s="233" t="s">
        <v>149</v>
      </c>
      <c r="E378" s="234" t="s">
        <v>1</v>
      </c>
      <c r="F378" s="235" t="s">
        <v>673</v>
      </c>
      <c r="G378" s="232"/>
      <c r="H378" s="236">
        <v>71.760000000000008</v>
      </c>
      <c r="I378" s="237"/>
      <c r="J378" s="232"/>
      <c r="K378" s="232"/>
      <c r="L378" s="238"/>
      <c r="M378" s="239"/>
      <c r="N378" s="240"/>
      <c r="O378" s="240"/>
      <c r="P378" s="240"/>
      <c r="Q378" s="240"/>
      <c r="R378" s="240"/>
      <c r="S378" s="240"/>
      <c r="T378" s="24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2" t="s">
        <v>149</v>
      </c>
      <c r="AU378" s="242" t="s">
        <v>86</v>
      </c>
      <c r="AV378" s="13" t="s">
        <v>86</v>
      </c>
      <c r="AW378" s="13" t="s">
        <v>32</v>
      </c>
      <c r="AX378" s="13" t="s">
        <v>76</v>
      </c>
      <c r="AY378" s="242" t="s">
        <v>139</v>
      </c>
    </row>
    <row r="379" s="13" customFormat="1">
      <c r="A379" s="13"/>
      <c r="B379" s="231"/>
      <c r="C379" s="232"/>
      <c r="D379" s="233" t="s">
        <v>149</v>
      </c>
      <c r="E379" s="234" t="s">
        <v>1</v>
      </c>
      <c r="F379" s="235" t="s">
        <v>674</v>
      </c>
      <c r="G379" s="232"/>
      <c r="H379" s="236">
        <v>-7.2</v>
      </c>
      <c r="I379" s="237"/>
      <c r="J379" s="232"/>
      <c r="K379" s="232"/>
      <c r="L379" s="238"/>
      <c r="M379" s="239"/>
      <c r="N379" s="240"/>
      <c r="O379" s="240"/>
      <c r="P379" s="240"/>
      <c r="Q379" s="240"/>
      <c r="R379" s="240"/>
      <c r="S379" s="240"/>
      <c r="T379" s="24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2" t="s">
        <v>149</v>
      </c>
      <c r="AU379" s="242" t="s">
        <v>86</v>
      </c>
      <c r="AV379" s="13" t="s">
        <v>86</v>
      </c>
      <c r="AW379" s="13" t="s">
        <v>32</v>
      </c>
      <c r="AX379" s="13" t="s">
        <v>76</v>
      </c>
      <c r="AY379" s="242" t="s">
        <v>139</v>
      </c>
    </row>
    <row r="380" s="14" customFormat="1">
      <c r="A380" s="14"/>
      <c r="B380" s="243"/>
      <c r="C380" s="244"/>
      <c r="D380" s="233" t="s">
        <v>149</v>
      </c>
      <c r="E380" s="245" t="s">
        <v>1</v>
      </c>
      <c r="F380" s="246" t="s">
        <v>166</v>
      </c>
      <c r="G380" s="244"/>
      <c r="H380" s="247">
        <v>64.56</v>
      </c>
      <c r="I380" s="248"/>
      <c r="J380" s="244"/>
      <c r="K380" s="244"/>
      <c r="L380" s="249"/>
      <c r="M380" s="250"/>
      <c r="N380" s="251"/>
      <c r="O380" s="251"/>
      <c r="P380" s="251"/>
      <c r="Q380" s="251"/>
      <c r="R380" s="251"/>
      <c r="S380" s="251"/>
      <c r="T380" s="25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3" t="s">
        <v>149</v>
      </c>
      <c r="AU380" s="253" t="s">
        <v>86</v>
      </c>
      <c r="AV380" s="14" t="s">
        <v>147</v>
      </c>
      <c r="AW380" s="14" t="s">
        <v>32</v>
      </c>
      <c r="AX380" s="14" t="s">
        <v>84</v>
      </c>
      <c r="AY380" s="253" t="s">
        <v>139</v>
      </c>
    </row>
    <row r="381" s="2" customFormat="1" ht="24.15" customHeight="1">
      <c r="A381" s="38"/>
      <c r="B381" s="39"/>
      <c r="C381" s="264" t="s">
        <v>683</v>
      </c>
      <c r="D381" s="264" t="s">
        <v>383</v>
      </c>
      <c r="E381" s="265" t="s">
        <v>684</v>
      </c>
      <c r="F381" s="266" t="s">
        <v>685</v>
      </c>
      <c r="G381" s="267" t="s">
        <v>162</v>
      </c>
      <c r="H381" s="268">
        <v>74.244</v>
      </c>
      <c r="I381" s="269"/>
      <c r="J381" s="270">
        <f>ROUND(I381*H381,2)</f>
        <v>0</v>
      </c>
      <c r="K381" s="266" t="s">
        <v>146</v>
      </c>
      <c r="L381" s="271"/>
      <c r="M381" s="272" t="s">
        <v>1</v>
      </c>
      <c r="N381" s="273" t="s">
        <v>41</v>
      </c>
      <c r="O381" s="91"/>
      <c r="P381" s="227">
        <f>O381*H381</f>
        <v>0</v>
      </c>
      <c r="Q381" s="227">
        <v>0.01841</v>
      </c>
      <c r="R381" s="227">
        <f>Q381*H381</f>
        <v>1.36683204</v>
      </c>
      <c r="S381" s="227">
        <v>0</v>
      </c>
      <c r="T381" s="228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9" t="s">
        <v>304</v>
      </c>
      <c r="AT381" s="229" t="s">
        <v>383</v>
      </c>
      <c r="AU381" s="229" t="s">
        <v>86</v>
      </c>
      <c r="AY381" s="17" t="s">
        <v>139</v>
      </c>
      <c r="BE381" s="230">
        <f>IF(N381="základní",J381,0)</f>
        <v>0</v>
      </c>
      <c r="BF381" s="230">
        <f>IF(N381="snížená",J381,0)</f>
        <v>0</v>
      </c>
      <c r="BG381" s="230">
        <f>IF(N381="zákl. přenesená",J381,0)</f>
        <v>0</v>
      </c>
      <c r="BH381" s="230">
        <f>IF(N381="sníž. přenesená",J381,0)</f>
        <v>0</v>
      </c>
      <c r="BI381" s="230">
        <f>IF(N381="nulová",J381,0)</f>
        <v>0</v>
      </c>
      <c r="BJ381" s="17" t="s">
        <v>84</v>
      </c>
      <c r="BK381" s="230">
        <f>ROUND(I381*H381,2)</f>
        <v>0</v>
      </c>
      <c r="BL381" s="17" t="s">
        <v>220</v>
      </c>
      <c r="BM381" s="229" t="s">
        <v>686</v>
      </c>
    </row>
    <row r="382" s="13" customFormat="1">
      <c r="A382" s="13"/>
      <c r="B382" s="231"/>
      <c r="C382" s="232"/>
      <c r="D382" s="233" t="s">
        <v>149</v>
      </c>
      <c r="E382" s="232"/>
      <c r="F382" s="235" t="s">
        <v>687</v>
      </c>
      <c r="G382" s="232"/>
      <c r="H382" s="236">
        <v>74.244</v>
      </c>
      <c r="I382" s="237"/>
      <c r="J382" s="232"/>
      <c r="K382" s="232"/>
      <c r="L382" s="238"/>
      <c r="M382" s="239"/>
      <c r="N382" s="240"/>
      <c r="O382" s="240"/>
      <c r="P382" s="240"/>
      <c r="Q382" s="240"/>
      <c r="R382" s="240"/>
      <c r="S382" s="240"/>
      <c r="T382" s="241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2" t="s">
        <v>149</v>
      </c>
      <c r="AU382" s="242" t="s">
        <v>86</v>
      </c>
      <c r="AV382" s="13" t="s">
        <v>86</v>
      </c>
      <c r="AW382" s="13" t="s">
        <v>4</v>
      </c>
      <c r="AX382" s="13" t="s">
        <v>84</v>
      </c>
      <c r="AY382" s="242" t="s">
        <v>139</v>
      </c>
    </row>
    <row r="383" s="2" customFormat="1" ht="24.15" customHeight="1">
      <c r="A383" s="38"/>
      <c r="B383" s="39"/>
      <c r="C383" s="218" t="s">
        <v>688</v>
      </c>
      <c r="D383" s="218" t="s">
        <v>142</v>
      </c>
      <c r="E383" s="219" t="s">
        <v>689</v>
      </c>
      <c r="F383" s="220" t="s">
        <v>690</v>
      </c>
      <c r="G383" s="221" t="s">
        <v>402</v>
      </c>
      <c r="H383" s="278"/>
      <c r="I383" s="223"/>
      <c r="J383" s="224">
        <f>ROUND(I383*H383,2)</f>
        <v>0</v>
      </c>
      <c r="K383" s="220" t="s">
        <v>146</v>
      </c>
      <c r="L383" s="44"/>
      <c r="M383" s="225" t="s">
        <v>1</v>
      </c>
      <c r="N383" s="226" t="s">
        <v>41</v>
      </c>
      <c r="O383" s="91"/>
      <c r="P383" s="227">
        <f>O383*H383</f>
        <v>0</v>
      </c>
      <c r="Q383" s="227">
        <v>0</v>
      </c>
      <c r="R383" s="227">
        <f>Q383*H383</f>
        <v>0</v>
      </c>
      <c r="S383" s="227">
        <v>0</v>
      </c>
      <c r="T383" s="228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9" t="s">
        <v>220</v>
      </c>
      <c r="AT383" s="229" t="s">
        <v>142</v>
      </c>
      <c r="AU383" s="229" t="s">
        <v>86</v>
      </c>
      <c r="AY383" s="17" t="s">
        <v>139</v>
      </c>
      <c r="BE383" s="230">
        <f>IF(N383="základní",J383,0)</f>
        <v>0</v>
      </c>
      <c r="BF383" s="230">
        <f>IF(N383="snížená",J383,0)</f>
        <v>0</v>
      </c>
      <c r="BG383" s="230">
        <f>IF(N383="zákl. přenesená",J383,0)</f>
        <v>0</v>
      </c>
      <c r="BH383" s="230">
        <f>IF(N383="sníž. přenesená",J383,0)</f>
        <v>0</v>
      </c>
      <c r="BI383" s="230">
        <f>IF(N383="nulová",J383,0)</f>
        <v>0</v>
      </c>
      <c r="BJ383" s="17" t="s">
        <v>84</v>
      </c>
      <c r="BK383" s="230">
        <f>ROUND(I383*H383,2)</f>
        <v>0</v>
      </c>
      <c r="BL383" s="17" t="s">
        <v>220</v>
      </c>
      <c r="BM383" s="229" t="s">
        <v>691</v>
      </c>
    </row>
    <row r="384" s="2" customFormat="1" ht="33" customHeight="1">
      <c r="A384" s="38"/>
      <c r="B384" s="39"/>
      <c r="C384" s="218" t="s">
        <v>692</v>
      </c>
      <c r="D384" s="218" t="s">
        <v>142</v>
      </c>
      <c r="E384" s="219" t="s">
        <v>693</v>
      </c>
      <c r="F384" s="220" t="s">
        <v>694</v>
      </c>
      <c r="G384" s="221" t="s">
        <v>402</v>
      </c>
      <c r="H384" s="278"/>
      <c r="I384" s="223"/>
      <c r="J384" s="224">
        <f>ROUND(I384*H384,2)</f>
        <v>0</v>
      </c>
      <c r="K384" s="220" t="s">
        <v>146</v>
      </c>
      <c r="L384" s="44"/>
      <c r="M384" s="225" t="s">
        <v>1</v>
      </c>
      <c r="N384" s="226" t="s">
        <v>41</v>
      </c>
      <c r="O384" s="91"/>
      <c r="P384" s="227">
        <f>O384*H384</f>
        <v>0</v>
      </c>
      <c r="Q384" s="227">
        <v>0</v>
      </c>
      <c r="R384" s="227">
        <f>Q384*H384</f>
        <v>0</v>
      </c>
      <c r="S384" s="227">
        <v>0</v>
      </c>
      <c r="T384" s="228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29" t="s">
        <v>220</v>
      </c>
      <c r="AT384" s="229" t="s">
        <v>142</v>
      </c>
      <c r="AU384" s="229" t="s">
        <v>86</v>
      </c>
      <c r="AY384" s="17" t="s">
        <v>139</v>
      </c>
      <c r="BE384" s="230">
        <f>IF(N384="základní",J384,0)</f>
        <v>0</v>
      </c>
      <c r="BF384" s="230">
        <f>IF(N384="snížená",J384,0)</f>
        <v>0</v>
      </c>
      <c r="BG384" s="230">
        <f>IF(N384="zákl. přenesená",J384,0)</f>
        <v>0</v>
      </c>
      <c r="BH384" s="230">
        <f>IF(N384="sníž. přenesená",J384,0)</f>
        <v>0</v>
      </c>
      <c r="BI384" s="230">
        <f>IF(N384="nulová",J384,0)</f>
        <v>0</v>
      </c>
      <c r="BJ384" s="17" t="s">
        <v>84</v>
      </c>
      <c r="BK384" s="230">
        <f>ROUND(I384*H384,2)</f>
        <v>0</v>
      </c>
      <c r="BL384" s="17" t="s">
        <v>220</v>
      </c>
      <c r="BM384" s="229" t="s">
        <v>695</v>
      </c>
    </row>
    <row r="385" s="13" customFormat="1">
      <c r="A385" s="13"/>
      <c r="B385" s="231"/>
      <c r="C385" s="232"/>
      <c r="D385" s="233" t="s">
        <v>149</v>
      </c>
      <c r="E385" s="232"/>
      <c r="F385" s="235" t="s">
        <v>696</v>
      </c>
      <c r="G385" s="232"/>
      <c r="H385" s="236">
        <v>6076.47</v>
      </c>
      <c r="I385" s="237"/>
      <c r="J385" s="232"/>
      <c r="K385" s="232"/>
      <c r="L385" s="238"/>
      <c r="M385" s="239"/>
      <c r="N385" s="240"/>
      <c r="O385" s="240"/>
      <c r="P385" s="240"/>
      <c r="Q385" s="240"/>
      <c r="R385" s="240"/>
      <c r="S385" s="240"/>
      <c r="T385" s="241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2" t="s">
        <v>149</v>
      </c>
      <c r="AU385" s="242" t="s">
        <v>86</v>
      </c>
      <c r="AV385" s="13" t="s">
        <v>86</v>
      </c>
      <c r="AW385" s="13" t="s">
        <v>4</v>
      </c>
      <c r="AX385" s="13" t="s">
        <v>84</v>
      </c>
      <c r="AY385" s="242" t="s">
        <v>139</v>
      </c>
    </row>
    <row r="386" s="2" customFormat="1" ht="24.15" customHeight="1">
      <c r="A386" s="38"/>
      <c r="B386" s="39"/>
      <c r="C386" s="218" t="s">
        <v>697</v>
      </c>
      <c r="D386" s="218" t="s">
        <v>142</v>
      </c>
      <c r="E386" s="219" t="s">
        <v>698</v>
      </c>
      <c r="F386" s="220" t="s">
        <v>699</v>
      </c>
      <c r="G386" s="221" t="s">
        <v>181</v>
      </c>
      <c r="H386" s="222">
        <v>128.1</v>
      </c>
      <c r="I386" s="223"/>
      <c r="J386" s="224">
        <f>ROUND(I386*H386,2)</f>
        <v>0</v>
      </c>
      <c r="K386" s="220" t="s">
        <v>1</v>
      </c>
      <c r="L386" s="44"/>
      <c r="M386" s="225" t="s">
        <v>1</v>
      </c>
      <c r="N386" s="226" t="s">
        <v>41</v>
      </c>
      <c r="O386" s="91"/>
      <c r="P386" s="227">
        <f>O386*H386</f>
        <v>0</v>
      </c>
      <c r="Q386" s="227">
        <v>0</v>
      </c>
      <c r="R386" s="227">
        <f>Q386*H386</f>
        <v>0</v>
      </c>
      <c r="S386" s="227">
        <v>0</v>
      </c>
      <c r="T386" s="228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9" t="s">
        <v>220</v>
      </c>
      <c r="AT386" s="229" t="s">
        <v>142</v>
      </c>
      <c r="AU386" s="229" t="s">
        <v>86</v>
      </c>
      <c r="AY386" s="17" t="s">
        <v>139</v>
      </c>
      <c r="BE386" s="230">
        <f>IF(N386="základní",J386,0)</f>
        <v>0</v>
      </c>
      <c r="BF386" s="230">
        <f>IF(N386="snížená",J386,0)</f>
        <v>0</v>
      </c>
      <c r="BG386" s="230">
        <f>IF(N386="zákl. přenesená",J386,0)</f>
        <v>0</v>
      </c>
      <c r="BH386" s="230">
        <f>IF(N386="sníž. přenesená",J386,0)</f>
        <v>0</v>
      </c>
      <c r="BI386" s="230">
        <f>IF(N386="nulová",J386,0)</f>
        <v>0</v>
      </c>
      <c r="BJ386" s="17" t="s">
        <v>84</v>
      </c>
      <c r="BK386" s="230">
        <f>ROUND(I386*H386,2)</f>
        <v>0</v>
      </c>
      <c r="BL386" s="17" t="s">
        <v>220</v>
      </c>
      <c r="BM386" s="229" t="s">
        <v>700</v>
      </c>
    </row>
    <row r="387" s="2" customFormat="1">
      <c r="A387" s="38"/>
      <c r="B387" s="39"/>
      <c r="C387" s="40"/>
      <c r="D387" s="233" t="s">
        <v>387</v>
      </c>
      <c r="E387" s="40"/>
      <c r="F387" s="274" t="s">
        <v>701</v>
      </c>
      <c r="G387" s="40"/>
      <c r="H387" s="40"/>
      <c r="I387" s="275"/>
      <c r="J387" s="40"/>
      <c r="K387" s="40"/>
      <c r="L387" s="44"/>
      <c r="M387" s="276"/>
      <c r="N387" s="277"/>
      <c r="O387" s="91"/>
      <c r="P387" s="91"/>
      <c r="Q387" s="91"/>
      <c r="R387" s="91"/>
      <c r="S387" s="91"/>
      <c r="T387" s="92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387</v>
      </c>
      <c r="AU387" s="17" t="s">
        <v>86</v>
      </c>
    </row>
    <row r="388" s="13" customFormat="1">
      <c r="A388" s="13"/>
      <c r="B388" s="231"/>
      <c r="C388" s="232"/>
      <c r="D388" s="233" t="s">
        <v>149</v>
      </c>
      <c r="E388" s="234" t="s">
        <v>1</v>
      </c>
      <c r="F388" s="235" t="s">
        <v>702</v>
      </c>
      <c r="G388" s="232"/>
      <c r="H388" s="236">
        <v>128.1</v>
      </c>
      <c r="I388" s="237"/>
      <c r="J388" s="232"/>
      <c r="K388" s="232"/>
      <c r="L388" s="238"/>
      <c r="M388" s="239"/>
      <c r="N388" s="240"/>
      <c r="O388" s="240"/>
      <c r="P388" s="240"/>
      <c r="Q388" s="240"/>
      <c r="R388" s="240"/>
      <c r="S388" s="240"/>
      <c r="T388" s="24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2" t="s">
        <v>149</v>
      </c>
      <c r="AU388" s="242" t="s">
        <v>86</v>
      </c>
      <c r="AV388" s="13" t="s">
        <v>86</v>
      </c>
      <c r="AW388" s="13" t="s">
        <v>32</v>
      </c>
      <c r="AX388" s="13" t="s">
        <v>84</v>
      </c>
      <c r="AY388" s="242" t="s">
        <v>139</v>
      </c>
    </row>
    <row r="389" s="12" customFormat="1" ht="22.8" customHeight="1">
      <c r="A389" s="12"/>
      <c r="B389" s="202"/>
      <c r="C389" s="203"/>
      <c r="D389" s="204" t="s">
        <v>75</v>
      </c>
      <c r="E389" s="216" t="s">
        <v>703</v>
      </c>
      <c r="F389" s="216" t="s">
        <v>704</v>
      </c>
      <c r="G389" s="203"/>
      <c r="H389" s="203"/>
      <c r="I389" s="206"/>
      <c r="J389" s="217">
        <f>BK389</f>
        <v>0</v>
      </c>
      <c r="K389" s="203"/>
      <c r="L389" s="208"/>
      <c r="M389" s="209"/>
      <c r="N389" s="210"/>
      <c r="O389" s="210"/>
      <c r="P389" s="211">
        <f>SUM(P390:P393)</f>
        <v>0</v>
      </c>
      <c r="Q389" s="210"/>
      <c r="R389" s="211">
        <f>SUM(R390:R393)</f>
        <v>0</v>
      </c>
      <c r="S389" s="210"/>
      <c r="T389" s="212">
        <f>SUM(T390:T393)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13" t="s">
        <v>86</v>
      </c>
      <c r="AT389" s="214" t="s">
        <v>75</v>
      </c>
      <c r="AU389" s="214" t="s">
        <v>84</v>
      </c>
      <c r="AY389" s="213" t="s">
        <v>139</v>
      </c>
      <c r="BK389" s="215">
        <f>SUM(BK390:BK393)</f>
        <v>0</v>
      </c>
    </row>
    <row r="390" s="2" customFormat="1" ht="16.5" customHeight="1">
      <c r="A390" s="38"/>
      <c r="B390" s="39"/>
      <c r="C390" s="218" t="s">
        <v>705</v>
      </c>
      <c r="D390" s="218" t="s">
        <v>142</v>
      </c>
      <c r="E390" s="219" t="s">
        <v>706</v>
      </c>
      <c r="F390" s="220" t="s">
        <v>707</v>
      </c>
      <c r="G390" s="221" t="s">
        <v>145</v>
      </c>
      <c r="H390" s="222">
        <v>23</v>
      </c>
      <c r="I390" s="223"/>
      <c r="J390" s="224">
        <f>ROUND(I390*H390,2)</f>
        <v>0</v>
      </c>
      <c r="K390" s="220" t="s">
        <v>1</v>
      </c>
      <c r="L390" s="44"/>
      <c r="M390" s="225" t="s">
        <v>1</v>
      </c>
      <c r="N390" s="226" t="s">
        <v>41</v>
      </c>
      <c r="O390" s="91"/>
      <c r="P390" s="227">
        <f>O390*H390</f>
        <v>0</v>
      </c>
      <c r="Q390" s="227">
        <v>0</v>
      </c>
      <c r="R390" s="227">
        <f>Q390*H390</f>
        <v>0</v>
      </c>
      <c r="S390" s="227">
        <v>0</v>
      </c>
      <c r="T390" s="228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29" t="s">
        <v>220</v>
      </c>
      <c r="AT390" s="229" t="s">
        <v>142</v>
      </c>
      <c r="AU390" s="229" t="s">
        <v>86</v>
      </c>
      <c r="AY390" s="17" t="s">
        <v>139</v>
      </c>
      <c r="BE390" s="230">
        <f>IF(N390="základní",J390,0)</f>
        <v>0</v>
      </c>
      <c r="BF390" s="230">
        <f>IF(N390="snížená",J390,0)</f>
        <v>0</v>
      </c>
      <c r="BG390" s="230">
        <f>IF(N390="zákl. přenesená",J390,0)</f>
        <v>0</v>
      </c>
      <c r="BH390" s="230">
        <f>IF(N390="sníž. přenesená",J390,0)</f>
        <v>0</v>
      </c>
      <c r="BI390" s="230">
        <f>IF(N390="nulová",J390,0)</f>
        <v>0</v>
      </c>
      <c r="BJ390" s="17" t="s">
        <v>84</v>
      </c>
      <c r="BK390" s="230">
        <f>ROUND(I390*H390,2)</f>
        <v>0</v>
      </c>
      <c r="BL390" s="17" t="s">
        <v>220</v>
      </c>
      <c r="BM390" s="229" t="s">
        <v>708</v>
      </c>
    </row>
    <row r="391" s="2" customFormat="1" ht="24.15" customHeight="1">
      <c r="A391" s="38"/>
      <c r="B391" s="39"/>
      <c r="C391" s="218" t="s">
        <v>709</v>
      </c>
      <c r="D391" s="218" t="s">
        <v>142</v>
      </c>
      <c r="E391" s="219" t="s">
        <v>710</v>
      </c>
      <c r="F391" s="220" t="s">
        <v>711</v>
      </c>
      <c r="G391" s="221" t="s">
        <v>145</v>
      </c>
      <c r="H391" s="222">
        <v>4</v>
      </c>
      <c r="I391" s="223"/>
      <c r="J391" s="224">
        <f>ROUND(I391*H391,2)</f>
        <v>0</v>
      </c>
      <c r="K391" s="220" t="s">
        <v>1</v>
      </c>
      <c r="L391" s="44"/>
      <c r="M391" s="225" t="s">
        <v>1</v>
      </c>
      <c r="N391" s="226" t="s">
        <v>41</v>
      </c>
      <c r="O391" s="91"/>
      <c r="P391" s="227">
        <f>O391*H391</f>
        <v>0</v>
      </c>
      <c r="Q391" s="227">
        <v>0</v>
      </c>
      <c r="R391" s="227">
        <f>Q391*H391</f>
        <v>0</v>
      </c>
      <c r="S391" s="227">
        <v>0</v>
      </c>
      <c r="T391" s="228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9" t="s">
        <v>220</v>
      </c>
      <c r="AT391" s="229" t="s">
        <v>142</v>
      </c>
      <c r="AU391" s="229" t="s">
        <v>86</v>
      </c>
      <c r="AY391" s="17" t="s">
        <v>139</v>
      </c>
      <c r="BE391" s="230">
        <f>IF(N391="základní",J391,0)</f>
        <v>0</v>
      </c>
      <c r="BF391" s="230">
        <f>IF(N391="snížená",J391,0)</f>
        <v>0</v>
      </c>
      <c r="BG391" s="230">
        <f>IF(N391="zákl. přenesená",J391,0)</f>
        <v>0</v>
      </c>
      <c r="BH391" s="230">
        <f>IF(N391="sníž. přenesená",J391,0)</f>
        <v>0</v>
      </c>
      <c r="BI391" s="230">
        <f>IF(N391="nulová",J391,0)</f>
        <v>0</v>
      </c>
      <c r="BJ391" s="17" t="s">
        <v>84</v>
      </c>
      <c r="BK391" s="230">
        <f>ROUND(I391*H391,2)</f>
        <v>0</v>
      </c>
      <c r="BL391" s="17" t="s">
        <v>220</v>
      </c>
      <c r="BM391" s="229" t="s">
        <v>712</v>
      </c>
    </row>
    <row r="392" s="2" customFormat="1">
      <c r="A392" s="38"/>
      <c r="B392" s="39"/>
      <c r="C392" s="40"/>
      <c r="D392" s="233" t="s">
        <v>387</v>
      </c>
      <c r="E392" s="40"/>
      <c r="F392" s="274" t="s">
        <v>713</v>
      </c>
      <c r="G392" s="40"/>
      <c r="H392" s="40"/>
      <c r="I392" s="275"/>
      <c r="J392" s="40"/>
      <c r="K392" s="40"/>
      <c r="L392" s="44"/>
      <c r="M392" s="276"/>
      <c r="N392" s="277"/>
      <c r="O392" s="91"/>
      <c r="P392" s="91"/>
      <c r="Q392" s="91"/>
      <c r="R392" s="91"/>
      <c r="S392" s="91"/>
      <c r="T392" s="92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387</v>
      </c>
      <c r="AU392" s="17" t="s">
        <v>86</v>
      </c>
    </row>
    <row r="393" s="13" customFormat="1">
      <c r="A393" s="13"/>
      <c r="B393" s="231"/>
      <c r="C393" s="232"/>
      <c r="D393" s="233" t="s">
        <v>149</v>
      </c>
      <c r="E393" s="234" t="s">
        <v>1</v>
      </c>
      <c r="F393" s="235" t="s">
        <v>714</v>
      </c>
      <c r="G393" s="232"/>
      <c r="H393" s="236">
        <v>4</v>
      </c>
      <c r="I393" s="237"/>
      <c r="J393" s="232"/>
      <c r="K393" s="232"/>
      <c r="L393" s="238"/>
      <c r="M393" s="239"/>
      <c r="N393" s="240"/>
      <c r="O393" s="240"/>
      <c r="P393" s="240"/>
      <c r="Q393" s="240"/>
      <c r="R393" s="240"/>
      <c r="S393" s="240"/>
      <c r="T393" s="24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2" t="s">
        <v>149</v>
      </c>
      <c r="AU393" s="242" t="s">
        <v>86</v>
      </c>
      <c r="AV393" s="13" t="s">
        <v>86</v>
      </c>
      <c r="AW393" s="13" t="s">
        <v>32</v>
      </c>
      <c r="AX393" s="13" t="s">
        <v>84</v>
      </c>
      <c r="AY393" s="242" t="s">
        <v>139</v>
      </c>
    </row>
    <row r="394" s="12" customFormat="1" ht="22.8" customHeight="1">
      <c r="A394" s="12"/>
      <c r="B394" s="202"/>
      <c r="C394" s="203"/>
      <c r="D394" s="204" t="s">
        <v>75</v>
      </c>
      <c r="E394" s="216" t="s">
        <v>715</v>
      </c>
      <c r="F394" s="216" t="s">
        <v>716</v>
      </c>
      <c r="G394" s="203"/>
      <c r="H394" s="203"/>
      <c r="I394" s="206"/>
      <c r="J394" s="217">
        <f>BK394</f>
        <v>0</v>
      </c>
      <c r="K394" s="203"/>
      <c r="L394" s="208"/>
      <c r="M394" s="209"/>
      <c r="N394" s="210"/>
      <c r="O394" s="210"/>
      <c r="P394" s="211">
        <f>SUM(P395:P408)</f>
        <v>0</v>
      </c>
      <c r="Q394" s="210"/>
      <c r="R394" s="211">
        <f>SUM(R395:R408)</f>
        <v>1.5200475</v>
      </c>
      <c r="S394" s="210"/>
      <c r="T394" s="212">
        <f>SUM(T395:T408)</f>
        <v>0.277884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13" t="s">
        <v>86</v>
      </c>
      <c r="AT394" s="214" t="s">
        <v>75</v>
      </c>
      <c r="AU394" s="214" t="s">
        <v>84</v>
      </c>
      <c r="AY394" s="213" t="s">
        <v>139</v>
      </c>
      <c r="BK394" s="215">
        <f>SUM(BK395:BK408)</f>
        <v>0</v>
      </c>
    </row>
    <row r="395" s="2" customFormat="1" ht="16.5" customHeight="1">
      <c r="A395" s="38"/>
      <c r="B395" s="39"/>
      <c r="C395" s="218" t="s">
        <v>717</v>
      </c>
      <c r="D395" s="218" t="s">
        <v>142</v>
      </c>
      <c r="E395" s="219" t="s">
        <v>718</v>
      </c>
      <c r="F395" s="220" t="s">
        <v>719</v>
      </c>
      <c r="G395" s="221" t="s">
        <v>162</v>
      </c>
      <c r="H395" s="222">
        <v>896.4</v>
      </c>
      <c r="I395" s="223"/>
      <c r="J395" s="224">
        <f>ROUND(I395*H395,2)</f>
        <v>0</v>
      </c>
      <c r="K395" s="220" t="s">
        <v>146</v>
      </c>
      <c r="L395" s="44"/>
      <c r="M395" s="225" t="s">
        <v>1</v>
      </c>
      <c r="N395" s="226" t="s">
        <v>41</v>
      </c>
      <c r="O395" s="91"/>
      <c r="P395" s="227">
        <f>O395*H395</f>
        <v>0</v>
      </c>
      <c r="Q395" s="227">
        <v>0.001</v>
      </c>
      <c r="R395" s="227">
        <f>Q395*H395</f>
        <v>0.8964</v>
      </c>
      <c r="S395" s="227">
        <v>0.00031</v>
      </c>
      <c r="T395" s="228">
        <f>S395*H395</f>
        <v>0.277884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29" t="s">
        <v>220</v>
      </c>
      <c r="AT395" s="229" t="s">
        <v>142</v>
      </c>
      <c r="AU395" s="229" t="s">
        <v>86</v>
      </c>
      <c r="AY395" s="17" t="s">
        <v>139</v>
      </c>
      <c r="BE395" s="230">
        <f>IF(N395="základní",J395,0)</f>
        <v>0</v>
      </c>
      <c r="BF395" s="230">
        <f>IF(N395="snížená",J395,0)</f>
        <v>0</v>
      </c>
      <c r="BG395" s="230">
        <f>IF(N395="zákl. přenesená",J395,0)</f>
        <v>0</v>
      </c>
      <c r="BH395" s="230">
        <f>IF(N395="sníž. přenesená",J395,0)</f>
        <v>0</v>
      </c>
      <c r="BI395" s="230">
        <f>IF(N395="nulová",J395,0)</f>
        <v>0</v>
      </c>
      <c r="BJ395" s="17" t="s">
        <v>84</v>
      </c>
      <c r="BK395" s="230">
        <f>ROUND(I395*H395,2)</f>
        <v>0</v>
      </c>
      <c r="BL395" s="17" t="s">
        <v>220</v>
      </c>
      <c r="BM395" s="229" t="s">
        <v>720</v>
      </c>
    </row>
    <row r="396" s="13" customFormat="1">
      <c r="A396" s="13"/>
      <c r="B396" s="231"/>
      <c r="C396" s="232"/>
      <c r="D396" s="233" t="s">
        <v>149</v>
      </c>
      <c r="E396" s="234" t="s">
        <v>1</v>
      </c>
      <c r="F396" s="235" t="s">
        <v>315</v>
      </c>
      <c r="G396" s="232"/>
      <c r="H396" s="236">
        <v>896.4</v>
      </c>
      <c r="I396" s="237"/>
      <c r="J396" s="232"/>
      <c r="K396" s="232"/>
      <c r="L396" s="238"/>
      <c r="M396" s="239"/>
      <c r="N396" s="240"/>
      <c r="O396" s="240"/>
      <c r="P396" s="240"/>
      <c r="Q396" s="240"/>
      <c r="R396" s="240"/>
      <c r="S396" s="240"/>
      <c r="T396" s="24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2" t="s">
        <v>149</v>
      </c>
      <c r="AU396" s="242" t="s">
        <v>86</v>
      </c>
      <c r="AV396" s="13" t="s">
        <v>86</v>
      </c>
      <c r="AW396" s="13" t="s">
        <v>32</v>
      </c>
      <c r="AX396" s="13" t="s">
        <v>84</v>
      </c>
      <c r="AY396" s="242" t="s">
        <v>139</v>
      </c>
    </row>
    <row r="397" s="2" customFormat="1" ht="24.15" customHeight="1">
      <c r="A397" s="38"/>
      <c r="B397" s="39"/>
      <c r="C397" s="218" t="s">
        <v>721</v>
      </c>
      <c r="D397" s="218" t="s">
        <v>142</v>
      </c>
      <c r="E397" s="219" t="s">
        <v>722</v>
      </c>
      <c r="F397" s="220" t="s">
        <v>723</v>
      </c>
      <c r="G397" s="221" t="s">
        <v>162</v>
      </c>
      <c r="H397" s="222">
        <v>1247.295</v>
      </c>
      <c r="I397" s="223"/>
      <c r="J397" s="224">
        <f>ROUND(I397*H397,2)</f>
        <v>0</v>
      </c>
      <c r="K397" s="220" t="s">
        <v>146</v>
      </c>
      <c r="L397" s="44"/>
      <c r="M397" s="225" t="s">
        <v>1</v>
      </c>
      <c r="N397" s="226" t="s">
        <v>41</v>
      </c>
      <c r="O397" s="91"/>
      <c r="P397" s="227">
        <f>O397*H397</f>
        <v>0</v>
      </c>
      <c r="Q397" s="227">
        <v>0.00021</v>
      </c>
      <c r="R397" s="227">
        <f>Q397*H397</f>
        <v>0.26193195000000004</v>
      </c>
      <c r="S397" s="227">
        <v>0</v>
      </c>
      <c r="T397" s="228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29" t="s">
        <v>220</v>
      </c>
      <c r="AT397" s="229" t="s">
        <v>142</v>
      </c>
      <c r="AU397" s="229" t="s">
        <v>86</v>
      </c>
      <c r="AY397" s="17" t="s">
        <v>139</v>
      </c>
      <c r="BE397" s="230">
        <f>IF(N397="základní",J397,0)</f>
        <v>0</v>
      </c>
      <c r="BF397" s="230">
        <f>IF(N397="snížená",J397,0)</f>
        <v>0</v>
      </c>
      <c r="BG397" s="230">
        <f>IF(N397="zákl. přenesená",J397,0)</f>
        <v>0</v>
      </c>
      <c r="BH397" s="230">
        <f>IF(N397="sníž. přenesená",J397,0)</f>
        <v>0</v>
      </c>
      <c r="BI397" s="230">
        <f>IF(N397="nulová",J397,0)</f>
        <v>0</v>
      </c>
      <c r="BJ397" s="17" t="s">
        <v>84</v>
      </c>
      <c r="BK397" s="230">
        <f>ROUND(I397*H397,2)</f>
        <v>0</v>
      </c>
      <c r="BL397" s="17" t="s">
        <v>220</v>
      </c>
      <c r="BM397" s="229" t="s">
        <v>724</v>
      </c>
    </row>
    <row r="398" s="13" customFormat="1">
      <c r="A398" s="13"/>
      <c r="B398" s="231"/>
      <c r="C398" s="232"/>
      <c r="D398" s="233" t="s">
        <v>149</v>
      </c>
      <c r="E398" s="234" t="s">
        <v>1</v>
      </c>
      <c r="F398" s="235" t="s">
        <v>202</v>
      </c>
      <c r="G398" s="232"/>
      <c r="H398" s="236">
        <v>1128.2449999999998</v>
      </c>
      <c r="I398" s="237"/>
      <c r="J398" s="232"/>
      <c r="K398" s="232"/>
      <c r="L398" s="238"/>
      <c r="M398" s="239"/>
      <c r="N398" s="240"/>
      <c r="O398" s="240"/>
      <c r="P398" s="240"/>
      <c r="Q398" s="240"/>
      <c r="R398" s="240"/>
      <c r="S398" s="240"/>
      <c r="T398" s="24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2" t="s">
        <v>149</v>
      </c>
      <c r="AU398" s="242" t="s">
        <v>86</v>
      </c>
      <c r="AV398" s="13" t="s">
        <v>86</v>
      </c>
      <c r="AW398" s="13" t="s">
        <v>32</v>
      </c>
      <c r="AX398" s="13" t="s">
        <v>76</v>
      </c>
      <c r="AY398" s="242" t="s">
        <v>139</v>
      </c>
    </row>
    <row r="399" s="13" customFormat="1">
      <c r="A399" s="13"/>
      <c r="B399" s="231"/>
      <c r="C399" s="232"/>
      <c r="D399" s="233" t="s">
        <v>149</v>
      </c>
      <c r="E399" s="234" t="s">
        <v>1</v>
      </c>
      <c r="F399" s="235" t="s">
        <v>443</v>
      </c>
      <c r="G399" s="232"/>
      <c r="H399" s="236">
        <v>13.15</v>
      </c>
      <c r="I399" s="237"/>
      <c r="J399" s="232"/>
      <c r="K399" s="232"/>
      <c r="L399" s="238"/>
      <c r="M399" s="239"/>
      <c r="N399" s="240"/>
      <c r="O399" s="240"/>
      <c r="P399" s="240"/>
      <c r="Q399" s="240"/>
      <c r="R399" s="240"/>
      <c r="S399" s="240"/>
      <c r="T399" s="24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2" t="s">
        <v>149</v>
      </c>
      <c r="AU399" s="242" t="s">
        <v>86</v>
      </c>
      <c r="AV399" s="13" t="s">
        <v>86</v>
      </c>
      <c r="AW399" s="13" t="s">
        <v>32</v>
      </c>
      <c r="AX399" s="13" t="s">
        <v>76</v>
      </c>
      <c r="AY399" s="242" t="s">
        <v>139</v>
      </c>
    </row>
    <row r="400" s="13" customFormat="1">
      <c r="A400" s="13"/>
      <c r="B400" s="231"/>
      <c r="C400" s="232"/>
      <c r="D400" s="233" t="s">
        <v>149</v>
      </c>
      <c r="E400" s="234" t="s">
        <v>1</v>
      </c>
      <c r="F400" s="235" t="s">
        <v>725</v>
      </c>
      <c r="G400" s="232"/>
      <c r="H400" s="236">
        <v>5.9</v>
      </c>
      <c r="I400" s="237"/>
      <c r="J400" s="232"/>
      <c r="K400" s="232"/>
      <c r="L400" s="238"/>
      <c r="M400" s="239"/>
      <c r="N400" s="240"/>
      <c r="O400" s="240"/>
      <c r="P400" s="240"/>
      <c r="Q400" s="240"/>
      <c r="R400" s="240"/>
      <c r="S400" s="240"/>
      <c r="T400" s="24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2" t="s">
        <v>149</v>
      </c>
      <c r="AU400" s="242" t="s">
        <v>86</v>
      </c>
      <c r="AV400" s="13" t="s">
        <v>86</v>
      </c>
      <c r="AW400" s="13" t="s">
        <v>32</v>
      </c>
      <c r="AX400" s="13" t="s">
        <v>76</v>
      </c>
      <c r="AY400" s="242" t="s">
        <v>139</v>
      </c>
    </row>
    <row r="401" s="13" customFormat="1">
      <c r="A401" s="13"/>
      <c r="B401" s="231"/>
      <c r="C401" s="232"/>
      <c r="D401" s="233" t="s">
        <v>149</v>
      </c>
      <c r="E401" s="234" t="s">
        <v>1</v>
      </c>
      <c r="F401" s="235" t="s">
        <v>726</v>
      </c>
      <c r="G401" s="232"/>
      <c r="H401" s="236">
        <v>100</v>
      </c>
      <c r="I401" s="237"/>
      <c r="J401" s="232"/>
      <c r="K401" s="232"/>
      <c r="L401" s="238"/>
      <c r="M401" s="239"/>
      <c r="N401" s="240"/>
      <c r="O401" s="240"/>
      <c r="P401" s="240"/>
      <c r="Q401" s="240"/>
      <c r="R401" s="240"/>
      <c r="S401" s="240"/>
      <c r="T401" s="24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2" t="s">
        <v>149</v>
      </c>
      <c r="AU401" s="242" t="s">
        <v>86</v>
      </c>
      <c r="AV401" s="13" t="s">
        <v>86</v>
      </c>
      <c r="AW401" s="13" t="s">
        <v>32</v>
      </c>
      <c r="AX401" s="13" t="s">
        <v>76</v>
      </c>
      <c r="AY401" s="242" t="s">
        <v>139</v>
      </c>
    </row>
    <row r="402" s="14" customFormat="1">
      <c r="A402" s="14"/>
      <c r="B402" s="243"/>
      <c r="C402" s="244"/>
      <c r="D402" s="233" t="s">
        <v>149</v>
      </c>
      <c r="E402" s="245" t="s">
        <v>1</v>
      </c>
      <c r="F402" s="246" t="s">
        <v>166</v>
      </c>
      <c r="G402" s="244"/>
      <c r="H402" s="247">
        <v>1247.295</v>
      </c>
      <c r="I402" s="248"/>
      <c r="J402" s="244"/>
      <c r="K402" s="244"/>
      <c r="L402" s="249"/>
      <c r="M402" s="250"/>
      <c r="N402" s="251"/>
      <c r="O402" s="251"/>
      <c r="P402" s="251"/>
      <c r="Q402" s="251"/>
      <c r="R402" s="251"/>
      <c r="S402" s="251"/>
      <c r="T402" s="25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3" t="s">
        <v>149</v>
      </c>
      <c r="AU402" s="253" t="s">
        <v>86</v>
      </c>
      <c r="AV402" s="14" t="s">
        <v>147</v>
      </c>
      <c r="AW402" s="14" t="s">
        <v>32</v>
      </c>
      <c r="AX402" s="14" t="s">
        <v>84</v>
      </c>
      <c r="AY402" s="253" t="s">
        <v>139</v>
      </c>
    </row>
    <row r="403" s="2" customFormat="1" ht="24.15" customHeight="1">
      <c r="A403" s="38"/>
      <c r="B403" s="39"/>
      <c r="C403" s="218" t="s">
        <v>727</v>
      </c>
      <c r="D403" s="218" t="s">
        <v>142</v>
      </c>
      <c r="E403" s="219" t="s">
        <v>728</v>
      </c>
      <c r="F403" s="220" t="s">
        <v>729</v>
      </c>
      <c r="G403" s="221" t="s">
        <v>162</v>
      </c>
      <c r="H403" s="222">
        <v>1247.295</v>
      </c>
      <c r="I403" s="223"/>
      <c r="J403" s="224">
        <f>ROUND(I403*H403,2)</f>
        <v>0</v>
      </c>
      <c r="K403" s="220" t="s">
        <v>146</v>
      </c>
      <c r="L403" s="44"/>
      <c r="M403" s="225" t="s">
        <v>1</v>
      </c>
      <c r="N403" s="226" t="s">
        <v>41</v>
      </c>
      <c r="O403" s="91"/>
      <c r="P403" s="227">
        <f>O403*H403</f>
        <v>0</v>
      </c>
      <c r="Q403" s="227">
        <v>0.00029</v>
      </c>
      <c r="R403" s="227">
        <f>Q403*H403</f>
        <v>0.36171555</v>
      </c>
      <c r="S403" s="227">
        <v>0</v>
      </c>
      <c r="T403" s="228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9" t="s">
        <v>220</v>
      </c>
      <c r="AT403" s="229" t="s">
        <v>142</v>
      </c>
      <c r="AU403" s="229" t="s">
        <v>86</v>
      </c>
      <c r="AY403" s="17" t="s">
        <v>139</v>
      </c>
      <c r="BE403" s="230">
        <f>IF(N403="základní",J403,0)</f>
        <v>0</v>
      </c>
      <c r="BF403" s="230">
        <f>IF(N403="snížená",J403,0)</f>
        <v>0</v>
      </c>
      <c r="BG403" s="230">
        <f>IF(N403="zákl. přenesená",J403,0)</f>
        <v>0</v>
      </c>
      <c r="BH403" s="230">
        <f>IF(N403="sníž. přenesená",J403,0)</f>
        <v>0</v>
      </c>
      <c r="BI403" s="230">
        <f>IF(N403="nulová",J403,0)</f>
        <v>0</v>
      </c>
      <c r="BJ403" s="17" t="s">
        <v>84</v>
      </c>
      <c r="BK403" s="230">
        <f>ROUND(I403*H403,2)</f>
        <v>0</v>
      </c>
      <c r="BL403" s="17" t="s">
        <v>220</v>
      </c>
      <c r="BM403" s="229" t="s">
        <v>730</v>
      </c>
    </row>
    <row r="404" s="13" customFormat="1">
      <c r="A404" s="13"/>
      <c r="B404" s="231"/>
      <c r="C404" s="232"/>
      <c r="D404" s="233" t="s">
        <v>149</v>
      </c>
      <c r="E404" s="234" t="s">
        <v>1</v>
      </c>
      <c r="F404" s="235" t="s">
        <v>202</v>
      </c>
      <c r="G404" s="232"/>
      <c r="H404" s="236">
        <v>1128.2449999999998</v>
      </c>
      <c r="I404" s="237"/>
      <c r="J404" s="232"/>
      <c r="K404" s="232"/>
      <c r="L404" s="238"/>
      <c r="M404" s="239"/>
      <c r="N404" s="240"/>
      <c r="O404" s="240"/>
      <c r="P404" s="240"/>
      <c r="Q404" s="240"/>
      <c r="R404" s="240"/>
      <c r="S404" s="240"/>
      <c r="T404" s="24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2" t="s">
        <v>149</v>
      </c>
      <c r="AU404" s="242" t="s">
        <v>86</v>
      </c>
      <c r="AV404" s="13" t="s">
        <v>86</v>
      </c>
      <c r="AW404" s="13" t="s">
        <v>32</v>
      </c>
      <c r="AX404" s="13" t="s">
        <v>76</v>
      </c>
      <c r="AY404" s="242" t="s">
        <v>139</v>
      </c>
    </row>
    <row r="405" s="13" customFormat="1">
      <c r="A405" s="13"/>
      <c r="B405" s="231"/>
      <c r="C405" s="232"/>
      <c r="D405" s="233" t="s">
        <v>149</v>
      </c>
      <c r="E405" s="234" t="s">
        <v>1</v>
      </c>
      <c r="F405" s="235" t="s">
        <v>443</v>
      </c>
      <c r="G405" s="232"/>
      <c r="H405" s="236">
        <v>13.15</v>
      </c>
      <c r="I405" s="237"/>
      <c r="J405" s="232"/>
      <c r="K405" s="232"/>
      <c r="L405" s="238"/>
      <c r="M405" s="239"/>
      <c r="N405" s="240"/>
      <c r="O405" s="240"/>
      <c r="P405" s="240"/>
      <c r="Q405" s="240"/>
      <c r="R405" s="240"/>
      <c r="S405" s="240"/>
      <c r="T405" s="24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2" t="s">
        <v>149</v>
      </c>
      <c r="AU405" s="242" t="s">
        <v>86</v>
      </c>
      <c r="AV405" s="13" t="s">
        <v>86</v>
      </c>
      <c r="AW405" s="13" t="s">
        <v>32</v>
      </c>
      <c r="AX405" s="13" t="s">
        <v>76</v>
      </c>
      <c r="AY405" s="242" t="s">
        <v>139</v>
      </c>
    </row>
    <row r="406" s="13" customFormat="1">
      <c r="A406" s="13"/>
      <c r="B406" s="231"/>
      <c r="C406" s="232"/>
      <c r="D406" s="233" t="s">
        <v>149</v>
      </c>
      <c r="E406" s="234" t="s">
        <v>1</v>
      </c>
      <c r="F406" s="235" t="s">
        <v>725</v>
      </c>
      <c r="G406" s="232"/>
      <c r="H406" s="236">
        <v>5.9</v>
      </c>
      <c r="I406" s="237"/>
      <c r="J406" s="232"/>
      <c r="K406" s="232"/>
      <c r="L406" s="238"/>
      <c r="M406" s="239"/>
      <c r="N406" s="240"/>
      <c r="O406" s="240"/>
      <c r="P406" s="240"/>
      <c r="Q406" s="240"/>
      <c r="R406" s="240"/>
      <c r="S406" s="240"/>
      <c r="T406" s="241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2" t="s">
        <v>149</v>
      </c>
      <c r="AU406" s="242" t="s">
        <v>86</v>
      </c>
      <c r="AV406" s="13" t="s">
        <v>86</v>
      </c>
      <c r="AW406" s="13" t="s">
        <v>32</v>
      </c>
      <c r="AX406" s="13" t="s">
        <v>76</v>
      </c>
      <c r="AY406" s="242" t="s">
        <v>139</v>
      </c>
    </row>
    <row r="407" s="13" customFormat="1">
      <c r="A407" s="13"/>
      <c r="B407" s="231"/>
      <c r="C407" s="232"/>
      <c r="D407" s="233" t="s">
        <v>149</v>
      </c>
      <c r="E407" s="234" t="s">
        <v>1</v>
      </c>
      <c r="F407" s="235" t="s">
        <v>726</v>
      </c>
      <c r="G407" s="232"/>
      <c r="H407" s="236">
        <v>100</v>
      </c>
      <c r="I407" s="237"/>
      <c r="J407" s="232"/>
      <c r="K407" s="232"/>
      <c r="L407" s="238"/>
      <c r="M407" s="239"/>
      <c r="N407" s="240"/>
      <c r="O407" s="240"/>
      <c r="P407" s="240"/>
      <c r="Q407" s="240"/>
      <c r="R407" s="240"/>
      <c r="S407" s="240"/>
      <c r="T407" s="24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2" t="s">
        <v>149</v>
      </c>
      <c r="AU407" s="242" t="s">
        <v>86</v>
      </c>
      <c r="AV407" s="13" t="s">
        <v>86</v>
      </c>
      <c r="AW407" s="13" t="s">
        <v>32</v>
      </c>
      <c r="AX407" s="13" t="s">
        <v>76</v>
      </c>
      <c r="AY407" s="242" t="s">
        <v>139</v>
      </c>
    </row>
    <row r="408" s="14" customFormat="1">
      <c r="A408" s="14"/>
      <c r="B408" s="243"/>
      <c r="C408" s="244"/>
      <c r="D408" s="233" t="s">
        <v>149</v>
      </c>
      <c r="E408" s="245" t="s">
        <v>1</v>
      </c>
      <c r="F408" s="246" t="s">
        <v>166</v>
      </c>
      <c r="G408" s="244"/>
      <c r="H408" s="247">
        <v>1247.295</v>
      </c>
      <c r="I408" s="248"/>
      <c r="J408" s="244"/>
      <c r="K408" s="244"/>
      <c r="L408" s="249"/>
      <c r="M408" s="279"/>
      <c r="N408" s="280"/>
      <c r="O408" s="280"/>
      <c r="P408" s="280"/>
      <c r="Q408" s="280"/>
      <c r="R408" s="280"/>
      <c r="S408" s="280"/>
      <c r="T408" s="281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3" t="s">
        <v>149</v>
      </c>
      <c r="AU408" s="253" t="s">
        <v>86</v>
      </c>
      <c r="AV408" s="14" t="s">
        <v>147</v>
      </c>
      <c r="AW408" s="14" t="s">
        <v>32</v>
      </c>
      <c r="AX408" s="14" t="s">
        <v>84</v>
      </c>
      <c r="AY408" s="253" t="s">
        <v>139</v>
      </c>
    </row>
    <row r="409" s="2" customFormat="1" ht="6.96" customHeight="1">
      <c r="A409" s="38"/>
      <c r="B409" s="66"/>
      <c r="C409" s="67"/>
      <c r="D409" s="67"/>
      <c r="E409" s="67"/>
      <c r="F409" s="67"/>
      <c r="G409" s="67"/>
      <c r="H409" s="67"/>
      <c r="I409" s="67"/>
      <c r="J409" s="67"/>
      <c r="K409" s="67"/>
      <c r="L409" s="44"/>
      <c r="M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</row>
  </sheetData>
  <sheetProtection sheet="1" autoFilter="0" formatColumns="0" formatRows="0" objects="1" scenarios="1" spinCount="100000" saltValue="5H+Dw7vMqiheLrvuzdJvGN/tq0vb1WzTCQTYm3uMOO+QdGotL2IB/2REaESukhIbf84k4txozJKh41cEJngQhA==" hashValue="LKWMcdWTx/MG4/0KrG83P+pG/eJBXCETVqe3uzxrbuvkmK11PgCCbtBPoBlSXq1wCRGEC3+y4IHgBYaB00JhPQ==" algorithmName="SHA-512" password="CC35"/>
  <autoFilter ref="C132:K408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PD na rekonstrukci 2.NP pavilonu A4 budovy č.p. 2379 na ul. Žižkova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731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732</v>
      </c>
      <c r="G12" s="38"/>
      <c r="H12" s="38"/>
      <c r="I12" s="140" t="s">
        <v>22</v>
      </c>
      <c r="J12" s="144" t="str">
        <f>'Rekapitulace stavby'!AN8</f>
        <v>23. 11. 2025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Statutární město Karviná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>ATRIS s.r.o.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Barbora Kyšková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ROUND((SUM(BE122:BE261)),  2)</f>
        <v>0</v>
      </c>
      <c r="G33" s="38"/>
      <c r="H33" s="38"/>
      <c r="I33" s="155">
        <v>0.21</v>
      </c>
      <c r="J33" s="154">
        <f>ROUND(((SUM(BE122:BE261))*I33),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ROUND((SUM(BF122:BF261)),  2)</f>
        <v>0</v>
      </c>
      <c r="G34" s="38"/>
      <c r="H34" s="38"/>
      <c r="I34" s="155">
        <v>0.12</v>
      </c>
      <c r="J34" s="154">
        <f>ROUND(((SUM(BF122:BF261))*I34),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ROUND((SUM(BG122:BG261)),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ROUND((SUM(BH122:BH261)),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ROUND((SUM(BI122:BI261)),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PD na rekonstrukci 2.NP pavilonu A4 budovy č.p. 2379 na ul. Žižkova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002 - Elektroinstalace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23. 11. 2025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Statutární město Karviná</v>
      </c>
      <c r="G91" s="40"/>
      <c r="H91" s="40"/>
      <c r="I91" s="32" t="s">
        <v>30</v>
      </c>
      <c r="J91" s="36" t="str">
        <f>E21</f>
        <v>ATRIS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733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734</v>
      </c>
      <c r="E98" s="182"/>
      <c r="F98" s="182"/>
      <c r="G98" s="182"/>
      <c r="H98" s="182"/>
      <c r="I98" s="182"/>
      <c r="J98" s="183">
        <f>J166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735</v>
      </c>
      <c r="E99" s="182"/>
      <c r="F99" s="182"/>
      <c r="G99" s="182"/>
      <c r="H99" s="182"/>
      <c r="I99" s="182"/>
      <c r="J99" s="183">
        <f>J170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736</v>
      </c>
      <c r="E100" s="182"/>
      <c r="F100" s="182"/>
      <c r="G100" s="182"/>
      <c r="H100" s="182"/>
      <c r="I100" s="182"/>
      <c r="J100" s="183">
        <f>J181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737</v>
      </c>
      <c r="E101" s="182"/>
      <c r="F101" s="182"/>
      <c r="G101" s="182"/>
      <c r="H101" s="182"/>
      <c r="I101" s="182"/>
      <c r="J101" s="183">
        <f>J243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738</v>
      </c>
      <c r="E102" s="182"/>
      <c r="F102" s="182"/>
      <c r="G102" s="182"/>
      <c r="H102" s="182"/>
      <c r="I102" s="182"/>
      <c r="J102" s="183">
        <f>J249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124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6.25" customHeight="1">
      <c r="A112" s="38"/>
      <c r="B112" s="39"/>
      <c r="C112" s="40"/>
      <c r="D112" s="40"/>
      <c r="E112" s="174" t="str">
        <f>E7</f>
        <v>PD na rekonstrukci 2.NP pavilonu A4 budovy č.p. 2379 na ul. Žižkova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100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 xml:space="preserve">002 - Elektroinstalace 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23. 11. 2025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Statutární město Karviná</v>
      </c>
      <c r="G118" s="40"/>
      <c r="H118" s="40"/>
      <c r="I118" s="32" t="s">
        <v>30</v>
      </c>
      <c r="J118" s="36" t="str">
        <f>E21</f>
        <v>ATRIS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>Barbora Kyšková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125</v>
      </c>
      <c r="D121" s="194" t="s">
        <v>61</v>
      </c>
      <c r="E121" s="194" t="s">
        <v>57</v>
      </c>
      <c r="F121" s="194" t="s">
        <v>58</v>
      </c>
      <c r="G121" s="194" t="s">
        <v>126</v>
      </c>
      <c r="H121" s="194" t="s">
        <v>127</v>
      </c>
      <c r="I121" s="194" t="s">
        <v>128</v>
      </c>
      <c r="J121" s="194" t="s">
        <v>104</v>
      </c>
      <c r="K121" s="195" t="s">
        <v>129</v>
      </c>
      <c r="L121" s="196"/>
      <c r="M121" s="100" t="s">
        <v>1</v>
      </c>
      <c r="N121" s="101" t="s">
        <v>40</v>
      </c>
      <c r="O121" s="101" t="s">
        <v>130</v>
      </c>
      <c r="P121" s="101" t="s">
        <v>131</v>
      </c>
      <c r="Q121" s="101" t="s">
        <v>132</v>
      </c>
      <c r="R121" s="101" t="s">
        <v>133</v>
      </c>
      <c r="S121" s="101" t="s">
        <v>134</v>
      </c>
      <c r="T121" s="102" t="s">
        <v>135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136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P123+P166+P170+P181+P243+P249</f>
        <v>0</v>
      </c>
      <c r="Q122" s="104"/>
      <c r="R122" s="199">
        <f>R123+R166+R170+R181+R243+R249</f>
        <v>0</v>
      </c>
      <c r="S122" s="104"/>
      <c r="T122" s="200">
        <f>T123+T166+T170+T181+T243+T249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106</v>
      </c>
      <c r="BK122" s="201">
        <f>BK123+BK166+BK170+BK181+BK243+BK249</f>
        <v>0</v>
      </c>
    </row>
    <row r="123" s="12" customFormat="1" ht="25.92" customHeight="1">
      <c r="A123" s="12"/>
      <c r="B123" s="202"/>
      <c r="C123" s="203"/>
      <c r="D123" s="204" t="s">
        <v>75</v>
      </c>
      <c r="E123" s="205" t="s">
        <v>739</v>
      </c>
      <c r="F123" s="205" t="s">
        <v>740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SUM(P124:P165)</f>
        <v>0</v>
      </c>
      <c r="Q123" s="210"/>
      <c r="R123" s="211">
        <f>SUM(R124:R165)</f>
        <v>0</v>
      </c>
      <c r="S123" s="210"/>
      <c r="T123" s="212">
        <f>SUM(T124:T165)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84</v>
      </c>
      <c r="AT123" s="214" t="s">
        <v>75</v>
      </c>
      <c r="AU123" s="214" t="s">
        <v>76</v>
      </c>
      <c r="AY123" s="213" t="s">
        <v>139</v>
      </c>
      <c r="BK123" s="215">
        <f>SUM(BK124:BK165)</f>
        <v>0</v>
      </c>
    </row>
    <row r="124" s="2" customFormat="1" ht="16.5" customHeight="1">
      <c r="A124" s="38"/>
      <c r="B124" s="39"/>
      <c r="C124" s="218" t="s">
        <v>84</v>
      </c>
      <c r="D124" s="218" t="s">
        <v>142</v>
      </c>
      <c r="E124" s="219" t="s">
        <v>741</v>
      </c>
      <c r="F124" s="220" t="s">
        <v>742</v>
      </c>
      <c r="G124" s="221" t="s">
        <v>181</v>
      </c>
      <c r="H124" s="222">
        <v>210</v>
      </c>
      <c r="I124" s="223"/>
      <c r="J124" s="224">
        <f>ROUND(I124*H124,2)</f>
        <v>0</v>
      </c>
      <c r="K124" s="220" t="s">
        <v>1</v>
      </c>
      <c r="L124" s="44"/>
      <c r="M124" s="225" t="s">
        <v>1</v>
      </c>
      <c r="N124" s="226" t="s">
        <v>41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147</v>
      </c>
      <c r="AT124" s="229" t="s">
        <v>142</v>
      </c>
      <c r="AU124" s="229" t="s">
        <v>84</v>
      </c>
      <c r="AY124" s="17" t="s">
        <v>139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84</v>
      </c>
      <c r="BK124" s="230">
        <f>ROUND(I124*H124,2)</f>
        <v>0</v>
      </c>
      <c r="BL124" s="17" t="s">
        <v>147</v>
      </c>
      <c r="BM124" s="229" t="s">
        <v>86</v>
      </c>
    </row>
    <row r="125" s="2" customFormat="1" ht="16.5" customHeight="1">
      <c r="A125" s="38"/>
      <c r="B125" s="39"/>
      <c r="C125" s="218" t="s">
        <v>86</v>
      </c>
      <c r="D125" s="218" t="s">
        <v>142</v>
      </c>
      <c r="E125" s="219" t="s">
        <v>743</v>
      </c>
      <c r="F125" s="220" t="s">
        <v>744</v>
      </c>
      <c r="G125" s="221" t="s">
        <v>745</v>
      </c>
      <c r="H125" s="222">
        <v>200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147</v>
      </c>
      <c r="AT125" s="229" t="s">
        <v>142</v>
      </c>
      <c r="AU125" s="229" t="s">
        <v>84</v>
      </c>
      <c r="AY125" s="17" t="s">
        <v>139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147</v>
      </c>
      <c r="BM125" s="229" t="s">
        <v>147</v>
      </c>
    </row>
    <row r="126" s="2" customFormat="1" ht="16.5" customHeight="1">
      <c r="A126" s="38"/>
      <c r="B126" s="39"/>
      <c r="C126" s="218" t="s">
        <v>140</v>
      </c>
      <c r="D126" s="218" t="s">
        <v>142</v>
      </c>
      <c r="E126" s="219" t="s">
        <v>746</v>
      </c>
      <c r="F126" s="220" t="s">
        <v>747</v>
      </c>
      <c r="G126" s="221" t="s">
        <v>745</v>
      </c>
      <c r="H126" s="222">
        <v>42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41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147</v>
      </c>
      <c r="AT126" s="229" t="s">
        <v>142</v>
      </c>
      <c r="AU126" s="229" t="s">
        <v>84</v>
      </c>
      <c r="AY126" s="17" t="s">
        <v>139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147</v>
      </c>
      <c r="BM126" s="229" t="s">
        <v>172</v>
      </c>
    </row>
    <row r="127" s="2" customFormat="1" ht="16.5" customHeight="1">
      <c r="A127" s="38"/>
      <c r="B127" s="39"/>
      <c r="C127" s="218" t="s">
        <v>147</v>
      </c>
      <c r="D127" s="218" t="s">
        <v>142</v>
      </c>
      <c r="E127" s="219" t="s">
        <v>748</v>
      </c>
      <c r="F127" s="220" t="s">
        <v>749</v>
      </c>
      <c r="G127" s="221" t="s">
        <v>181</v>
      </c>
      <c r="H127" s="222">
        <v>70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147</v>
      </c>
      <c r="AT127" s="229" t="s">
        <v>142</v>
      </c>
      <c r="AU127" s="229" t="s">
        <v>84</v>
      </c>
      <c r="AY127" s="17" t="s">
        <v>139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147</v>
      </c>
      <c r="BM127" s="229" t="s">
        <v>184</v>
      </c>
    </row>
    <row r="128" s="2" customFormat="1" ht="16.5" customHeight="1">
      <c r="A128" s="38"/>
      <c r="B128" s="39"/>
      <c r="C128" s="218" t="s">
        <v>167</v>
      </c>
      <c r="D128" s="218" t="s">
        <v>142</v>
      </c>
      <c r="E128" s="219" t="s">
        <v>750</v>
      </c>
      <c r="F128" s="220" t="s">
        <v>751</v>
      </c>
      <c r="G128" s="221" t="s">
        <v>181</v>
      </c>
      <c r="H128" s="222">
        <v>50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147</v>
      </c>
      <c r="AT128" s="229" t="s">
        <v>142</v>
      </c>
      <c r="AU128" s="229" t="s">
        <v>84</v>
      </c>
      <c r="AY128" s="17" t="s">
        <v>139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147</v>
      </c>
      <c r="BM128" s="229" t="s">
        <v>193</v>
      </c>
    </row>
    <row r="129" s="2" customFormat="1" ht="16.5" customHeight="1">
      <c r="A129" s="38"/>
      <c r="B129" s="39"/>
      <c r="C129" s="218" t="s">
        <v>172</v>
      </c>
      <c r="D129" s="218" t="s">
        <v>142</v>
      </c>
      <c r="E129" s="219" t="s">
        <v>752</v>
      </c>
      <c r="F129" s="220" t="s">
        <v>753</v>
      </c>
      <c r="G129" s="221" t="s">
        <v>745</v>
      </c>
      <c r="H129" s="222">
        <v>78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147</v>
      </c>
      <c r="AT129" s="229" t="s">
        <v>142</v>
      </c>
      <c r="AU129" s="229" t="s">
        <v>84</v>
      </c>
      <c r="AY129" s="17" t="s">
        <v>139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147</v>
      </c>
      <c r="BM129" s="229" t="s">
        <v>8</v>
      </c>
    </row>
    <row r="130" s="2" customFormat="1" ht="16.5" customHeight="1">
      <c r="A130" s="38"/>
      <c r="B130" s="39"/>
      <c r="C130" s="218" t="s">
        <v>178</v>
      </c>
      <c r="D130" s="218" t="s">
        <v>142</v>
      </c>
      <c r="E130" s="219" t="s">
        <v>754</v>
      </c>
      <c r="F130" s="220" t="s">
        <v>755</v>
      </c>
      <c r="G130" s="221" t="s">
        <v>745</v>
      </c>
      <c r="H130" s="222">
        <v>10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147</v>
      </c>
      <c r="AT130" s="229" t="s">
        <v>142</v>
      </c>
      <c r="AU130" s="229" t="s">
        <v>84</v>
      </c>
      <c r="AY130" s="17" t="s">
        <v>139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147</v>
      </c>
      <c r="BM130" s="229" t="s">
        <v>211</v>
      </c>
    </row>
    <row r="131" s="2" customFormat="1" ht="16.5" customHeight="1">
      <c r="A131" s="38"/>
      <c r="B131" s="39"/>
      <c r="C131" s="218" t="s">
        <v>184</v>
      </c>
      <c r="D131" s="218" t="s">
        <v>142</v>
      </c>
      <c r="E131" s="219" t="s">
        <v>756</v>
      </c>
      <c r="F131" s="220" t="s">
        <v>757</v>
      </c>
      <c r="G131" s="221" t="s">
        <v>745</v>
      </c>
      <c r="H131" s="222">
        <v>56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147</v>
      </c>
      <c r="AT131" s="229" t="s">
        <v>142</v>
      </c>
      <c r="AU131" s="229" t="s">
        <v>84</v>
      </c>
      <c r="AY131" s="17" t="s">
        <v>139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147</v>
      </c>
      <c r="BM131" s="229" t="s">
        <v>220</v>
      </c>
    </row>
    <row r="132" s="2" customFormat="1" ht="16.5" customHeight="1">
      <c r="A132" s="38"/>
      <c r="B132" s="39"/>
      <c r="C132" s="218" t="s">
        <v>188</v>
      </c>
      <c r="D132" s="218" t="s">
        <v>142</v>
      </c>
      <c r="E132" s="219" t="s">
        <v>758</v>
      </c>
      <c r="F132" s="220" t="s">
        <v>759</v>
      </c>
      <c r="G132" s="221" t="s">
        <v>745</v>
      </c>
      <c r="H132" s="222">
        <v>1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147</v>
      </c>
      <c r="AT132" s="229" t="s">
        <v>142</v>
      </c>
      <c r="AU132" s="229" t="s">
        <v>84</v>
      </c>
      <c r="AY132" s="17" t="s">
        <v>139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147</v>
      </c>
      <c r="BM132" s="229" t="s">
        <v>233</v>
      </c>
    </row>
    <row r="133" s="2" customFormat="1" ht="21.75" customHeight="1">
      <c r="A133" s="38"/>
      <c r="B133" s="39"/>
      <c r="C133" s="218" t="s">
        <v>193</v>
      </c>
      <c r="D133" s="218" t="s">
        <v>142</v>
      </c>
      <c r="E133" s="219" t="s">
        <v>760</v>
      </c>
      <c r="F133" s="220" t="s">
        <v>761</v>
      </c>
      <c r="G133" s="221" t="s">
        <v>745</v>
      </c>
      <c r="H133" s="222">
        <v>2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147</v>
      </c>
      <c r="AT133" s="229" t="s">
        <v>142</v>
      </c>
      <c r="AU133" s="229" t="s">
        <v>84</v>
      </c>
      <c r="AY133" s="17" t="s">
        <v>139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147</v>
      </c>
      <c r="BM133" s="229" t="s">
        <v>244</v>
      </c>
    </row>
    <row r="134" s="2" customFormat="1" ht="16.5" customHeight="1">
      <c r="A134" s="38"/>
      <c r="B134" s="39"/>
      <c r="C134" s="218" t="s">
        <v>198</v>
      </c>
      <c r="D134" s="218" t="s">
        <v>142</v>
      </c>
      <c r="E134" s="219" t="s">
        <v>762</v>
      </c>
      <c r="F134" s="220" t="s">
        <v>763</v>
      </c>
      <c r="G134" s="221" t="s">
        <v>745</v>
      </c>
      <c r="H134" s="222">
        <v>31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147</v>
      </c>
      <c r="AT134" s="229" t="s">
        <v>142</v>
      </c>
      <c r="AU134" s="229" t="s">
        <v>84</v>
      </c>
      <c r="AY134" s="17" t="s">
        <v>139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147</v>
      </c>
      <c r="BM134" s="229" t="s">
        <v>254</v>
      </c>
    </row>
    <row r="135" s="2" customFormat="1" ht="16.5" customHeight="1">
      <c r="A135" s="38"/>
      <c r="B135" s="39"/>
      <c r="C135" s="218" t="s">
        <v>8</v>
      </c>
      <c r="D135" s="218" t="s">
        <v>142</v>
      </c>
      <c r="E135" s="219" t="s">
        <v>764</v>
      </c>
      <c r="F135" s="220" t="s">
        <v>765</v>
      </c>
      <c r="G135" s="221" t="s">
        <v>745</v>
      </c>
      <c r="H135" s="222">
        <v>4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147</v>
      </c>
      <c r="AT135" s="229" t="s">
        <v>142</v>
      </c>
      <c r="AU135" s="229" t="s">
        <v>84</v>
      </c>
      <c r="AY135" s="17" t="s">
        <v>139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147</v>
      </c>
      <c r="BM135" s="229" t="s">
        <v>262</v>
      </c>
    </row>
    <row r="136" s="2" customFormat="1" ht="16.5" customHeight="1">
      <c r="A136" s="38"/>
      <c r="B136" s="39"/>
      <c r="C136" s="218" t="s">
        <v>207</v>
      </c>
      <c r="D136" s="218" t="s">
        <v>142</v>
      </c>
      <c r="E136" s="219" t="s">
        <v>766</v>
      </c>
      <c r="F136" s="220" t="s">
        <v>767</v>
      </c>
      <c r="G136" s="221" t="s">
        <v>745</v>
      </c>
      <c r="H136" s="222">
        <v>2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147</v>
      </c>
      <c r="AT136" s="229" t="s">
        <v>142</v>
      </c>
      <c r="AU136" s="229" t="s">
        <v>84</v>
      </c>
      <c r="AY136" s="17" t="s">
        <v>139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147</v>
      </c>
      <c r="BM136" s="229" t="s">
        <v>273</v>
      </c>
    </row>
    <row r="137" s="2" customFormat="1" ht="16.5" customHeight="1">
      <c r="A137" s="38"/>
      <c r="B137" s="39"/>
      <c r="C137" s="218" t="s">
        <v>211</v>
      </c>
      <c r="D137" s="218" t="s">
        <v>142</v>
      </c>
      <c r="E137" s="219" t="s">
        <v>768</v>
      </c>
      <c r="F137" s="220" t="s">
        <v>769</v>
      </c>
      <c r="G137" s="221" t="s">
        <v>745</v>
      </c>
      <c r="H137" s="222">
        <v>8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147</v>
      </c>
      <c r="AT137" s="229" t="s">
        <v>142</v>
      </c>
      <c r="AU137" s="229" t="s">
        <v>84</v>
      </c>
      <c r="AY137" s="17" t="s">
        <v>139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147</v>
      </c>
      <c r="BM137" s="229" t="s">
        <v>283</v>
      </c>
    </row>
    <row r="138" s="2" customFormat="1" ht="16.5" customHeight="1">
      <c r="A138" s="38"/>
      <c r="B138" s="39"/>
      <c r="C138" s="218" t="s">
        <v>215</v>
      </c>
      <c r="D138" s="218" t="s">
        <v>142</v>
      </c>
      <c r="E138" s="219" t="s">
        <v>770</v>
      </c>
      <c r="F138" s="220" t="s">
        <v>771</v>
      </c>
      <c r="G138" s="221" t="s">
        <v>745</v>
      </c>
      <c r="H138" s="222">
        <v>4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147</v>
      </c>
      <c r="AT138" s="229" t="s">
        <v>142</v>
      </c>
      <c r="AU138" s="229" t="s">
        <v>84</v>
      </c>
      <c r="AY138" s="17" t="s">
        <v>139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147</v>
      </c>
      <c r="BM138" s="229" t="s">
        <v>294</v>
      </c>
    </row>
    <row r="139" s="2" customFormat="1" ht="21.75" customHeight="1">
      <c r="A139" s="38"/>
      <c r="B139" s="39"/>
      <c r="C139" s="218" t="s">
        <v>220</v>
      </c>
      <c r="D139" s="218" t="s">
        <v>142</v>
      </c>
      <c r="E139" s="219" t="s">
        <v>772</v>
      </c>
      <c r="F139" s="220" t="s">
        <v>773</v>
      </c>
      <c r="G139" s="221" t="s">
        <v>745</v>
      </c>
      <c r="H139" s="222">
        <v>20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147</v>
      </c>
      <c r="AT139" s="229" t="s">
        <v>142</v>
      </c>
      <c r="AU139" s="229" t="s">
        <v>84</v>
      </c>
      <c r="AY139" s="17" t="s">
        <v>139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147</v>
      </c>
      <c r="BM139" s="229" t="s">
        <v>304</v>
      </c>
    </row>
    <row r="140" s="2" customFormat="1" ht="24.15" customHeight="1">
      <c r="A140" s="38"/>
      <c r="B140" s="39"/>
      <c r="C140" s="218" t="s">
        <v>226</v>
      </c>
      <c r="D140" s="218" t="s">
        <v>142</v>
      </c>
      <c r="E140" s="219" t="s">
        <v>774</v>
      </c>
      <c r="F140" s="220" t="s">
        <v>775</v>
      </c>
      <c r="G140" s="221" t="s">
        <v>745</v>
      </c>
      <c r="H140" s="222">
        <v>10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147</v>
      </c>
      <c r="AT140" s="229" t="s">
        <v>142</v>
      </c>
      <c r="AU140" s="229" t="s">
        <v>84</v>
      </c>
      <c r="AY140" s="17" t="s">
        <v>139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147</v>
      </c>
      <c r="BM140" s="229" t="s">
        <v>316</v>
      </c>
    </row>
    <row r="141" s="2" customFormat="1" ht="16.5" customHeight="1">
      <c r="A141" s="38"/>
      <c r="B141" s="39"/>
      <c r="C141" s="218" t="s">
        <v>233</v>
      </c>
      <c r="D141" s="218" t="s">
        <v>142</v>
      </c>
      <c r="E141" s="219" t="s">
        <v>776</v>
      </c>
      <c r="F141" s="220" t="s">
        <v>777</v>
      </c>
      <c r="G141" s="221" t="s">
        <v>745</v>
      </c>
      <c r="H141" s="222">
        <v>131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147</v>
      </c>
      <c r="AT141" s="229" t="s">
        <v>142</v>
      </c>
      <c r="AU141" s="229" t="s">
        <v>84</v>
      </c>
      <c r="AY141" s="17" t="s">
        <v>139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147</v>
      </c>
      <c r="BM141" s="229" t="s">
        <v>325</v>
      </c>
    </row>
    <row r="142" s="2" customFormat="1" ht="16.5" customHeight="1">
      <c r="A142" s="38"/>
      <c r="B142" s="39"/>
      <c r="C142" s="218" t="s">
        <v>239</v>
      </c>
      <c r="D142" s="218" t="s">
        <v>142</v>
      </c>
      <c r="E142" s="219" t="s">
        <v>778</v>
      </c>
      <c r="F142" s="220" t="s">
        <v>779</v>
      </c>
      <c r="G142" s="221" t="s">
        <v>745</v>
      </c>
      <c r="H142" s="222">
        <v>1</v>
      </c>
      <c r="I142" s="223"/>
      <c r="J142" s="224">
        <f>ROUND(I142*H142,2)</f>
        <v>0</v>
      </c>
      <c r="K142" s="220" t="s">
        <v>1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147</v>
      </c>
      <c r="AT142" s="229" t="s">
        <v>142</v>
      </c>
      <c r="AU142" s="229" t="s">
        <v>84</v>
      </c>
      <c r="AY142" s="17" t="s">
        <v>139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147</v>
      </c>
      <c r="BM142" s="229" t="s">
        <v>337</v>
      </c>
    </row>
    <row r="143" s="2" customFormat="1" ht="16.5" customHeight="1">
      <c r="A143" s="38"/>
      <c r="B143" s="39"/>
      <c r="C143" s="218" t="s">
        <v>244</v>
      </c>
      <c r="D143" s="218" t="s">
        <v>142</v>
      </c>
      <c r="E143" s="219" t="s">
        <v>780</v>
      </c>
      <c r="F143" s="220" t="s">
        <v>781</v>
      </c>
      <c r="G143" s="221" t="s">
        <v>745</v>
      </c>
      <c r="H143" s="222">
        <v>5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147</v>
      </c>
      <c r="AT143" s="229" t="s">
        <v>142</v>
      </c>
      <c r="AU143" s="229" t="s">
        <v>84</v>
      </c>
      <c r="AY143" s="17" t="s">
        <v>139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147</v>
      </c>
      <c r="BM143" s="229" t="s">
        <v>346</v>
      </c>
    </row>
    <row r="144" s="2" customFormat="1" ht="16.5" customHeight="1">
      <c r="A144" s="38"/>
      <c r="B144" s="39"/>
      <c r="C144" s="218" t="s">
        <v>7</v>
      </c>
      <c r="D144" s="218" t="s">
        <v>142</v>
      </c>
      <c r="E144" s="219" t="s">
        <v>782</v>
      </c>
      <c r="F144" s="220" t="s">
        <v>783</v>
      </c>
      <c r="G144" s="221" t="s">
        <v>745</v>
      </c>
      <c r="H144" s="222">
        <v>1</v>
      </c>
      <c r="I144" s="223"/>
      <c r="J144" s="224">
        <f>ROUND(I144*H144,2)</f>
        <v>0</v>
      </c>
      <c r="K144" s="220" t="s">
        <v>1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147</v>
      </c>
      <c r="AT144" s="229" t="s">
        <v>142</v>
      </c>
      <c r="AU144" s="229" t="s">
        <v>84</v>
      </c>
      <c r="AY144" s="17" t="s">
        <v>139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147</v>
      </c>
      <c r="BM144" s="229" t="s">
        <v>355</v>
      </c>
    </row>
    <row r="145" s="2" customFormat="1" ht="16.5" customHeight="1">
      <c r="A145" s="38"/>
      <c r="B145" s="39"/>
      <c r="C145" s="218" t="s">
        <v>254</v>
      </c>
      <c r="D145" s="218" t="s">
        <v>142</v>
      </c>
      <c r="E145" s="219" t="s">
        <v>784</v>
      </c>
      <c r="F145" s="220" t="s">
        <v>785</v>
      </c>
      <c r="G145" s="221" t="s">
        <v>745</v>
      </c>
      <c r="H145" s="222">
        <v>1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147</v>
      </c>
      <c r="AT145" s="229" t="s">
        <v>142</v>
      </c>
      <c r="AU145" s="229" t="s">
        <v>84</v>
      </c>
      <c r="AY145" s="17" t="s">
        <v>139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147</v>
      </c>
      <c r="BM145" s="229" t="s">
        <v>365</v>
      </c>
    </row>
    <row r="146" s="2" customFormat="1" ht="21.75" customHeight="1">
      <c r="A146" s="38"/>
      <c r="B146" s="39"/>
      <c r="C146" s="218" t="s">
        <v>258</v>
      </c>
      <c r="D146" s="218" t="s">
        <v>142</v>
      </c>
      <c r="E146" s="219" t="s">
        <v>786</v>
      </c>
      <c r="F146" s="220" t="s">
        <v>787</v>
      </c>
      <c r="G146" s="221" t="s">
        <v>745</v>
      </c>
      <c r="H146" s="222">
        <v>6</v>
      </c>
      <c r="I146" s="223"/>
      <c r="J146" s="224">
        <f>ROUND(I146*H146,2)</f>
        <v>0</v>
      </c>
      <c r="K146" s="220" t="s">
        <v>1</v>
      </c>
      <c r="L146" s="44"/>
      <c r="M146" s="225" t="s">
        <v>1</v>
      </c>
      <c r="N146" s="226" t="s">
        <v>41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147</v>
      </c>
      <c r="AT146" s="229" t="s">
        <v>142</v>
      </c>
      <c r="AU146" s="229" t="s">
        <v>84</v>
      </c>
      <c r="AY146" s="17" t="s">
        <v>139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147</v>
      </c>
      <c r="BM146" s="229" t="s">
        <v>378</v>
      </c>
    </row>
    <row r="147" s="2" customFormat="1" ht="16.5" customHeight="1">
      <c r="A147" s="38"/>
      <c r="B147" s="39"/>
      <c r="C147" s="218" t="s">
        <v>262</v>
      </c>
      <c r="D147" s="218" t="s">
        <v>142</v>
      </c>
      <c r="E147" s="219" t="s">
        <v>788</v>
      </c>
      <c r="F147" s="220" t="s">
        <v>789</v>
      </c>
      <c r="G147" s="221" t="s">
        <v>745</v>
      </c>
      <c r="H147" s="222">
        <v>1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147</v>
      </c>
      <c r="AT147" s="229" t="s">
        <v>142</v>
      </c>
      <c r="AU147" s="229" t="s">
        <v>84</v>
      </c>
      <c r="AY147" s="17" t="s">
        <v>139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147</v>
      </c>
      <c r="BM147" s="229" t="s">
        <v>390</v>
      </c>
    </row>
    <row r="148" s="2" customFormat="1" ht="16.5" customHeight="1">
      <c r="A148" s="38"/>
      <c r="B148" s="39"/>
      <c r="C148" s="218" t="s">
        <v>268</v>
      </c>
      <c r="D148" s="218" t="s">
        <v>142</v>
      </c>
      <c r="E148" s="219" t="s">
        <v>790</v>
      </c>
      <c r="F148" s="220" t="s">
        <v>791</v>
      </c>
      <c r="G148" s="221" t="s">
        <v>745</v>
      </c>
      <c r="H148" s="222">
        <v>17</v>
      </c>
      <c r="I148" s="223"/>
      <c r="J148" s="224">
        <f>ROUND(I148*H148,2)</f>
        <v>0</v>
      </c>
      <c r="K148" s="220" t="s">
        <v>1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147</v>
      </c>
      <c r="AT148" s="229" t="s">
        <v>142</v>
      </c>
      <c r="AU148" s="229" t="s">
        <v>84</v>
      </c>
      <c r="AY148" s="17" t="s">
        <v>139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147</v>
      </c>
      <c r="BM148" s="229" t="s">
        <v>399</v>
      </c>
    </row>
    <row r="149" s="2" customFormat="1" ht="16.5" customHeight="1">
      <c r="A149" s="38"/>
      <c r="B149" s="39"/>
      <c r="C149" s="218" t="s">
        <v>273</v>
      </c>
      <c r="D149" s="218" t="s">
        <v>142</v>
      </c>
      <c r="E149" s="219" t="s">
        <v>792</v>
      </c>
      <c r="F149" s="220" t="s">
        <v>793</v>
      </c>
      <c r="G149" s="221" t="s">
        <v>745</v>
      </c>
      <c r="H149" s="222">
        <v>2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147</v>
      </c>
      <c r="AT149" s="229" t="s">
        <v>142</v>
      </c>
      <c r="AU149" s="229" t="s">
        <v>84</v>
      </c>
      <c r="AY149" s="17" t="s">
        <v>139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147</v>
      </c>
      <c r="BM149" s="229" t="s">
        <v>410</v>
      </c>
    </row>
    <row r="150" s="2" customFormat="1" ht="16.5" customHeight="1">
      <c r="A150" s="38"/>
      <c r="B150" s="39"/>
      <c r="C150" s="218" t="s">
        <v>278</v>
      </c>
      <c r="D150" s="218" t="s">
        <v>142</v>
      </c>
      <c r="E150" s="219" t="s">
        <v>794</v>
      </c>
      <c r="F150" s="220" t="s">
        <v>795</v>
      </c>
      <c r="G150" s="221" t="s">
        <v>745</v>
      </c>
      <c r="H150" s="222">
        <v>4</v>
      </c>
      <c r="I150" s="223"/>
      <c r="J150" s="224">
        <f>ROUND(I150*H150,2)</f>
        <v>0</v>
      </c>
      <c r="K150" s="220" t="s">
        <v>1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147</v>
      </c>
      <c r="AT150" s="229" t="s">
        <v>142</v>
      </c>
      <c r="AU150" s="229" t="s">
        <v>84</v>
      </c>
      <c r="AY150" s="17" t="s">
        <v>139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147</v>
      </c>
      <c r="BM150" s="229" t="s">
        <v>419</v>
      </c>
    </row>
    <row r="151" s="2" customFormat="1" ht="16.5" customHeight="1">
      <c r="A151" s="38"/>
      <c r="B151" s="39"/>
      <c r="C151" s="218" t="s">
        <v>283</v>
      </c>
      <c r="D151" s="218" t="s">
        <v>142</v>
      </c>
      <c r="E151" s="219" t="s">
        <v>796</v>
      </c>
      <c r="F151" s="220" t="s">
        <v>797</v>
      </c>
      <c r="G151" s="221" t="s">
        <v>798</v>
      </c>
      <c r="H151" s="222">
        <v>53</v>
      </c>
      <c r="I151" s="223"/>
      <c r="J151" s="224">
        <f>ROUND(I151*H151,2)</f>
        <v>0</v>
      </c>
      <c r="K151" s="220" t="s">
        <v>1</v>
      </c>
      <c r="L151" s="44"/>
      <c r="M151" s="225" t="s">
        <v>1</v>
      </c>
      <c r="N151" s="226" t="s">
        <v>41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147</v>
      </c>
      <c r="AT151" s="229" t="s">
        <v>142</v>
      </c>
      <c r="AU151" s="229" t="s">
        <v>84</v>
      </c>
      <c r="AY151" s="17" t="s">
        <v>139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84</v>
      </c>
      <c r="BK151" s="230">
        <f>ROUND(I151*H151,2)</f>
        <v>0</v>
      </c>
      <c r="BL151" s="17" t="s">
        <v>147</v>
      </c>
      <c r="BM151" s="229" t="s">
        <v>429</v>
      </c>
    </row>
    <row r="152" s="2" customFormat="1" ht="16.5" customHeight="1">
      <c r="A152" s="38"/>
      <c r="B152" s="39"/>
      <c r="C152" s="218" t="s">
        <v>288</v>
      </c>
      <c r="D152" s="218" t="s">
        <v>142</v>
      </c>
      <c r="E152" s="219" t="s">
        <v>799</v>
      </c>
      <c r="F152" s="220" t="s">
        <v>800</v>
      </c>
      <c r="G152" s="221" t="s">
        <v>798</v>
      </c>
      <c r="H152" s="222">
        <v>10</v>
      </c>
      <c r="I152" s="223"/>
      <c r="J152" s="224">
        <f>ROUND(I152*H152,2)</f>
        <v>0</v>
      </c>
      <c r="K152" s="220" t="s">
        <v>1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147</v>
      </c>
      <c r="AT152" s="229" t="s">
        <v>142</v>
      </c>
      <c r="AU152" s="229" t="s">
        <v>84</v>
      </c>
      <c r="AY152" s="17" t="s">
        <v>139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147</v>
      </c>
      <c r="BM152" s="229" t="s">
        <v>439</v>
      </c>
    </row>
    <row r="153" s="2" customFormat="1" ht="16.5" customHeight="1">
      <c r="A153" s="38"/>
      <c r="B153" s="39"/>
      <c r="C153" s="218" t="s">
        <v>294</v>
      </c>
      <c r="D153" s="218" t="s">
        <v>142</v>
      </c>
      <c r="E153" s="219" t="s">
        <v>796</v>
      </c>
      <c r="F153" s="220" t="s">
        <v>797</v>
      </c>
      <c r="G153" s="221" t="s">
        <v>798</v>
      </c>
      <c r="H153" s="222">
        <v>16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147</v>
      </c>
      <c r="AT153" s="229" t="s">
        <v>142</v>
      </c>
      <c r="AU153" s="229" t="s">
        <v>84</v>
      </c>
      <c r="AY153" s="17" t="s">
        <v>139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147</v>
      </c>
      <c r="BM153" s="229" t="s">
        <v>450</v>
      </c>
    </row>
    <row r="154" s="2" customFormat="1" ht="16.5" customHeight="1">
      <c r="A154" s="38"/>
      <c r="B154" s="39"/>
      <c r="C154" s="218" t="s">
        <v>299</v>
      </c>
      <c r="D154" s="218" t="s">
        <v>142</v>
      </c>
      <c r="E154" s="219" t="s">
        <v>799</v>
      </c>
      <c r="F154" s="220" t="s">
        <v>800</v>
      </c>
      <c r="G154" s="221" t="s">
        <v>798</v>
      </c>
      <c r="H154" s="222">
        <v>6</v>
      </c>
      <c r="I154" s="223"/>
      <c r="J154" s="224">
        <f>ROUND(I154*H154,2)</f>
        <v>0</v>
      </c>
      <c r="K154" s="220" t="s">
        <v>1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147</v>
      </c>
      <c r="AT154" s="229" t="s">
        <v>142</v>
      </c>
      <c r="AU154" s="229" t="s">
        <v>84</v>
      </c>
      <c r="AY154" s="17" t="s">
        <v>139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147</v>
      </c>
      <c r="BM154" s="229" t="s">
        <v>460</v>
      </c>
    </row>
    <row r="155" s="2" customFormat="1" ht="16.5" customHeight="1">
      <c r="A155" s="38"/>
      <c r="B155" s="39"/>
      <c r="C155" s="218" t="s">
        <v>304</v>
      </c>
      <c r="D155" s="218" t="s">
        <v>142</v>
      </c>
      <c r="E155" s="219" t="s">
        <v>801</v>
      </c>
      <c r="F155" s="220" t="s">
        <v>802</v>
      </c>
      <c r="G155" s="221" t="s">
        <v>745</v>
      </c>
      <c r="H155" s="222">
        <v>50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147</v>
      </c>
      <c r="AT155" s="229" t="s">
        <v>142</v>
      </c>
      <c r="AU155" s="229" t="s">
        <v>84</v>
      </c>
      <c r="AY155" s="17" t="s">
        <v>139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147</v>
      </c>
      <c r="BM155" s="229" t="s">
        <v>470</v>
      </c>
    </row>
    <row r="156" s="2" customFormat="1" ht="16.5" customHeight="1">
      <c r="A156" s="38"/>
      <c r="B156" s="39"/>
      <c r="C156" s="218" t="s">
        <v>311</v>
      </c>
      <c r="D156" s="218" t="s">
        <v>142</v>
      </c>
      <c r="E156" s="219" t="s">
        <v>803</v>
      </c>
      <c r="F156" s="220" t="s">
        <v>804</v>
      </c>
      <c r="G156" s="221" t="s">
        <v>181</v>
      </c>
      <c r="H156" s="222">
        <v>450</v>
      </c>
      <c r="I156" s="223"/>
      <c r="J156" s="224">
        <f>ROUND(I156*H156,2)</f>
        <v>0</v>
      </c>
      <c r="K156" s="220" t="s">
        <v>1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147</v>
      </c>
      <c r="AT156" s="229" t="s">
        <v>142</v>
      </c>
      <c r="AU156" s="229" t="s">
        <v>84</v>
      </c>
      <c r="AY156" s="17" t="s">
        <v>139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147</v>
      </c>
      <c r="BM156" s="229" t="s">
        <v>480</v>
      </c>
    </row>
    <row r="157" s="2" customFormat="1" ht="16.5" customHeight="1">
      <c r="A157" s="38"/>
      <c r="B157" s="39"/>
      <c r="C157" s="218" t="s">
        <v>316</v>
      </c>
      <c r="D157" s="218" t="s">
        <v>142</v>
      </c>
      <c r="E157" s="219" t="s">
        <v>803</v>
      </c>
      <c r="F157" s="220" t="s">
        <v>804</v>
      </c>
      <c r="G157" s="221" t="s">
        <v>181</v>
      </c>
      <c r="H157" s="222">
        <v>90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147</v>
      </c>
      <c r="AT157" s="229" t="s">
        <v>142</v>
      </c>
      <c r="AU157" s="229" t="s">
        <v>84</v>
      </c>
      <c r="AY157" s="17" t="s">
        <v>139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147</v>
      </c>
      <c r="BM157" s="229" t="s">
        <v>490</v>
      </c>
    </row>
    <row r="158" s="2" customFormat="1" ht="16.5" customHeight="1">
      <c r="A158" s="38"/>
      <c r="B158" s="39"/>
      <c r="C158" s="218" t="s">
        <v>321</v>
      </c>
      <c r="D158" s="218" t="s">
        <v>142</v>
      </c>
      <c r="E158" s="219" t="s">
        <v>805</v>
      </c>
      <c r="F158" s="220" t="s">
        <v>806</v>
      </c>
      <c r="G158" s="221" t="s">
        <v>181</v>
      </c>
      <c r="H158" s="222">
        <v>3</v>
      </c>
      <c r="I158" s="223"/>
      <c r="J158" s="224">
        <f>ROUND(I158*H158,2)</f>
        <v>0</v>
      </c>
      <c r="K158" s="220" t="s">
        <v>1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147</v>
      </c>
      <c r="AT158" s="229" t="s">
        <v>142</v>
      </c>
      <c r="AU158" s="229" t="s">
        <v>84</v>
      </c>
      <c r="AY158" s="17" t="s">
        <v>139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147</v>
      </c>
      <c r="BM158" s="229" t="s">
        <v>499</v>
      </c>
    </row>
    <row r="159" s="2" customFormat="1" ht="16.5" customHeight="1">
      <c r="A159" s="38"/>
      <c r="B159" s="39"/>
      <c r="C159" s="218" t="s">
        <v>325</v>
      </c>
      <c r="D159" s="218" t="s">
        <v>142</v>
      </c>
      <c r="E159" s="219" t="s">
        <v>807</v>
      </c>
      <c r="F159" s="220" t="s">
        <v>808</v>
      </c>
      <c r="G159" s="221" t="s">
        <v>181</v>
      </c>
      <c r="H159" s="222">
        <v>950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147</v>
      </c>
      <c r="AT159" s="229" t="s">
        <v>142</v>
      </c>
      <c r="AU159" s="229" t="s">
        <v>84</v>
      </c>
      <c r="AY159" s="17" t="s">
        <v>139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147</v>
      </c>
      <c r="BM159" s="229" t="s">
        <v>508</v>
      </c>
    </row>
    <row r="160" s="2" customFormat="1" ht="16.5" customHeight="1">
      <c r="A160" s="38"/>
      <c r="B160" s="39"/>
      <c r="C160" s="218" t="s">
        <v>332</v>
      </c>
      <c r="D160" s="218" t="s">
        <v>142</v>
      </c>
      <c r="E160" s="219" t="s">
        <v>807</v>
      </c>
      <c r="F160" s="220" t="s">
        <v>808</v>
      </c>
      <c r="G160" s="221" t="s">
        <v>181</v>
      </c>
      <c r="H160" s="222">
        <v>250</v>
      </c>
      <c r="I160" s="223"/>
      <c r="J160" s="224">
        <f>ROUND(I160*H160,2)</f>
        <v>0</v>
      </c>
      <c r="K160" s="220" t="s">
        <v>1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147</v>
      </c>
      <c r="AT160" s="229" t="s">
        <v>142</v>
      </c>
      <c r="AU160" s="229" t="s">
        <v>84</v>
      </c>
      <c r="AY160" s="17" t="s">
        <v>139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147</v>
      </c>
      <c r="BM160" s="229" t="s">
        <v>516</v>
      </c>
    </row>
    <row r="161" s="2" customFormat="1" ht="16.5" customHeight="1">
      <c r="A161" s="38"/>
      <c r="B161" s="39"/>
      <c r="C161" s="218" t="s">
        <v>337</v>
      </c>
      <c r="D161" s="218" t="s">
        <v>142</v>
      </c>
      <c r="E161" s="219" t="s">
        <v>809</v>
      </c>
      <c r="F161" s="220" t="s">
        <v>810</v>
      </c>
      <c r="G161" s="221" t="s">
        <v>181</v>
      </c>
      <c r="H161" s="222">
        <v>1000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147</v>
      </c>
      <c r="AT161" s="229" t="s">
        <v>142</v>
      </c>
      <c r="AU161" s="229" t="s">
        <v>84</v>
      </c>
      <c r="AY161" s="17" t="s">
        <v>139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147</v>
      </c>
      <c r="BM161" s="229" t="s">
        <v>524</v>
      </c>
    </row>
    <row r="162" s="2" customFormat="1" ht="16.5" customHeight="1">
      <c r="A162" s="38"/>
      <c r="B162" s="39"/>
      <c r="C162" s="218" t="s">
        <v>342</v>
      </c>
      <c r="D162" s="218" t="s">
        <v>142</v>
      </c>
      <c r="E162" s="219" t="s">
        <v>811</v>
      </c>
      <c r="F162" s="220" t="s">
        <v>812</v>
      </c>
      <c r="G162" s="221" t="s">
        <v>181</v>
      </c>
      <c r="H162" s="222">
        <v>150</v>
      </c>
      <c r="I162" s="223"/>
      <c r="J162" s="224">
        <f>ROUND(I162*H162,2)</f>
        <v>0</v>
      </c>
      <c r="K162" s="220" t="s">
        <v>1</v>
      </c>
      <c r="L162" s="44"/>
      <c r="M162" s="225" t="s">
        <v>1</v>
      </c>
      <c r="N162" s="226" t="s">
        <v>41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147</v>
      </c>
      <c r="AT162" s="229" t="s">
        <v>142</v>
      </c>
      <c r="AU162" s="229" t="s">
        <v>84</v>
      </c>
      <c r="AY162" s="17" t="s">
        <v>139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84</v>
      </c>
      <c r="BK162" s="230">
        <f>ROUND(I162*H162,2)</f>
        <v>0</v>
      </c>
      <c r="BL162" s="17" t="s">
        <v>147</v>
      </c>
      <c r="BM162" s="229" t="s">
        <v>532</v>
      </c>
    </row>
    <row r="163" s="2" customFormat="1" ht="16.5" customHeight="1">
      <c r="A163" s="38"/>
      <c r="B163" s="39"/>
      <c r="C163" s="218" t="s">
        <v>346</v>
      </c>
      <c r="D163" s="218" t="s">
        <v>142</v>
      </c>
      <c r="E163" s="219" t="s">
        <v>813</v>
      </c>
      <c r="F163" s="220" t="s">
        <v>814</v>
      </c>
      <c r="G163" s="221" t="s">
        <v>181</v>
      </c>
      <c r="H163" s="222">
        <v>10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147</v>
      </c>
      <c r="AT163" s="229" t="s">
        <v>142</v>
      </c>
      <c r="AU163" s="229" t="s">
        <v>84</v>
      </c>
      <c r="AY163" s="17" t="s">
        <v>139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147</v>
      </c>
      <c r="BM163" s="229" t="s">
        <v>543</v>
      </c>
    </row>
    <row r="164" s="2" customFormat="1" ht="16.5" customHeight="1">
      <c r="A164" s="38"/>
      <c r="B164" s="39"/>
      <c r="C164" s="218" t="s">
        <v>351</v>
      </c>
      <c r="D164" s="218" t="s">
        <v>142</v>
      </c>
      <c r="E164" s="219" t="s">
        <v>815</v>
      </c>
      <c r="F164" s="220" t="s">
        <v>816</v>
      </c>
      <c r="G164" s="221" t="s">
        <v>181</v>
      </c>
      <c r="H164" s="222">
        <v>10</v>
      </c>
      <c r="I164" s="223"/>
      <c r="J164" s="224">
        <f>ROUND(I164*H164,2)</f>
        <v>0</v>
      </c>
      <c r="K164" s="220" t="s">
        <v>1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147</v>
      </c>
      <c r="AT164" s="229" t="s">
        <v>142</v>
      </c>
      <c r="AU164" s="229" t="s">
        <v>84</v>
      </c>
      <c r="AY164" s="17" t="s">
        <v>139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147</v>
      </c>
      <c r="BM164" s="229" t="s">
        <v>551</v>
      </c>
    </row>
    <row r="165" s="2" customFormat="1" ht="16.5" customHeight="1">
      <c r="A165" s="38"/>
      <c r="B165" s="39"/>
      <c r="C165" s="218" t="s">
        <v>355</v>
      </c>
      <c r="D165" s="218" t="s">
        <v>142</v>
      </c>
      <c r="E165" s="219" t="s">
        <v>817</v>
      </c>
      <c r="F165" s="220" t="s">
        <v>818</v>
      </c>
      <c r="G165" s="221" t="s">
        <v>745</v>
      </c>
      <c r="H165" s="222">
        <v>250</v>
      </c>
      <c r="I165" s="223"/>
      <c r="J165" s="224">
        <f>ROUND(I165*H165,2)</f>
        <v>0</v>
      </c>
      <c r="K165" s="220" t="s">
        <v>1</v>
      </c>
      <c r="L165" s="44"/>
      <c r="M165" s="225" t="s">
        <v>1</v>
      </c>
      <c r="N165" s="226" t="s">
        <v>41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147</v>
      </c>
      <c r="AT165" s="229" t="s">
        <v>142</v>
      </c>
      <c r="AU165" s="229" t="s">
        <v>84</v>
      </c>
      <c r="AY165" s="17" t="s">
        <v>139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84</v>
      </c>
      <c r="BK165" s="230">
        <f>ROUND(I165*H165,2)</f>
        <v>0</v>
      </c>
      <c r="BL165" s="17" t="s">
        <v>147</v>
      </c>
      <c r="BM165" s="229" t="s">
        <v>559</v>
      </c>
    </row>
    <row r="166" s="12" customFormat="1" ht="25.92" customHeight="1">
      <c r="A166" s="12"/>
      <c r="B166" s="202"/>
      <c r="C166" s="203"/>
      <c r="D166" s="204" t="s">
        <v>75</v>
      </c>
      <c r="E166" s="205" t="s">
        <v>819</v>
      </c>
      <c r="F166" s="205" t="s">
        <v>820</v>
      </c>
      <c r="G166" s="203"/>
      <c r="H166" s="203"/>
      <c r="I166" s="206"/>
      <c r="J166" s="207">
        <f>BK166</f>
        <v>0</v>
      </c>
      <c r="K166" s="203"/>
      <c r="L166" s="208"/>
      <c r="M166" s="209"/>
      <c r="N166" s="210"/>
      <c r="O166" s="210"/>
      <c r="P166" s="211">
        <f>SUM(P167:P169)</f>
        <v>0</v>
      </c>
      <c r="Q166" s="210"/>
      <c r="R166" s="211">
        <f>SUM(R167:R169)</f>
        <v>0</v>
      </c>
      <c r="S166" s="210"/>
      <c r="T166" s="212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3" t="s">
        <v>84</v>
      </c>
      <c r="AT166" s="214" t="s">
        <v>75</v>
      </c>
      <c r="AU166" s="214" t="s">
        <v>76</v>
      </c>
      <c r="AY166" s="213" t="s">
        <v>139</v>
      </c>
      <c r="BK166" s="215">
        <f>SUM(BK167:BK169)</f>
        <v>0</v>
      </c>
    </row>
    <row r="167" s="2" customFormat="1" ht="24.15" customHeight="1">
      <c r="A167" s="38"/>
      <c r="B167" s="39"/>
      <c r="C167" s="218" t="s">
        <v>84</v>
      </c>
      <c r="D167" s="218" t="s">
        <v>142</v>
      </c>
      <c r="E167" s="219" t="s">
        <v>821</v>
      </c>
      <c r="F167" s="220" t="s">
        <v>822</v>
      </c>
      <c r="G167" s="221" t="s">
        <v>181</v>
      </c>
      <c r="H167" s="222">
        <v>700</v>
      </c>
      <c r="I167" s="223"/>
      <c r="J167" s="224">
        <f>ROUND(I167*H167,2)</f>
        <v>0</v>
      </c>
      <c r="K167" s="220" t="s">
        <v>1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147</v>
      </c>
      <c r="AT167" s="229" t="s">
        <v>142</v>
      </c>
      <c r="AU167" s="229" t="s">
        <v>84</v>
      </c>
      <c r="AY167" s="17" t="s">
        <v>139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147</v>
      </c>
      <c r="BM167" s="229" t="s">
        <v>567</v>
      </c>
    </row>
    <row r="168" s="2" customFormat="1" ht="16.5" customHeight="1">
      <c r="A168" s="38"/>
      <c r="B168" s="39"/>
      <c r="C168" s="218" t="s">
        <v>86</v>
      </c>
      <c r="D168" s="218" t="s">
        <v>142</v>
      </c>
      <c r="E168" s="219" t="s">
        <v>823</v>
      </c>
      <c r="F168" s="220" t="s">
        <v>824</v>
      </c>
      <c r="G168" s="221" t="s">
        <v>745</v>
      </c>
      <c r="H168" s="222">
        <v>20</v>
      </c>
      <c r="I168" s="223"/>
      <c r="J168" s="224">
        <f>ROUND(I168*H168,2)</f>
        <v>0</v>
      </c>
      <c r="K168" s="220" t="s">
        <v>1</v>
      </c>
      <c r="L168" s="44"/>
      <c r="M168" s="225" t="s">
        <v>1</v>
      </c>
      <c r="N168" s="226" t="s">
        <v>41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147</v>
      </c>
      <c r="AT168" s="229" t="s">
        <v>142</v>
      </c>
      <c r="AU168" s="229" t="s">
        <v>84</v>
      </c>
      <c r="AY168" s="17" t="s">
        <v>139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84</v>
      </c>
      <c r="BK168" s="230">
        <f>ROUND(I168*H168,2)</f>
        <v>0</v>
      </c>
      <c r="BL168" s="17" t="s">
        <v>147</v>
      </c>
      <c r="BM168" s="229" t="s">
        <v>577</v>
      </c>
    </row>
    <row r="169" s="2" customFormat="1" ht="16.5" customHeight="1">
      <c r="A169" s="38"/>
      <c r="B169" s="39"/>
      <c r="C169" s="218" t="s">
        <v>140</v>
      </c>
      <c r="D169" s="218" t="s">
        <v>142</v>
      </c>
      <c r="E169" s="219" t="s">
        <v>825</v>
      </c>
      <c r="F169" s="220" t="s">
        <v>826</v>
      </c>
      <c r="G169" s="221" t="s">
        <v>745</v>
      </c>
      <c r="H169" s="222">
        <v>10</v>
      </c>
      <c r="I169" s="223"/>
      <c r="J169" s="224">
        <f>ROUND(I169*H169,2)</f>
        <v>0</v>
      </c>
      <c r="K169" s="220" t="s">
        <v>1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147</v>
      </c>
      <c r="AT169" s="229" t="s">
        <v>142</v>
      </c>
      <c r="AU169" s="229" t="s">
        <v>84</v>
      </c>
      <c r="AY169" s="17" t="s">
        <v>139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147</v>
      </c>
      <c r="BM169" s="229" t="s">
        <v>585</v>
      </c>
    </row>
    <row r="170" s="12" customFormat="1" ht="25.92" customHeight="1">
      <c r="A170" s="12"/>
      <c r="B170" s="202"/>
      <c r="C170" s="203"/>
      <c r="D170" s="204" t="s">
        <v>75</v>
      </c>
      <c r="E170" s="205" t="s">
        <v>827</v>
      </c>
      <c r="F170" s="205" t="s">
        <v>828</v>
      </c>
      <c r="G170" s="203"/>
      <c r="H170" s="203"/>
      <c r="I170" s="206"/>
      <c r="J170" s="207">
        <f>BK170</f>
        <v>0</v>
      </c>
      <c r="K170" s="203"/>
      <c r="L170" s="208"/>
      <c r="M170" s="209"/>
      <c r="N170" s="210"/>
      <c r="O170" s="210"/>
      <c r="P170" s="211">
        <f>SUM(P171:P180)</f>
        <v>0</v>
      </c>
      <c r="Q170" s="210"/>
      <c r="R170" s="211">
        <f>SUM(R171:R180)</f>
        <v>0</v>
      </c>
      <c r="S170" s="210"/>
      <c r="T170" s="212">
        <f>SUM(T171:T180)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3" t="s">
        <v>84</v>
      </c>
      <c r="AT170" s="214" t="s">
        <v>75</v>
      </c>
      <c r="AU170" s="214" t="s">
        <v>76</v>
      </c>
      <c r="AY170" s="213" t="s">
        <v>139</v>
      </c>
      <c r="BK170" s="215">
        <f>SUM(BK171:BK180)</f>
        <v>0</v>
      </c>
    </row>
    <row r="171" s="2" customFormat="1" ht="21.75" customHeight="1">
      <c r="A171" s="38"/>
      <c r="B171" s="39"/>
      <c r="C171" s="218" t="s">
        <v>84</v>
      </c>
      <c r="D171" s="218" t="s">
        <v>142</v>
      </c>
      <c r="E171" s="219" t="s">
        <v>829</v>
      </c>
      <c r="F171" s="220" t="s">
        <v>830</v>
      </c>
      <c r="G171" s="221" t="s">
        <v>745</v>
      </c>
      <c r="H171" s="222">
        <v>25</v>
      </c>
      <c r="I171" s="223"/>
      <c r="J171" s="224">
        <f>ROUND(I171*H171,2)</f>
        <v>0</v>
      </c>
      <c r="K171" s="220" t="s">
        <v>1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147</v>
      </c>
      <c r="AT171" s="229" t="s">
        <v>142</v>
      </c>
      <c r="AU171" s="229" t="s">
        <v>84</v>
      </c>
      <c r="AY171" s="17" t="s">
        <v>139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147</v>
      </c>
      <c r="BM171" s="229" t="s">
        <v>593</v>
      </c>
    </row>
    <row r="172" s="2" customFormat="1">
      <c r="A172" s="38"/>
      <c r="B172" s="39"/>
      <c r="C172" s="40"/>
      <c r="D172" s="233" t="s">
        <v>387</v>
      </c>
      <c r="E172" s="40"/>
      <c r="F172" s="274" t="s">
        <v>831</v>
      </c>
      <c r="G172" s="40"/>
      <c r="H172" s="40"/>
      <c r="I172" s="275"/>
      <c r="J172" s="40"/>
      <c r="K172" s="40"/>
      <c r="L172" s="44"/>
      <c r="M172" s="276"/>
      <c r="N172" s="277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387</v>
      </c>
      <c r="AU172" s="17" t="s">
        <v>84</v>
      </c>
    </row>
    <row r="173" s="2" customFormat="1" ht="16.5" customHeight="1">
      <c r="A173" s="38"/>
      <c r="B173" s="39"/>
      <c r="C173" s="218" t="s">
        <v>86</v>
      </c>
      <c r="D173" s="218" t="s">
        <v>142</v>
      </c>
      <c r="E173" s="219" t="s">
        <v>832</v>
      </c>
      <c r="F173" s="220" t="s">
        <v>833</v>
      </c>
      <c r="G173" s="221" t="s">
        <v>745</v>
      </c>
      <c r="H173" s="222">
        <v>242</v>
      </c>
      <c r="I173" s="223"/>
      <c r="J173" s="224">
        <f>ROUND(I173*H173,2)</f>
        <v>0</v>
      </c>
      <c r="K173" s="220" t="s">
        <v>1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147</v>
      </c>
      <c r="AT173" s="229" t="s">
        <v>142</v>
      </c>
      <c r="AU173" s="229" t="s">
        <v>84</v>
      </c>
      <c r="AY173" s="17" t="s">
        <v>139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147</v>
      </c>
      <c r="BM173" s="229" t="s">
        <v>603</v>
      </c>
    </row>
    <row r="174" s="2" customFormat="1">
      <c r="A174" s="38"/>
      <c r="B174" s="39"/>
      <c r="C174" s="40"/>
      <c r="D174" s="233" t="s">
        <v>387</v>
      </c>
      <c r="E174" s="40"/>
      <c r="F174" s="274" t="s">
        <v>831</v>
      </c>
      <c r="G174" s="40"/>
      <c r="H174" s="40"/>
      <c r="I174" s="275"/>
      <c r="J174" s="40"/>
      <c r="K174" s="40"/>
      <c r="L174" s="44"/>
      <c r="M174" s="276"/>
      <c r="N174" s="277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387</v>
      </c>
      <c r="AU174" s="17" t="s">
        <v>84</v>
      </c>
    </row>
    <row r="175" s="2" customFormat="1" ht="16.5" customHeight="1">
      <c r="A175" s="38"/>
      <c r="B175" s="39"/>
      <c r="C175" s="218" t="s">
        <v>140</v>
      </c>
      <c r="D175" s="218" t="s">
        <v>142</v>
      </c>
      <c r="E175" s="219" t="s">
        <v>834</v>
      </c>
      <c r="F175" s="220" t="s">
        <v>835</v>
      </c>
      <c r="G175" s="221" t="s">
        <v>745</v>
      </c>
      <c r="H175" s="222">
        <v>15</v>
      </c>
      <c r="I175" s="223"/>
      <c r="J175" s="224">
        <f>ROUND(I175*H175,2)</f>
        <v>0</v>
      </c>
      <c r="K175" s="220" t="s">
        <v>1</v>
      </c>
      <c r="L175" s="44"/>
      <c r="M175" s="225" t="s">
        <v>1</v>
      </c>
      <c r="N175" s="226" t="s">
        <v>41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147</v>
      </c>
      <c r="AT175" s="229" t="s">
        <v>142</v>
      </c>
      <c r="AU175" s="229" t="s">
        <v>84</v>
      </c>
      <c r="AY175" s="17" t="s">
        <v>139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84</v>
      </c>
      <c r="BK175" s="230">
        <f>ROUND(I175*H175,2)</f>
        <v>0</v>
      </c>
      <c r="BL175" s="17" t="s">
        <v>147</v>
      </c>
      <c r="BM175" s="229" t="s">
        <v>613</v>
      </c>
    </row>
    <row r="176" s="2" customFormat="1">
      <c r="A176" s="38"/>
      <c r="B176" s="39"/>
      <c r="C176" s="40"/>
      <c r="D176" s="233" t="s">
        <v>387</v>
      </c>
      <c r="E176" s="40"/>
      <c r="F176" s="274" t="s">
        <v>831</v>
      </c>
      <c r="G176" s="40"/>
      <c r="H176" s="40"/>
      <c r="I176" s="275"/>
      <c r="J176" s="40"/>
      <c r="K176" s="40"/>
      <c r="L176" s="44"/>
      <c r="M176" s="276"/>
      <c r="N176" s="277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387</v>
      </c>
      <c r="AU176" s="17" t="s">
        <v>84</v>
      </c>
    </row>
    <row r="177" s="2" customFormat="1" ht="16.5" customHeight="1">
      <c r="A177" s="38"/>
      <c r="B177" s="39"/>
      <c r="C177" s="218" t="s">
        <v>147</v>
      </c>
      <c r="D177" s="218" t="s">
        <v>142</v>
      </c>
      <c r="E177" s="219" t="s">
        <v>836</v>
      </c>
      <c r="F177" s="220" t="s">
        <v>837</v>
      </c>
      <c r="G177" s="221" t="s">
        <v>181</v>
      </c>
      <c r="H177" s="222">
        <v>310</v>
      </c>
      <c r="I177" s="223"/>
      <c r="J177" s="224">
        <f>ROUND(I177*H177,2)</f>
        <v>0</v>
      </c>
      <c r="K177" s="220" t="s">
        <v>1</v>
      </c>
      <c r="L177" s="44"/>
      <c r="M177" s="225" t="s">
        <v>1</v>
      </c>
      <c r="N177" s="226" t="s">
        <v>41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147</v>
      </c>
      <c r="AT177" s="229" t="s">
        <v>142</v>
      </c>
      <c r="AU177" s="229" t="s">
        <v>84</v>
      </c>
      <c r="AY177" s="17" t="s">
        <v>139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84</v>
      </c>
      <c r="BK177" s="230">
        <f>ROUND(I177*H177,2)</f>
        <v>0</v>
      </c>
      <c r="BL177" s="17" t="s">
        <v>147</v>
      </c>
      <c r="BM177" s="229" t="s">
        <v>622</v>
      </c>
    </row>
    <row r="178" s="2" customFormat="1">
      <c r="A178" s="38"/>
      <c r="B178" s="39"/>
      <c r="C178" s="40"/>
      <c r="D178" s="233" t="s">
        <v>387</v>
      </c>
      <c r="E178" s="40"/>
      <c r="F178" s="274" t="s">
        <v>831</v>
      </c>
      <c r="G178" s="40"/>
      <c r="H178" s="40"/>
      <c r="I178" s="275"/>
      <c r="J178" s="40"/>
      <c r="K178" s="40"/>
      <c r="L178" s="44"/>
      <c r="M178" s="276"/>
      <c r="N178" s="277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387</v>
      </c>
      <c r="AU178" s="17" t="s">
        <v>84</v>
      </c>
    </row>
    <row r="179" s="2" customFormat="1" ht="16.5" customHeight="1">
      <c r="A179" s="38"/>
      <c r="B179" s="39"/>
      <c r="C179" s="218" t="s">
        <v>167</v>
      </c>
      <c r="D179" s="218" t="s">
        <v>142</v>
      </c>
      <c r="E179" s="219" t="s">
        <v>838</v>
      </c>
      <c r="F179" s="220" t="s">
        <v>839</v>
      </c>
      <c r="G179" s="221" t="s">
        <v>181</v>
      </c>
      <c r="H179" s="222">
        <v>8</v>
      </c>
      <c r="I179" s="223"/>
      <c r="J179" s="224">
        <f>ROUND(I179*H179,2)</f>
        <v>0</v>
      </c>
      <c r="K179" s="220" t="s">
        <v>1</v>
      </c>
      <c r="L179" s="44"/>
      <c r="M179" s="225" t="s">
        <v>1</v>
      </c>
      <c r="N179" s="226" t="s">
        <v>41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147</v>
      </c>
      <c r="AT179" s="229" t="s">
        <v>142</v>
      </c>
      <c r="AU179" s="229" t="s">
        <v>84</v>
      </c>
      <c r="AY179" s="17" t="s">
        <v>139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84</v>
      </c>
      <c r="BK179" s="230">
        <f>ROUND(I179*H179,2)</f>
        <v>0</v>
      </c>
      <c r="BL179" s="17" t="s">
        <v>147</v>
      </c>
      <c r="BM179" s="229" t="s">
        <v>630</v>
      </c>
    </row>
    <row r="180" s="2" customFormat="1">
      <c r="A180" s="38"/>
      <c r="B180" s="39"/>
      <c r="C180" s="40"/>
      <c r="D180" s="233" t="s">
        <v>387</v>
      </c>
      <c r="E180" s="40"/>
      <c r="F180" s="274" t="s">
        <v>831</v>
      </c>
      <c r="G180" s="40"/>
      <c r="H180" s="40"/>
      <c r="I180" s="275"/>
      <c r="J180" s="40"/>
      <c r="K180" s="40"/>
      <c r="L180" s="44"/>
      <c r="M180" s="276"/>
      <c r="N180" s="277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387</v>
      </c>
      <c r="AU180" s="17" t="s">
        <v>84</v>
      </c>
    </row>
    <row r="181" s="12" customFormat="1" ht="25.92" customHeight="1">
      <c r="A181" s="12"/>
      <c r="B181" s="202"/>
      <c r="C181" s="203"/>
      <c r="D181" s="204" t="s">
        <v>75</v>
      </c>
      <c r="E181" s="205" t="s">
        <v>840</v>
      </c>
      <c r="F181" s="205" t="s">
        <v>841</v>
      </c>
      <c r="G181" s="203"/>
      <c r="H181" s="203"/>
      <c r="I181" s="206"/>
      <c r="J181" s="207">
        <f>BK181</f>
        <v>0</v>
      </c>
      <c r="K181" s="203"/>
      <c r="L181" s="208"/>
      <c r="M181" s="209"/>
      <c r="N181" s="210"/>
      <c r="O181" s="210"/>
      <c r="P181" s="211">
        <f>SUM(P182:P242)</f>
        <v>0</v>
      </c>
      <c r="Q181" s="210"/>
      <c r="R181" s="211">
        <f>SUM(R182:R242)</f>
        <v>0</v>
      </c>
      <c r="S181" s="210"/>
      <c r="T181" s="212">
        <f>SUM(T182:T242)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84</v>
      </c>
      <c r="AT181" s="214" t="s">
        <v>75</v>
      </c>
      <c r="AU181" s="214" t="s">
        <v>76</v>
      </c>
      <c r="AY181" s="213" t="s">
        <v>139</v>
      </c>
      <c r="BK181" s="215">
        <f>SUM(BK182:BK242)</f>
        <v>0</v>
      </c>
    </row>
    <row r="182" s="2" customFormat="1" ht="16.5" customHeight="1">
      <c r="A182" s="38"/>
      <c r="B182" s="39"/>
      <c r="C182" s="218" t="s">
        <v>84</v>
      </c>
      <c r="D182" s="218" t="s">
        <v>142</v>
      </c>
      <c r="E182" s="219" t="s">
        <v>842</v>
      </c>
      <c r="F182" s="220" t="s">
        <v>843</v>
      </c>
      <c r="G182" s="221" t="s">
        <v>383</v>
      </c>
      <c r="H182" s="222">
        <v>450</v>
      </c>
      <c r="I182" s="223"/>
      <c r="J182" s="224">
        <f>ROUND(I182*H182,2)</f>
        <v>0</v>
      </c>
      <c r="K182" s="220" t="s">
        <v>1</v>
      </c>
      <c r="L182" s="44"/>
      <c r="M182" s="225" t="s">
        <v>1</v>
      </c>
      <c r="N182" s="226" t="s">
        <v>41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147</v>
      </c>
      <c r="AT182" s="229" t="s">
        <v>142</v>
      </c>
      <c r="AU182" s="229" t="s">
        <v>84</v>
      </c>
      <c r="AY182" s="17" t="s">
        <v>139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84</v>
      </c>
      <c r="BK182" s="230">
        <f>ROUND(I182*H182,2)</f>
        <v>0</v>
      </c>
      <c r="BL182" s="17" t="s">
        <v>147</v>
      </c>
      <c r="BM182" s="229" t="s">
        <v>640</v>
      </c>
    </row>
    <row r="183" s="2" customFormat="1" ht="16.5" customHeight="1">
      <c r="A183" s="38"/>
      <c r="B183" s="39"/>
      <c r="C183" s="218" t="s">
        <v>86</v>
      </c>
      <c r="D183" s="218" t="s">
        <v>142</v>
      </c>
      <c r="E183" s="219" t="s">
        <v>844</v>
      </c>
      <c r="F183" s="220" t="s">
        <v>845</v>
      </c>
      <c r="G183" s="221" t="s">
        <v>383</v>
      </c>
      <c r="H183" s="222">
        <v>3</v>
      </c>
      <c r="I183" s="223"/>
      <c r="J183" s="224">
        <f>ROUND(I183*H183,2)</f>
        <v>0</v>
      </c>
      <c r="K183" s="220" t="s">
        <v>1</v>
      </c>
      <c r="L183" s="44"/>
      <c r="M183" s="225" t="s">
        <v>1</v>
      </c>
      <c r="N183" s="226" t="s">
        <v>41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147</v>
      </c>
      <c r="AT183" s="229" t="s">
        <v>142</v>
      </c>
      <c r="AU183" s="229" t="s">
        <v>84</v>
      </c>
      <c r="AY183" s="17" t="s">
        <v>139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84</v>
      </c>
      <c r="BK183" s="230">
        <f>ROUND(I183*H183,2)</f>
        <v>0</v>
      </c>
      <c r="BL183" s="17" t="s">
        <v>147</v>
      </c>
      <c r="BM183" s="229" t="s">
        <v>649</v>
      </c>
    </row>
    <row r="184" s="2" customFormat="1" ht="16.5" customHeight="1">
      <c r="A184" s="38"/>
      <c r="B184" s="39"/>
      <c r="C184" s="218" t="s">
        <v>140</v>
      </c>
      <c r="D184" s="218" t="s">
        <v>142</v>
      </c>
      <c r="E184" s="219" t="s">
        <v>846</v>
      </c>
      <c r="F184" s="220" t="s">
        <v>847</v>
      </c>
      <c r="G184" s="221" t="s">
        <v>383</v>
      </c>
      <c r="H184" s="222">
        <v>10</v>
      </c>
      <c r="I184" s="223"/>
      <c r="J184" s="224">
        <f>ROUND(I184*H184,2)</f>
        <v>0</v>
      </c>
      <c r="K184" s="220" t="s">
        <v>1</v>
      </c>
      <c r="L184" s="44"/>
      <c r="M184" s="225" t="s">
        <v>1</v>
      </c>
      <c r="N184" s="226" t="s">
        <v>41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147</v>
      </c>
      <c r="AT184" s="229" t="s">
        <v>142</v>
      </c>
      <c r="AU184" s="229" t="s">
        <v>84</v>
      </c>
      <c r="AY184" s="17" t="s">
        <v>139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84</v>
      </c>
      <c r="BK184" s="230">
        <f>ROUND(I184*H184,2)</f>
        <v>0</v>
      </c>
      <c r="BL184" s="17" t="s">
        <v>147</v>
      </c>
      <c r="BM184" s="229" t="s">
        <v>658</v>
      </c>
    </row>
    <row r="185" s="2" customFormat="1" ht="16.5" customHeight="1">
      <c r="A185" s="38"/>
      <c r="B185" s="39"/>
      <c r="C185" s="218" t="s">
        <v>147</v>
      </c>
      <c r="D185" s="218" t="s">
        <v>142</v>
      </c>
      <c r="E185" s="219" t="s">
        <v>848</v>
      </c>
      <c r="F185" s="220" t="s">
        <v>849</v>
      </c>
      <c r="G185" s="221" t="s">
        <v>383</v>
      </c>
      <c r="H185" s="222">
        <v>10</v>
      </c>
      <c r="I185" s="223"/>
      <c r="J185" s="224">
        <f>ROUND(I185*H185,2)</f>
        <v>0</v>
      </c>
      <c r="K185" s="220" t="s">
        <v>1</v>
      </c>
      <c r="L185" s="44"/>
      <c r="M185" s="225" t="s">
        <v>1</v>
      </c>
      <c r="N185" s="226" t="s">
        <v>41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147</v>
      </c>
      <c r="AT185" s="229" t="s">
        <v>142</v>
      </c>
      <c r="AU185" s="229" t="s">
        <v>84</v>
      </c>
      <c r="AY185" s="17" t="s">
        <v>139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84</v>
      </c>
      <c r="BK185" s="230">
        <f>ROUND(I185*H185,2)</f>
        <v>0</v>
      </c>
      <c r="BL185" s="17" t="s">
        <v>147</v>
      </c>
      <c r="BM185" s="229" t="s">
        <v>669</v>
      </c>
    </row>
    <row r="186" s="2" customFormat="1" ht="16.5" customHeight="1">
      <c r="A186" s="38"/>
      <c r="B186" s="39"/>
      <c r="C186" s="218" t="s">
        <v>167</v>
      </c>
      <c r="D186" s="218" t="s">
        <v>142</v>
      </c>
      <c r="E186" s="219" t="s">
        <v>850</v>
      </c>
      <c r="F186" s="220" t="s">
        <v>851</v>
      </c>
      <c r="G186" s="221" t="s">
        <v>383</v>
      </c>
      <c r="H186" s="222">
        <v>700</v>
      </c>
      <c r="I186" s="223"/>
      <c r="J186" s="224">
        <f>ROUND(I186*H186,2)</f>
        <v>0</v>
      </c>
      <c r="K186" s="220" t="s">
        <v>1</v>
      </c>
      <c r="L186" s="44"/>
      <c r="M186" s="225" t="s">
        <v>1</v>
      </c>
      <c r="N186" s="226" t="s">
        <v>41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147</v>
      </c>
      <c r="AT186" s="229" t="s">
        <v>142</v>
      </c>
      <c r="AU186" s="229" t="s">
        <v>84</v>
      </c>
      <c r="AY186" s="17" t="s">
        <v>139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84</v>
      </c>
      <c r="BK186" s="230">
        <f>ROUND(I186*H186,2)</f>
        <v>0</v>
      </c>
      <c r="BL186" s="17" t="s">
        <v>147</v>
      </c>
      <c r="BM186" s="229" t="s">
        <v>679</v>
      </c>
    </row>
    <row r="187" s="2" customFormat="1" ht="16.5" customHeight="1">
      <c r="A187" s="38"/>
      <c r="B187" s="39"/>
      <c r="C187" s="218" t="s">
        <v>172</v>
      </c>
      <c r="D187" s="218" t="s">
        <v>142</v>
      </c>
      <c r="E187" s="219" t="s">
        <v>852</v>
      </c>
      <c r="F187" s="220" t="s">
        <v>853</v>
      </c>
      <c r="G187" s="221" t="s">
        <v>383</v>
      </c>
      <c r="H187" s="222">
        <v>90</v>
      </c>
      <c r="I187" s="223"/>
      <c r="J187" s="224">
        <f>ROUND(I187*H187,2)</f>
        <v>0</v>
      </c>
      <c r="K187" s="220" t="s">
        <v>1</v>
      </c>
      <c r="L187" s="44"/>
      <c r="M187" s="225" t="s">
        <v>1</v>
      </c>
      <c r="N187" s="226" t="s">
        <v>41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147</v>
      </c>
      <c r="AT187" s="229" t="s">
        <v>142</v>
      </c>
      <c r="AU187" s="229" t="s">
        <v>84</v>
      </c>
      <c r="AY187" s="17" t="s">
        <v>139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84</v>
      </c>
      <c r="BK187" s="230">
        <f>ROUND(I187*H187,2)</f>
        <v>0</v>
      </c>
      <c r="BL187" s="17" t="s">
        <v>147</v>
      </c>
      <c r="BM187" s="229" t="s">
        <v>688</v>
      </c>
    </row>
    <row r="188" s="2" customFormat="1" ht="16.5" customHeight="1">
      <c r="A188" s="38"/>
      <c r="B188" s="39"/>
      <c r="C188" s="218" t="s">
        <v>178</v>
      </c>
      <c r="D188" s="218" t="s">
        <v>142</v>
      </c>
      <c r="E188" s="219" t="s">
        <v>854</v>
      </c>
      <c r="F188" s="220" t="s">
        <v>855</v>
      </c>
      <c r="G188" s="221" t="s">
        <v>383</v>
      </c>
      <c r="H188" s="222">
        <v>1000</v>
      </c>
      <c r="I188" s="223"/>
      <c r="J188" s="224">
        <f>ROUND(I188*H188,2)</f>
        <v>0</v>
      </c>
      <c r="K188" s="220" t="s">
        <v>1</v>
      </c>
      <c r="L188" s="44"/>
      <c r="M188" s="225" t="s">
        <v>1</v>
      </c>
      <c r="N188" s="226" t="s">
        <v>41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147</v>
      </c>
      <c r="AT188" s="229" t="s">
        <v>142</v>
      </c>
      <c r="AU188" s="229" t="s">
        <v>84</v>
      </c>
      <c r="AY188" s="17" t="s">
        <v>139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84</v>
      </c>
      <c r="BK188" s="230">
        <f>ROUND(I188*H188,2)</f>
        <v>0</v>
      </c>
      <c r="BL188" s="17" t="s">
        <v>147</v>
      </c>
      <c r="BM188" s="229" t="s">
        <v>697</v>
      </c>
    </row>
    <row r="189" s="2" customFormat="1" ht="16.5" customHeight="1">
      <c r="A189" s="38"/>
      <c r="B189" s="39"/>
      <c r="C189" s="218" t="s">
        <v>184</v>
      </c>
      <c r="D189" s="218" t="s">
        <v>142</v>
      </c>
      <c r="E189" s="219" t="s">
        <v>856</v>
      </c>
      <c r="F189" s="220" t="s">
        <v>857</v>
      </c>
      <c r="G189" s="221" t="s">
        <v>383</v>
      </c>
      <c r="H189" s="222">
        <v>150</v>
      </c>
      <c r="I189" s="223"/>
      <c r="J189" s="224">
        <f>ROUND(I189*H189,2)</f>
        <v>0</v>
      </c>
      <c r="K189" s="220" t="s">
        <v>1</v>
      </c>
      <c r="L189" s="44"/>
      <c r="M189" s="225" t="s">
        <v>1</v>
      </c>
      <c r="N189" s="226" t="s">
        <v>41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147</v>
      </c>
      <c r="AT189" s="229" t="s">
        <v>142</v>
      </c>
      <c r="AU189" s="229" t="s">
        <v>84</v>
      </c>
      <c r="AY189" s="17" t="s">
        <v>139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84</v>
      </c>
      <c r="BK189" s="230">
        <f>ROUND(I189*H189,2)</f>
        <v>0</v>
      </c>
      <c r="BL189" s="17" t="s">
        <v>147</v>
      </c>
      <c r="BM189" s="229" t="s">
        <v>709</v>
      </c>
    </row>
    <row r="190" s="2" customFormat="1" ht="16.5" customHeight="1">
      <c r="A190" s="38"/>
      <c r="B190" s="39"/>
      <c r="C190" s="218" t="s">
        <v>188</v>
      </c>
      <c r="D190" s="218" t="s">
        <v>142</v>
      </c>
      <c r="E190" s="219" t="s">
        <v>858</v>
      </c>
      <c r="F190" s="220" t="s">
        <v>859</v>
      </c>
      <c r="G190" s="221" t="s">
        <v>383</v>
      </c>
      <c r="H190" s="222">
        <v>950</v>
      </c>
      <c r="I190" s="223"/>
      <c r="J190" s="224">
        <f>ROUND(I190*H190,2)</f>
        <v>0</v>
      </c>
      <c r="K190" s="220" t="s">
        <v>1</v>
      </c>
      <c r="L190" s="44"/>
      <c r="M190" s="225" t="s">
        <v>1</v>
      </c>
      <c r="N190" s="226" t="s">
        <v>41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147</v>
      </c>
      <c r="AT190" s="229" t="s">
        <v>142</v>
      </c>
      <c r="AU190" s="229" t="s">
        <v>84</v>
      </c>
      <c r="AY190" s="17" t="s">
        <v>139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84</v>
      </c>
      <c r="BK190" s="230">
        <f>ROUND(I190*H190,2)</f>
        <v>0</v>
      </c>
      <c r="BL190" s="17" t="s">
        <v>147</v>
      </c>
      <c r="BM190" s="229" t="s">
        <v>721</v>
      </c>
    </row>
    <row r="191" s="2" customFormat="1" ht="16.5" customHeight="1">
      <c r="A191" s="38"/>
      <c r="B191" s="39"/>
      <c r="C191" s="218" t="s">
        <v>193</v>
      </c>
      <c r="D191" s="218" t="s">
        <v>142</v>
      </c>
      <c r="E191" s="219" t="s">
        <v>860</v>
      </c>
      <c r="F191" s="220" t="s">
        <v>861</v>
      </c>
      <c r="G191" s="221" t="s">
        <v>383</v>
      </c>
      <c r="H191" s="222">
        <v>250</v>
      </c>
      <c r="I191" s="223"/>
      <c r="J191" s="224">
        <f>ROUND(I191*H191,2)</f>
        <v>0</v>
      </c>
      <c r="K191" s="220" t="s">
        <v>1</v>
      </c>
      <c r="L191" s="44"/>
      <c r="M191" s="225" t="s">
        <v>1</v>
      </c>
      <c r="N191" s="226" t="s">
        <v>41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147</v>
      </c>
      <c r="AT191" s="229" t="s">
        <v>142</v>
      </c>
      <c r="AU191" s="229" t="s">
        <v>84</v>
      </c>
      <c r="AY191" s="17" t="s">
        <v>139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147</v>
      </c>
      <c r="BM191" s="229" t="s">
        <v>862</v>
      </c>
    </row>
    <row r="192" s="2" customFormat="1" ht="16.5" customHeight="1">
      <c r="A192" s="38"/>
      <c r="B192" s="39"/>
      <c r="C192" s="218" t="s">
        <v>198</v>
      </c>
      <c r="D192" s="218" t="s">
        <v>142</v>
      </c>
      <c r="E192" s="219" t="s">
        <v>863</v>
      </c>
      <c r="F192" s="220" t="s">
        <v>864</v>
      </c>
      <c r="G192" s="221" t="s">
        <v>865</v>
      </c>
      <c r="H192" s="222">
        <v>4</v>
      </c>
      <c r="I192" s="223"/>
      <c r="J192" s="224">
        <f>ROUND(I192*H192,2)</f>
        <v>0</v>
      </c>
      <c r="K192" s="220" t="s">
        <v>1</v>
      </c>
      <c r="L192" s="44"/>
      <c r="M192" s="225" t="s">
        <v>1</v>
      </c>
      <c r="N192" s="226" t="s">
        <v>41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147</v>
      </c>
      <c r="AT192" s="229" t="s">
        <v>142</v>
      </c>
      <c r="AU192" s="229" t="s">
        <v>84</v>
      </c>
      <c r="AY192" s="17" t="s">
        <v>139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84</v>
      </c>
      <c r="BK192" s="230">
        <f>ROUND(I192*H192,2)</f>
        <v>0</v>
      </c>
      <c r="BL192" s="17" t="s">
        <v>147</v>
      </c>
      <c r="BM192" s="229" t="s">
        <v>866</v>
      </c>
    </row>
    <row r="193" s="2" customFormat="1" ht="16.5" customHeight="1">
      <c r="A193" s="38"/>
      <c r="B193" s="39"/>
      <c r="C193" s="218" t="s">
        <v>8</v>
      </c>
      <c r="D193" s="218" t="s">
        <v>142</v>
      </c>
      <c r="E193" s="219" t="s">
        <v>867</v>
      </c>
      <c r="F193" s="220" t="s">
        <v>868</v>
      </c>
      <c r="G193" s="221" t="s">
        <v>798</v>
      </c>
      <c r="H193" s="222">
        <v>18.35</v>
      </c>
      <c r="I193" s="223"/>
      <c r="J193" s="224">
        <f>ROUND(I193*H193,2)</f>
        <v>0</v>
      </c>
      <c r="K193" s="220" t="s">
        <v>1</v>
      </c>
      <c r="L193" s="44"/>
      <c r="M193" s="225" t="s">
        <v>1</v>
      </c>
      <c r="N193" s="226" t="s">
        <v>41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147</v>
      </c>
      <c r="AT193" s="229" t="s">
        <v>142</v>
      </c>
      <c r="AU193" s="229" t="s">
        <v>84</v>
      </c>
      <c r="AY193" s="17" t="s">
        <v>139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84</v>
      </c>
      <c r="BK193" s="230">
        <f>ROUND(I193*H193,2)</f>
        <v>0</v>
      </c>
      <c r="BL193" s="17" t="s">
        <v>147</v>
      </c>
      <c r="BM193" s="229" t="s">
        <v>869</v>
      </c>
    </row>
    <row r="194" s="2" customFormat="1" ht="16.5" customHeight="1">
      <c r="A194" s="38"/>
      <c r="B194" s="39"/>
      <c r="C194" s="218" t="s">
        <v>207</v>
      </c>
      <c r="D194" s="218" t="s">
        <v>142</v>
      </c>
      <c r="E194" s="219" t="s">
        <v>870</v>
      </c>
      <c r="F194" s="220" t="s">
        <v>871</v>
      </c>
      <c r="G194" s="221" t="s">
        <v>865</v>
      </c>
      <c r="H194" s="222">
        <v>2</v>
      </c>
      <c r="I194" s="223"/>
      <c r="J194" s="224">
        <f>ROUND(I194*H194,2)</f>
        <v>0</v>
      </c>
      <c r="K194" s="220" t="s">
        <v>1</v>
      </c>
      <c r="L194" s="44"/>
      <c r="M194" s="225" t="s">
        <v>1</v>
      </c>
      <c r="N194" s="226" t="s">
        <v>41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147</v>
      </c>
      <c r="AT194" s="229" t="s">
        <v>142</v>
      </c>
      <c r="AU194" s="229" t="s">
        <v>84</v>
      </c>
      <c r="AY194" s="17" t="s">
        <v>139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84</v>
      </c>
      <c r="BK194" s="230">
        <f>ROUND(I194*H194,2)</f>
        <v>0</v>
      </c>
      <c r="BL194" s="17" t="s">
        <v>147</v>
      </c>
      <c r="BM194" s="229" t="s">
        <v>872</v>
      </c>
    </row>
    <row r="195" s="2" customFormat="1" ht="16.5" customHeight="1">
      <c r="A195" s="38"/>
      <c r="B195" s="39"/>
      <c r="C195" s="218" t="s">
        <v>211</v>
      </c>
      <c r="D195" s="218" t="s">
        <v>142</v>
      </c>
      <c r="E195" s="219" t="s">
        <v>873</v>
      </c>
      <c r="F195" s="220" t="s">
        <v>874</v>
      </c>
      <c r="G195" s="221" t="s">
        <v>798</v>
      </c>
      <c r="H195" s="222">
        <v>126</v>
      </c>
      <c r="I195" s="223"/>
      <c r="J195" s="224">
        <f>ROUND(I195*H195,2)</f>
        <v>0</v>
      </c>
      <c r="K195" s="220" t="s">
        <v>1</v>
      </c>
      <c r="L195" s="44"/>
      <c r="M195" s="225" t="s">
        <v>1</v>
      </c>
      <c r="N195" s="226" t="s">
        <v>41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147</v>
      </c>
      <c r="AT195" s="229" t="s">
        <v>142</v>
      </c>
      <c r="AU195" s="229" t="s">
        <v>84</v>
      </c>
      <c r="AY195" s="17" t="s">
        <v>139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147</v>
      </c>
      <c r="BM195" s="229" t="s">
        <v>875</v>
      </c>
    </row>
    <row r="196" s="2" customFormat="1" ht="16.5" customHeight="1">
      <c r="A196" s="38"/>
      <c r="B196" s="39"/>
      <c r="C196" s="218" t="s">
        <v>215</v>
      </c>
      <c r="D196" s="218" t="s">
        <v>142</v>
      </c>
      <c r="E196" s="219" t="s">
        <v>876</v>
      </c>
      <c r="F196" s="220" t="s">
        <v>877</v>
      </c>
      <c r="G196" s="221" t="s">
        <v>865</v>
      </c>
      <c r="H196" s="222">
        <v>42</v>
      </c>
      <c r="I196" s="223"/>
      <c r="J196" s="224">
        <f>ROUND(I196*H196,2)</f>
        <v>0</v>
      </c>
      <c r="K196" s="220" t="s">
        <v>1</v>
      </c>
      <c r="L196" s="44"/>
      <c r="M196" s="225" t="s">
        <v>1</v>
      </c>
      <c r="N196" s="226" t="s">
        <v>41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147</v>
      </c>
      <c r="AT196" s="229" t="s">
        <v>142</v>
      </c>
      <c r="AU196" s="229" t="s">
        <v>84</v>
      </c>
      <c r="AY196" s="17" t="s">
        <v>139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84</v>
      </c>
      <c r="BK196" s="230">
        <f>ROUND(I196*H196,2)</f>
        <v>0</v>
      </c>
      <c r="BL196" s="17" t="s">
        <v>147</v>
      </c>
      <c r="BM196" s="229" t="s">
        <v>878</v>
      </c>
    </row>
    <row r="197" s="2" customFormat="1" ht="16.5" customHeight="1">
      <c r="A197" s="38"/>
      <c r="B197" s="39"/>
      <c r="C197" s="218" t="s">
        <v>220</v>
      </c>
      <c r="D197" s="218" t="s">
        <v>142</v>
      </c>
      <c r="E197" s="219" t="s">
        <v>879</v>
      </c>
      <c r="F197" s="220" t="s">
        <v>880</v>
      </c>
      <c r="G197" s="221" t="s">
        <v>865</v>
      </c>
      <c r="H197" s="222">
        <v>42</v>
      </c>
      <c r="I197" s="223"/>
      <c r="J197" s="224">
        <f>ROUND(I197*H197,2)</f>
        <v>0</v>
      </c>
      <c r="K197" s="220" t="s">
        <v>1</v>
      </c>
      <c r="L197" s="44"/>
      <c r="M197" s="225" t="s">
        <v>1</v>
      </c>
      <c r="N197" s="226" t="s">
        <v>41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147</v>
      </c>
      <c r="AT197" s="229" t="s">
        <v>142</v>
      </c>
      <c r="AU197" s="229" t="s">
        <v>84</v>
      </c>
      <c r="AY197" s="17" t="s">
        <v>139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84</v>
      </c>
      <c r="BK197" s="230">
        <f>ROUND(I197*H197,2)</f>
        <v>0</v>
      </c>
      <c r="BL197" s="17" t="s">
        <v>147</v>
      </c>
      <c r="BM197" s="229" t="s">
        <v>881</v>
      </c>
    </row>
    <row r="198" s="2" customFormat="1" ht="16.5" customHeight="1">
      <c r="A198" s="38"/>
      <c r="B198" s="39"/>
      <c r="C198" s="218" t="s">
        <v>226</v>
      </c>
      <c r="D198" s="218" t="s">
        <v>142</v>
      </c>
      <c r="E198" s="219" t="s">
        <v>882</v>
      </c>
      <c r="F198" s="220" t="s">
        <v>883</v>
      </c>
      <c r="G198" s="221" t="s">
        <v>865</v>
      </c>
      <c r="H198" s="222">
        <v>8</v>
      </c>
      <c r="I198" s="223"/>
      <c r="J198" s="224">
        <f>ROUND(I198*H198,2)</f>
        <v>0</v>
      </c>
      <c r="K198" s="220" t="s">
        <v>1</v>
      </c>
      <c r="L198" s="44"/>
      <c r="M198" s="225" t="s">
        <v>1</v>
      </c>
      <c r="N198" s="226" t="s">
        <v>41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147</v>
      </c>
      <c r="AT198" s="229" t="s">
        <v>142</v>
      </c>
      <c r="AU198" s="229" t="s">
        <v>84</v>
      </c>
      <c r="AY198" s="17" t="s">
        <v>139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84</v>
      </c>
      <c r="BK198" s="230">
        <f>ROUND(I198*H198,2)</f>
        <v>0</v>
      </c>
      <c r="BL198" s="17" t="s">
        <v>147</v>
      </c>
      <c r="BM198" s="229" t="s">
        <v>884</v>
      </c>
    </row>
    <row r="199" s="2" customFormat="1" ht="16.5" customHeight="1">
      <c r="A199" s="38"/>
      <c r="B199" s="39"/>
      <c r="C199" s="218" t="s">
        <v>233</v>
      </c>
      <c r="D199" s="218" t="s">
        <v>142</v>
      </c>
      <c r="E199" s="219" t="s">
        <v>885</v>
      </c>
      <c r="F199" s="220" t="s">
        <v>886</v>
      </c>
      <c r="G199" s="221" t="s">
        <v>865</v>
      </c>
      <c r="H199" s="222">
        <v>31</v>
      </c>
      <c r="I199" s="223"/>
      <c r="J199" s="224">
        <f>ROUND(I199*H199,2)</f>
        <v>0</v>
      </c>
      <c r="K199" s="220" t="s">
        <v>1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147</v>
      </c>
      <c r="AT199" s="229" t="s">
        <v>142</v>
      </c>
      <c r="AU199" s="229" t="s">
        <v>84</v>
      </c>
      <c r="AY199" s="17" t="s">
        <v>139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147</v>
      </c>
      <c r="BM199" s="229" t="s">
        <v>887</v>
      </c>
    </row>
    <row r="200" s="2" customFormat="1" ht="16.5" customHeight="1">
      <c r="A200" s="38"/>
      <c r="B200" s="39"/>
      <c r="C200" s="218" t="s">
        <v>239</v>
      </c>
      <c r="D200" s="218" t="s">
        <v>142</v>
      </c>
      <c r="E200" s="219" t="s">
        <v>885</v>
      </c>
      <c r="F200" s="220" t="s">
        <v>886</v>
      </c>
      <c r="G200" s="221" t="s">
        <v>865</v>
      </c>
      <c r="H200" s="222">
        <v>4</v>
      </c>
      <c r="I200" s="223"/>
      <c r="J200" s="224">
        <f>ROUND(I200*H200,2)</f>
        <v>0</v>
      </c>
      <c r="K200" s="220" t="s">
        <v>1</v>
      </c>
      <c r="L200" s="44"/>
      <c r="M200" s="225" t="s">
        <v>1</v>
      </c>
      <c r="N200" s="226" t="s">
        <v>41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147</v>
      </c>
      <c r="AT200" s="229" t="s">
        <v>142</v>
      </c>
      <c r="AU200" s="229" t="s">
        <v>84</v>
      </c>
      <c r="AY200" s="17" t="s">
        <v>139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84</v>
      </c>
      <c r="BK200" s="230">
        <f>ROUND(I200*H200,2)</f>
        <v>0</v>
      </c>
      <c r="BL200" s="17" t="s">
        <v>147</v>
      </c>
      <c r="BM200" s="229" t="s">
        <v>888</v>
      </c>
    </row>
    <row r="201" s="2" customFormat="1" ht="16.5" customHeight="1">
      <c r="A201" s="38"/>
      <c r="B201" s="39"/>
      <c r="C201" s="218" t="s">
        <v>244</v>
      </c>
      <c r="D201" s="218" t="s">
        <v>142</v>
      </c>
      <c r="E201" s="219" t="s">
        <v>889</v>
      </c>
      <c r="F201" s="220" t="s">
        <v>886</v>
      </c>
      <c r="G201" s="221" t="s">
        <v>865</v>
      </c>
      <c r="H201" s="222">
        <v>2</v>
      </c>
      <c r="I201" s="223"/>
      <c r="J201" s="224">
        <f>ROUND(I201*H201,2)</f>
        <v>0</v>
      </c>
      <c r="K201" s="220" t="s">
        <v>1</v>
      </c>
      <c r="L201" s="44"/>
      <c r="M201" s="225" t="s">
        <v>1</v>
      </c>
      <c r="N201" s="226" t="s">
        <v>41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147</v>
      </c>
      <c r="AT201" s="229" t="s">
        <v>142</v>
      </c>
      <c r="AU201" s="229" t="s">
        <v>84</v>
      </c>
      <c r="AY201" s="17" t="s">
        <v>139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84</v>
      </c>
      <c r="BK201" s="230">
        <f>ROUND(I201*H201,2)</f>
        <v>0</v>
      </c>
      <c r="BL201" s="17" t="s">
        <v>147</v>
      </c>
      <c r="BM201" s="229" t="s">
        <v>890</v>
      </c>
    </row>
    <row r="202" s="2" customFormat="1" ht="16.5" customHeight="1">
      <c r="A202" s="38"/>
      <c r="B202" s="39"/>
      <c r="C202" s="218" t="s">
        <v>7</v>
      </c>
      <c r="D202" s="218" t="s">
        <v>142</v>
      </c>
      <c r="E202" s="219" t="s">
        <v>891</v>
      </c>
      <c r="F202" s="220" t="s">
        <v>892</v>
      </c>
      <c r="G202" s="221" t="s">
        <v>865</v>
      </c>
      <c r="H202" s="222">
        <v>31</v>
      </c>
      <c r="I202" s="223"/>
      <c r="J202" s="224">
        <f>ROUND(I202*H202,2)</f>
        <v>0</v>
      </c>
      <c r="K202" s="220" t="s">
        <v>1</v>
      </c>
      <c r="L202" s="44"/>
      <c r="M202" s="225" t="s">
        <v>1</v>
      </c>
      <c r="N202" s="226" t="s">
        <v>41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147</v>
      </c>
      <c r="AT202" s="229" t="s">
        <v>142</v>
      </c>
      <c r="AU202" s="229" t="s">
        <v>84</v>
      </c>
      <c r="AY202" s="17" t="s">
        <v>139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84</v>
      </c>
      <c r="BK202" s="230">
        <f>ROUND(I202*H202,2)</f>
        <v>0</v>
      </c>
      <c r="BL202" s="17" t="s">
        <v>147</v>
      </c>
      <c r="BM202" s="229" t="s">
        <v>893</v>
      </c>
    </row>
    <row r="203" s="2" customFormat="1" ht="16.5" customHeight="1">
      <c r="A203" s="38"/>
      <c r="B203" s="39"/>
      <c r="C203" s="218" t="s">
        <v>254</v>
      </c>
      <c r="D203" s="218" t="s">
        <v>142</v>
      </c>
      <c r="E203" s="219" t="s">
        <v>891</v>
      </c>
      <c r="F203" s="220" t="s">
        <v>892</v>
      </c>
      <c r="G203" s="221" t="s">
        <v>865</v>
      </c>
      <c r="H203" s="222">
        <v>4</v>
      </c>
      <c r="I203" s="223"/>
      <c r="J203" s="224">
        <f>ROUND(I203*H203,2)</f>
        <v>0</v>
      </c>
      <c r="K203" s="220" t="s">
        <v>1</v>
      </c>
      <c r="L203" s="44"/>
      <c r="M203" s="225" t="s">
        <v>1</v>
      </c>
      <c r="N203" s="226" t="s">
        <v>41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147</v>
      </c>
      <c r="AT203" s="229" t="s">
        <v>142</v>
      </c>
      <c r="AU203" s="229" t="s">
        <v>84</v>
      </c>
      <c r="AY203" s="17" t="s">
        <v>139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84</v>
      </c>
      <c r="BK203" s="230">
        <f>ROUND(I203*H203,2)</f>
        <v>0</v>
      </c>
      <c r="BL203" s="17" t="s">
        <v>147</v>
      </c>
      <c r="BM203" s="229" t="s">
        <v>894</v>
      </c>
    </row>
    <row r="204" s="2" customFormat="1" ht="16.5" customHeight="1">
      <c r="A204" s="38"/>
      <c r="B204" s="39"/>
      <c r="C204" s="218" t="s">
        <v>258</v>
      </c>
      <c r="D204" s="218" t="s">
        <v>142</v>
      </c>
      <c r="E204" s="219" t="s">
        <v>891</v>
      </c>
      <c r="F204" s="220" t="s">
        <v>892</v>
      </c>
      <c r="G204" s="221" t="s">
        <v>865</v>
      </c>
      <c r="H204" s="222">
        <v>8</v>
      </c>
      <c r="I204" s="223"/>
      <c r="J204" s="224">
        <f>ROUND(I204*H204,2)</f>
        <v>0</v>
      </c>
      <c r="K204" s="220" t="s">
        <v>1</v>
      </c>
      <c r="L204" s="44"/>
      <c r="M204" s="225" t="s">
        <v>1</v>
      </c>
      <c r="N204" s="226" t="s">
        <v>41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147</v>
      </c>
      <c r="AT204" s="229" t="s">
        <v>142</v>
      </c>
      <c r="AU204" s="229" t="s">
        <v>84</v>
      </c>
      <c r="AY204" s="17" t="s">
        <v>139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84</v>
      </c>
      <c r="BK204" s="230">
        <f>ROUND(I204*H204,2)</f>
        <v>0</v>
      </c>
      <c r="BL204" s="17" t="s">
        <v>147</v>
      </c>
      <c r="BM204" s="229" t="s">
        <v>895</v>
      </c>
    </row>
    <row r="205" s="2" customFormat="1" ht="16.5" customHeight="1">
      <c r="A205" s="38"/>
      <c r="B205" s="39"/>
      <c r="C205" s="218" t="s">
        <v>262</v>
      </c>
      <c r="D205" s="218" t="s">
        <v>142</v>
      </c>
      <c r="E205" s="219" t="s">
        <v>891</v>
      </c>
      <c r="F205" s="220" t="s">
        <v>892</v>
      </c>
      <c r="G205" s="221" t="s">
        <v>865</v>
      </c>
      <c r="H205" s="222">
        <v>131</v>
      </c>
      <c r="I205" s="223"/>
      <c r="J205" s="224">
        <f>ROUND(I205*H205,2)</f>
        <v>0</v>
      </c>
      <c r="K205" s="220" t="s">
        <v>1</v>
      </c>
      <c r="L205" s="44"/>
      <c r="M205" s="225" t="s">
        <v>1</v>
      </c>
      <c r="N205" s="226" t="s">
        <v>41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147</v>
      </c>
      <c r="AT205" s="229" t="s">
        <v>142</v>
      </c>
      <c r="AU205" s="229" t="s">
        <v>84</v>
      </c>
      <c r="AY205" s="17" t="s">
        <v>139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84</v>
      </c>
      <c r="BK205" s="230">
        <f>ROUND(I205*H205,2)</f>
        <v>0</v>
      </c>
      <c r="BL205" s="17" t="s">
        <v>147</v>
      </c>
      <c r="BM205" s="229" t="s">
        <v>896</v>
      </c>
    </row>
    <row r="206" s="2" customFormat="1" ht="16.5" customHeight="1">
      <c r="A206" s="38"/>
      <c r="B206" s="39"/>
      <c r="C206" s="218" t="s">
        <v>268</v>
      </c>
      <c r="D206" s="218" t="s">
        <v>142</v>
      </c>
      <c r="E206" s="219" t="s">
        <v>891</v>
      </c>
      <c r="F206" s="220" t="s">
        <v>892</v>
      </c>
      <c r="G206" s="221" t="s">
        <v>865</v>
      </c>
      <c r="H206" s="222">
        <v>10</v>
      </c>
      <c r="I206" s="223"/>
      <c r="J206" s="224">
        <f>ROUND(I206*H206,2)</f>
        <v>0</v>
      </c>
      <c r="K206" s="220" t="s">
        <v>1</v>
      </c>
      <c r="L206" s="44"/>
      <c r="M206" s="225" t="s">
        <v>1</v>
      </c>
      <c r="N206" s="226" t="s">
        <v>41</v>
      </c>
      <c r="O206" s="91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147</v>
      </c>
      <c r="AT206" s="229" t="s">
        <v>142</v>
      </c>
      <c r="AU206" s="229" t="s">
        <v>84</v>
      </c>
      <c r="AY206" s="17" t="s">
        <v>139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84</v>
      </c>
      <c r="BK206" s="230">
        <f>ROUND(I206*H206,2)</f>
        <v>0</v>
      </c>
      <c r="BL206" s="17" t="s">
        <v>147</v>
      </c>
      <c r="BM206" s="229" t="s">
        <v>897</v>
      </c>
    </row>
    <row r="207" s="2" customFormat="1" ht="16.5" customHeight="1">
      <c r="A207" s="38"/>
      <c r="B207" s="39"/>
      <c r="C207" s="218" t="s">
        <v>273</v>
      </c>
      <c r="D207" s="218" t="s">
        <v>142</v>
      </c>
      <c r="E207" s="219" t="s">
        <v>891</v>
      </c>
      <c r="F207" s="220" t="s">
        <v>892</v>
      </c>
      <c r="G207" s="221" t="s">
        <v>865</v>
      </c>
      <c r="H207" s="222">
        <v>10</v>
      </c>
      <c r="I207" s="223"/>
      <c r="J207" s="224">
        <f>ROUND(I207*H207,2)</f>
        <v>0</v>
      </c>
      <c r="K207" s="220" t="s">
        <v>1</v>
      </c>
      <c r="L207" s="44"/>
      <c r="M207" s="225" t="s">
        <v>1</v>
      </c>
      <c r="N207" s="226" t="s">
        <v>41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147</v>
      </c>
      <c r="AT207" s="229" t="s">
        <v>142</v>
      </c>
      <c r="AU207" s="229" t="s">
        <v>84</v>
      </c>
      <c r="AY207" s="17" t="s">
        <v>139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84</v>
      </c>
      <c r="BK207" s="230">
        <f>ROUND(I207*H207,2)</f>
        <v>0</v>
      </c>
      <c r="BL207" s="17" t="s">
        <v>147</v>
      </c>
      <c r="BM207" s="229" t="s">
        <v>898</v>
      </c>
    </row>
    <row r="208" s="2" customFormat="1" ht="16.5" customHeight="1">
      <c r="A208" s="38"/>
      <c r="B208" s="39"/>
      <c r="C208" s="218" t="s">
        <v>278</v>
      </c>
      <c r="D208" s="218" t="s">
        <v>142</v>
      </c>
      <c r="E208" s="219" t="s">
        <v>891</v>
      </c>
      <c r="F208" s="220" t="s">
        <v>892</v>
      </c>
      <c r="G208" s="221" t="s">
        <v>865</v>
      </c>
      <c r="H208" s="222">
        <v>20</v>
      </c>
      <c r="I208" s="223"/>
      <c r="J208" s="224">
        <f>ROUND(I208*H208,2)</f>
        <v>0</v>
      </c>
      <c r="K208" s="220" t="s">
        <v>1</v>
      </c>
      <c r="L208" s="44"/>
      <c r="M208" s="225" t="s">
        <v>1</v>
      </c>
      <c r="N208" s="226" t="s">
        <v>41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147</v>
      </c>
      <c r="AT208" s="229" t="s">
        <v>142</v>
      </c>
      <c r="AU208" s="229" t="s">
        <v>84</v>
      </c>
      <c r="AY208" s="17" t="s">
        <v>139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84</v>
      </c>
      <c r="BK208" s="230">
        <f>ROUND(I208*H208,2)</f>
        <v>0</v>
      </c>
      <c r="BL208" s="17" t="s">
        <v>147</v>
      </c>
      <c r="BM208" s="229" t="s">
        <v>899</v>
      </c>
    </row>
    <row r="209" s="2" customFormat="1" ht="16.5" customHeight="1">
      <c r="A209" s="38"/>
      <c r="B209" s="39"/>
      <c r="C209" s="218" t="s">
        <v>283</v>
      </c>
      <c r="D209" s="218" t="s">
        <v>142</v>
      </c>
      <c r="E209" s="219" t="s">
        <v>900</v>
      </c>
      <c r="F209" s="220" t="s">
        <v>892</v>
      </c>
      <c r="G209" s="221" t="s">
        <v>865</v>
      </c>
      <c r="H209" s="222">
        <v>2</v>
      </c>
      <c r="I209" s="223"/>
      <c r="J209" s="224">
        <f>ROUND(I209*H209,2)</f>
        <v>0</v>
      </c>
      <c r="K209" s="220" t="s">
        <v>1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147</v>
      </c>
      <c r="AT209" s="229" t="s">
        <v>142</v>
      </c>
      <c r="AU209" s="229" t="s">
        <v>84</v>
      </c>
      <c r="AY209" s="17" t="s">
        <v>139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147</v>
      </c>
      <c r="BM209" s="229" t="s">
        <v>901</v>
      </c>
    </row>
    <row r="210" s="2" customFormat="1" ht="21.75" customHeight="1">
      <c r="A210" s="38"/>
      <c r="B210" s="39"/>
      <c r="C210" s="218" t="s">
        <v>288</v>
      </c>
      <c r="D210" s="218" t="s">
        <v>142</v>
      </c>
      <c r="E210" s="219" t="s">
        <v>902</v>
      </c>
      <c r="F210" s="220" t="s">
        <v>903</v>
      </c>
      <c r="G210" s="221" t="s">
        <v>865</v>
      </c>
      <c r="H210" s="222">
        <v>8</v>
      </c>
      <c r="I210" s="223"/>
      <c r="J210" s="224">
        <f>ROUND(I210*H210,2)</f>
        <v>0</v>
      </c>
      <c r="K210" s="220" t="s">
        <v>1</v>
      </c>
      <c r="L210" s="44"/>
      <c r="M210" s="225" t="s">
        <v>1</v>
      </c>
      <c r="N210" s="226" t="s">
        <v>41</v>
      </c>
      <c r="O210" s="91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147</v>
      </c>
      <c r="AT210" s="229" t="s">
        <v>142</v>
      </c>
      <c r="AU210" s="229" t="s">
        <v>84</v>
      </c>
      <c r="AY210" s="17" t="s">
        <v>139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84</v>
      </c>
      <c r="BK210" s="230">
        <f>ROUND(I210*H210,2)</f>
        <v>0</v>
      </c>
      <c r="BL210" s="17" t="s">
        <v>147</v>
      </c>
      <c r="BM210" s="229" t="s">
        <v>904</v>
      </c>
    </row>
    <row r="211" s="2" customFormat="1" ht="16.5" customHeight="1">
      <c r="A211" s="38"/>
      <c r="B211" s="39"/>
      <c r="C211" s="218" t="s">
        <v>294</v>
      </c>
      <c r="D211" s="218" t="s">
        <v>142</v>
      </c>
      <c r="E211" s="219" t="s">
        <v>905</v>
      </c>
      <c r="F211" s="220" t="s">
        <v>906</v>
      </c>
      <c r="G211" s="221" t="s">
        <v>865</v>
      </c>
      <c r="H211" s="222">
        <v>20</v>
      </c>
      <c r="I211" s="223"/>
      <c r="J211" s="224">
        <f>ROUND(I211*H211,2)</f>
        <v>0</v>
      </c>
      <c r="K211" s="220" t="s">
        <v>1</v>
      </c>
      <c r="L211" s="44"/>
      <c r="M211" s="225" t="s">
        <v>1</v>
      </c>
      <c r="N211" s="226" t="s">
        <v>41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147</v>
      </c>
      <c r="AT211" s="229" t="s">
        <v>142</v>
      </c>
      <c r="AU211" s="229" t="s">
        <v>84</v>
      </c>
      <c r="AY211" s="17" t="s">
        <v>139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84</v>
      </c>
      <c r="BK211" s="230">
        <f>ROUND(I211*H211,2)</f>
        <v>0</v>
      </c>
      <c r="BL211" s="17" t="s">
        <v>147</v>
      </c>
      <c r="BM211" s="229" t="s">
        <v>907</v>
      </c>
    </row>
    <row r="212" s="2" customFormat="1" ht="16.5" customHeight="1">
      <c r="A212" s="38"/>
      <c r="B212" s="39"/>
      <c r="C212" s="218" t="s">
        <v>299</v>
      </c>
      <c r="D212" s="218" t="s">
        <v>142</v>
      </c>
      <c r="E212" s="219" t="s">
        <v>908</v>
      </c>
      <c r="F212" s="220" t="s">
        <v>909</v>
      </c>
      <c r="G212" s="221" t="s">
        <v>865</v>
      </c>
      <c r="H212" s="222">
        <v>10</v>
      </c>
      <c r="I212" s="223"/>
      <c r="J212" s="224">
        <f>ROUND(I212*H212,2)</f>
        <v>0</v>
      </c>
      <c r="K212" s="220" t="s">
        <v>1</v>
      </c>
      <c r="L212" s="44"/>
      <c r="M212" s="225" t="s">
        <v>1</v>
      </c>
      <c r="N212" s="226" t="s">
        <v>41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147</v>
      </c>
      <c r="AT212" s="229" t="s">
        <v>142</v>
      </c>
      <c r="AU212" s="229" t="s">
        <v>84</v>
      </c>
      <c r="AY212" s="17" t="s">
        <v>139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84</v>
      </c>
      <c r="BK212" s="230">
        <f>ROUND(I212*H212,2)</f>
        <v>0</v>
      </c>
      <c r="BL212" s="17" t="s">
        <v>147</v>
      </c>
      <c r="BM212" s="229" t="s">
        <v>910</v>
      </c>
    </row>
    <row r="213" s="2" customFormat="1" ht="16.5" customHeight="1">
      <c r="A213" s="38"/>
      <c r="B213" s="39"/>
      <c r="C213" s="218" t="s">
        <v>304</v>
      </c>
      <c r="D213" s="218" t="s">
        <v>142</v>
      </c>
      <c r="E213" s="219" t="s">
        <v>911</v>
      </c>
      <c r="F213" s="220" t="s">
        <v>912</v>
      </c>
      <c r="G213" s="221" t="s">
        <v>798</v>
      </c>
      <c r="H213" s="222">
        <v>10</v>
      </c>
      <c r="I213" s="223"/>
      <c r="J213" s="224">
        <f>ROUND(I213*H213,2)</f>
        <v>0</v>
      </c>
      <c r="K213" s="220" t="s">
        <v>1</v>
      </c>
      <c r="L213" s="44"/>
      <c r="M213" s="225" t="s">
        <v>1</v>
      </c>
      <c r="N213" s="226" t="s">
        <v>41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147</v>
      </c>
      <c r="AT213" s="229" t="s">
        <v>142</v>
      </c>
      <c r="AU213" s="229" t="s">
        <v>84</v>
      </c>
      <c r="AY213" s="17" t="s">
        <v>139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84</v>
      </c>
      <c r="BK213" s="230">
        <f>ROUND(I213*H213,2)</f>
        <v>0</v>
      </c>
      <c r="BL213" s="17" t="s">
        <v>147</v>
      </c>
      <c r="BM213" s="229" t="s">
        <v>913</v>
      </c>
    </row>
    <row r="214" s="2" customFormat="1" ht="16.5" customHeight="1">
      <c r="A214" s="38"/>
      <c r="B214" s="39"/>
      <c r="C214" s="218" t="s">
        <v>311</v>
      </c>
      <c r="D214" s="218" t="s">
        <v>142</v>
      </c>
      <c r="E214" s="219" t="s">
        <v>914</v>
      </c>
      <c r="F214" s="220" t="s">
        <v>915</v>
      </c>
      <c r="G214" s="221" t="s">
        <v>865</v>
      </c>
      <c r="H214" s="222">
        <v>20</v>
      </c>
      <c r="I214" s="223"/>
      <c r="J214" s="224">
        <f>ROUND(I214*H214,2)</f>
        <v>0</v>
      </c>
      <c r="K214" s="220" t="s">
        <v>1</v>
      </c>
      <c r="L214" s="44"/>
      <c r="M214" s="225" t="s">
        <v>1</v>
      </c>
      <c r="N214" s="226" t="s">
        <v>41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147</v>
      </c>
      <c r="AT214" s="229" t="s">
        <v>142</v>
      </c>
      <c r="AU214" s="229" t="s">
        <v>84</v>
      </c>
      <c r="AY214" s="17" t="s">
        <v>139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84</v>
      </c>
      <c r="BK214" s="230">
        <f>ROUND(I214*H214,2)</f>
        <v>0</v>
      </c>
      <c r="BL214" s="17" t="s">
        <v>147</v>
      </c>
      <c r="BM214" s="229" t="s">
        <v>916</v>
      </c>
    </row>
    <row r="215" s="2" customFormat="1" ht="16.5" customHeight="1">
      <c r="A215" s="38"/>
      <c r="B215" s="39"/>
      <c r="C215" s="218" t="s">
        <v>316</v>
      </c>
      <c r="D215" s="218" t="s">
        <v>142</v>
      </c>
      <c r="E215" s="219" t="s">
        <v>917</v>
      </c>
      <c r="F215" s="220" t="s">
        <v>918</v>
      </c>
      <c r="G215" s="221" t="s">
        <v>865</v>
      </c>
      <c r="H215" s="222">
        <v>131</v>
      </c>
      <c r="I215" s="223"/>
      <c r="J215" s="224">
        <f>ROUND(I215*H215,2)</f>
        <v>0</v>
      </c>
      <c r="K215" s="220" t="s">
        <v>1</v>
      </c>
      <c r="L215" s="44"/>
      <c r="M215" s="225" t="s">
        <v>1</v>
      </c>
      <c r="N215" s="226" t="s">
        <v>41</v>
      </c>
      <c r="O215" s="91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147</v>
      </c>
      <c r="AT215" s="229" t="s">
        <v>142</v>
      </c>
      <c r="AU215" s="229" t="s">
        <v>84</v>
      </c>
      <c r="AY215" s="17" t="s">
        <v>139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84</v>
      </c>
      <c r="BK215" s="230">
        <f>ROUND(I215*H215,2)</f>
        <v>0</v>
      </c>
      <c r="BL215" s="17" t="s">
        <v>147</v>
      </c>
      <c r="BM215" s="229" t="s">
        <v>919</v>
      </c>
    </row>
    <row r="216" s="2" customFormat="1" ht="16.5" customHeight="1">
      <c r="A216" s="38"/>
      <c r="B216" s="39"/>
      <c r="C216" s="218" t="s">
        <v>321</v>
      </c>
      <c r="D216" s="218" t="s">
        <v>142</v>
      </c>
      <c r="E216" s="219" t="s">
        <v>920</v>
      </c>
      <c r="F216" s="220" t="s">
        <v>921</v>
      </c>
      <c r="G216" s="221" t="s">
        <v>865</v>
      </c>
      <c r="H216" s="222">
        <v>31</v>
      </c>
      <c r="I216" s="223"/>
      <c r="J216" s="224">
        <f>ROUND(I216*H216,2)</f>
        <v>0</v>
      </c>
      <c r="K216" s="220" t="s">
        <v>1</v>
      </c>
      <c r="L216" s="44"/>
      <c r="M216" s="225" t="s">
        <v>1</v>
      </c>
      <c r="N216" s="226" t="s">
        <v>41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147</v>
      </c>
      <c r="AT216" s="229" t="s">
        <v>142</v>
      </c>
      <c r="AU216" s="229" t="s">
        <v>84</v>
      </c>
      <c r="AY216" s="17" t="s">
        <v>139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84</v>
      </c>
      <c r="BK216" s="230">
        <f>ROUND(I216*H216,2)</f>
        <v>0</v>
      </c>
      <c r="BL216" s="17" t="s">
        <v>147</v>
      </c>
      <c r="BM216" s="229" t="s">
        <v>922</v>
      </c>
    </row>
    <row r="217" s="2" customFormat="1" ht="16.5" customHeight="1">
      <c r="A217" s="38"/>
      <c r="B217" s="39"/>
      <c r="C217" s="218" t="s">
        <v>325</v>
      </c>
      <c r="D217" s="218" t="s">
        <v>142</v>
      </c>
      <c r="E217" s="219" t="s">
        <v>923</v>
      </c>
      <c r="F217" s="220" t="s">
        <v>924</v>
      </c>
      <c r="G217" s="221" t="s">
        <v>865</v>
      </c>
      <c r="H217" s="222">
        <v>4</v>
      </c>
      <c r="I217" s="223"/>
      <c r="J217" s="224">
        <f>ROUND(I217*H217,2)</f>
        <v>0</v>
      </c>
      <c r="K217" s="220" t="s">
        <v>1</v>
      </c>
      <c r="L217" s="44"/>
      <c r="M217" s="225" t="s">
        <v>1</v>
      </c>
      <c r="N217" s="226" t="s">
        <v>41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147</v>
      </c>
      <c r="AT217" s="229" t="s">
        <v>142</v>
      </c>
      <c r="AU217" s="229" t="s">
        <v>84</v>
      </c>
      <c r="AY217" s="17" t="s">
        <v>139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84</v>
      </c>
      <c r="BK217" s="230">
        <f>ROUND(I217*H217,2)</f>
        <v>0</v>
      </c>
      <c r="BL217" s="17" t="s">
        <v>147</v>
      </c>
      <c r="BM217" s="229" t="s">
        <v>925</v>
      </c>
    </row>
    <row r="218" s="2" customFormat="1" ht="16.5" customHeight="1">
      <c r="A218" s="38"/>
      <c r="B218" s="39"/>
      <c r="C218" s="218" t="s">
        <v>332</v>
      </c>
      <c r="D218" s="218" t="s">
        <v>142</v>
      </c>
      <c r="E218" s="219" t="s">
        <v>926</v>
      </c>
      <c r="F218" s="220" t="s">
        <v>927</v>
      </c>
      <c r="G218" s="221" t="s">
        <v>865</v>
      </c>
      <c r="H218" s="222">
        <v>2</v>
      </c>
      <c r="I218" s="223"/>
      <c r="J218" s="224">
        <f>ROUND(I218*H218,2)</f>
        <v>0</v>
      </c>
      <c r="K218" s="220" t="s">
        <v>1</v>
      </c>
      <c r="L218" s="44"/>
      <c r="M218" s="225" t="s">
        <v>1</v>
      </c>
      <c r="N218" s="226" t="s">
        <v>41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147</v>
      </c>
      <c r="AT218" s="229" t="s">
        <v>142</v>
      </c>
      <c r="AU218" s="229" t="s">
        <v>84</v>
      </c>
      <c r="AY218" s="17" t="s">
        <v>139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84</v>
      </c>
      <c r="BK218" s="230">
        <f>ROUND(I218*H218,2)</f>
        <v>0</v>
      </c>
      <c r="BL218" s="17" t="s">
        <v>147</v>
      </c>
      <c r="BM218" s="229" t="s">
        <v>928</v>
      </c>
    </row>
    <row r="219" s="2" customFormat="1" ht="16.5" customHeight="1">
      <c r="A219" s="38"/>
      <c r="B219" s="39"/>
      <c r="C219" s="218" t="s">
        <v>337</v>
      </c>
      <c r="D219" s="218" t="s">
        <v>142</v>
      </c>
      <c r="E219" s="219" t="s">
        <v>929</v>
      </c>
      <c r="F219" s="220" t="s">
        <v>930</v>
      </c>
      <c r="G219" s="221" t="s">
        <v>865</v>
      </c>
      <c r="H219" s="222">
        <v>8</v>
      </c>
      <c r="I219" s="223"/>
      <c r="J219" s="224">
        <f>ROUND(I219*H219,2)</f>
        <v>0</v>
      </c>
      <c r="K219" s="220" t="s">
        <v>1</v>
      </c>
      <c r="L219" s="44"/>
      <c r="M219" s="225" t="s">
        <v>1</v>
      </c>
      <c r="N219" s="226" t="s">
        <v>41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147</v>
      </c>
      <c r="AT219" s="229" t="s">
        <v>142</v>
      </c>
      <c r="AU219" s="229" t="s">
        <v>84</v>
      </c>
      <c r="AY219" s="17" t="s">
        <v>139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84</v>
      </c>
      <c r="BK219" s="230">
        <f>ROUND(I219*H219,2)</f>
        <v>0</v>
      </c>
      <c r="BL219" s="17" t="s">
        <v>147</v>
      </c>
      <c r="BM219" s="229" t="s">
        <v>931</v>
      </c>
    </row>
    <row r="220" s="2" customFormat="1" ht="16.5" customHeight="1">
      <c r="A220" s="38"/>
      <c r="B220" s="39"/>
      <c r="C220" s="218" t="s">
        <v>342</v>
      </c>
      <c r="D220" s="218" t="s">
        <v>142</v>
      </c>
      <c r="E220" s="219" t="s">
        <v>932</v>
      </c>
      <c r="F220" s="220" t="s">
        <v>933</v>
      </c>
      <c r="G220" s="221" t="s">
        <v>865</v>
      </c>
      <c r="H220" s="222">
        <v>10</v>
      </c>
      <c r="I220" s="223"/>
      <c r="J220" s="224">
        <f>ROUND(I220*H220,2)</f>
        <v>0</v>
      </c>
      <c r="K220" s="220" t="s">
        <v>1</v>
      </c>
      <c r="L220" s="44"/>
      <c r="M220" s="225" t="s">
        <v>1</v>
      </c>
      <c r="N220" s="226" t="s">
        <v>41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147</v>
      </c>
      <c r="AT220" s="229" t="s">
        <v>142</v>
      </c>
      <c r="AU220" s="229" t="s">
        <v>84</v>
      </c>
      <c r="AY220" s="17" t="s">
        <v>139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84</v>
      </c>
      <c r="BK220" s="230">
        <f>ROUND(I220*H220,2)</f>
        <v>0</v>
      </c>
      <c r="BL220" s="17" t="s">
        <v>147</v>
      </c>
      <c r="BM220" s="229" t="s">
        <v>934</v>
      </c>
    </row>
    <row r="221" s="2" customFormat="1" ht="16.5" customHeight="1">
      <c r="A221" s="38"/>
      <c r="B221" s="39"/>
      <c r="C221" s="218" t="s">
        <v>346</v>
      </c>
      <c r="D221" s="218" t="s">
        <v>142</v>
      </c>
      <c r="E221" s="219" t="s">
        <v>935</v>
      </c>
      <c r="F221" s="220" t="s">
        <v>936</v>
      </c>
      <c r="G221" s="221" t="s">
        <v>798</v>
      </c>
      <c r="H221" s="222">
        <v>200</v>
      </c>
      <c r="I221" s="223"/>
      <c r="J221" s="224">
        <f>ROUND(I221*H221,2)</f>
        <v>0</v>
      </c>
      <c r="K221" s="220" t="s">
        <v>1</v>
      </c>
      <c r="L221" s="44"/>
      <c r="M221" s="225" t="s">
        <v>1</v>
      </c>
      <c r="N221" s="226" t="s">
        <v>41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147</v>
      </c>
      <c r="AT221" s="229" t="s">
        <v>142</v>
      </c>
      <c r="AU221" s="229" t="s">
        <v>84</v>
      </c>
      <c r="AY221" s="17" t="s">
        <v>139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84</v>
      </c>
      <c r="BK221" s="230">
        <f>ROUND(I221*H221,2)</f>
        <v>0</v>
      </c>
      <c r="BL221" s="17" t="s">
        <v>147</v>
      </c>
      <c r="BM221" s="229" t="s">
        <v>937</v>
      </c>
    </row>
    <row r="222" s="2" customFormat="1" ht="16.5" customHeight="1">
      <c r="A222" s="38"/>
      <c r="B222" s="39"/>
      <c r="C222" s="218" t="s">
        <v>351</v>
      </c>
      <c r="D222" s="218" t="s">
        <v>142</v>
      </c>
      <c r="E222" s="219" t="s">
        <v>938</v>
      </c>
      <c r="F222" s="220" t="s">
        <v>939</v>
      </c>
      <c r="G222" s="221" t="s">
        <v>798</v>
      </c>
      <c r="H222" s="222">
        <v>42</v>
      </c>
      <c r="I222" s="223"/>
      <c r="J222" s="224">
        <f>ROUND(I222*H222,2)</f>
        <v>0</v>
      </c>
      <c r="K222" s="220" t="s">
        <v>1</v>
      </c>
      <c r="L222" s="44"/>
      <c r="M222" s="225" t="s">
        <v>1</v>
      </c>
      <c r="N222" s="226" t="s">
        <v>41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147</v>
      </c>
      <c r="AT222" s="229" t="s">
        <v>142</v>
      </c>
      <c r="AU222" s="229" t="s">
        <v>84</v>
      </c>
      <c r="AY222" s="17" t="s">
        <v>139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84</v>
      </c>
      <c r="BK222" s="230">
        <f>ROUND(I222*H222,2)</f>
        <v>0</v>
      </c>
      <c r="BL222" s="17" t="s">
        <v>147</v>
      </c>
      <c r="BM222" s="229" t="s">
        <v>940</v>
      </c>
    </row>
    <row r="223" s="2" customFormat="1" ht="16.5" customHeight="1">
      <c r="A223" s="38"/>
      <c r="B223" s="39"/>
      <c r="C223" s="218" t="s">
        <v>355</v>
      </c>
      <c r="D223" s="218" t="s">
        <v>142</v>
      </c>
      <c r="E223" s="219" t="s">
        <v>941</v>
      </c>
      <c r="F223" s="220" t="s">
        <v>942</v>
      </c>
      <c r="G223" s="221" t="s">
        <v>798</v>
      </c>
      <c r="H223" s="222">
        <v>25</v>
      </c>
      <c r="I223" s="223"/>
      <c r="J223" s="224">
        <f>ROUND(I223*H223,2)</f>
        <v>0</v>
      </c>
      <c r="K223" s="220" t="s">
        <v>1</v>
      </c>
      <c r="L223" s="44"/>
      <c r="M223" s="225" t="s">
        <v>1</v>
      </c>
      <c r="N223" s="226" t="s">
        <v>41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147</v>
      </c>
      <c r="AT223" s="229" t="s">
        <v>142</v>
      </c>
      <c r="AU223" s="229" t="s">
        <v>84</v>
      </c>
      <c r="AY223" s="17" t="s">
        <v>139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84</v>
      </c>
      <c r="BK223" s="230">
        <f>ROUND(I223*H223,2)</f>
        <v>0</v>
      </c>
      <c r="BL223" s="17" t="s">
        <v>147</v>
      </c>
      <c r="BM223" s="229" t="s">
        <v>943</v>
      </c>
    </row>
    <row r="224" s="2" customFormat="1" ht="16.5" customHeight="1">
      <c r="A224" s="38"/>
      <c r="B224" s="39"/>
      <c r="C224" s="218" t="s">
        <v>359</v>
      </c>
      <c r="D224" s="218" t="s">
        <v>142</v>
      </c>
      <c r="E224" s="219" t="s">
        <v>944</v>
      </c>
      <c r="F224" s="220" t="s">
        <v>945</v>
      </c>
      <c r="G224" s="221" t="s">
        <v>798</v>
      </c>
      <c r="H224" s="222">
        <v>50</v>
      </c>
      <c r="I224" s="223"/>
      <c r="J224" s="224">
        <f>ROUND(I224*H224,2)</f>
        <v>0</v>
      </c>
      <c r="K224" s="220" t="s">
        <v>1</v>
      </c>
      <c r="L224" s="44"/>
      <c r="M224" s="225" t="s">
        <v>1</v>
      </c>
      <c r="N224" s="226" t="s">
        <v>41</v>
      </c>
      <c r="O224" s="91"/>
      <c r="P224" s="227">
        <f>O224*H224</f>
        <v>0</v>
      </c>
      <c r="Q224" s="227">
        <v>0</v>
      </c>
      <c r="R224" s="227">
        <f>Q224*H224</f>
        <v>0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147</v>
      </c>
      <c r="AT224" s="229" t="s">
        <v>142</v>
      </c>
      <c r="AU224" s="229" t="s">
        <v>84</v>
      </c>
      <c r="AY224" s="17" t="s">
        <v>139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84</v>
      </c>
      <c r="BK224" s="230">
        <f>ROUND(I224*H224,2)</f>
        <v>0</v>
      </c>
      <c r="BL224" s="17" t="s">
        <v>147</v>
      </c>
      <c r="BM224" s="229" t="s">
        <v>946</v>
      </c>
    </row>
    <row r="225" s="2" customFormat="1" ht="16.5" customHeight="1">
      <c r="A225" s="38"/>
      <c r="B225" s="39"/>
      <c r="C225" s="218" t="s">
        <v>365</v>
      </c>
      <c r="D225" s="218" t="s">
        <v>142</v>
      </c>
      <c r="E225" s="219" t="s">
        <v>947</v>
      </c>
      <c r="F225" s="220" t="s">
        <v>948</v>
      </c>
      <c r="G225" s="221" t="s">
        <v>383</v>
      </c>
      <c r="H225" s="222">
        <v>210</v>
      </c>
      <c r="I225" s="223"/>
      <c r="J225" s="224">
        <f>ROUND(I225*H225,2)</f>
        <v>0</v>
      </c>
      <c r="K225" s="220" t="s">
        <v>1</v>
      </c>
      <c r="L225" s="44"/>
      <c r="M225" s="225" t="s">
        <v>1</v>
      </c>
      <c r="N225" s="226" t="s">
        <v>41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147</v>
      </c>
      <c r="AT225" s="229" t="s">
        <v>142</v>
      </c>
      <c r="AU225" s="229" t="s">
        <v>84</v>
      </c>
      <c r="AY225" s="17" t="s">
        <v>139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84</v>
      </c>
      <c r="BK225" s="230">
        <f>ROUND(I225*H225,2)</f>
        <v>0</v>
      </c>
      <c r="BL225" s="17" t="s">
        <v>147</v>
      </c>
      <c r="BM225" s="229" t="s">
        <v>949</v>
      </c>
    </row>
    <row r="226" s="2" customFormat="1" ht="16.5" customHeight="1">
      <c r="A226" s="38"/>
      <c r="B226" s="39"/>
      <c r="C226" s="218" t="s">
        <v>369</v>
      </c>
      <c r="D226" s="218" t="s">
        <v>142</v>
      </c>
      <c r="E226" s="219" t="s">
        <v>950</v>
      </c>
      <c r="F226" s="220" t="s">
        <v>951</v>
      </c>
      <c r="G226" s="221" t="s">
        <v>865</v>
      </c>
      <c r="H226" s="222">
        <v>250</v>
      </c>
      <c r="I226" s="223"/>
      <c r="J226" s="224">
        <f>ROUND(I226*H226,2)</f>
        <v>0</v>
      </c>
      <c r="K226" s="220" t="s">
        <v>1</v>
      </c>
      <c r="L226" s="44"/>
      <c r="M226" s="225" t="s">
        <v>1</v>
      </c>
      <c r="N226" s="226" t="s">
        <v>41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147</v>
      </c>
      <c r="AT226" s="229" t="s">
        <v>142</v>
      </c>
      <c r="AU226" s="229" t="s">
        <v>84</v>
      </c>
      <c r="AY226" s="17" t="s">
        <v>139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84</v>
      </c>
      <c r="BK226" s="230">
        <f>ROUND(I226*H226,2)</f>
        <v>0</v>
      </c>
      <c r="BL226" s="17" t="s">
        <v>147</v>
      </c>
      <c r="BM226" s="229" t="s">
        <v>952</v>
      </c>
    </row>
    <row r="227" s="2" customFormat="1" ht="16.5" customHeight="1">
      <c r="A227" s="38"/>
      <c r="B227" s="39"/>
      <c r="C227" s="218" t="s">
        <v>378</v>
      </c>
      <c r="D227" s="218" t="s">
        <v>142</v>
      </c>
      <c r="E227" s="219" t="s">
        <v>953</v>
      </c>
      <c r="F227" s="220" t="s">
        <v>954</v>
      </c>
      <c r="G227" s="221" t="s">
        <v>865</v>
      </c>
      <c r="H227" s="222">
        <v>2</v>
      </c>
      <c r="I227" s="223"/>
      <c r="J227" s="224">
        <f>ROUND(I227*H227,2)</f>
        <v>0</v>
      </c>
      <c r="K227" s="220" t="s">
        <v>1</v>
      </c>
      <c r="L227" s="44"/>
      <c r="M227" s="225" t="s">
        <v>1</v>
      </c>
      <c r="N227" s="226" t="s">
        <v>41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147</v>
      </c>
      <c r="AT227" s="229" t="s">
        <v>142</v>
      </c>
      <c r="AU227" s="229" t="s">
        <v>84</v>
      </c>
      <c r="AY227" s="17" t="s">
        <v>139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84</v>
      </c>
      <c r="BK227" s="230">
        <f>ROUND(I227*H227,2)</f>
        <v>0</v>
      </c>
      <c r="BL227" s="17" t="s">
        <v>147</v>
      </c>
      <c r="BM227" s="229" t="s">
        <v>955</v>
      </c>
    </row>
    <row r="228" s="2" customFormat="1" ht="16.5" customHeight="1">
      <c r="A228" s="38"/>
      <c r="B228" s="39"/>
      <c r="C228" s="218" t="s">
        <v>382</v>
      </c>
      <c r="D228" s="218" t="s">
        <v>142</v>
      </c>
      <c r="E228" s="219" t="s">
        <v>956</v>
      </c>
      <c r="F228" s="220" t="s">
        <v>957</v>
      </c>
      <c r="G228" s="221" t="s">
        <v>865</v>
      </c>
      <c r="H228" s="222">
        <v>35</v>
      </c>
      <c r="I228" s="223"/>
      <c r="J228" s="224">
        <f>ROUND(I228*H228,2)</f>
        <v>0</v>
      </c>
      <c r="K228" s="220" t="s">
        <v>1</v>
      </c>
      <c r="L228" s="44"/>
      <c r="M228" s="225" t="s">
        <v>1</v>
      </c>
      <c r="N228" s="226" t="s">
        <v>41</v>
      </c>
      <c r="O228" s="91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147</v>
      </c>
      <c r="AT228" s="229" t="s">
        <v>142</v>
      </c>
      <c r="AU228" s="229" t="s">
        <v>84</v>
      </c>
      <c r="AY228" s="17" t="s">
        <v>139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84</v>
      </c>
      <c r="BK228" s="230">
        <f>ROUND(I228*H228,2)</f>
        <v>0</v>
      </c>
      <c r="BL228" s="17" t="s">
        <v>147</v>
      </c>
      <c r="BM228" s="229" t="s">
        <v>958</v>
      </c>
    </row>
    <row r="229" s="2" customFormat="1" ht="16.5" customHeight="1">
      <c r="A229" s="38"/>
      <c r="B229" s="39"/>
      <c r="C229" s="218" t="s">
        <v>390</v>
      </c>
      <c r="D229" s="218" t="s">
        <v>142</v>
      </c>
      <c r="E229" s="219" t="s">
        <v>959</v>
      </c>
      <c r="F229" s="220" t="s">
        <v>960</v>
      </c>
      <c r="G229" s="221" t="s">
        <v>865</v>
      </c>
      <c r="H229" s="222">
        <v>70</v>
      </c>
      <c r="I229" s="223"/>
      <c r="J229" s="224">
        <f>ROUND(I229*H229,2)</f>
        <v>0</v>
      </c>
      <c r="K229" s="220" t="s">
        <v>1</v>
      </c>
      <c r="L229" s="44"/>
      <c r="M229" s="225" t="s">
        <v>1</v>
      </c>
      <c r="N229" s="226" t="s">
        <v>41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147</v>
      </c>
      <c r="AT229" s="229" t="s">
        <v>142</v>
      </c>
      <c r="AU229" s="229" t="s">
        <v>84</v>
      </c>
      <c r="AY229" s="17" t="s">
        <v>139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84</v>
      </c>
      <c r="BK229" s="230">
        <f>ROUND(I229*H229,2)</f>
        <v>0</v>
      </c>
      <c r="BL229" s="17" t="s">
        <v>147</v>
      </c>
      <c r="BM229" s="229" t="s">
        <v>961</v>
      </c>
    </row>
    <row r="230" s="2" customFormat="1" ht="16.5" customHeight="1">
      <c r="A230" s="38"/>
      <c r="B230" s="39"/>
      <c r="C230" s="218" t="s">
        <v>394</v>
      </c>
      <c r="D230" s="218" t="s">
        <v>142</v>
      </c>
      <c r="E230" s="219" t="s">
        <v>959</v>
      </c>
      <c r="F230" s="220" t="s">
        <v>960</v>
      </c>
      <c r="G230" s="221" t="s">
        <v>865</v>
      </c>
      <c r="H230" s="222">
        <v>100</v>
      </c>
      <c r="I230" s="223"/>
      <c r="J230" s="224">
        <f>ROUND(I230*H230,2)</f>
        <v>0</v>
      </c>
      <c r="K230" s="220" t="s">
        <v>1</v>
      </c>
      <c r="L230" s="44"/>
      <c r="M230" s="225" t="s">
        <v>1</v>
      </c>
      <c r="N230" s="226" t="s">
        <v>41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147</v>
      </c>
      <c r="AT230" s="229" t="s">
        <v>142</v>
      </c>
      <c r="AU230" s="229" t="s">
        <v>84</v>
      </c>
      <c r="AY230" s="17" t="s">
        <v>139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84</v>
      </c>
      <c r="BK230" s="230">
        <f>ROUND(I230*H230,2)</f>
        <v>0</v>
      </c>
      <c r="BL230" s="17" t="s">
        <v>147</v>
      </c>
      <c r="BM230" s="229" t="s">
        <v>962</v>
      </c>
    </row>
    <row r="231" s="2" customFormat="1" ht="16.5" customHeight="1">
      <c r="A231" s="38"/>
      <c r="B231" s="39"/>
      <c r="C231" s="218" t="s">
        <v>399</v>
      </c>
      <c r="D231" s="218" t="s">
        <v>142</v>
      </c>
      <c r="E231" s="219" t="s">
        <v>963</v>
      </c>
      <c r="F231" s="220" t="s">
        <v>964</v>
      </c>
      <c r="G231" s="221" t="s">
        <v>865</v>
      </c>
      <c r="H231" s="222">
        <v>70</v>
      </c>
      <c r="I231" s="223"/>
      <c r="J231" s="224">
        <f>ROUND(I231*H231,2)</f>
        <v>0</v>
      </c>
      <c r="K231" s="220" t="s">
        <v>1</v>
      </c>
      <c r="L231" s="44"/>
      <c r="M231" s="225" t="s">
        <v>1</v>
      </c>
      <c r="N231" s="226" t="s">
        <v>41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147</v>
      </c>
      <c r="AT231" s="229" t="s">
        <v>142</v>
      </c>
      <c r="AU231" s="229" t="s">
        <v>84</v>
      </c>
      <c r="AY231" s="17" t="s">
        <v>139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84</v>
      </c>
      <c r="BK231" s="230">
        <f>ROUND(I231*H231,2)</f>
        <v>0</v>
      </c>
      <c r="BL231" s="17" t="s">
        <v>147</v>
      </c>
      <c r="BM231" s="229" t="s">
        <v>965</v>
      </c>
    </row>
    <row r="232" s="2" customFormat="1" ht="16.5" customHeight="1">
      <c r="A232" s="38"/>
      <c r="B232" s="39"/>
      <c r="C232" s="218" t="s">
        <v>404</v>
      </c>
      <c r="D232" s="218" t="s">
        <v>142</v>
      </c>
      <c r="E232" s="219" t="s">
        <v>963</v>
      </c>
      <c r="F232" s="220" t="s">
        <v>964</v>
      </c>
      <c r="G232" s="221" t="s">
        <v>865</v>
      </c>
      <c r="H232" s="222">
        <v>50</v>
      </c>
      <c r="I232" s="223"/>
      <c r="J232" s="224">
        <f>ROUND(I232*H232,2)</f>
        <v>0</v>
      </c>
      <c r="K232" s="220" t="s">
        <v>1</v>
      </c>
      <c r="L232" s="44"/>
      <c r="M232" s="225" t="s">
        <v>1</v>
      </c>
      <c r="N232" s="226" t="s">
        <v>41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147</v>
      </c>
      <c r="AT232" s="229" t="s">
        <v>142</v>
      </c>
      <c r="AU232" s="229" t="s">
        <v>84</v>
      </c>
      <c r="AY232" s="17" t="s">
        <v>139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84</v>
      </c>
      <c r="BK232" s="230">
        <f>ROUND(I232*H232,2)</f>
        <v>0</v>
      </c>
      <c r="BL232" s="17" t="s">
        <v>147</v>
      </c>
      <c r="BM232" s="229" t="s">
        <v>966</v>
      </c>
    </row>
    <row r="233" s="2" customFormat="1" ht="16.5" customHeight="1">
      <c r="A233" s="38"/>
      <c r="B233" s="39"/>
      <c r="C233" s="218" t="s">
        <v>410</v>
      </c>
      <c r="D233" s="218" t="s">
        <v>142</v>
      </c>
      <c r="E233" s="219" t="s">
        <v>967</v>
      </c>
      <c r="F233" s="220" t="s">
        <v>968</v>
      </c>
      <c r="G233" s="221" t="s">
        <v>865</v>
      </c>
      <c r="H233" s="222">
        <v>50</v>
      </c>
      <c r="I233" s="223"/>
      <c r="J233" s="224">
        <f>ROUND(I233*H233,2)</f>
        <v>0</v>
      </c>
      <c r="K233" s="220" t="s">
        <v>1</v>
      </c>
      <c r="L233" s="44"/>
      <c r="M233" s="225" t="s">
        <v>1</v>
      </c>
      <c r="N233" s="226" t="s">
        <v>41</v>
      </c>
      <c r="O233" s="91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147</v>
      </c>
      <c r="AT233" s="229" t="s">
        <v>142</v>
      </c>
      <c r="AU233" s="229" t="s">
        <v>84</v>
      </c>
      <c r="AY233" s="17" t="s">
        <v>139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84</v>
      </c>
      <c r="BK233" s="230">
        <f>ROUND(I233*H233,2)</f>
        <v>0</v>
      </c>
      <c r="BL233" s="17" t="s">
        <v>147</v>
      </c>
      <c r="BM233" s="229" t="s">
        <v>969</v>
      </c>
    </row>
    <row r="234" s="2" customFormat="1" ht="16.5" customHeight="1">
      <c r="A234" s="38"/>
      <c r="B234" s="39"/>
      <c r="C234" s="218" t="s">
        <v>415</v>
      </c>
      <c r="D234" s="218" t="s">
        <v>142</v>
      </c>
      <c r="E234" s="219" t="s">
        <v>970</v>
      </c>
      <c r="F234" s="220" t="s">
        <v>971</v>
      </c>
      <c r="G234" s="221" t="s">
        <v>865</v>
      </c>
      <c r="H234" s="222">
        <v>6</v>
      </c>
      <c r="I234" s="223"/>
      <c r="J234" s="224">
        <f>ROUND(I234*H234,2)</f>
        <v>0</v>
      </c>
      <c r="K234" s="220" t="s">
        <v>1</v>
      </c>
      <c r="L234" s="44"/>
      <c r="M234" s="225" t="s">
        <v>1</v>
      </c>
      <c r="N234" s="226" t="s">
        <v>41</v>
      </c>
      <c r="O234" s="91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147</v>
      </c>
      <c r="AT234" s="229" t="s">
        <v>142</v>
      </c>
      <c r="AU234" s="229" t="s">
        <v>84</v>
      </c>
      <c r="AY234" s="17" t="s">
        <v>139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84</v>
      </c>
      <c r="BK234" s="230">
        <f>ROUND(I234*H234,2)</f>
        <v>0</v>
      </c>
      <c r="BL234" s="17" t="s">
        <v>147</v>
      </c>
      <c r="BM234" s="229" t="s">
        <v>972</v>
      </c>
    </row>
    <row r="235" s="2" customFormat="1" ht="24.15" customHeight="1">
      <c r="A235" s="38"/>
      <c r="B235" s="39"/>
      <c r="C235" s="218" t="s">
        <v>419</v>
      </c>
      <c r="D235" s="218" t="s">
        <v>142</v>
      </c>
      <c r="E235" s="219" t="s">
        <v>973</v>
      </c>
      <c r="F235" s="220" t="s">
        <v>974</v>
      </c>
      <c r="G235" s="221" t="s">
        <v>865</v>
      </c>
      <c r="H235" s="222">
        <v>4</v>
      </c>
      <c r="I235" s="223"/>
      <c r="J235" s="224">
        <f>ROUND(I235*H235,2)</f>
        <v>0</v>
      </c>
      <c r="K235" s="220" t="s">
        <v>1</v>
      </c>
      <c r="L235" s="44"/>
      <c r="M235" s="225" t="s">
        <v>1</v>
      </c>
      <c r="N235" s="226" t="s">
        <v>41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147</v>
      </c>
      <c r="AT235" s="229" t="s">
        <v>142</v>
      </c>
      <c r="AU235" s="229" t="s">
        <v>84</v>
      </c>
      <c r="AY235" s="17" t="s">
        <v>139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84</v>
      </c>
      <c r="BK235" s="230">
        <f>ROUND(I235*H235,2)</f>
        <v>0</v>
      </c>
      <c r="BL235" s="17" t="s">
        <v>147</v>
      </c>
      <c r="BM235" s="229" t="s">
        <v>975</v>
      </c>
    </row>
    <row r="236" s="2" customFormat="1" ht="16.5" customHeight="1">
      <c r="A236" s="38"/>
      <c r="B236" s="39"/>
      <c r="C236" s="218" t="s">
        <v>423</v>
      </c>
      <c r="D236" s="218" t="s">
        <v>142</v>
      </c>
      <c r="E236" s="219" t="s">
        <v>976</v>
      </c>
      <c r="F236" s="220" t="s">
        <v>977</v>
      </c>
      <c r="G236" s="221" t="s">
        <v>865</v>
      </c>
      <c r="H236" s="222">
        <v>1</v>
      </c>
      <c r="I236" s="223"/>
      <c r="J236" s="224">
        <f>ROUND(I236*H236,2)</f>
        <v>0</v>
      </c>
      <c r="K236" s="220" t="s">
        <v>1</v>
      </c>
      <c r="L236" s="44"/>
      <c r="M236" s="225" t="s">
        <v>1</v>
      </c>
      <c r="N236" s="226" t="s">
        <v>41</v>
      </c>
      <c r="O236" s="91"/>
      <c r="P236" s="227">
        <f>O236*H236</f>
        <v>0</v>
      </c>
      <c r="Q236" s="227">
        <v>0</v>
      </c>
      <c r="R236" s="227">
        <f>Q236*H236</f>
        <v>0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147</v>
      </c>
      <c r="AT236" s="229" t="s">
        <v>142</v>
      </c>
      <c r="AU236" s="229" t="s">
        <v>84</v>
      </c>
      <c r="AY236" s="17" t="s">
        <v>139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84</v>
      </c>
      <c r="BK236" s="230">
        <f>ROUND(I236*H236,2)</f>
        <v>0</v>
      </c>
      <c r="BL236" s="17" t="s">
        <v>147</v>
      </c>
      <c r="BM236" s="229" t="s">
        <v>978</v>
      </c>
    </row>
    <row r="237" s="2" customFormat="1" ht="24.15" customHeight="1">
      <c r="A237" s="38"/>
      <c r="B237" s="39"/>
      <c r="C237" s="218" t="s">
        <v>429</v>
      </c>
      <c r="D237" s="218" t="s">
        <v>142</v>
      </c>
      <c r="E237" s="219" t="s">
        <v>979</v>
      </c>
      <c r="F237" s="220" t="s">
        <v>980</v>
      </c>
      <c r="G237" s="221" t="s">
        <v>865</v>
      </c>
      <c r="H237" s="222">
        <v>53</v>
      </c>
      <c r="I237" s="223"/>
      <c r="J237" s="224">
        <f>ROUND(I237*H237,2)</f>
        <v>0</v>
      </c>
      <c r="K237" s="220" t="s">
        <v>1</v>
      </c>
      <c r="L237" s="44"/>
      <c r="M237" s="225" t="s">
        <v>1</v>
      </c>
      <c r="N237" s="226" t="s">
        <v>41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147</v>
      </c>
      <c r="AT237" s="229" t="s">
        <v>142</v>
      </c>
      <c r="AU237" s="229" t="s">
        <v>84</v>
      </c>
      <c r="AY237" s="17" t="s">
        <v>139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84</v>
      </c>
      <c r="BK237" s="230">
        <f>ROUND(I237*H237,2)</f>
        <v>0</v>
      </c>
      <c r="BL237" s="17" t="s">
        <v>147</v>
      </c>
      <c r="BM237" s="229" t="s">
        <v>981</v>
      </c>
    </row>
    <row r="238" s="2" customFormat="1" ht="24.15" customHeight="1">
      <c r="A238" s="38"/>
      <c r="B238" s="39"/>
      <c r="C238" s="218" t="s">
        <v>434</v>
      </c>
      <c r="D238" s="218" t="s">
        <v>142</v>
      </c>
      <c r="E238" s="219" t="s">
        <v>982</v>
      </c>
      <c r="F238" s="220" t="s">
        <v>983</v>
      </c>
      <c r="G238" s="221" t="s">
        <v>865</v>
      </c>
      <c r="H238" s="222">
        <v>10</v>
      </c>
      <c r="I238" s="223"/>
      <c r="J238" s="224">
        <f>ROUND(I238*H238,2)</f>
        <v>0</v>
      </c>
      <c r="K238" s="220" t="s">
        <v>1</v>
      </c>
      <c r="L238" s="44"/>
      <c r="M238" s="225" t="s">
        <v>1</v>
      </c>
      <c r="N238" s="226" t="s">
        <v>41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147</v>
      </c>
      <c r="AT238" s="229" t="s">
        <v>142</v>
      </c>
      <c r="AU238" s="229" t="s">
        <v>84</v>
      </c>
      <c r="AY238" s="17" t="s">
        <v>139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84</v>
      </c>
      <c r="BK238" s="230">
        <f>ROUND(I238*H238,2)</f>
        <v>0</v>
      </c>
      <c r="BL238" s="17" t="s">
        <v>147</v>
      </c>
      <c r="BM238" s="229" t="s">
        <v>984</v>
      </c>
    </row>
    <row r="239" s="2" customFormat="1" ht="24.15" customHeight="1">
      <c r="A239" s="38"/>
      <c r="B239" s="39"/>
      <c r="C239" s="218" t="s">
        <v>439</v>
      </c>
      <c r="D239" s="218" t="s">
        <v>142</v>
      </c>
      <c r="E239" s="219" t="s">
        <v>985</v>
      </c>
      <c r="F239" s="220" t="s">
        <v>986</v>
      </c>
      <c r="G239" s="221" t="s">
        <v>865</v>
      </c>
      <c r="H239" s="222">
        <v>16</v>
      </c>
      <c r="I239" s="223"/>
      <c r="J239" s="224">
        <f>ROUND(I239*H239,2)</f>
        <v>0</v>
      </c>
      <c r="K239" s="220" t="s">
        <v>1</v>
      </c>
      <c r="L239" s="44"/>
      <c r="M239" s="225" t="s">
        <v>1</v>
      </c>
      <c r="N239" s="226" t="s">
        <v>41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147</v>
      </c>
      <c r="AT239" s="229" t="s">
        <v>142</v>
      </c>
      <c r="AU239" s="229" t="s">
        <v>84</v>
      </c>
      <c r="AY239" s="17" t="s">
        <v>139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147</v>
      </c>
      <c r="BM239" s="229" t="s">
        <v>987</v>
      </c>
    </row>
    <row r="240" s="2" customFormat="1" ht="24.15" customHeight="1">
      <c r="A240" s="38"/>
      <c r="B240" s="39"/>
      <c r="C240" s="218" t="s">
        <v>444</v>
      </c>
      <c r="D240" s="218" t="s">
        <v>142</v>
      </c>
      <c r="E240" s="219" t="s">
        <v>988</v>
      </c>
      <c r="F240" s="220" t="s">
        <v>989</v>
      </c>
      <c r="G240" s="221" t="s">
        <v>865</v>
      </c>
      <c r="H240" s="222">
        <v>6</v>
      </c>
      <c r="I240" s="223"/>
      <c r="J240" s="224">
        <f>ROUND(I240*H240,2)</f>
        <v>0</v>
      </c>
      <c r="K240" s="220" t="s">
        <v>1</v>
      </c>
      <c r="L240" s="44"/>
      <c r="M240" s="225" t="s">
        <v>1</v>
      </c>
      <c r="N240" s="226" t="s">
        <v>41</v>
      </c>
      <c r="O240" s="91"/>
      <c r="P240" s="227">
        <f>O240*H240</f>
        <v>0</v>
      </c>
      <c r="Q240" s="227">
        <v>0</v>
      </c>
      <c r="R240" s="227">
        <f>Q240*H240</f>
        <v>0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147</v>
      </c>
      <c r="AT240" s="229" t="s">
        <v>142</v>
      </c>
      <c r="AU240" s="229" t="s">
        <v>84</v>
      </c>
      <c r="AY240" s="17" t="s">
        <v>139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84</v>
      </c>
      <c r="BK240" s="230">
        <f>ROUND(I240*H240,2)</f>
        <v>0</v>
      </c>
      <c r="BL240" s="17" t="s">
        <v>147</v>
      </c>
      <c r="BM240" s="229" t="s">
        <v>990</v>
      </c>
    </row>
    <row r="241" s="2" customFormat="1" ht="16.5" customHeight="1">
      <c r="A241" s="38"/>
      <c r="B241" s="39"/>
      <c r="C241" s="218" t="s">
        <v>450</v>
      </c>
      <c r="D241" s="218" t="s">
        <v>142</v>
      </c>
      <c r="E241" s="219" t="s">
        <v>991</v>
      </c>
      <c r="F241" s="220" t="s">
        <v>992</v>
      </c>
      <c r="G241" s="221" t="s">
        <v>865</v>
      </c>
      <c r="H241" s="222">
        <v>17</v>
      </c>
      <c r="I241" s="223"/>
      <c r="J241" s="224">
        <f>ROUND(I241*H241,2)</f>
        <v>0</v>
      </c>
      <c r="K241" s="220" t="s">
        <v>1</v>
      </c>
      <c r="L241" s="44"/>
      <c r="M241" s="225" t="s">
        <v>1</v>
      </c>
      <c r="N241" s="226" t="s">
        <v>41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147</v>
      </c>
      <c r="AT241" s="229" t="s">
        <v>142</v>
      </c>
      <c r="AU241" s="229" t="s">
        <v>84</v>
      </c>
      <c r="AY241" s="17" t="s">
        <v>139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84</v>
      </c>
      <c r="BK241" s="230">
        <f>ROUND(I241*H241,2)</f>
        <v>0</v>
      </c>
      <c r="BL241" s="17" t="s">
        <v>147</v>
      </c>
      <c r="BM241" s="229" t="s">
        <v>993</v>
      </c>
    </row>
    <row r="242" s="2" customFormat="1" ht="16.5" customHeight="1">
      <c r="A242" s="38"/>
      <c r="B242" s="39"/>
      <c r="C242" s="218" t="s">
        <v>456</v>
      </c>
      <c r="D242" s="218" t="s">
        <v>142</v>
      </c>
      <c r="E242" s="219" t="s">
        <v>994</v>
      </c>
      <c r="F242" s="220" t="s">
        <v>995</v>
      </c>
      <c r="G242" s="221" t="s">
        <v>865</v>
      </c>
      <c r="H242" s="222">
        <v>2</v>
      </c>
      <c r="I242" s="223"/>
      <c r="J242" s="224">
        <f>ROUND(I242*H242,2)</f>
        <v>0</v>
      </c>
      <c r="K242" s="220" t="s">
        <v>1</v>
      </c>
      <c r="L242" s="44"/>
      <c r="M242" s="225" t="s">
        <v>1</v>
      </c>
      <c r="N242" s="226" t="s">
        <v>41</v>
      </c>
      <c r="O242" s="91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9" t="s">
        <v>147</v>
      </c>
      <c r="AT242" s="229" t="s">
        <v>142</v>
      </c>
      <c r="AU242" s="229" t="s">
        <v>84</v>
      </c>
      <c r="AY242" s="17" t="s">
        <v>139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7" t="s">
        <v>84</v>
      </c>
      <c r="BK242" s="230">
        <f>ROUND(I242*H242,2)</f>
        <v>0</v>
      </c>
      <c r="BL242" s="17" t="s">
        <v>147</v>
      </c>
      <c r="BM242" s="229" t="s">
        <v>996</v>
      </c>
    </row>
    <row r="243" s="12" customFormat="1" ht="25.92" customHeight="1">
      <c r="A243" s="12"/>
      <c r="B243" s="202"/>
      <c r="C243" s="203"/>
      <c r="D243" s="204" t="s">
        <v>75</v>
      </c>
      <c r="E243" s="205" t="s">
        <v>997</v>
      </c>
      <c r="F243" s="205" t="s">
        <v>998</v>
      </c>
      <c r="G243" s="203"/>
      <c r="H243" s="203"/>
      <c r="I243" s="206"/>
      <c r="J243" s="207">
        <f>BK243</f>
        <v>0</v>
      </c>
      <c r="K243" s="203"/>
      <c r="L243" s="208"/>
      <c r="M243" s="209"/>
      <c r="N243" s="210"/>
      <c r="O243" s="210"/>
      <c r="P243" s="211">
        <f>SUM(P244:P248)</f>
        <v>0</v>
      </c>
      <c r="Q243" s="210"/>
      <c r="R243" s="211">
        <f>SUM(R244:R248)</f>
        <v>0</v>
      </c>
      <c r="S243" s="210"/>
      <c r="T243" s="212">
        <f>SUM(T244:T248)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3" t="s">
        <v>84</v>
      </c>
      <c r="AT243" s="214" t="s">
        <v>75</v>
      </c>
      <c r="AU243" s="214" t="s">
        <v>76</v>
      </c>
      <c r="AY243" s="213" t="s">
        <v>139</v>
      </c>
      <c r="BK243" s="215">
        <f>SUM(BK244:BK248)</f>
        <v>0</v>
      </c>
    </row>
    <row r="244" s="2" customFormat="1" ht="21.75" customHeight="1">
      <c r="A244" s="38"/>
      <c r="B244" s="39"/>
      <c r="C244" s="218" t="s">
        <v>84</v>
      </c>
      <c r="D244" s="218" t="s">
        <v>142</v>
      </c>
      <c r="E244" s="219" t="s">
        <v>999</v>
      </c>
      <c r="F244" s="220" t="s">
        <v>1000</v>
      </c>
      <c r="G244" s="221" t="s">
        <v>865</v>
      </c>
      <c r="H244" s="222">
        <v>5</v>
      </c>
      <c r="I244" s="223"/>
      <c r="J244" s="224">
        <f>ROUND(I244*H244,2)</f>
        <v>0</v>
      </c>
      <c r="K244" s="220" t="s">
        <v>1</v>
      </c>
      <c r="L244" s="44"/>
      <c r="M244" s="225" t="s">
        <v>1</v>
      </c>
      <c r="N244" s="226" t="s">
        <v>41</v>
      </c>
      <c r="O244" s="91"/>
      <c r="P244" s="227">
        <f>O244*H244</f>
        <v>0</v>
      </c>
      <c r="Q244" s="227">
        <v>0</v>
      </c>
      <c r="R244" s="227">
        <f>Q244*H244</f>
        <v>0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147</v>
      </c>
      <c r="AT244" s="229" t="s">
        <v>142</v>
      </c>
      <c r="AU244" s="229" t="s">
        <v>84</v>
      </c>
      <c r="AY244" s="17" t="s">
        <v>139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84</v>
      </c>
      <c r="BK244" s="230">
        <f>ROUND(I244*H244,2)</f>
        <v>0</v>
      </c>
      <c r="BL244" s="17" t="s">
        <v>147</v>
      </c>
      <c r="BM244" s="229" t="s">
        <v>1001</v>
      </c>
    </row>
    <row r="245" s="2" customFormat="1" ht="21.75" customHeight="1">
      <c r="A245" s="38"/>
      <c r="B245" s="39"/>
      <c r="C245" s="218" t="s">
        <v>86</v>
      </c>
      <c r="D245" s="218" t="s">
        <v>142</v>
      </c>
      <c r="E245" s="219" t="s">
        <v>1002</v>
      </c>
      <c r="F245" s="220" t="s">
        <v>1003</v>
      </c>
      <c r="G245" s="221" t="s">
        <v>865</v>
      </c>
      <c r="H245" s="222">
        <v>1</v>
      </c>
      <c r="I245" s="223"/>
      <c r="J245" s="224">
        <f>ROUND(I245*H245,2)</f>
        <v>0</v>
      </c>
      <c r="K245" s="220" t="s">
        <v>1</v>
      </c>
      <c r="L245" s="44"/>
      <c r="M245" s="225" t="s">
        <v>1</v>
      </c>
      <c r="N245" s="226" t="s">
        <v>41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147</v>
      </c>
      <c r="AT245" s="229" t="s">
        <v>142</v>
      </c>
      <c r="AU245" s="229" t="s">
        <v>84</v>
      </c>
      <c r="AY245" s="17" t="s">
        <v>139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84</v>
      </c>
      <c r="BK245" s="230">
        <f>ROUND(I245*H245,2)</f>
        <v>0</v>
      </c>
      <c r="BL245" s="17" t="s">
        <v>147</v>
      </c>
      <c r="BM245" s="229" t="s">
        <v>1004</v>
      </c>
    </row>
    <row r="246" s="2" customFormat="1" ht="16.5" customHeight="1">
      <c r="A246" s="38"/>
      <c r="B246" s="39"/>
      <c r="C246" s="218" t="s">
        <v>140</v>
      </c>
      <c r="D246" s="218" t="s">
        <v>142</v>
      </c>
      <c r="E246" s="219" t="s">
        <v>1005</v>
      </c>
      <c r="F246" s="220" t="s">
        <v>1006</v>
      </c>
      <c r="G246" s="221" t="s">
        <v>865</v>
      </c>
      <c r="H246" s="222">
        <v>1</v>
      </c>
      <c r="I246" s="223"/>
      <c r="J246" s="224">
        <f>ROUND(I246*H246,2)</f>
        <v>0</v>
      </c>
      <c r="K246" s="220" t="s">
        <v>1</v>
      </c>
      <c r="L246" s="44"/>
      <c r="M246" s="225" t="s">
        <v>1</v>
      </c>
      <c r="N246" s="226" t="s">
        <v>41</v>
      </c>
      <c r="O246" s="91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147</v>
      </c>
      <c r="AT246" s="229" t="s">
        <v>142</v>
      </c>
      <c r="AU246" s="229" t="s">
        <v>84</v>
      </c>
      <c r="AY246" s="17" t="s">
        <v>139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84</v>
      </c>
      <c r="BK246" s="230">
        <f>ROUND(I246*H246,2)</f>
        <v>0</v>
      </c>
      <c r="BL246" s="17" t="s">
        <v>147</v>
      </c>
      <c r="BM246" s="229" t="s">
        <v>1007</v>
      </c>
    </row>
    <row r="247" s="2" customFormat="1" ht="16.5" customHeight="1">
      <c r="A247" s="38"/>
      <c r="B247" s="39"/>
      <c r="C247" s="218" t="s">
        <v>147</v>
      </c>
      <c r="D247" s="218" t="s">
        <v>142</v>
      </c>
      <c r="E247" s="219" t="s">
        <v>1008</v>
      </c>
      <c r="F247" s="220" t="s">
        <v>1009</v>
      </c>
      <c r="G247" s="221" t="s">
        <v>865</v>
      </c>
      <c r="H247" s="222">
        <v>1</v>
      </c>
      <c r="I247" s="223"/>
      <c r="J247" s="224">
        <f>ROUND(I247*H247,2)</f>
        <v>0</v>
      </c>
      <c r="K247" s="220" t="s">
        <v>1</v>
      </c>
      <c r="L247" s="44"/>
      <c r="M247" s="225" t="s">
        <v>1</v>
      </c>
      <c r="N247" s="226" t="s">
        <v>41</v>
      </c>
      <c r="O247" s="91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147</v>
      </c>
      <c r="AT247" s="229" t="s">
        <v>142</v>
      </c>
      <c r="AU247" s="229" t="s">
        <v>84</v>
      </c>
      <c r="AY247" s="17" t="s">
        <v>139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84</v>
      </c>
      <c r="BK247" s="230">
        <f>ROUND(I247*H247,2)</f>
        <v>0</v>
      </c>
      <c r="BL247" s="17" t="s">
        <v>147</v>
      </c>
      <c r="BM247" s="229" t="s">
        <v>1010</v>
      </c>
    </row>
    <row r="248" s="2" customFormat="1" ht="24.15" customHeight="1">
      <c r="A248" s="38"/>
      <c r="B248" s="39"/>
      <c r="C248" s="218" t="s">
        <v>167</v>
      </c>
      <c r="D248" s="218" t="s">
        <v>142</v>
      </c>
      <c r="E248" s="219" t="s">
        <v>1011</v>
      </c>
      <c r="F248" s="220" t="s">
        <v>1012</v>
      </c>
      <c r="G248" s="221" t="s">
        <v>1013</v>
      </c>
      <c r="H248" s="222">
        <v>1</v>
      </c>
      <c r="I248" s="223"/>
      <c r="J248" s="224">
        <f>ROUND(I248*H248,2)</f>
        <v>0</v>
      </c>
      <c r="K248" s="220" t="s">
        <v>1</v>
      </c>
      <c r="L248" s="44"/>
      <c r="M248" s="225" t="s">
        <v>1</v>
      </c>
      <c r="N248" s="226" t="s">
        <v>41</v>
      </c>
      <c r="O248" s="91"/>
      <c r="P248" s="227">
        <f>O248*H248</f>
        <v>0</v>
      </c>
      <c r="Q248" s="227">
        <v>0</v>
      </c>
      <c r="R248" s="227">
        <f>Q248*H248</f>
        <v>0</v>
      </c>
      <c r="S248" s="227">
        <v>0</v>
      </c>
      <c r="T248" s="22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147</v>
      </c>
      <c r="AT248" s="229" t="s">
        <v>142</v>
      </c>
      <c r="AU248" s="229" t="s">
        <v>84</v>
      </c>
      <c r="AY248" s="17" t="s">
        <v>139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84</v>
      </c>
      <c r="BK248" s="230">
        <f>ROUND(I248*H248,2)</f>
        <v>0</v>
      </c>
      <c r="BL248" s="17" t="s">
        <v>147</v>
      </c>
      <c r="BM248" s="229" t="s">
        <v>1014</v>
      </c>
    </row>
    <row r="249" s="12" customFormat="1" ht="25.92" customHeight="1">
      <c r="A249" s="12"/>
      <c r="B249" s="202"/>
      <c r="C249" s="203"/>
      <c r="D249" s="204" t="s">
        <v>75</v>
      </c>
      <c r="E249" s="205" t="s">
        <v>1015</v>
      </c>
      <c r="F249" s="205" t="s">
        <v>1016</v>
      </c>
      <c r="G249" s="203"/>
      <c r="H249" s="203"/>
      <c r="I249" s="206"/>
      <c r="J249" s="207">
        <f>BK249</f>
        <v>0</v>
      </c>
      <c r="K249" s="203"/>
      <c r="L249" s="208"/>
      <c r="M249" s="209"/>
      <c r="N249" s="210"/>
      <c r="O249" s="210"/>
      <c r="P249" s="211">
        <f>SUM(P250:P261)</f>
        <v>0</v>
      </c>
      <c r="Q249" s="210"/>
      <c r="R249" s="211">
        <f>SUM(R250:R261)</f>
        <v>0</v>
      </c>
      <c r="S249" s="210"/>
      <c r="T249" s="212">
        <f>SUM(T250:T261)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3" t="s">
        <v>84</v>
      </c>
      <c r="AT249" s="214" t="s">
        <v>75</v>
      </c>
      <c r="AU249" s="214" t="s">
        <v>76</v>
      </c>
      <c r="AY249" s="213" t="s">
        <v>139</v>
      </c>
      <c r="BK249" s="215">
        <f>SUM(BK250:BK261)</f>
        <v>0</v>
      </c>
    </row>
    <row r="250" s="2" customFormat="1" ht="16.5" customHeight="1">
      <c r="A250" s="38"/>
      <c r="B250" s="39"/>
      <c r="C250" s="218" t="s">
        <v>460</v>
      </c>
      <c r="D250" s="218" t="s">
        <v>142</v>
      </c>
      <c r="E250" s="219" t="s">
        <v>640</v>
      </c>
      <c r="F250" s="220" t="s">
        <v>1017</v>
      </c>
      <c r="G250" s="221" t="s">
        <v>413</v>
      </c>
      <c r="H250" s="222">
        <v>1</v>
      </c>
      <c r="I250" s="223"/>
      <c r="J250" s="224">
        <f>ROUND(I250*H250,2)</f>
        <v>0</v>
      </c>
      <c r="K250" s="220" t="s">
        <v>1</v>
      </c>
      <c r="L250" s="44"/>
      <c r="M250" s="225" t="s">
        <v>1</v>
      </c>
      <c r="N250" s="226" t="s">
        <v>41</v>
      </c>
      <c r="O250" s="91"/>
      <c r="P250" s="227">
        <f>O250*H250</f>
        <v>0</v>
      </c>
      <c r="Q250" s="227">
        <v>0</v>
      </c>
      <c r="R250" s="227">
        <f>Q250*H250</f>
        <v>0</v>
      </c>
      <c r="S250" s="227">
        <v>0</v>
      </c>
      <c r="T250" s="22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147</v>
      </c>
      <c r="AT250" s="229" t="s">
        <v>142</v>
      </c>
      <c r="AU250" s="229" t="s">
        <v>84</v>
      </c>
      <c r="AY250" s="17" t="s">
        <v>139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84</v>
      </c>
      <c r="BK250" s="230">
        <f>ROUND(I250*H250,2)</f>
        <v>0</v>
      </c>
      <c r="BL250" s="17" t="s">
        <v>147</v>
      </c>
      <c r="BM250" s="229" t="s">
        <v>1018</v>
      </c>
    </row>
    <row r="251" s="2" customFormat="1" ht="16.5" customHeight="1">
      <c r="A251" s="38"/>
      <c r="B251" s="39"/>
      <c r="C251" s="218" t="s">
        <v>464</v>
      </c>
      <c r="D251" s="218" t="s">
        <v>142</v>
      </c>
      <c r="E251" s="219" t="s">
        <v>644</v>
      </c>
      <c r="F251" s="220" t="s">
        <v>1019</v>
      </c>
      <c r="G251" s="221" t="s">
        <v>413</v>
      </c>
      <c r="H251" s="222">
        <v>1</v>
      </c>
      <c r="I251" s="223"/>
      <c r="J251" s="224">
        <f>ROUND(I251*H251,2)</f>
        <v>0</v>
      </c>
      <c r="K251" s="220" t="s">
        <v>1</v>
      </c>
      <c r="L251" s="44"/>
      <c r="M251" s="225" t="s">
        <v>1</v>
      </c>
      <c r="N251" s="226" t="s">
        <v>41</v>
      </c>
      <c r="O251" s="91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147</v>
      </c>
      <c r="AT251" s="229" t="s">
        <v>142</v>
      </c>
      <c r="AU251" s="229" t="s">
        <v>84</v>
      </c>
      <c r="AY251" s="17" t="s">
        <v>139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84</v>
      </c>
      <c r="BK251" s="230">
        <f>ROUND(I251*H251,2)</f>
        <v>0</v>
      </c>
      <c r="BL251" s="17" t="s">
        <v>147</v>
      </c>
      <c r="BM251" s="229" t="s">
        <v>1020</v>
      </c>
    </row>
    <row r="252" s="2" customFormat="1" ht="16.5" customHeight="1">
      <c r="A252" s="38"/>
      <c r="B252" s="39"/>
      <c r="C252" s="218" t="s">
        <v>470</v>
      </c>
      <c r="D252" s="218" t="s">
        <v>142</v>
      </c>
      <c r="E252" s="219" t="s">
        <v>705</v>
      </c>
      <c r="F252" s="220" t="s">
        <v>1021</v>
      </c>
      <c r="G252" s="221" t="s">
        <v>413</v>
      </c>
      <c r="H252" s="222">
        <v>1</v>
      </c>
      <c r="I252" s="223"/>
      <c r="J252" s="224">
        <f>ROUND(I252*H252,2)</f>
        <v>0</v>
      </c>
      <c r="K252" s="220" t="s">
        <v>1</v>
      </c>
      <c r="L252" s="44"/>
      <c r="M252" s="225" t="s">
        <v>1</v>
      </c>
      <c r="N252" s="226" t="s">
        <v>41</v>
      </c>
      <c r="O252" s="91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147</v>
      </c>
      <c r="AT252" s="229" t="s">
        <v>142</v>
      </c>
      <c r="AU252" s="229" t="s">
        <v>84</v>
      </c>
      <c r="AY252" s="17" t="s">
        <v>139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84</v>
      </c>
      <c r="BK252" s="230">
        <f>ROUND(I252*H252,2)</f>
        <v>0</v>
      </c>
      <c r="BL252" s="17" t="s">
        <v>147</v>
      </c>
      <c r="BM252" s="229" t="s">
        <v>1022</v>
      </c>
    </row>
    <row r="253" s="2" customFormat="1" ht="16.5" customHeight="1">
      <c r="A253" s="38"/>
      <c r="B253" s="39"/>
      <c r="C253" s="218" t="s">
        <v>476</v>
      </c>
      <c r="D253" s="218" t="s">
        <v>142</v>
      </c>
      <c r="E253" s="219" t="s">
        <v>622</v>
      </c>
      <c r="F253" s="220" t="s">
        <v>1023</v>
      </c>
      <c r="G253" s="221" t="s">
        <v>413</v>
      </c>
      <c r="H253" s="222">
        <v>1</v>
      </c>
      <c r="I253" s="223"/>
      <c r="J253" s="224">
        <f>ROUND(I253*H253,2)</f>
        <v>0</v>
      </c>
      <c r="K253" s="220" t="s">
        <v>1</v>
      </c>
      <c r="L253" s="44"/>
      <c r="M253" s="225" t="s">
        <v>1</v>
      </c>
      <c r="N253" s="226" t="s">
        <v>41</v>
      </c>
      <c r="O253" s="91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147</v>
      </c>
      <c r="AT253" s="229" t="s">
        <v>142</v>
      </c>
      <c r="AU253" s="229" t="s">
        <v>84</v>
      </c>
      <c r="AY253" s="17" t="s">
        <v>139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84</v>
      </c>
      <c r="BK253" s="230">
        <f>ROUND(I253*H253,2)</f>
        <v>0</v>
      </c>
      <c r="BL253" s="17" t="s">
        <v>147</v>
      </c>
      <c r="BM253" s="229" t="s">
        <v>1024</v>
      </c>
    </row>
    <row r="254" s="2" customFormat="1" ht="16.5" customHeight="1">
      <c r="A254" s="38"/>
      <c r="B254" s="39"/>
      <c r="C254" s="218" t="s">
        <v>480</v>
      </c>
      <c r="D254" s="218" t="s">
        <v>142</v>
      </c>
      <c r="E254" s="219" t="s">
        <v>626</v>
      </c>
      <c r="F254" s="220" t="s">
        <v>1025</v>
      </c>
      <c r="G254" s="221" t="s">
        <v>413</v>
      </c>
      <c r="H254" s="222">
        <v>1</v>
      </c>
      <c r="I254" s="223"/>
      <c r="J254" s="224">
        <f>ROUND(I254*H254,2)</f>
        <v>0</v>
      </c>
      <c r="K254" s="220" t="s">
        <v>1</v>
      </c>
      <c r="L254" s="44"/>
      <c r="M254" s="225" t="s">
        <v>1</v>
      </c>
      <c r="N254" s="226" t="s">
        <v>41</v>
      </c>
      <c r="O254" s="91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147</v>
      </c>
      <c r="AT254" s="229" t="s">
        <v>142</v>
      </c>
      <c r="AU254" s="229" t="s">
        <v>84</v>
      </c>
      <c r="AY254" s="17" t="s">
        <v>139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84</v>
      </c>
      <c r="BK254" s="230">
        <f>ROUND(I254*H254,2)</f>
        <v>0</v>
      </c>
      <c r="BL254" s="17" t="s">
        <v>147</v>
      </c>
      <c r="BM254" s="229" t="s">
        <v>1026</v>
      </c>
    </row>
    <row r="255" s="2" customFormat="1" ht="16.5" customHeight="1">
      <c r="A255" s="38"/>
      <c r="B255" s="39"/>
      <c r="C255" s="218" t="s">
        <v>84</v>
      </c>
      <c r="D255" s="218" t="s">
        <v>142</v>
      </c>
      <c r="E255" s="219" t="s">
        <v>1027</v>
      </c>
      <c r="F255" s="220" t="s">
        <v>1028</v>
      </c>
      <c r="G255" s="221" t="s">
        <v>1029</v>
      </c>
      <c r="H255" s="222">
        <v>24</v>
      </c>
      <c r="I255" s="223"/>
      <c r="J255" s="224">
        <f>ROUND(I255*H255,2)</f>
        <v>0</v>
      </c>
      <c r="K255" s="220" t="s">
        <v>1</v>
      </c>
      <c r="L255" s="44"/>
      <c r="M255" s="225" t="s">
        <v>1</v>
      </c>
      <c r="N255" s="226" t="s">
        <v>41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147</v>
      </c>
      <c r="AT255" s="229" t="s">
        <v>142</v>
      </c>
      <c r="AU255" s="229" t="s">
        <v>84</v>
      </c>
      <c r="AY255" s="17" t="s">
        <v>139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84</v>
      </c>
      <c r="BK255" s="230">
        <f>ROUND(I255*H255,2)</f>
        <v>0</v>
      </c>
      <c r="BL255" s="17" t="s">
        <v>147</v>
      </c>
      <c r="BM255" s="229" t="s">
        <v>1030</v>
      </c>
    </row>
    <row r="256" s="2" customFormat="1" ht="16.5" customHeight="1">
      <c r="A256" s="38"/>
      <c r="B256" s="39"/>
      <c r="C256" s="218" t="s">
        <v>86</v>
      </c>
      <c r="D256" s="218" t="s">
        <v>142</v>
      </c>
      <c r="E256" s="219" t="s">
        <v>1031</v>
      </c>
      <c r="F256" s="220" t="s">
        <v>1032</v>
      </c>
      <c r="G256" s="221" t="s">
        <v>1029</v>
      </c>
      <c r="H256" s="222">
        <v>36</v>
      </c>
      <c r="I256" s="223"/>
      <c r="J256" s="224">
        <f>ROUND(I256*H256,2)</f>
        <v>0</v>
      </c>
      <c r="K256" s="220" t="s">
        <v>1</v>
      </c>
      <c r="L256" s="44"/>
      <c r="M256" s="225" t="s">
        <v>1</v>
      </c>
      <c r="N256" s="226" t="s">
        <v>41</v>
      </c>
      <c r="O256" s="91"/>
      <c r="P256" s="227">
        <f>O256*H256</f>
        <v>0</v>
      </c>
      <c r="Q256" s="227">
        <v>0</v>
      </c>
      <c r="R256" s="227">
        <f>Q256*H256</f>
        <v>0</v>
      </c>
      <c r="S256" s="227">
        <v>0</v>
      </c>
      <c r="T256" s="22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9" t="s">
        <v>147</v>
      </c>
      <c r="AT256" s="229" t="s">
        <v>142</v>
      </c>
      <c r="AU256" s="229" t="s">
        <v>84</v>
      </c>
      <c r="AY256" s="17" t="s">
        <v>139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17" t="s">
        <v>84</v>
      </c>
      <c r="BK256" s="230">
        <f>ROUND(I256*H256,2)</f>
        <v>0</v>
      </c>
      <c r="BL256" s="17" t="s">
        <v>147</v>
      </c>
      <c r="BM256" s="229" t="s">
        <v>1033</v>
      </c>
    </row>
    <row r="257" s="2" customFormat="1" ht="16.5" customHeight="1">
      <c r="A257" s="38"/>
      <c r="B257" s="39"/>
      <c r="C257" s="218" t="s">
        <v>140</v>
      </c>
      <c r="D257" s="218" t="s">
        <v>142</v>
      </c>
      <c r="E257" s="219" t="s">
        <v>1034</v>
      </c>
      <c r="F257" s="220" t="s">
        <v>1035</v>
      </c>
      <c r="G257" s="221" t="s">
        <v>1029</v>
      </c>
      <c r="H257" s="222">
        <v>6</v>
      </c>
      <c r="I257" s="223"/>
      <c r="J257" s="224">
        <f>ROUND(I257*H257,2)</f>
        <v>0</v>
      </c>
      <c r="K257" s="220" t="s">
        <v>1</v>
      </c>
      <c r="L257" s="44"/>
      <c r="M257" s="225" t="s">
        <v>1</v>
      </c>
      <c r="N257" s="226" t="s">
        <v>41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147</v>
      </c>
      <c r="AT257" s="229" t="s">
        <v>142</v>
      </c>
      <c r="AU257" s="229" t="s">
        <v>84</v>
      </c>
      <c r="AY257" s="17" t="s">
        <v>139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84</v>
      </c>
      <c r="BK257" s="230">
        <f>ROUND(I257*H257,2)</f>
        <v>0</v>
      </c>
      <c r="BL257" s="17" t="s">
        <v>147</v>
      </c>
      <c r="BM257" s="229" t="s">
        <v>1036</v>
      </c>
    </row>
    <row r="258" s="2" customFormat="1" ht="16.5" customHeight="1">
      <c r="A258" s="38"/>
      <c r="B258" s="39"/>
      <c r="C258" s="218" t="s">
        <v>147</v>
      </c>
      <c r="D258" s="218" t="s">
        <v>142</v>
      </c>
      <c r="E258" s="219" t="s">
        <v>1037</v>
      </c>
      <c r="F258" s="220" t="s">
        <v>1038</v>
      </c>
      <c r="G258" s="221" t="s">
        <v>1029</v>
      </c>
      <c r="H258" s="222">
        <v>4</v>
      </c>
      <c r="I258" s="223"/>
      <c r="J258" s="224">
        <f>ROUND(I258*H258,2)</f>
        <v>0</v>
      </c>
      <c r="K258" s="220" t="s">
        <v>1</v>
      </c>
      <c r="L258" s="44"/>
      <c r="M258" s="225" t="s">
        <v>1</v>
      </c>
      <c r="N258" s="226" t="s">
        <v>41</v>
      </c>
      <c r="O258" s="91"/>
      <c r="P258" s="227">
        <f>O258*H258</f>
        <v>0</v>
      </c>
      <c r="Q258" s="227">
        <v>0</v>
      </c>
      <c r="R258" s="227">
        <f>Q258*H258</f>
        <v>0</v>
      </c>
      <c r="S258" s="227">
        <v>0</v>
      </c>
      <c r="T258" s="22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9" t="s">
        <v>147</v>
      </c>
      <c r="AT258" s="229" t="s">
        <v>142</v>
      </c>
      <c r="AU258" s="229" t="s">
        <v>84</v>
      </c>
      <c r="AY258" s="17" t="s">
        <v>139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7" t="s">
        <v>84</v>
      </c>
      <c r="BK258" s="230">
        <f>ROUND(I258*H258,2)</f>
        <v>0</v>
      </c>
      <c r="BL258" s="17" t="s">
        <v>147</v>
      </c>
      <c r="BM258" s="229" t="s">
        <v>1039</v>
      </c>
    </row>
    <row r="259" s="2" customFormat="1" ht="16.5" customHeight="1">
      <c r="A259" s="38"/>
      <c r="B259" s="39"/>
      <c r="C259" s="218" t="s">
        <v>167</v>
      </c>
      <c r="D259" s="218" t="s">
        <v>142</v>
      </c>
      <c r="E259" s="219" t="s">
        <v>1040</v>
      </c>
      <c r="F259" s="220" t="s">
        <v>1041</v>
      </c>
      <c r="G259" s="221" t="s">
        <v>1029</v>
      </c>
      <c r="H259" s="222">
        <v>48</v>
      </c>
      <c r="I259" s="223"/>
      <c r="J259" s="224">
        <f>ROUND(I259*H259,2)</f>
        <v>0</v>
      </c>
      <c r="K259" s="220" t="s">
        <v>1</v>
      </c>
      <c r="L259" s="44"/>
      <c r="M259" s="225" t="s">
        <v>1</v>
      </c>
      <c r="N259" s="226" t="s">
        <v>41</v>
      </c>
      <c r="O259" s="91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147</v>
      </c>
      <c r="AT259" s="229" t="s">
        <v>142</v>
      </c>
      <c r="AU259" s="229" t="s">
        <v>84</v>
      </c>
      <c r="AY259" s="17" t="s">
        <v>139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84</v>
      </c>
      <c r="BK259" s="230">
        <f>ROUND(I259*H259,2)</f>
        <v>0</v>
      </c>
      <c r="BL259" s="17" t="s">
        <v>147</v>
      </c>
      <c r="BM259" s="229" t="s">
        <v>1042</v>
      </c>
    </row>
    <row r="260" s="2" customFormat="1" ht="16.5" customHeight="1">
      <c r="A260" s="38"/>
      <c r="B260" s="39"/>
      <c r="C260" s="218" t="s">
        <v>172</v>
      </c>
      <c r="D260" s="218" t="s">
        <v>142</v>
      </c>
      <c r="E260" s="219" t="s">
        <v>1043</v>
      </c>
      <c r="F260" s="220" t="s">
        <v>1044</v>
      </c>
      <c r="G260" s="221" t="s">
        <v>1029</v>
      </c>
      <c r="H260" s="222">
        <v>5</v>
      </c>
      <c r="I260" s="223"/>
      <c r="J260" s="224">
        <f>ROUND(I260*H260,2)</f>
        <v>0</v>
      </c>
      <c r="K260" s="220" t="s">
        <v>1</v>
      </c>
      <c r="L260" s="44"/>
      <c r="M260" s="225" t="s">
        <v>1</v>
      </c>
      <c r="N260" s="226" t="s">
        <v>41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147</v>
      </c>
      <c r="AT260" s="229" t="s">
        <v>142</v>
      </c>
      <c r="AU260" s="229" t="s">
        <v>84</v>
      </c>
      <c r="AY260" s="17" t="s">
        <v>139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84</v>
      </c>
      <c r="BK260" s="230">
        <f>ROUND(I260*H260,2)</f>
        <v>0</v>
      </c>
      <c r="BL260" s="17" t="s">
        <v>147</v>
      </c>
      <c r="BM260" s="229" t="s">
        <v>1045</v>
      </c>
    </row>
    <row r="261" s="2" customFormat="1" ht="16.5" customHeight="1">
      <c r="A261" s="38"/>
      <c r="B261" s="39"/>
      <c r="C261" s="218" t="s">
        <v>484</v>
      </c>
      <c r="D261" s="218" t="s">
        <v>142</v>
      </c>
      <c r="E261" s="219" t="s">
        <v>1046</v>
      </c>
      <c r="F261" s="220" t="s">
        <v>1047</v>
      </c>
      <c r="G261" s="221" t="s">
        <v>1029</v>
      </c>
      <c r="H261" s="222">
        <v>4</v>
      </c>
      <c r="I261" s="223"/>
      <c r="J261" s="224">
        <f>ROUND(I261*H261,2)</f>
        <v>0</v>
      </c>
      <c r="K261" s="220" t="s">
        <v>1</v>
      </c>
      <c r="L261" s="44"/>
      <c r="M261" s="282" t="s">
        <v>1</v>
      </c>
      <c r="N261" s="283" t="s">
        <v>41</v>
      </c>
      <c r="O261" s="284"/>
      <c r="P261" s="285">
        <f>O261*H261</f>
        <v>0</v>
      </c>
      <c r="Q261" s="285">
        <v>0</v>
      </c>
      <c r="R261" s="285">
        <f>Q261*H261</f>
        <v>0</v>
      </c>
      <c r="S261" s="285">
        <v>0</v>
      </c>
      <c r="T261" s="286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147</v>
      </c>
      <c r="AT261" s="229" t="s">
        <v>142</v>
      </c>
      <c r="AU261" s="229" t="s">
        <v>84</v>
      </c>
      <c r="AY261" s="17" t="s">
        <v>139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84</v>
      </c>
      <c r="BK261" s="230">
        <f>ROUND(I261*H261,2)</f>
        <v>0</v>
      </c>
      <c r="BL261" s="17" t="s">
        <v>147</v>
      </c>
      <c r="BM261" s="229" t="s">
        <v>1048</v>
      </c>
    </row>
    <row r="262" s="2" customFormat="1" ht="6.96" customHeight="1">
      <c r="A262" s="38"/>
      <c r="B262" s="66"/>
      <c r="C262" s="67"/>
      <c r="D262" s="67"/>
      <c r="E262" s="67"/>
      <c r="F262" s="67"/>
      <c r="G262" s="67"/>
      <c r="H262" s="67"/>
      <c r="I262" s="67"/>
      <c r="J262" s="67"/>
      <c r="K262" s="67"/>
      <c r="L262" s="44"/>
      <c r="M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</row>
  </sheetData>
  <sheetProtection sheet="1" autoFilter="0" formatColumns="0" formatRows="0" objects="1" scenarios="1" spinCount="100000" saltValue="eVAtcsjgxT4NbyRTNpigphNj7p8+/gi8KMSMd2ud/6a9NhepdteHdD+6WeIfor7Cjj2NMKWbVROTPWVB4TQ+Rw==" hashValue="l8CrqsSDjhmDU0UYIfIF00ljZ5qDNk8tzh/w101+LZsCXB59qPLwoBHEtdmCZEMmDzh9zVT6VY0f8B7BoIrCIQ==" algorithmName="SHA-512" password="CC35"/>
  <autoFilter ref="C121:K26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PD na rekonstrukci 2.NP pavilonu A4 budovy č.p. 2379 na ul. Žižkova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1049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732</v>
      </c>
      <c r="G12" s="38"/>
      <c r="H12" s="38"/>
      <c r="I12" s="140" t="s">
        <v>22</v>
      </c>
      <c r="J12" s="144" t="str">
        <f>'Rekapitulace stavby'!AN8</f>
        <v>23. 11. 2025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Statutární město Karviná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>ATRIS s.r.o.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Barbora Kyšková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ROUND((SUM(BE126:BE260)),  2)</f>
        <v>0</v>
      </c>
      <c r="G33" s="38"/>
      <c r="H33" s="38"/>
      <c r="I33" s="155">
        <v>0.21</v>
      </c>
      <c r="J33" s="154">
        <f>ROUND(((SUM(BE126:BE260))*I33),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ROUND((SUM(BF126:BF260)),  2)</f>
        <v>0</v>
      </c>
      <c r="G34" s="38"/>
      <c r="H34" s="38"/>
      <c r="I34" s="155">
        <v>0.12</v>
      </c>
      <c r="J34" s="154">
        <f>ROUND(((SUM(BF126:BF260))*I34),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ROUND((SUM(BG126:BG260)),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ROUND((SUM(BH126:BH260)),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ROUND((SUM(BI126:BI260)),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PD na rekonstrukci 2.NP pavilonu A4 budovy č.p. 2379 na ul. Žižkova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003 - Vzduchotechnika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23. 11. 2025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Statutární město Karviná</v>
      </c>
      <c r="G91" s="40"/>
      <c r="H91" s="40"/>
      <c r="I91" s="32" t="s">
        <v>30</v>
      </c>
      <c r="J91" s="36" t="str">
        <f>E21</f>
        <v>ATRIS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1050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1051</v>
      </c>
      <c r="E98" s="182"/>
      <c r="F98" s="182"/>
      <c r="G98" s="182"/>
      <c r="H98" s="182"/>
      <c r="I98" s="182"/>
      <c r="J98" s="183">
        <f>J149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1052</v>
      </c>
      <c r="E99" s="182"/>
      <c r="F99" s="182"/>
      <c r="G99" s="182"/>
      <c r="H99" s="182"/>
      <c r="I99" s="182"/>
      <c r="J99" s="183">
        <f>J185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1053</v>
      </c>
      <c r="E100" s="182"/>
      <c r="F100" s="182"/>
      <c r="G100" s="182"/>
      <c r="H100" s="182"/>
      <c r="I100" s="182"/>
      <c r="J100" s="183">
        <f>J223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1054</v>
      </c>
      <c r="E101" s="182"/>
      <c r="F101" s="182"/>
      <c r="G101" s="182"/>
      <c r="H101" s="182"/>
      <c r="I101" s="182"/>
      <c r="J101" s="183">
        <f>J226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1054</v>
      </c>
      <c r="E102" s="182"/>
      <c r="F102" s="182"/>
      <c r="G102" s="182"/>
      <c r="H102" s="182"/>
      <c r="I102" s="182"/>
      <c r="J102" s="183">
        <f>J235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9"/>
      <c r="C103" s="180"/>
      <c r="D103" s="181" t="s">
        <v>1055</v>
      </c>
      <c r="E103" s="182"/>
      <c r="F103" s="182"/>
      <c r="G103" s="182"/>
      <c r="H103" s="182"/>
      <c r="I103" s="182"/>
      <c r="J103" s="183">
        <f>J247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9"/>
      <c r="C104" s="180"/>
      <c r="D104" s="181" t="s">
        <v>1056</v>
      </c>
      <c r="E104" s="182"/>
      <c r="F104" s="182"/>
      <c r="G104" s="182"/>
      <c r="H104" s="182"/>
      <c r="I104" s="182"/>
      <c r="J104" s="183">
        <f>J250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9"/>
      <c r="C105" s="180"/>
      <c r="D105" s="181" t="s">
        <v>1057</v>
      </c>
      <c r="E105" s="182"/>
      <c r="F105" s="182"/>
      <c r="G105" s="182"/>
      <c r="H105" s="182"/>
      <c r="I105" s="182"/>
      <c r="J105" s="183">
        <f>J254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9"/>
      <c r="C106" s="180"/>
      <c r="D106" s="181" t="s">
        <v>1058</v>
      </c>
      <c r="E106" s="182"/>
      <c r="F106" s="182"/>
      <c r="G106" s="182"/>
      <c r="H106" s="182"/>
      <c r="I106" s="182"/>
      <c r="J106" s="183">
        <f>J256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124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25" customHeight="1">
      <c r="A116" s="38"/>
      <c r="B116" s="39"/>
      <c r="C116" s="40"/>
      <c r="D116" s="40"/>
      <c r="E116" s="174" t="str">
        <f>E7</f>
        <v>PD na rekonstrukci 2.NP pavilonu A4 budovy č.p. 2379 na ul. Žižkova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100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003 - Vzduchotechnika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 xml:space="preserve"> </v>
      </c>
      <c r="G120" s="40"/>
      <c r="H120" s="40"/>
      <c r="I120" s="32" t="s">
        <v>22</v>
      </c>
      <c r="J120" s="79" t="str">
        <f>IF(J12="","",J12)</f>
        <v>23. 11. 2025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>Statutární město Karviná</v>
      </c>
      <c r="G122" s="40"/>
      <c r="H122" s="40"/>
      <c r="I122" s="32" t="s">
        <v>30</v>
      </c>
      <c r="J122" s="36" t="str">
        <f>E21</f>
        <v>ATRIS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IF(E18="","",E18)</f>
        <v>Vyplň údaj</v>
      </c>
      <c r="G123" s="40"/>
      <c r="H123" s="40"/>
      <c r="I123" s="32" t="s">
        <v>33</v>
      </c>
      <c r="J123" s="36" t="str">
        <f>E24</f>
        <v>Barbora Kyšková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1"/>
      <c r="B125" s="192"/>
      <c r="C125" s="193" t="s">
        <v>125</v>
      </c>
      <c r="D125" s="194" t="s">
        <v>61</v>
      </c>
      <c r="E125" s="194" t="s">
        <v>57</v>
      </c>
      <c r="F125" s="194" t="s">
        <v>58</v>
      </c>
      <c r="G125" s="194" t="s">
        <v>126</v>
      </c>
      <c r="H125" s="194" t="s">
        <v>127</v>
      </c>
      <c r="I125" s="194" t="s">
        <v>128</v>
      </c>
      <c r="J125" s="194" t="s">
        <v>104</v>
      </c>
      <c r="K125" s="195" t="s">
        <v>129</v>
      </c>
      <c r="L125" s="196"/>
      <c r="M125" s="100" t="s">
        <v>1</v>
      </c>
      <c r="N125" s="101" t="s">
        <v>40</v>
      </c>
      <c r="O125" s="101" t="s">
        <v>130</v>
      </c>
      <c r="P125" s="101" t="s">
        <v>131</v>
      </c>
      <c r="Q125" s="101" t="s">
        <v>132</v>
      </c>
      <c r="R125" s="101" t="s">
        <v>133</v>
      </c>
      <c r="S125" s="101" t="s">
        <v>134</v>
      </c>
      <c r="T125" s="102" t="s">
        <v>135</v>
      </c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</row>
    <row r="126" s="2" customFormat="1" ht="22.8" customHeight="1">
      <c r="A126" s="38"/>
      <c r="B126" s="39"/>
      <c r="C126" s="107" t="s">
        <v>136</v>
      </c>
      <c r="D126" s="40"/>
      <c r="E126" s="40"/>
      <c r="F126" s="40"/>
      <c r="G126" s="40"/>
      <c r="H126" s="40"/>
      <c r="I126" s="40"/>
      <c r="J126" s="197">
        <f>BK126</f>
        <v>0</v>
      </c>
      <c r="K126" s="40"/>
      <c r="L126" s="44"/>
      <c r="M126" s="103"/>
      <c r="N126" s="198"/>
      <c r="O126" s="104"/>
      <c r="P126" s="199">
        <f>P127+P149+P185+P223+P226+P235+P247+P250+P254+P256</f>
        <v>0</v>
      </c>
      <c r="Q126" s="104"/>
      <c r="R126" s="199">
        <f>R127+R149+R185+R223+R226+R235+R247+R250+R254+R256</f>
        <v>0</v>
      </c>
      <c r="S126" s="104"/>
      <c r="T126" s="200">
        <f>T127+T149+T185+T223+T226+T235+T247+T250+T254+T256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75</v>
      </c>
      <c r="AU126" s="17" t="s">
        <v>106</v>
      </c>
      <c r="BK126" s="201">
        <f>BK127+BK149+BK185+BK223+BK226+BK235+BK247+BK250+BK254+BK256</f>
        <v>0</v>
      </c>
    </row>
    <row r="127" s="12" customFormat="1" ht="25.92" customHeight="1">
      <c r="A127" s="12"/>
      <c r="B127" s="202"/>
      <c r="C127" s="203"/>
      <c r="D127" s="204" t="s">
        <v>75</v>
      </c>
      <c r="E127" s="205" t="s">
        <v>739</v>
      </c>
      <c r="F127" s="205" t="s">
        <v>1059</v>
      </c>
      <c r="G127" s="203"/>
      <c r="H127" s="203"/>
      <c r="I127" s="206"/>
      <c r="J127" s="207">
        <f>BK127</f>
        <v>0</v>
      </c>
      <c r="K127" s="203"/>
      <c r="L127" s="208"/>
      <c r="M127" s="209"/>
      <c r="N127" s="210"/>
      <c r="O127" s="210"/>
      <c r="P127" s="211">
        <f>SUM(P128:P148)</f>
        <v>0</v>
      </c>
      <c r="Q127" s="210"/>
      <c r="R127" s="211">
        <f>SUM(R128:R148)</f>
        <v>0</v>
      </c>
      <c r="S127" s="210"/>
      <c r="T127" s="212">
        <f>SUM(T128:T148)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84</v>
      </c>
      <c r="AT127" s="214" t="s">
        <v>75</v>
      </c>
      <c r="AU127" s="214" t="s">
        <v>76</v>
      </c>
      <c r="AY127" s="213" t="s">
        <v>139</v>
      </c>
      <c r="BK127" s="215">
        <f>SUM(BK128:BK148)</f>
        <v>0</v>
      </c>
    </row>
    <row r="128" s="2" customFormat="1" ht="55.5" customHeight="1">
      <c r="A128" s="38"/>
      <c r="B128" s="39"/>
      <c r="C128" s="218" t="s">
        <v>84</v>
      </c>
      <c r="D128" s="218" t="s">
        <v>142</v>
      </c>
      <c r="E128" s="219" t="s">
        <v>1060</v>
      </c>
      <c r="F128" s="220" t="s">
        <v>1061</v>
      </c>
      <c r="G128" s="221" t="s">
        <v>745</v>
      </c>
      <c r="H128" s="222">
        <v>1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147</v>
      </c>
      <c r="AT128" s="229" t="s">
        <v>142</v>
      </c>
      <c r="AU128" s="229" t="s">
        <v>84</v>
      </c>
      <c r="AY128" s="17" t="s">
        <v>139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147</v>
      </c>
      <c r="BM128" s="229" t="s">
        <v>86</v>
      </c>
    </row>
    <row r="129" s="2" customFormat="1" ht="37.8" customHeight="1">
      <c r="A129" s="38"/>
      <c r="B129" s="39"/>
      <c r="C129" s="218" t="s">
        <v>86</v>
      </c>
      <c r="D129" s="218" t="s">
        <v>142</v>
      </c>
      <c r="E129" s="219" t="s">
        <v>1062</v>
      </c>
      <c r="F129" s="220" t="s">
        <v>1063</v>
      </c>
      <c r="G129" s="221" t="s">
        <v>745</v>
      </c>
      <c r="H129" s="222">
        <v>3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147</v>
      </c>
      <c r="AT129" s="229" t="s">
        <v>142</v>
      </c>
      <c r="AU129" s="229" t="s">
        <v>84</v>
      </c>
      <c r="AY129" s="17" t="s">
        <v>139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147</v>
      </c>
      <c r="BM129" s="229" t="s">
        <v>147</v>
      </c>
    </row>
    <row r="130" s="2" customFormat="1" ht="37.8" customHeight="1">
      <c r="A130" s="38"/>
      <c r="B130" s="39"/>
      <c r="C130" s="218" t="s">
        <v>140</v>
      </c>
      <c r="D130" s="218" t="s">
        <v>142</v>
      </c>
      <c r="E130" s="219" t="s">
        <v>1064</v>
      </c>
      <c r="F130" s="220" t="s">
        <v>1065</v>
      </c>
      <c r="G130" s="221" t="s">
        <v>745</v>
      </c>
      <c r="H130" s="222">
        <v>5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147</v>
      </c>
      <c r="AT130" s="229" t="s">
        <v>142</v>
      </c>
      <c r="AU130" s="229" t="s">
        <v>84</v>
      </c>
      <c r="AY130" s="17" t="s">
        <v>139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147</v>
      </c>
      <c r="BM130" s="229" t="s">
        <v>172</v>
      </c>
    </row>
    <row r="131" s="2" customFormat="1" ht="37.8" customHeight="1">
      <c r="A131" s="38"/>
      <c r="B131" s="39"/>
      <c r="C131" s="218" t="s">
        <v>147</v>
      </c>
      <c r="D131" s="218" t="s">
        <v>142</v>
      </c>
      <c r="E131" s="219" t="s">
        <v>1066</v>
      </c>
      <c r="F131" s="220" t="s">
        <v>1067</v>
      </c>
      <c r="G131" s="221" t="s">
        <v>745</v>
      </c>
      <c r="H131" s="222">
        <v>1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147</v>
      </c>
      <c r="AT131" s="229" t="s">
        <v>142</v>
      </c>
      <c r="AU131" s="229" t="s">
        <v>84</v>
      </c>
      <c r="AY131" s="17" t="s">
        <v>139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147</v>
      </c>
      <c r="BM131" s="229" t="s">
        <v>184</v>
      </c>
    </row>
    <row r="132" s="2" customFormat="1" ht="24.15" customHeight="1">
      <c r="A132" s="38"/>
      <c r="B132" s="39"/>
      <c r="C132" s="218" t="s">
        <v>167</v>
      </c>
      <c r="D132" s="218" t="s">
        <v>142</v>
      </c>
      <c r="E132" s="219" t="s">
        <v>1068</v>
      </c>
      <c r="F132" s="220" t="s">
        <v>1069</v>
      </c>
      <c r="G132" s="221" t="s">
        <v>745</v>
      </c>
      <c r="H132" s="222">
        <v>9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147</v>
      </c>
      <c r="AT132" s="229" t="s">
        <v>142</v>
      </c>
      <c r="AU132" s="229" t="s">
        <v>84</v>
      </c>
      <c r="AY132" s="17" t="s">
        <v>139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147</v>
      </c>
      <c r="BM132" s="229" t="s">
        <v>193</v>
      </c>
    </row>
    <row r="133" s="2" customFormat="1" ht="24.15" customHeight="1">
      <c r="A133" s="38"/>
      <c r="B133" s="39"/>
      <c r="C133" s="218" t="s">
        <v>172</v>
      </c>
      <c r="D133" s="218" t="s">
        <v>142</v>
      </c>
      <c r="E133" s="219" t="s">
        <v>1070</v>
      </c>
      <c r="F133" s="220" t="s">
        <v>1071</v>
      </c>
      <c r="G133" s="221" t="s">
        <v>745</v>
      </c>
      <c r="H133" s="222">
        <v>8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147</v>
      </c>
      <c r="AT133" s="229" t="s">
        <v>142</v>
      </c>
      <c r="AU133" s="229" t="s">
        <v>84</v>
      </c>
      <c r="AY133" s="17" t="s">
        <v>139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147</v>
      </c>
      <c r="BM133" s="229" t="s">
        <v>8</v>
      </c>
    </row>
    <row r="134" s="2" customFormat="1" ht="37.8" customHeight="1">
      <c r="A134" s="38"/>
      <c r="B134" s="39"/>
      <c r="C134" s="218" t="s">
        <v>178</v>
      </c>
      <c r="D134" s="218" t="s">
        <v>142</v>
      </c>
      <c r="E134" s="219" t="s">
        <v>1072</v>
      </c>
      <c r="F134" s="220" t="s">
        <v>1073</v>
      </c>
      <c r="G134" s="221" t="s">
        <v>1074</v>
      </c>
      <c r="H134" s="222">
        <v>28.5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147</v>
      </c>
      <c r="AT134" s="229" t="s">
        <v>142</v>
      </c>
      <c r="AU134" s="229" t="s">
        <v>84</v>
      </c>
      <c r="AY134" s="17" t="s">
        <v>139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147</v>
      </c>
      <c r="BM134" s="229" t="s">
        <v>220</v>
      </c>
    </row>
    <row r="135" s="2" customFormat="1" ht="33" customHeight="1">
      <c r="A135" s="38"/>
      <c r="B135" s="39"/>
      <c r="C135" s="218" t="s">
        <v>184</v>
      </c>
      <c r="D135" s="218" t="s">
        <v>142</v>
      </c>
      <c r="E135" s="219" t="s">
        <v>1075</v>
      </c>
      <c r="F135" s="220" t="s">
        <v>1076</v>
      </c>
      <c r="G135" s="221" t="s">
        <v>1074</v>
      </c>
      <c r="H135" s="222">
        <v>32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147</v>
      </c>
      <c r="AT135" s="229" t="s">
        <v>142</v>
      </c>
      <c r="AU135" s="229" t="s">
        <v>84</v>
      </c>
      <c r="AY135" s="17" t="s">
        <v>139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147</v>
      </c>
      <c r="BM135" s="229" t="s">
        <v>233</v>
      </c>
    </row>
    <row r="136" s="2" customFormat="1" ht="33" customHeight="1">
      <c r="A136" s="38"/>
      <c r="B136" s="39"/>
      <c r="C136" s="218" t="s">
        <v>188</v>
      </c>
      <c r="D136" s="218" t="s">
        <v>142</v>
      </c>
      <c r="E136" s="219" t="s">
        <v>1077</v>
      </c>
      <c r="F136" s="220" t="s">
        <v>1078</v>
      </c>
      <c r="G136" s="221" t="s">
        <v>1074</v>
      </c>
      <c r="H136" s="222">
        <v>28.5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147</v>
      </c>
      <c r="AT136" s="229" t="s">
        <v>142</v>
      </c>
      <c r="AU136" s="229" t="s">
        <v>84</v>
      </c>
      <c r="AY136" s="17" t="s">
        <v>139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147</v>
      </c>
      <c r="BM136" s="229" t="s">
        <v>244</v>
      </c>
    </row>
    <row r="137" s="2" customFormat="1" ht="33" customHeight="1">
      <c r="A137" s="38"/>
      <c r="B137" s="39"/>
      <c r="C137" s="218" t="s">
        <v>193</v>
      </c>
      <c r="D137" s="218" t="s">
        <v>142</v>
      </c>
      <c r="E137" s="219" t="s">
        <v>1079</v>
      </c>
      <c r="F137" s="220" t="s">
        <v>1080</v>
      </c>
      <c r="G137" s="221" t="s">
        <v>1074</v>
      </c>
      <c r="H137" s="222">
        <v>12.5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147</v>
      </c>
      <c r="AT137" s="229" t="s">
        <v>142</v>
      </c>
      <c r="AU137" s="229" t="s">
        <v>84</v>
      </c>
      <c r="AY137" s="17" t="s">
        <v>139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147</v>
      </c>
      <c r="BM137" s="229" t="s">
        <v>254</v>
      </c>
    </row>
    <row r="138" s="2" customFormat="1" ht="33" customHeight="1">
      <c r="A138" s="38"/>
      <c r="B138" s="39"/>
      <c r="C138" s="218" t="s">
        <v>198</v>
      </c>
      <c r="D138" s="218" t="s">
        <v>142</v>
      </c>
      <c r="E138" s="219" t="s">
        <v>1081</v>
      </c>
      <c r="F138" s="220" t="s">
        <v>1082</v>
      </c>
      <c r="G138" s="221" t="s">
        <v>1074</v>
      </c>
      <c r="H138" s="222">
        <v>19.5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147</v>
      </c>
      <c r="AT138" s="229" t="s">
        <v>142</v>
      </c>
      <c r="AU138" s="229" t="s">
        <v>84</v>
      </c>
      <c r="AY138" s="17" t="s">
        <v>139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147</v>
      </c>
      <c r="BM138" s="229" t="s">
        <v>262</v>
      </c>
    </row>
    <row r="139" s="2" customFormat="1" ht="24.15" customHeight="1">
      <c r="A139" s="38"/>
      <c r="B139" s="39"/>
      <c r="C139" s="218" t="s">
        <v>8</v>
      </c>
      <c r="D139" s="218" t="s">
        <v>142</v>
      </c>
      <c r="E139" s="219" t="s">
        <v>1083</v>
      </c>
      <c r="F139" s="220" t="s">
        <v>1084</v>
      </c>
      <c r="G139" s="221" t="s">
        <v>1085</v>
      </c>
      <c r="H139" s="222">
        <v>4.75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147</v>
      </c>
      <c r="AT139" s="229" t="s">
        <v>142</v>
      </c>
      <c r="AU139" s="229" t="s">
        <v>84</v>
      </c>
      <c r="AY139" s="17" t="s">
        <v>139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147</v>
      </c>
      <c r="BM139" s="229" t="s">
        <v>273</v>
      </c>
    </row>
    <row r="140" s="2" customFormat="1" ht="44.25" customHeight="1">
      <c r="A140" s="38"/>
      <c r="B140" s="39"/>
      <c r="C140" s="218" t="s">
        <v>207</v>
      </c>
      <c r="D140" s="218" t="s">
        <v>142</v>
      </c>
      <c r="E140" s="219" t="s">
        <v>1086</v>
      </c>
      <c r="F140" s="220" t="s">
        <v>1087</v>
      </c>
      <c r="G140" s="221" t="s">
        <v>1074</v>
      </c>
      <c r="H140" s="222">
        <v>120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147</v>
      </c>
      <c r="AT140" s="229" t="s">
        <v>142</v>
      </c>
      <c r="AU140" s="229" t="s">
        <v>84</v>
      </c>
      <c r="AY140" s="17" t="s">
        <v>139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147</v>
      </c>
      <c r="BM140" s="229" t="s">
        <v>283</v>
      </c>
    </row>
    <row r="141" s="2" customFormat="1" ht="24.15" customHeight="1">
      <c r="A141" s="38"/>
      <c r="B141" s="39"/>
      <c r="C141" s="218" t="s">
        <v>211</v>
      </c>
      <c r="D141" s="218" t="s">
        <v>142</v>
      </c>
      <c r="E141" s="219" t="s">
        <v>1088</v>
      </c>
      <c r="F141" s="220" t="s">
        <v>1089</v>
      </c>
      <c r="G141" s="221" t="s">
        <v>1074</v>
      </c>
      <c r="H141" s="222">
        <v>0.7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147</v>
      </c>
      <c r="AT141" s="229" t="s">
        <v>142</v>
      </c>
      <c r="AU141" s="229" t="s">
        <v>84</v>
      </c>
      <c r="AY141" s="17" t="s">
        <v>139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147</v>
      </c>
      <c r="BM141" s="229" t="s">
        <v>294</v>
      </c>
    </row>
    <row r="142" s="2" customFormat="1" ht="62.7" customHeight="1">
      <c r="A142" s="38"/>
      <c r="B142" s="39"/>
      <c r="C142" s="218" t="s">
        <v>215</v>
      </c>
      <c r="D142" s="218" t="s">
        <v>142</v>
      </c>
      <c r="E142" s="219" t="s">
        <v>1090</v>
      </c>
      <c r="F142" s="220" t="s">
        <v>1091</v>
      </c>
      <c r="G142" s="221" t="s">
        <v>745</v>
      </c>
      <c r="H142" s="222">
        <v>1</v>
      </c>
      <c r="I142" s="223"/>
      <c r="J142" s="224">
        <f>ROUND(I142*H142,2)</f>
        <v>0</v>
      </c>
      <c r="K142" s="220" t="s">
        <v>1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147</v>
      </c>
      <c r="AT142" s="229" t="s">
        <v>142</v>
      </c>
      <c r="AU142" s="229" t="s">
        <v>84</v>
      </c>
      <c r="AY142" s="17" t="s">
        <v>139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147</v>
      </c>
      <c r="BM142" s="229" t="s">
        <v>304</v>
      </c>
    </row>
    <row r="143" s="2" customFormat="1" ht="16.5" customHeight="1">
      <c r="A143" s="38"/>
      <c r="B143" s="39"/>
      <c r="C143" s="218" t="s">
        <v>220</v>
      </c>
      <c r="D143" s="218" t="s">
        <v>142</v>
      </c>
      <c r="E143" s="219" t="s">
        <v>1092</v>
      </c>
      <c r="F143" s="220" t="s">
        <v>1093</v>
      </c>
      <c r="G143" s="221" t="s">
        <v>1094</v>
      </c>
      <c r="H143" s="222">
        <v>1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147</v>
      </c>
      <c r="AT143" s="229" t="s">
        <v>142</v>
      </c>
      <c r="AU143" s="229" t="s">
        <v>84</v>
      </c>
      <c r="AY143" s="17" t="s">
        <v>139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147</v>
      </c>
      <c r="BM143" s="229" t="s">
        <v>316</v>
      </c>
    </row>
    <row r="144" s="2" customFormat="1" ht="24.15" customHeight="1">
      <c r="A144" s="38"/>
      <c r="B144" s="39"/>
      <c r="C144" s="218" t="s">
        <v>226</v>
      </c>
      <c r="D144" s="218" t="s">
        <v>142</v>
      </c>
      <c r="E144" s="219" t="s">
        <v>1095</v>
      </c>
      <c r="F144" s="220" t="s">
        <v>1096</v>
      </c>
      <c r="G144" s="221" t="s">
        <v>745</v>
      </c>
      <c r="H144" s="222">
        <v>1</v>
      </c>
      <c r="I144" s="223"/>
      <c r="J144" s="224">
        <f>ROUND(I144*H144,2)</f>
        <v>0</v>
      </c>
      <c r="K144" s="220" t="s">
        <v>1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147</v>
      </c>
      <c r="AT144" s="229" t="s">
        <v>142</v>
      </c>
      <c r="AU144" s="229" t="s">
        <v>84</v>
      </c>
      <c r="AY144" s="17" t="s">
        <v>139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147</v>
      </c>
      <c r="BM144" s="229" t="s">
        <v>325</v>
      </c>
    </row>
    <row r="145" s="2" customFormat="1" ht="24.15" customHeight="1">
      <c r="A145" s="38"/>
      <c r="B145" s="39"/>
      <c r="C145" s="218" t="s">
        <v>233</v>
      </c>
      <c r="D145" s="218" t="s">
        <v>142</v>
      </c>
      <c r="E145" s="219" t="s">
        <v>1097</v>
      </c>
      <c r="F145" s="220" t="s">
        <v>1098</v>
      </c>
      <c r="G145" s="221" t="s">
        <v>745</v>
      </c>
      <c r="H145" s="222">
        <v>1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147</v>
      </c>
      <c r="AT145" s="229" t="s">
        <v>142</v>
      </c>
      <c r="AU145" s="229" t="s">
        <v>84</v>
      </c>
      <c r="AY145" s="17" t="s">
        <v>139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147</v>
      </c>
      <c r="BM145" s="229" t="s">
        <v>337</v>
      </c>
    </row>
    <row r="146" s="2" customFormat="1" ht="24.15" customHeight="1">
      <c r="A146" s="38"/>
      <c r="B146" s="39"/>
      <c r="C146" s="218" t="s">
        <v>239</v>
      </c>
      <c r="D146" s="218" t="s">
        <v>142</v>
      </c>
      <c r="E146" s="219" t="s">
        <v>1099</v>
      </c>
      <c r="F146" s="220" t="s">
        <v>1100</v>
      </c>
      <c r="G146" s="221" t="s">
        <v>745</v>
      </c>
      <c r="H146" s="222">
        <v>1</v>
      </c>
      <c r="I146" s="223"/>
      <c r="J146" s="224">
        <f>ROUND(I146*H146,2)</f>
        <v>0</v>
      </c>
      <c r="K146" s="220" t="s">
        <v>1</v>
      </c>
      <c r="L146" s="44"/>
      <c r="M146" s="225" t="s">
        <v>1</v>
      </c>
      <c r="N146" s="226" t="s">
        <v>41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147</v>
      </c>
      <c r="AT146" s="229" t="s">
        <v>142</v>
      </c>
      <c r="AU146" s="229" t="s">
        <v>84</v>
      </c>
      <c r="AY146" s="17" t="s">
        <v>139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147</v>
      </c>
      <c r="BM146" s="229" t="s">
        <v>346</v>
      </c>
    </row>
    <row r="147" s="2" customFormat="1" ht="16.5" customHeight="1">
      <c r="A147" s="38"/>
      <c r="B147" s="39"/>
      <c r="C147" s="218" t="s">
        <v>244</v>
      </c>
      <c r="D147" s="218" t="s">
        <v>142</v>
      </c>
      <c r="E147" s="219" t="s">
        <v>1101</v>
      </c>
      <c r="F147" s="220" t="s">
        <v>1102</v>
      </c>
      <c r="G147" s="221" t="s">
        <v>745</v>
      </c>
      <c r="H147" s="222">
        <v>1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147</v>
      </c>
      <c r="AT147" s="229" t="s">
        <v>142</v>
      </c>
      <c r="AU147" s="229" t="s">
        <v>84</v>
      </c>
      <c r="AY147" s="17" t="s">
        <v>139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147</v>
      </c>
      <c r="BM147" s="229" t="s">
        <v>355</v>
      </c>
    </row>
    <row r="148" s="2" customFormat="1" ht="24.15" customHeight="1">
      <c r="A148" s="38"/>
      <c r="B148" s="39"/>
      <c r="C148" s="218" t="s">
        <v>7</v>
      </c>
      <c r="D148" s="218" t="s">
        <v>142</v>
      </c>
      <c r="E148" s="219" t="s">
        <v>1103</v>
      </c>
      <c r="F148" s="220" t="s">
        <v>1104</v>
      </c>
      <c r="G148" s="221" t="s">
        <v>1094</v>
      </c>
      <c r="H148" s="222">
        <v>1</v>
      </c>
      <c r="I148" s="223"/>
      <c r="J148" s="224">
        <f>ROUND(I148*H148,2)</f>
        <v>0</v>
      </c>
      <c r="K148" s="220" t="s">
        <v>1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147</v>
      </c>
      <c r="AT148" s="229" t="s">
        <v>142</v>
      </c>
      <c r="AU148" s="229" t="s">
        <v>84</v>
      </c>
      <c r="AY148" s="17" t="s">
        <v>139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147</v>
      </c>
      <c r="BM148" s="229" t="s">
        <v>365</v>
      </c>
    </row>
    <row r="149" s="12" customFormat="1" ht="25.92" customHeight="1">
      <c r="A149" s="12"/>
      <c r="B149" s="202"/>
      <c r="C149" s="203"/>
      <c r="D149" s="204" t="s">
        <v>75</v>
      </c>
      <c r="E149" s="205" t="s">
        <v>819</v>
      </c>
      <c r="F149" s="205" t="s">
        <v>1105</v>
      </c>
      <c r="G149" s="203"/>
      <c r="H149" s="203"/>
      <c r="I149" s="206"/>
      <c r="J149" s="207">
        <f>BK149</f>
        <v>0</v>
      </c>
      <c r="K149" s="203"/>
      <c r="L149" s="208"/>
      <c r="M149" s="209"/>
      <c r="N149" s="210"/>
      <c r="O149" s="210"/>
      <c r="P149" s="211">
        <f>SUM(P150:P184)</f>
        <v>0</v>
      </c>
      <c r="Q149" s="210"/>
      <c r="R149" s="211">
        <f>SUM(R150:R184)</f>
        <v>0</v>
      </c>
      <c r="S149" s="210"/>
      <c r="T149" s="212">
        <f>SUM(T150:T184)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3" t="s">
        <v>84</v>
      </c>
      <c r="AT149" s="214" t="s">
        <v>75</v>
      </c>
      <c r="AU149" s="214" t="s">
        <v>76</v>
      </c>
      <c r="AY149" s="213" t="s">
        <v>139</v>
      </c>
      <c r="BK149" s="215">
        <f>SUM(BK150:BK184)</f>
        <v>0</v>
      </c>
    </row>
    <row r="150" s="2" customFormat="1" ht="66.75" customHeight="1">
      <c r="A150" s="38"/>
      <c r="B150" s="39"/>
      <c r="C150" s="218" t="s">
        <v>254</v>
      </c>
      <c r="D150" s="218" t="s">
        <v>142</v>
      </c>
      <c r="E150" s="219" t="s">
        <v>1106</v>
      </c>
      <c r="F150" s="220" t="s">
        <v>1107</v>
      </c>
      <c r="G150" s="221" t="s">
        <v>745</v>
      </c>
      <c r="H150" s="222">
        <v>1</v>
      </c>
      <c r="I150" s="223"/>
      <c r="J150" s="224">
        <f>ROUND(I150*H150,2)</f>
        <v>0</v>
      </c>
      <c r="K150" s="220" t="s">
        <v>1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147</v>
      </c>
      <c r="AT150" s="229" t="s">
        <v>142</v>
      </c>
      <c r="AU150" s="229" t="s">
        <v>84</v>
      </c>
      <c r="AY150" s="17" t="s">
        <v>139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147</v>
      </c>
      <c r="BM150" s="229" t="s">
        <v>378</v>
      </c>
    </row>
    <row r="151" s="2" customFormat="1" ht="16.5" customHeight="1">
      <c r="A151" s="38"/>
      <c r="B151" s="39"/>
      <c r="C151" s="218" t="s">
        <v>258</v>
      </c>
      <c r="D151" s="218" t="s">
        <v>142</v>
      </c>
      <c r="E151" s="219" t="s">
        <v>1108</v>
      </c>
      <c r="F151" s="220" t="s">
        <v>1102</v>
      </c>
      <c r="G151" s="221" t="s">
        <v>745</v>
      </c>
      <c r="H151" s="222">
        <v>1</v>
      </c>
      <c r="I151" s="223"/>
      <c r="J151" s="224">
        <f>ROUND(I151*H151,2)</f>
        <v>0</v>
      </c>
      <c r="K151" s="220" t="s">
        <v>1</v>
      </c>
      <c r="L151" s="44"/>
      <c r="M151" s="225" t="s">
        <v>1</v>
      </c>
      <c r="N151" s="226" t="s">
        <v>41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147</v>
      </c>
      <c r="AT151" s="229" t="s">
        <v>142</v>
      </c>
      <c r="AU151" s="229" t="s">
        <v>84</v>
      </c>
      <c r="AY151" s="17" t="s">
        <v>139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84</v>
      </c>
      <c r="BK151" s="230">
        <f>ROUND(I151*H151,2)</f>
        <v>0</v>
      </c>
      <c r="BL151" s="17" t="s">
        <v>147</v>
      </c>
      <c r="BM151" s="229" t="s">
        <v>390</v>
      </c>
    </row>
    <row r="152" s="2" customFormat="1" ht="24.15" customHeight="1">
      <c r="A152" s="38"/>
      <c r="B152" s="39"/>
      <c r="C152" s="218" t="s">
        <v>262</v>
      </c>
      <c r="D152" s="218" t="s">
        <v>142</v>
      </c>
      <c r="E152" s="219" t="s">
        <v>1109</v>
      </c>
      <c r="F152" s="220" t="s">
        <v>1110</v>
      </c>
      <c r="G152" s="221" t="s">
        <v>745</v>
      </c>
      <c r="H152" s="222">
        <v>1</v>
      </c>
      <c r="I152" s="223"/>
      <c r="J152" s="224">
        <f>ROUND(I152*H152,2)</f>
        <v>0</v>
      </c>
      <c r="K152" s="220" t="s">
        <v>1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147</v>
      </c>
      <c r="AT152" s="229" t="s">
        <v>142</v>
      </c>
      <c r="AU152" s="229" t="s">
        <v>84</v>
      </c>
      <c r="AY152" s="17" t="s">
        <v>139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147</v>
      </c>
      <c r="BM152" s="229" t="s">
        <v>399</v>
      </c>
    </row>
    <row r="153" s="2" customFormat="1" ht="16.5" customHeight="1">
      <c r="A153" s="38"/>
      <c r="B153" s="39"/>
      <c r="C153" s="218" t="s">
        <v>268</v>
      </c>
      <c r="D153" s="218" t="s">
        <v>142</v>
      </c>
      <c r="E153" s="219" t="s">
        <v>1111</v>
      </c>
      <c r="F153" s="220" t="s">
        <v>1102</v>
      </c>
      <c r="G153" s="221" t="s">
        <v>745</v>
      </c>
      <c r="H153" s="222">
        <v>1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147</v>
      </c>
      <c r="AT153" s="229" t="s">
        <v>142</v>
      </c>
      <c r="AU153" s="229" t="s">
        <v>84</v>
      </c>
      <c r="AY153" s="17" t="s">
        <v>139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147</v>
      </c>
      <c r="BM153" s="229" t="s">
        <v>410</v>
      </c>
    </row>
    <row r="154" s="2" customFormat="1" ht="21.75" customHeight="1">
      <c r="A154" s="38"/>
      <c r="B154" s="39"/>
      <c r="C154" s="218" t="s">
        <v>273</v>
      </c>
      <c r="D154" s="218" t="s">
        <v>142</v>
      </c>
      <c r="E154" s="219" t="s">
        <v>1112</v>
      </c>
      <c r="F154" s="220" t="s">
        <v>1113</v>
      </c>
      <c r="G154" s="221" t="s">
        <v>745</v>
      </c>
      <c r="H154" s="222">
        <v>1</v>
      </c>
      <c r="I154" s="223"/>
      <c r="J154" s="224">
        <f>ROUND(I154*H154,2)</f>
        <v>0</v>
      </c>
      <c r="K154" s="220" t="s">
        <v>1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147</v>
      </c>
      <c r="AT154" s="229" t="s">
        <v>142</v>
      </c>
      <c r="AU154" s="229" t="s">
        <v>84</v>
      </c>
      <c r="AY154" s="17" t="s">
        <v>139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147</v>
      </c>
      <c r="BM154" s="229" t="s">
        <v>429</v>
      </c>
    </row>
    <row r="155" s="2" customFormat="1" ht="37.8" customHeight="1">
      <c r="A155" s="38"/>
      <c r="B155" s="39"/>
      <c r="C155" s="218" t="s">
        <v>278</v>
      </c>
      <c r="D155" s="218" t="s">
        <v>142</v>
      </c>
      <c r="E155" s="219" t="s">
        <v>1114</v>
      </c>
      <c r="F155" s="220" t="s">
        <v>1115</v>
      </c>
      <c r="G155" s="221" t="s">
        <v>1074</v>
      </c>
      <c r="H155" s="222">
        <v>20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147</v>
      </c>
      <c r="AT155" s="229" t="s">
        <v>142</v>
      </c>
      <c r="AU155" s="229" t="s">
        <v>84</v>
      </c>
      <c r="AY155" s="17" t="s">
        <v>139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147</v>
      </c>
      <c r="BM155" s="229" t="s">
        <v>439</v>
      </c>
    </row>
    <row r="156" s="2" customFormat="1" ht="16.5" customHeight="1">
      <c r="A156" s="38"/>
      <c r="B156" s="39"/>
      <c r="C156" s="218" t="s">
        <v>283</v>
      </c>
      <c r="D156" s="218" t="s">
        <v>142</v>
      </c>
      <c r="E156" s="219" t="s">
        <v>1116</v>
      </c>
      <c r="F156" s="220" t="s">
        <v>1102</v>
      </c>
      <c r="G156" s="221" t="s">
        <v>1074</v>
      </c>
      <c r="H156" s="222">
        <v>20</v>
      </c>
      <c r="I156" s="223"/>
      <c r="J156" s="224">
        <f>ROUND(I156*H156,2)</f>
        <v>0</v>
      </c>
      <c r="K156" s="220" t="s">
        <v>1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147</v>
      </c>
      <c r="AT156" s="229" t="s">
        <v>142</v>
      </c>
      <c r="AU156" s="229" t="s">
        <v>84</v>
      </c>
      <c r="AY156" s="17" t="s">
        <v>139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147</v>
      </c>
      <c r="BM156" s="229" t="s">
        <v>450</v>
      </c>
    </row>
    <row r="157" s="2" customFormat="1" ht="24.15" customHeight="1">
      <c r="A157" s="38"/>
      <c r="B157" s="39"/>
      <c r="C157" s="218" t="s">
        <v>288</v>
      </c>
      <c r="D157" s="218" t="s">
        <v>142</v>
      </c>
      <c r="E157" s="219" t="s">
        <v>1117</v>
      </c>
      <c r="F157" s="220" t="s">
        <v>1118</v>
      </c>
      <c r="G157" s="221" t="s">
        <v>745</v>
      </c>
      <c r="H157" s="222">
        <v>1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147</v>
      </c>
      <c r="AT157" s="229" t="s">
        <v>142</v>
      </c>
      <c r="AU157" s="229" t="s">
        <v>84</v>
      </c>
      <c r="AY157" s="17" t="s">
        <v>139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147</v>
      </c>
      <c r="BM157" s="229" t="s">
        <v>460</v>
      </c>
    </row>
    <row r="158" s="2" customFormat="1" ht="16.5" customHeight="1">
      <c r="A158" s="38"/>
      <c r="B158" s="39"/>
      <c r="C158" s="218" t="s">
        <v>294</v>
      </c>
      <c r="D158" s="218" t="s">
        <v>142</v>
      </c>
      <c r="E158" s="219" t="s">
        <v>1119</v>
      </c>
      <c r="F158" s="220" t="s">
        <v>1102</v>
      </c>
      <c r="G158" s="221" t="s">
        <v>745</v>
      </c>
      <c r="H158" s="222">
        <v>1</v>
      </c>
      <c r="I158" s="223"/>
      <c r="J158" s="224">
        <f>ROUND(I158*H158,2)</f>
        <v>0</v>
      </c>
      <c r="K158" s="220" t="s">
        <v>1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147</v>
      </c>
      <c r="AT158" s="229" t="s">
        <v>142</v>
      </c>
      <c r="AU158" s="229" t="s">
        <v>84</v>
      </c>
      <c r="AY158" s="17" t="s">
        <v>139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147</v>
      </c>
      <c r="BM158" s="229" t="s">
        <v>470</v>
      </c>
    </row>
    <row r="159" s="2" customFormat="1" ht="24.15" customHeight="1">
      <c r="A159" s="38"/>
      <c r="B159" s="39"/>
      <c r="C159" s="218" t="s">
        <v>299</v>
      </c>
      <c r="D159" s="218" t="s">
        <v>142</v>
      </c>
      <c r="E159" s="219" t="s">
        <v>1120</v>
      </c>
      <c r="F159" s="220" t="s">
        <v>1121</v>
      </c>
      <c r="G159" s="221" t="s">
        <v>745</v>
      </c>
      <c r="H159" s="222">
        <v>1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147</v>
      </c>
      <c r="AT159" s="229" t="s">
        <v>142</v>
      </c>
      <c r="AU159" s="229" t="s">
        <v>84</v>
      </c>
      <c r="AY159" s="17" t="s">
        <v>139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147</v>
      </c>
      <c r="BM159" s="229" t="s">
        <v>480</v>
      </c>
    </row>
    <row r="160" s="2" customFormat="1" ht="16.5" customHeight="1">
      <c r="A160" s="38"/>
      <c r="B160" s="39"/>
      <c r="C160" s="218" t="s">
        <v>304</v>
      </c>
      <c r="D160" s="218" t="s">
        <v>142</v>
      </c>
      <c r="E160" s="219" t="s">
        <v>1122</v>
      </c>
      <c r="F160" s="220" t="s">
        <v>1102</v>
      </c>
      <c r="G160" s="221" t="s">
        <v>745</v>
      </c>
      <c r="H160" s="222">
        <v>1</v>
      </c>
      <c r="I160" s="223"/>
      <c r="J160" s="224">
        <f>ROUND(I160*H160,2)</f>
        <v>0</v>
      </c>
      <c r="K160" s="220" t="s">
        <v>1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147</v>
      </c>
      <c r="AT160" s="229" t="s">
        <v>142</v>
      </c>
      <c r="AU160" s="229" t="s">
        <v>84</v>
      </c>
      <c r="AY160" s="17" t="s">
        <v>139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147</v>
      </c>
      <c r="BM160" s="229" t="s">
        <v>490</v>
      </c>
    </row>
    <row r="161" s="2" customFormat="1" ht="24.15" customHeight="1">
      <c r="A161" s="38"/>
      <c r="B161" s="39"/>
      <c r="C161" s="218" t="s">
        <v>311</v>
      </c>
      <c r="D161" s="218" t="s">
        <v>142</v>
      </c>
      <c r="E161" s="219" t="s">
        <v>1123</v>
      </c>
      <c r="F161" s="220" t="s">
        <v>1124</v>
      </c>
      <c r="G161" s="221" t="s">
        <v>745</v>
      </c>
      <c r="H161" s="222">
        <v>2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147</v>
      </c>
      <c r="AT161" s="229" t="s">
        <v>142</v>
      </c>
      <c r="AU161" s="229" t="s">
        <v>84</v>
      </c>
      <c r="AY161" s="17" t="s">
        <v>139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147</v>
      </c>
      <c r="BM161" s="229" t="s">
        <v>499</v>
      </c>
    </row>
    <row r="162" s="2" customFormat="1" ht="16.5" customHeight="1">
      <c r="A162" s="38"/>
      <c r="B162" s="39"/>
      <c r="C162" s="218" t="s">
        <v>316</v>
      </c>
      <c r="D162" s="218" t="s">
        <v>142</v>
      </c>
      <c r="E162" s="219" t="s">
        <v>1125</v>
      </c>
      <c r="F162" s="220" t="s">
        <v>1102</v>
      </c>
      <c r="G162" s="221" t="s">
        <v>745</v>
      </c>
      <c r="H162" s="222">
        <v>2</v>
      </c>
      <c r="I162" s="223"/>
      <c r="J162" s="224">
        <f>ROUND(I162*H162,2)</f>
        <v>0</v>
      </c>
      <c r="K162" s="220" t="s">
        <v>1</v>
      </c>
      <c r="L162" s="44"/>
      <c r="M162" s="225" t="s">
        <v>1</v>
      </c>
      <c r="N162" s="226" t="s">
        <v>41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147</v>
      </c>
      <c r="AT162" s="229" t="s">
        <v>142</v>
      </c>
      <c r="AU162" s="229" t="s">
        <v>84</v>
      </c>
      <c r="AY162" s="17" t="s">
        <v>139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84</v>
      </c>
      <c r="BK162" s="230">
        <f>ROUND(I162*H162,2)</f>
        <v>0</v>
      </c>
      <c r="BL162" s="17" t="s">
        <v>147</v>
      </c>
      <c r="BM162" s="229" t="s">
        <v>508</v>
      </c>
    </row>
    <row r="163" s="2" customFormat="1" ht="24.15" customHeight="1">
      <c r="A163" s="38"/>
      <c r="B163" s="39"/>
      <c r="C163" s="218" t="s">
        <v>321</v>
      </c>
      <c r="D163" s="218" t="s">
        <v>142</v>
      </c>
      <c r="E163" s="219" t="s">
        <v>1126</v>
      </c>
      <c r="F163" s="220" t="s">
        <v>1127</v>
      </c>
      <c r="G163" s="221" t="s">
        <v>745</v>
      </c>
      <c r="H163" s="222">
        <v>1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147</v>
      </c>
      <c r="AT163" s="229" t="s">
        <v>142</v>
      </c>
      <c r="AU163" s="229" t="s">
        <v>84</v>
      </c>
      <c r="AY163" s="17" t="s">
        <v>139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147</v>
      </c>
      <c r="BM163" s="229" t="s">
        <v>516</v>
      </c>
    </row>
    <row r="164" s="2" customFormat="1" ht="16.5" customHeight="1">
      <c r="A164" s="38"/>
      <c r="B164" s="39"/>
      <c r="C164" s="218" t="s">
        <v>325</v>
      </c>
      <c r="D164" s="218" t="s">
        <v>142</v>
      </c>
      <c r="E164" s="219" t="s">
        <v>1128</v>
      </c>
      <c r="F164" s="220" t="s">
        <v>1102</v>
      </c>
      <c r="G164" s="221" t="s">
        <v>745</v>
      </c>
      <c r="H164" s="222">
        <v>1</v>
      </c>
      <c r="I164" s="223"/>
      <c r="J164" s="224">
        <f>ROUND(I164*H164,2)</f>
        <v>0</v>
      </c>
      <c r="K164" s="220" t="s">
        <v>1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147</v>
      </c>
      <c r="AT164" s="229" t="s">
        <v>142</v>
      </c>
      <c r="AU164" s="229" t="s">
        <v>84</v>
      </c>
      <c r="AY164" s="17" t="s">
        <v>139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147</v>
      </c>
      <c r="BM164" s="229" t="s">
        <v>524</v>
      </c>
    </row>
    <row r="165" s="2" customFormat="1" ht="24.15" customHeight="1">
      <c r="A165" s="38"/>
      <c r="B165" s="39"/>
      <c r="C165" s="218" t="s">
        <v>332</v>
      </c>
      <c r="D165" s="218" t="s">
        <v>142</v>
      </c>
      <c r="E165" s="219" t="s">
        <v>1129</v>
      </c>
      <c r="F165" s="220" t="s">
        <v>1130</v>
      </c>
      <c r="G165" s="221" t="s">
        <v>745</v>
      </c>
      <c r="H165" s="222">
        <v>1</v>
      </c>
      <c r="I165" s="223"/>
      <c r="J165" s="224">
        <f>ROUND(I165*H165,2)</f>
        <v>0</v>
      </c>
      <c r="K165" s="220" t="s">
        <v>1</v>
      </c>
      <c r="L165" s="44"/>
      <c r="M165" s="225" t="s">
        <v>1</v>
      </c>
      <c r="N165" s="226" t="s">
        <v>41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147</v>
      </c>
      <c r="AT165" s="229" t="s">
        <v>142</v>
      </c>
      <c r="AU165" s="229" t="s">
        <v>84</v>
      </c>
      <c r="AY165" s="17" t="s">
        <v>139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84</v>
      </c>
      <c r="BK165" s="230">
        <f>ROUND(I165*H165,2)</f>
        <v>0</v>
      </c>
      <c r="BL165" s="17" t="s">
        <v>147</v>
      </c>
      <c r="BM165" s="229" t="s">
        <v>532</v>
      </c>
    </row>
    <row r="166" s="2" customFormat="1" ht="16.5" customHeight="1">
      <c r="A166" s="38"/>
      <c r="B166" s="39"/>
      <c r="C166" s="218" t="s">
        <v>337</v>
      </c>
      <c r="D166" s="218" t="s">
        <v>142</v>
      </c>
      <c r="E166" s="219" t="s">
        <v>1131</v>
      </c>
      <c r="F166" s="220" t="s">
        <v>1102</v>
      </c>
      <c r="G166" s="221" t="s">
        <v>745</v>
      </c>
      <c r="H166" s="222">
        <v>1</v>
      </c>
      <c r="I166" s="223"/>
      <c r="J166" s="224">
        <f>ROUND(I166*H166,2)</f>
        <v>0</v>
      </c>
      <c r="K166" s="220" t="s">
        <v>1</v>
      </c>
      <c r="L166" s="44"/>
      <c r="M166" s="225" t="s">
        <v>1</v>
      </c>
      <c r="N166" s="226" t="s">
        <v>41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147</v>
      </c>
      <c r="AT166" s="229" t="s">
        <v>142</v>
      </c>
      <c r="AU166" s="229" t="s">
        <v>84</v>
      </c>
      <c r="AY166" s="17" t="s">
        <v>139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84</v>
      </c>
      <c r="BK166" s="230">
        <f>ROUND(I166*H166,2)</f>
        <v>0</v>
      </c>
      <c r="BL166" s="17" t="s">
        <v>147</v>
      </c>
      <c r="BM166" s="229" t="s">
        <v>543</v>
      </c>
    </row>
    <row r="167" s="2" customFormat="1" ht="21.75" customHeight="1">
      <c r="A167" s="38"/>
      <c r="B167" s="39"/>
      <c r="C167" s="218" t="s">
        <v>342</v>
      </c>
      <c r="D167" s="218" t="s">
        <v>142</v>
      </c>
      <c r="E167" s="219" t="s">
        <v>1132</v>
      </c>
      <c r="F167" s="220" t="s">
        <v>1133</v>
      </c>
      <c r="G167" s="221" t="s">
        <v>745</v>
      </c>
      <c r="H167" s="222">
        <v>1</v>
      </c>
      <c r="I167" s="223"/>
      <c r="J167" s="224">
        <f>ROUND(I167*H167,2)</f>
        <v>0</v>
      </c>
      <c r="K167" s="220" t="s">
        <v>1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147</v>
      </c>
      <c r="AT167" s="229" t="s">
        <v>142</v>
      </c>
      <c r="AU167" s="229" t="s">
        <v>84</v>
      </c>
      <c r="AY167" s="17" t="s">
        <v>139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147</v>
      </c>
      <c r="BM167" s="229" t="s">
        <v>551</v>
      </c>
    </row>
    <row r="168" s="2" customFormat="1" ht="16.5" customHeight="1">
      <c r="A168" s="38"/>
      <c r="B168" s="39"/>
      <c r="C168" s="218" t="s">
        <v>346</v>
      </c>
      <c r="D168" s="218" t="s">
        <v>142</v>
      </c>
      <c r="E168" s="219" t="s">
        <v>1134</v>
      </c>
      <c r="F168" s="220" t="s">
        <v>1102</v>
      </c>
      <c r="G168" s="221" t="s">
        <v>745</v>
      </c>
      <c r="H168" s="222">
        <v>1</v>
      </c>
      <c r="I168" s="223"/>
      <c r="J168" s="224">
        <f>ROUND(I168*H168,2)</f>
        <v>0</v>
      </c>
      <c r="K168" s="220" t="s">
        <v>1</v>
      </c>
      <c r="L168" s="44"/>
      <c r="M168" s="225" t="s">
        <v>1</v>
      </c>
      <c r="N168" s="226" t="s">
        <v>41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147</v>
      </c>
      <c r="AT168" s="229" t="s">
        <v>142</v>
      </c>
      <c r="AU168" s="229" t="s">
        <v>84</v>
      </c>
      <c r="AY168" s="17" t="s">
        <v>139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84</v>
      </c>
      <c r="BK168" s="230">
        <f>ROUND(I168*H168,2)</f>
        <v>0</v>
      </c>
      <c r="BL168" s="17" t="s">
        <v>147</v>
      </c>
      <c r="BM168" s="229" t="s">
        <v>559</v>
      </c>
    </row>
    <row r="169" s="2" customFormat="1" ht="37.8" customHeight="1">
      <c r="A169" s="38"/>
      <c r="B169" s="39"/>
      <c r="C169" s="218" t="s">
        <v>351</v>
      </c>
      <c r="D169" s="218" t="s">
        <v>142</v>
      </c>
      <c r="E169" s="219" t="s">
        <v>1135</v>
      </c>
      <c r="F169" s="220" t="s">
        <v>1136</v>
      </c>
      <c r="G169" s="221" t="s">
        <v>745</v>
      </c>
      <c r="H169" s="222">
        <v>2</v>
      </c>
      <c r="I169" s="223"/>
      <c r="J169" s="224">
        <f>ROUND(I169*H169,2)</f>
        <v>0</v>
      </c>
      <c r="K169" s="220" t="s">
        <v>1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147</v>
      </c>
      <c r="AT169" s="229" t="s">
        <v>142</v>
      </c>
      <c r="AU169" s="229" t="s">
        <v>84</v>
      </c>
      <c r="AY169" s="17" t="s">
        <v>139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147</v>
      </c>
      <c r="BM169" s="229" t="s">
        <v>567</v>
      </c>
    </row>
    <row r="170" s="2" customFormat="1" ht="16.5" customHeight="1">
      <c r="A170" s="38"/>
      <c r="B170" s="39"/>
      <c r="C170" s="218" t="s">
        <v>355</v>
      </c>
      <c r="D170" s="218" t="s">
        <v>142</v>
      </c>
      <c r="E170" s="219" t="s">
        <v>1137</v>
      </c>
      <c r="F170" s="220" t="s">
        <v>1102</v>
      </c>
      <c r="G170" s="221" t="s">
        <v>745</v>
      </c>
      <c r="H170" s="222">
        <v>2</v>
      </c>
      <c r="I170" s="223"/>
      <c r="J170" s="224">
        <f>ROUND(I170*H170,2)</f>
        <v>0</v>
      </c>
      <c r="K170" s="220" t="s">
        <v>1</v>
      </c>
      <c r="L170" s="44"/>
      <c r="M170" s="225" t="s">
        <v>1</v>
      </c>
      <c r="N170" s="226" t="s">
        <v>41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147</v>
      </c>
      <c r="AT170" s="229" t="s">
        <v>142</v>
      </c>
      <c r="AU170" s="229" t="s">
        <v>84</v>
      </c>
      <c r="AY170" s="17" t="s">
        <v>139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84</v>
      </c>
      <c r="BK170" s="230">
        <f>ROUND(I170*H170,2)</f>
        <v>0</v>
      </c>
      <c r="BL170" s="17" t="s">
        <v>147</v>
      </c>
      <c r="BM170" s="229" t="s">
        <v>577</v>
      </c>
    </row>
    <row r="171" s="2" customFormat="1" ht="16.5" customHeight="1">
      <c r="A171" s="38"/>
      <c r="B171" s="39"/>
      <c r="C171" s="218" t="s">
        <v>359</v>
      </c>
      <c r="D171" s="218" t="s">
        <v>142</v>
      </c>
      <c r="E171" s="219" t="s">
        <v>1138</v>
      </c>
      <c r="F171" s="220" t="s">
        <v>1139</v>
      </c>
      <c r="G171" s="221" t="s">
        <v>745</v>
      </c>
      <c r="H171" s="222">
        <v>2</v>
      </c>
      <c r="I171" s="223"/>
      <c r="J171" s="224">
        <f>ROUND(I171*H171,2)</f>
        <v>0</v>
      </c>
      <c r="K171" s="220" t="s">
        <v>1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147</v>
      </c>
      <c r="AT171" s="229" t="s">
        <v>142</v>
      </c>
      <c r="AU171" s="229" t="s">
        <v>84</v>
      </c>
      <c r="AY171" s="17" t="s">
        <v>139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147</v>
      </c>
      <c r="BM171" s="229" t="s">
        <v>585</v>
      </c>
    </row>
    <row r="172" s="2" customFormat="1" ht="16.5" customHeight="1">
      <c r="A172" s="38"/>
      <c r="B172" s="39"/>
      <c r="C172" s="218" t="s">
        <v>365</v>
      </c>
      <c r="D172" s="218" t="s">
        <v>142</v>
      </c>
      <c r="E172" s="219" t="s">
        <v>1140</v>
      </c>
      <c r="F172" s="220" t="s">
        <v>1102</v>
      </c>
      <c r="G172" s="221" t="s">
        <v>745</v>
      </c>
      <c r="H172" s="222">
        <v>2</v>
      </c>
      <c r="I172" s="223"/>
      <c r="J172" s="224">
        <f>ROUND(I172*H172,2)</f>
        <v>0</v>
      </c>
      <c r="K172" s="220" t="s">
        <v>1</v>
      </c>
      <c r="L172" s="44"/>
      <c r="M172" s="225" t="s">
        <v>1</v>
      </c>
      <c r="N172" s="226" t="s">
        <v>41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147</v>
      </c>
      <c r="AT172" s="229" t="s">
        <v>142</v>
      </c>
      <c r="AU172" s="229" t="s">
        <v>84</v>
      </c>
      <c r="AY172" s="17" t="s">
        <v>139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147</v>
      </c>
      <c r="BM172" s="229" t="s">
        <v>593</v>
      </c>
    </row>
    <row r="173" s="2" customFormat="1" ht="16.5" customHeight="1">
      <c r="A173" s="38"/>
      <c r="B173" s="39"/>
      <c r="C173" s="218" t="s">
        <v>369</v>
      </c>
      <c r="D173" s="218" t="s">
        <v>142</v>
      </c>
      <c r="E173" s="219" t="s">
        <v>1141</v>
      </c>
      <c r="F173" s="220" t="s">
        <v>1142</v>
      </c>
      <c r="G173" s="221" t="s">
        <v>745</v>
      </c>
      <c r="H173" s="222">
        <v>2</v>
      </c>
      <c r="I173" s="223"/>
      <c r="J173" s="224">
        <f>ROUND(I173*H173,2)</f>
        <v>0</v>
      </c>
      <c r="K173" s="220" t="s">
        <v>1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147</v>
      </c>
      <c r="AT173" s="229" t="s">
        <v>142</v>
      </c>
      <c r="AU173" s="229" t="s">
        <v>84</v>
      </c>
      <c r="AY173" s="17" t="s">
        <v>139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147</v>
      </c>
      <c r="BM173" s="229" t="s">
        <v>603</v>
      </c>
    </row>
    <row r="174" s="2" customFormat="1" ht="16.5" customHeight="1">
      <c r="A174" s="38"/>
      <c r="B174" s="39"/>
      <c r="C174" s="218" t="s">
        <v>378</v>
      </c>
      <c r="D174" s="218" t="s">
        <v>142</v>
      </c>
      <c r="E174" s="219" t="s">
        <v>1143</v>
      </c>
      <c r="F174" s="220" t="s">
        <v>1102</v>
      </c>
      <c r="G174" s="221" t="s">
        <v>745</v>
      </c>
      <c r="H174" s="222">
        <v>2</v>
      </c>
      <c r="I174" s="223"/>
      <c r="J174" s="224">
        <f>ROUND(I174*H174,2)</f>
        <v>0</v>
      </c>
      <c r="K174" s="220" t="s">
        <v>1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147</v>
      </c>
      <c r="AT174" s="229" t="s">
        <v>142</v>
      </c>
      <c r="AU174" s="229" t="s">
        <v>84</v>
      </c>
      <c r="AY174" s="17" t="s">
        <v>139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147</v>
      </c>
      <c r="BM174" s="229" t="s">
        <v>613</v>
      </c>
    </row>
    <row r="175" s="2" customFormat="1" ht="24.15" customHeight="1">
      <c r="A175" s="38"/>
      <c r="B175" s="39"/>
      <c r="C175" s="218" t="s">
        <v>382</v>
      </c>
      <c r="D175" s="218" t="s">
        <v>142</v>
      </c>
      <c r="E175" s="219" t="s">
        <v>1144</v>
      </c>
      <c r="F175" s="220" t="s">
        <v>1145</v>
      </c>
      <c r="G175" s="221" t="s">
        <v>1074</v>
      </c>
      <c r="H175" s="222">
        <v>12</v>
      </c>
      <c r="I175" s="223"/>
      <c r="J175" s="224">
        <f>ROUND(I175*H175,2)</f>
        <v>0</v>
      </c>
      <c r="K175" s="220" t="s">
        <v>1</v>
      </c>
      <c r="L175" s="44"/>
      <c r="M175" s="225" t="s">
        <v>1</v>
      </c>
      <c r="N175" s="226" t="s">
        <v>41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147</v>
      </c>
      <c r="AT175" s="229" t="s">
        <v>142</v>
      </c>
      <c r="AU175" s="229" t="s">
        <v>84</v>
      </c>
      <c r="AY175" s="17" t="s">
        <v>139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84</v>
      </c>
      <c r="BK175" s="230">
        <f>ROUND(I175*H175,2)</f>
        <v>0</v>
      </c>
      <c r="BL175" s="17" t="s">
        <v>147</v>
      </c>
      <c r="BM175" s="229" t="s">
        <v>622</v>
      </c>
    </row>
    <row r="176" s="2" customFormat="1" ht="16.5" customHeight="1">
      <c r="A176" s="38"/>
      <c r="B176" s="39"/>
      <c r="C176" s="218" t="s">
        <v>390</v>
      </c>
      <c r="D176" s="218" t="s">
        <v>142</v>
      </c>
      <c r="E176" s="219" t="s">
        <v>1146</v>
      </c>
      <c r="F176" s="220" t="s">
        <v>1102</v>
      </c>
      <c r="G176" s="221" t="s">
        <v>1074</v>
      </c>
      <c r="H176" s="222">
        <v>12</v>
      </c>
      <c r="I176" s="223"/>
      <c r="J176" s="224">
        <f>ROUND(I176*H176,2)</f>
        <v>0</v>
      </c>
      <c r="K176" s="220" t="s">
        <v>1</v>
      </c>
      <c r="L176" s="44"/>
      <c r="M176" s="225" t="s">
        <v>1</v>
      </c>
      <c r="N176" s="226" t="s">
        <v>41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147</v>
      </c>
      <c r="AT176" s="229" t="s">
        <v>142</v>
      </c>
      <c r="AU176" s="229" t="s">
        <v>84</v>
      </c>
      <c r="AY176" s="17" t="s">
        <v>139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84</v>
      </c>
      <c r="BK176" s="230">
        <f>ROUND(I176*H176,2)</f>
        <v>0</v>
      </c>
      <c r="BL176" s="17" t="s">
        <v>147</v>
      </c>
      <c r="BM176" s="229" t="s">
        <v>630</v>
      </c>
    </row>
    <row r="177" s="2" customFormat="1" ht="16.5" customHeight="1">
      <c r="A177" s="38"/>
      <c r="B177" s="39"/>
      <c r="C177" s="218" t="s">
        <v>394</v>
      </c>
      <c r="D177" s="218" t="s">
        <v>142</v>
      </c>
      <c r="E177" s="219" t="s">
        <v>1147</v>
      </c>
      <c r="F177" s="220" t="s">
        <v>1148</v>
      </c>
      <c r="G177" s="221" t="s">
        <v>1074</v>
      </c>
      <c r="H177" s="222">
        <v>2</v>
      </c>
      <c r="I177" s="223"/>
      <c r="J177" s="224">
        <f>ROUND(I177*H177,2)</f>
        <v>0</v>
      </c>
      <c r="K177" s="220" t="s">
        <v>1</v>
      </c>
      <c r="L177" s="44"/>
      <c r="M177" s="225" t="s">
        <v>1</v>
      </c>
      <c r="N177" s="226" t="s">
        <v>41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147</v>
      </c>
      <c r="AT177" s="229" t="s">
        <v>142</v>
      </c>
      <c r="AU177" s="229" t="s">
        <v>84</v>
      </c>
      <c r="AY177" s="17" t="s">
        <v>139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84</v>
      </c>
      <c r="BK177" s="230">
        <f>ROUND(I177*H177,2)</f>
        <v>0</v>
      </c>
      <c r="BL177" s="17" t="s">
        <v>147</v>
      </c>
      <c r="BM177" s="229" t="s">
        <v>640</v>
      </c>
    </row>
    <row r="178" s="2" customFormat="1" ht="16.5" customHeight="1">
      <c r="A178" s="38"/>
      <c r="B178" s="39"/>
      <c r="C178" s="218" t="s">
        <v>399</v>
      </c>
      <c r="D178" s="218" t="s">
        <v>142</v>
      </c>
      <c r="E178" s="219" t="s">
        <v>1149</v>
      </c>
      <c r="F178" s="220" t="s">
        <v>1102</v>
      </c>
      <c r="G178" s="221" t="s">
        <v>1074</v>
      </c>
      <c r="H178" s="222">
        <v>2</v>
      </c>
      <c r="I178" s="223"/>
      <c r="J178" s="224">
        <f>ROUND(I178*H178,2)</f>
        <v>0</v>
      </c>
      <c r="K178" s="220" t="s">
        <v>1</v>
      </c>
      <c r="L178" s="44"/>
      <c r="M178" s="225" t="s">
        <v>1</v>
      </c>
      <c r="N178" s="226" t="s">
        <v>41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147</v>
      </c>
      <c r="AT178" s="229" t="s">
        <v>142</v>
      </c>
      <c r="AU178" s="229" t="s">
        <v>84</v>
      </c>
      <c r="AY178" s="17" t="s">
        <v>139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147</v>
      </c>
      <c r="BM178" s="229" t="s">
        <v>649</v>
      </c>
    </row>
    <row r="179" s="2" customFormat="1" ht="16.5" customHeight="1">
      <c r="A179" s="38"/>
      <c r="B179" s="39"/>
      <c r="C179" s="218" t="s">
        <v>404</v>
      </c>
      <c r="D179" s="218" t="s">
        <v>142</v>
      </c>
      <c r="E179" s="219" t="s">
        <v>1150</v>
      </c>
      <c r="F179" s="220" t="s">
        <v>1151</v>
      </c>
      <c r="G179" s="221" t="s">
        <v>1074</v>
      </c>
      <c r="H179" s="222">
        <v>1</v>
      </c>
      <c r="I179" s="223"/>
      <c r="J179" s="224">
        <f>ROUND(I179*H179,2)</f>
        <v>0</v>
      </c>
      <c r="K179" s="220" t="s">
        <v>1</v>
      </c>
      <c r="L179" s="44"/>
      <c r="M179" s="225" t="s">
        <v>1</v>
      </c>
      <c r="N179" s="226" t="s">
        <v>41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147</v>
      </c>
      <c r="AT179" s="229" t="s">
        <v>142</v>
      </c>
      <c r="AU179" s="229" t="s">
        <v>84</v>
      </c>
      <c r="AY179" s="17" t="s">
        <v>139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84</v>
      </c>
      <c r="BK179" s="230">
        <f>ROUND(I179*H179,2)</f>
        <v>0</v>
      </c>
      <c r="BL179" s="17" t="s">
        <v>147</v>
      </c>
      <c r="BM179" s="229" t="s">
        <v>658</v>
      </c>
    </row>
    <row r="180" s="2" customFormat="1" ht="16.5" customHeight="1">
      <c r="A180" s="38"/>
      <c r="B180" s="39"/>
      <c r="C180" s="218" t="s">
        <v>410</v>
      </c>
      <c r="D180" s="218" t="s">
        <v>142</v>
      </c>
      <c r="E180" s="219" t="s">
        <v>1152</v>
      </c>
      <c r="F180" s="220" t="s">
        <v>1102</v>
      </c>
      <c r="G180" s="221" t="s">
        <v>1074</v>
      </c>
      <c r="H180" s="222">
        <v>1</v>
      </c>
      <c r="I180" s="223"/>
      <c r="J180" s="224">
        <f>ROUND(I180*H180,2)</f>
        <v>0</v>
      </c>
      <c r="K180" s="220" t="s">
        <v>1</v>
      </c>
      <c r="L180" s="44"/>
      <c r="M180" s="225" t="s">
        <v>1</v>
      </c>
      <c r="N180" s="226" t="s">
        <v>41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147</v>
      </c>
      <c r="AT180" s="229" t="s">
        <v>142</v>
      </c>
      <c r="AU180" s="229" t="s">
        <v>84</v>
      </c>
      <c r="AY180" s="17" t="s">
        <v>139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147</v>
      </c>
      <c r="BM180" s="229" t="s">
        <v>669</v>
      </c>
    </row>
    <row r="181" s="2" customFormat="1" ht="16.5" customHeight="1">
      <c r="A181" s="38"/>
      <c r="B181" s="39"/>
      <c r="C181" s="218" t="s">
        <v>415</v>
      </c>
      <c r="D181" s="218" t="s">
        <v>142</v>
      </c>
      <c r="E181" s="219" t="s">
        <v>1153</v>
      </c>
      <c r="F181" s="220" t="s">
        <v>1154</v>
      </c>
      <c r="G181" s="221" t="s">
        <v>745</v>
      </c>
      <c r="H181" s="222">
        <v>1</v>
      </c>
      <c r="I181" s="223"/>
      <c r="J181" s="224">
        <f>ROUND(I181*H181,2)</f>
        <v>0</v>
      </c>
      <c r="K181" s="220" t="s">
        <v>1</v>
      </c>
      <c r="L181" s="44"/>
      <c r="M181" s="225" t="s">
        <v>1</v>
      </c>
      <c r="N181" s="226" t="s">
        <v>41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147</v>
      </c>
      <c r="AT181" s="229" t="s">
        <v>142</v>
      </c>
      <c r="AU181" s="229" t="s">
        <v>84</v>
      </c>
      <c r="AY181" s="17" t="s">
        <v>139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84</v>
      </c>
      <c r="BK181" s="230">
        <f>ROUND(I181*H181,2)</f>
        <v>0</v>
      </c>
      <c r="BL181" s="17" t="s">
        <v>147</v>
      </c>
      <c r="BM181" s="229" t="s">
        <v>679</v>
      </c>
    </row>
    <row r="182" s="2" customFormat="1" ht="24.15" customHeight="1">
      <c r="A182" s="38"/>
      <c r="B182" s="39"/>
      <c r="C182" s="218" t="s">
        <v>419</v>
      </c>
      <c r="D182" s="218" t="s">
        <v>142</v>
      </c>
      <c r="E182" s="219" t="s">
        <v>1155</v>
      </c>
      <c r="F182" s="220" t="s">
        <v>1156</v>
      </c>
      <c r="G182" s="221" t="s">
        <v>745</v>
      </c>
      <c r="H182" s="222">
        <v>1</v>
      </c>
      <c r="I182" s="223"/>
      <c r="J182" s="224">
        <f>ROUND(I182*H182,2)</f>
        <v>0</v>
      </c>
      <c r="K182" s="220" t="s">
        <v>1</v>
      </c>
      <c r="L182" s="44"/>
      <c r="M182" s="225" t="s">
        <v>1</v>
      </c>
      <c r="N182" s="226" t="s">
        <v>41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147</v>
      </c>
      <c r="AT182" s="229" t="s">
        <v>142</v>
      </c>
      <c r="AU182" s="229" t="s">
        <v>84</v>
      </c>
      <c r="AY182" s="17" t="s">
        <v>139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84</v>
      </c>
      <c r="BK182" s="230">
        <f>ROUND(I182*H182,2)</f>
        <v>0</v>
      </c>
      <c r="BL182" s="17" t="s">
        <v>147</v>
      </c>
      <c r="BM182" s="229" t="s">
        <v>688</v>
      </c>
    </row>
    <row r="183" s="2" customFormat="1" ht="24.15" customHeight="1">
      <c r="A183" s="38"/>
      <c r="B183" s="39"/>
      <c r="C183" s="218" t="s">
        <v>423</v>
      </c>
      <c r="D183" s="218" t="s">
        <v>142</v>
      </c>
      <c r="E183" s="219" t="s">
        <v>1157</v>
      </c>
      <c r="F183" s="220" t="s">
        <v>1158</v>
      </c>
      <c r="G183" s="221" t="s">
        <v>745</v>
      </c>
      <c r="H183" s="222">
        <v>1</v>
      </c>
      <c r="I183" s="223"/>
      <c r="J183" s="224">
        <f>ROUND(I183*H183,2)</f>
        <v>0</v>
      </c>
      <c r="K183" s="220" t="s">
        <v>1</v>
      </c>
      <c r="L183" s="44"/>
      <c r="M183" s="225" t="s">
        <v>1</v>
      </c>
      <c r="N183" s="226" t="s">
        <v>41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147</v>
      </c>
      <c r="AT183" s="229" t="s">
        <v>142</v>
      </c>
      <c r="AU183" s="229" t="s">
        <v>84</v>
      </c>
      <c r="AY183" s="17" t="s">
        <v>139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84</v>
      </c>
      <c r="BK183" s="230">
        <f>ROUND(I183*H183,2)</f>
        <v>0</v>
      </c>
      <c r="BL183" s="17" t="s">
        <v>147</v>
      </c>
      <c r="BM183" s="229" t="s">
        <v>697</v>
      </c>
    </row>
    <row r="184" s="2" customFormat="1" ht="16.5" customHeight="1">
      <c r="A184" s="38"/>
      <c r="B184" s="39"/>
      <c r="C184" s="218" t="s">
        <v>429</v>
      </c>
      <c r="D184" s="218" t="s">
        <v>142</v>
      </c>
      <c r="E184" s="219" t="s">
        <v>1159</v>
      </c>
      <c r="F184" s="220" t="s">
        <v>1102</v>
      </c>
      <c r="G184" s="221" t="s">
        <v>745</v>
      </c>
      <c r="H184" s="222">
        <v>1</v>
      </c>
      <c r="I184" s="223"/>
      <c r="J184" s="224">
        <f>ROUND(I184*H184,2)</f>
        <v>0</v>
      </c>
      <c r="K184" s="220" t="s">
        <v>1</v>
      </c>
      <c r="L184" s="44"/>
      <c r="M184" s="225" t="s">
        <v>1</v>
      </c>
      <c r="N184" s="226" t="s">
        <v>41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147</v>
      </c>
      <c r="AT184" s="229" t="s">
        <v>142</v>
      </c>
      <c r="AU184" s="229" t="s">
        <v>84</v>
      </c>
      <c r="AY184" s="17" t="s">
        <v>139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84</v>
      </c>
      <c r="BK184" s="230">
        <f>ROUND(I184*H184,2)</f>
        <v>0</v>
      </c>
      <c r="BL184" s="17" t="s">
        <v>147</v>
      </c>
      <c r="BM184" s="229" t="s">
        <v>709</v>
      </c>
    </row>
    <row r="185" s="12" customFormat="1" ht="25.92" customHeight="1">
      <c r="A185" s="12"/>
      <c r="B185" s="202"/>
      <c r="C185" s="203"/>
      <c r="D185" s="204" t="s">
        <v>75</v>
      </c>
      <c r="E185" s="205" t="s">
        <v>827</v>
      </c>
      <c r="F185" s="205" t="s">
        <v>1160</v>
      </c>
      <c r="G185" s="203"/>
      <c r="H185" s="203"/>
      <c r="I185" s="206"/>
      <c r="J185" s="207">
        <f>BK185</f>
        <v>0</v>
      </c>
      <c r="K185" s="203"/>
      <c r="L185" s="208"/>
      <c r="M185" s="209"/>
      <c r="N185" s="210"/>
      <c r="O185" s="210"/>
      <c r="P185" s="211">
        <f>SUM(P186:P222)</f>
        <v>0</v>
      </c>
      <c r="Q185" s="210"/>
      <c r="R185" s="211">
        <f>SUM(R186:R222)</f>
        <v>0</v>
      </c>
      <c r="S185" s="210"/>
      <c r="T185" s="212">
        <f>SUM(T186:T222)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3" t="s">
        <v>84</v>
      </c>
      <c r="AT185" s="214" t="s">
        <v>75</v>
      </c>
      <c r="AU185" s="214" t="s">
        <v>76</v>
      </c>
      <c r="AY185" s="213" t="s">
        <v>139</v>
      </c>
      <c r="BK185" s="215">
        <f>SUM(BK186:BK222)</f>
        <v>0</v>
      </c>
    </row>
    <row r="186" s="2" customFormat="1" ht="66.75" customHeight="1">
      <c r="A186" s="38"/>
      <c r="B186" s="39"/>
      <c r="C186" s="218" t="s">
        <v>434</v>
      </c>
      <c r="D186" s="218" t="s">
        <v>142</v>
      </c>
      <c r="E186" s="219" t="s">
        <v>1161</v>
      </c>
      <c r="F186" s="220" t="s">
        <v>1162</v>
      </c>
      <c r="G186" s="221" t="s">
        <v>745</v>
      </c>
      <c r="H186" s="222">
        <v>1</v>
      </c>
      <c r="I186" s="223"/>
      <c r="J186" s="224">
        <f>ROUND(I186*H186,2)</f>
        <v>0</v>
      </c>
      <c r="K186" s="220" t="s">
        <v>1</v>
      </c>
      <c r="L186" s="44"/>
      <c r="M186" s="225" t="s">
        <v>1</v>
      </c>
      <c r="N186" s="226" t="s">
        <v>41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147</v>
      </c>
      <c r="AT186" s="229" t="s">
        <v>142</v>
      </c>
      <c r="AU186" s="229" t="s">
        <v>84</v>
      </c>
      <c r="AY186" s="17" t="s">
        <v>139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84</v>
      </c>
      <c r="BK186" s="230">
        <f>ROUND(I186*H186,2)</f>
        <v>0</v>
      </c>
      <c r="BL186" s="17" t="s">
        <v>147</v>
      </c>
      <c r="BM186" s="229" t="s">
        <v>721</v>
      </c>
    </row>
    <row r="187" s="2" customFormat="1" ht="16.5" customHeight="1">
      <c r="A187" s="38"/>
      <c r="B187" s="39"/>
      <c r="C187" s="218" t="s">
        <v>439</v>
      </c>
      <c r="D187" s="218" t="s">
        <v>142</v>
      </c>
      <c r="E187" s="219" t="s">
        <v>1163</v>
      </c>
      <c r="F187" s="220" t="s">
        <v>1102</v>
      </c>
      <c r="G187" s="221" t="s">
        <v>745</v>
      </c>
      <c r="H187" s="222">
        <v>1</v>
      </c>
      <c r="I187" s="223"/>
      <c r="J187" s="224">
        <f>ROUND(I187*H187,2)</f>
        <v>0</v>
      </c>
      <c r="K187" s="220" t="s">
        <v>1</v>
      </c>
      <c r="L187" s="44"/>
      <c r="M187" s="225" t="s">
        <v>1</v>
      </c>
      <c r="N187" s="226" t="s">
        <v>41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147</v>
      </c>
      <c r="AT187" s="229" t="s">
        <v>142</v>
      </c>
      <c r="AU187" s="229" t="s">
        <v>84</v>
      </c>
      <c r="AY187" s="17" t="s">
        <v>139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84</v>
      </c>
      <c r="BK187" s="230">
        <f>ROUND(I187*H187,2)</f>
        <v>0</v>
      </c>
      <c r="BL187" s="17" t="s">
        <v>147</v>
      </c>
      <c r="BM187" s="229" t="s">
        <v>862</v>
      </c>
    </row>
    <row r="188" s="2" customFormat="1" ht="24.15" customHeight="1">
      <c r="A188" s="38"/>
      <c r="B188" s="39"/>
      <c r="C188" s="218" t="s">
        <v>444</v>
      </c>
      <c r="D188" s="218" t="s">
        <v>142</v>
      </c>
      <c r="E188" s="219" t="s">
        <v>1109</v>
      </c>
      <c r="F188" s="220" t="s">
        <v>1110</v>
      </c>
      <c r="G188" s="221" t="s">
        <v>745</v>
      </c>
      <c r="H188" s="222">
        <v>1</v>
      </c>
      <c r="I188" s="223"/>
      <c r="J188" s="224">
        <f>ROUND(I188*H188,2)</f>
        <v>0</v>
      </c>
      <c r="K188" s="220" t="s">
        <v>1</v>
      </c>
      <c r="L188" s="44"/>
      <c r="M188" s="225" t="s">
        <v>1</v>
      </c>
      <c r="N188" s="226" t="s">
        <v>41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147</v>
      </c>
      <c r="AT188" s="229" t="s">
        <v>142</v>
      </c>
      <c r="AU188" s="229" t="s">
        <v>84</v>
      </c>
      <c r="AY188" s="17" t="s">
        <v>139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84</v>
      </c>
      <c r="BK188" s="230">
        <f>ROUND(I188*H188,2)</f>
        <v>0</v>
      </c>
      <c r="BL188" s="17" t="s">
        <v>147</v>
      </c>
      <c r="BM188" s="229" t="s">
        <v>866</v>
      </c>
    </row>
    <row r="189" s="2" customFormat="1" ht="16.5" customHeight="1">
      <c r="A189" s="38"/>
      <c r="B189" s="39"/>
      <c r="C189" s="218" t="s">
        <v>450</v>
      </c>
      <c r="D189" s="218" t="s">
        <v>142</v>
      </c>
      <c r="E189" s="219" t="s">
        <v>1111</v>
      </c>
      <c r="F189" s="220" t="s">
        <v>1102</v>
      </c>
      <c r="G189" s="221" t="s">
        <v>745</v>
      </c>
      <c r="H189" s="222">
        <v>1</v>
      </c>
      <c r="I189" s="223"/>
      <c r="J189" s="224">
        <f>ROUND(I189*H189,2)</f>
        <v>0</v>
      </c>
      <c r="K189" s="220" t="s">
        <v>1</v>
      </c>
      <c r="L189" s="44"/>
      <c r="M189" s="225" t="s">
        <v>1</v>
      </c>
      <c r="N189" s="226" t="s">
        <v>41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147</v>
      </c>
      <c r="AT189" s="229" t="s">
        <v>142</v>
      </c>
      <c r="AU189" s="229" t="s">
        <v>84</v>
      </c>
      <c r="AY189" s="17" t="s">
        <v>139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84</v>
      </c>
      <c r="BK189" s="230">
        <f>ROUND(I189*H189,2)</f>
        <v>0</v>
      </c>
      <c r="BL189" s="17" t="s">
        <v>147</v>
      </c>
      <c r="BM189" s="229" t="s">
        <v>869</v>
      </c>
    </row>
    <row r="190" s="2" customFormat="1" ht="24.15" customHeight="1">
      <c r="A190" s="38"/>
      <c r="B190" s="39"/>
      <c r="C190" s="218" t="s">
        <v>456</v>
      </c>
      <c r="D190" s="218" t="s">
        <v>142</v>
      </c>
      <c r="E190" s="219" t="s">
        <v>1164</v>
      </c>
      <c r="F190" s="220" t="s">
        <v>1165</v>
      </c>
      <c r="G190" s="221" t="s">
        <v>745</v>
      </c>
      <c r="H190" s="222">
        <v>1</v>
      </c>
      <c r="I190" s="223"/>
      <c r="J190" s="224">
        <f>ROUND(I190*H190,2)</f>
        <v>0</v>
      </c>
      <c r="K190" s="220" t="s">
        <v>1</v>
      </c>
      <c r="L190" s="44"/>
      <c r="M190" s="225" t="s">
        <v>1</v>
      </c>
      <c r="N190" s="226" t="s">
        <v>41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147</v>
      </c>
      <c r="AT190" s="229" t="s">
        <v>142</v>
      </c>
      <c r="AU190" s="229" t="s">
        <v>84</v>
      </c>
      <c r="AY190" s="17" t="s">
        <v>139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84</v>
      </c>
      <c r="BK190" s="230">
        <f>ROUND(I190*H190,2)</f>
        <v>0</v>
      </c>
      <c r="BL190" s="17" t="s">
        <v>147</v>
      </c>
      <c r="BM190" s="229" t="s">
        <v>872</v>
      </c>
    </row>
    <row r="191" s="2" customFormat="1" ht="16.5" customHeight="1">
      <c r="A191" s="38"/>
      <c r="B191" s="39"/>
      <c r="C191" s="218" t="s">
        <v>460</v>
      </c>
      <c r="D191" s="218" t="s">
        <v>142</v>
      </c>
      <c r="E191" s="219" t="s">
        <v>1166</v>
      </c>
      <c r="F191" s="220" t="s">
        <v>1102</v>
      </c>
      <c r="G191" s="221" t="s">
        <v>745</v>
      </c>
      <c r="H191" s="222">
        <v>1</v>
      </c>
      <c r="I191" s="223"/>
      <c r="J191" s="224">
        <f>ROUND(I191*H191,2)</f>
        <v>0</v>
      </c>
      <c r="K191" s="220" t="s">
        <v>1</v>
      </c>
      <c r="L191" s="44"/>
      <c r="M191" s="225" t="s">
        <v>1</v>
      </c>
      <c r="N191" s="226" t="s">
        <v>41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147</v>
      </c>
      <c r="AT191" s="229" t="s">
        <v>142</v>
      </c>
      <c r="AU191" s="229" t="s">
        <v>84</v>
      </c>
      <c r="AY191" s="17" t="s">
        <v>139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147</v>
      </c>
      <c r="BM191" s="229" t="s">
        <v>875</v>
      </c>
    </row>
    <row r="192" s="2" customFormat="1" ht="21.75" customHeight="1">
      <c r="A192" s="38"/>
      <c r="B192" s="39"/>
      <c r="C192" s="218" t="s">
        <v>464</v>
      </c>
      <c r="D192" s="218" t="s">
        <v>142</v>
      </c>
      <c r="E192" s="219" t="s">
        <v>1112</v>
      </c>
      <c r="F192" s="220" t="s">
        <v>1113</v>
      </c>
      <c r="G192" s="221" t="s">
        <v>745</v>
      </c>
      <c r="H192" s="222">
        <v>1</v>
      </c>
      <c r="I192" s="223"/>
      <c r="J192" s="224">
        <f>ROUND(I192*H192,2)</f>
        <v>0</v>
      </c>
      <c r="K192" s="220" t="s">
        <v>1</v>
      </c>
      <c r="L192" s="44"/>
      <c r="M192" s="225" t="s">
        <v>1</v>
      </c>
      <c r="N192" s="226" t="s">
        <v>41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147</v>
      </c>
      <c r="AT192" s="229" t="s">
        <v>142</v>
      </c>
      <c r="AU192" s="229" t="s">
        <v>84</v>
      </c>
      <c r="AY192" s="17" t="s">
        <v>139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84</v>
      </c>
      <c r="BK192" s="230">
        <f>ROUND(I192*H192,2)</f>
        <v>0</v>
      </c>
      <c r="BL192" s="17" t="s">
        <v>147</v>
      </c>
      <c r="BM192" s="229" t="s">
        <v>878</v>
      </c>
    </row>
    <row r="193" s="2" customFormat="1" ht="37.8" customHeight="1">
      <c r="A193" s="38"/>
      <c r="B193" s="39"/>
      <c r="C193" s="218" t="s">
        <v>470</v>
      </c>
      <c r="D193" s="218" t="s">
        <v>142</v>
      </c>
      <c r="E193" s="219" t="s">
        <v>1114</v>
      </c>
      <c r="F193" s="220" t="s">
        <v>1115</v>
      </c>
      <c r="G193" s="221" t="s">
        <v>1074</v>
      </c>
      <c r="H193" s="222">
        <v>20</v>
      </c>
      <c r="I193" s="223"/>
      <c r="J193" s="224">
        <f>ROUND(I193*H193,2)</f>
        <v>0</v>
      </c>
      <c r="K193" s="220" t="s">
        <v>1</v>
      </c>
      <c r="L193" s="44"/>
      <c r="M193" s="225" t="s">
        <v>1</v>
      </c>
      <c r="N193" s="226" t="s">
        <v>41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147</v>
      </c>
      <c r="AT193" s="229" t="s">
        <v>142</v>
      </c>
      <c r="AU193" s="229" t="s">
        <v>84</v>
      </c>
      <c r="AY193" s="17" t="s">
        <v>139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84</v>
      </c>
      <c r="BK193" s="230">
        <f>ROUND(I193*H193,2)</f>
        <v>0</v>
      </c>
      <c r="BL193" s="17" t="s">
        <v>147</v>
      </c>
      <c r="BM193" s="229" t="s">
        <v>881</v>
      </c>
    </row>
    <row r="194" s="2" customFormat="1" ht="16.5" customHeight="1">
      <c r="A194" s="38"/>
      <c r="B194" s="39"/>
      <c r="C194" s="218" t="s">
        <v>476</v>
      </c>
      <c r="D194" s="218" t="s">
        <v>142</v>
      </c>
      <c r="E194" s="219" t="s">
        <v>1116</v>
      </c>
      <c r="F194" s="220" t="s">
        <v>1102</v>
      </c>
      <c r="G194" s="221" t="s">
        <v>1074</v>
      </c>
      <c r="H194" s="222">
        <v>20</v>
      </c>
      <c r="I194" s="223"/>
      <c r="J194" s="224">
        <f>ROUND(I194*H194,2)</f>
        <v>0</v>
      </c>
      <c r="K194" s="220" t="s">
        <v>1</v>
      </c>
      <c r="L194" s="44"/>
      <c r="M194" s="225" t="s">
        <v>1</v>
      </c>
      <c r="N194" s="226" t="s">
        <v>41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147</v>
      </c>
      <c r="AT194" s="229" t="s">
        <v>142</v>
      </c>
      <c r="AU194" s="229" t="s">
        <v>84</v>
      </c>
      <c r="AY194" s="17" t="s">
        <v>139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84</v>
      </c>
      <c r="BK194" s="230">
        <f>ROUND(I194*H194,2)</f>
        <v>0</v>
      </c>
      <c r="BL194" s="17" t="s">
        <v>147</v>
      </c>
      <c r="BM194" s="229" t="s">
        <v>884</v>
      </c>
    </row>
    <row r="195" s="2" customFormat="1" ht="24.15" customHeight="1">
      <c r="A195" s="38"/>
      <c r="B195" s="39"/>
      <c r="C195" s="218" t="s">
        <v>480</v>
      </c>
      <c r="D195" s="218" t="s">
        <v>142</v>
      </c>
      <c r="E195" s="219" t="s">
        <v>1167</v>
      </c>
      <c r="F195" s="220" t="s">
        <v>1168</v>
      </c>
      <c r="G195" s="221" t="s">
        <v>745</v>
      </c>
      <c r="H195" s="222">
        <v>1</v>
      </c>
      <c r="I195" s="223"/>
      <c r="J195" s="224">
        <f>ROUND(I195*H195,2)</f>
        <v>0</v>
      </c>
      <c r="K195" s="220" t="s">
        <v>1</v>
      </c>
      <c r="L195" s="44"/>
      <c r="M195" s="225" t="s">
        <v>1</v>
      </c>
      <c r="N195" s="226" t="s">
        <v>41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147</v>
      </c>
      <c r="AT195" s="229" t="s">
        <v>142</v>
      </c>
      <c r="AU195" s="229" t="s">
        <v>84</v>
      </c>
      <c r="AY195" s="17" t="s">
        <v>139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147</v>
      </c>
      <c r="BM195" s="229" t="s">
        <v>887</v>
      </c>
    </row>
    <row r="196" s="2" customFormat="1" ht="16.5" customHeight="1">
      <c r="A196" s="38"/>
      <c r="B196" s="39"/>
      <c r="C196" s="218" t="s">
        <v>484</v>
      </c>
      <c r="D196" s="218" t="s">
        <v>142</v>
      </c>
      <c r="E196" s="219" t="s">
        <v>1169</v>
      </c>
      <c r="F196" s="220" t="s">
        <v>1102</v>
      </c>
      <c r="G196" s="221" t="s">
        <v>745</v>
      </c>
      <c r="H196" s="222">
        <v>1</v>
      </c>
      <c r="I196" s="223"/>
      <c r="J196" s="224">
        <f>ROUND(I196*H196,2)</f>
        <v>0</v>
      </c>
      <c r="K196" s="220" t="s">
        <v>1</v>
      </c>
      <c r="L196" s="44"/>
      <c r="M196" s="225" t="s">
        <v>1</v>
      </c>
      <c r="N196" s="226" t="s">
        <v>41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147</v>
      </c>
      <c r="AT196" s="229" t="s">
        <v>142</v>
      </c>
      <c r="AU196" s="229" t="s">
        <v>84</v>
      </c>
      <c r="AY196" s="17" t="s">
        <v>139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84</v>
      </c>
      <c r="BK196" s="230">
        <f>ROUND(I196*H196,2)</f>
        <v>0</v>
      </c>
      <c r="BL196" s="17" t="s">
        <v>147</v>
      </c>
      <c r="BM196" s="229" t="s">
        <v>888</v>
      </c>
    </row>
    <row r="197" s="2" customFormat="1" ht="24.15" customHeight="1">
      <c r="A197" s="38"/>
      <c r="B197" s="39"/>
      <c r="C197" s="218" t="s">
        <v>490</v>
      </c>
      <c r="D197" s="218" t="s">
        <v>142</v>
      </c>
      <c r="E197" s="219" t="s">
        <v>1170</v>
      </c>
      <c r="F197" s="220" t="s">
        <v>1171</v>
      </c>
      <c r="G197" s="221" t="s">
        <v>745</v>
      </c>
      <c r="H197" s="222">
        <v>1</v>
      </c>
      <c r="I197" s="223"/>
      <c r="J197" s="224">
        <f>ROUND(I197*H197,2)</f>
        <v>0</v>
      </c>
      <c r="K197" s="220" t="s">
        <v>1</v>
      </c>
      <c r="L197" s="44"/>
      <c r="M197" s="225" t="s">
        <v>1</v>
      </c>
      <c r="N197" s="226" t="s">
        <v>41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147</v>
      </c>
      <c r="AT197" s="229" t="s">
        <v>142</v>
      </c>
      <c r="AU197" s="229" t="s">
        <v>84</v>
      </c>
      <c r="AY197" s="17" t="s">
        <v>139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84</v>
      </c>
      <c r="BK197" s="230">
        <f>ROUND(I197*H197,2)</f>
        <v>0</v>
      </c>
      <c r="BL197" s="17" t="s">
        <v>147</v>
      </c>
      <c r="BM197" s="229" t="s">
        <v>890</v>
      </c>
    </row>
    <row r="198" s="2" customFormat="1" ht="16.5" customHeight="1">
      <c r="A198" s="38"/>
      <c r="B198" s="39"/>
      <c r="C198" s="218" t="s">
        <v>495</v>
      </c>
      <c r="D198" s="218" t="s">
        <v>142</v>
      </c>
      <c r="E198" s="219" t="s">
        <v>1172</v>
      </c>
      <c r="F198" s="220" t="s">
        <v>1102</v>
      </c>
      <c r="G198" s="221" t="s">
        <v>745</v>
      </c>
      <c r="H198" s="222">
        <v>1</v>
      </c>
      <c r="I198" s="223"/>
      <c r="J198" s="224">
        <f>ROUND(I198*H198,2)</f>
        <v>0</v>
      </c>
      <c r="K198" s="220" t="s">
        <v>1</v>
      </c>
      <c r="L198" s="44"/>
      <c r="M198" s="225" t="s">
        <v>1</v>
      </c>
      <c r="N198" s="226" t="s">
        <v>41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147</v>
      </c>
      <c r="AT198" s="229" t="s">
        <v>142</v>
      </c>
      <c r="AU198" s="229" t="s">
        <v>84</v>
      </c>
      <c r="AY198" s="17" t="s">
        <v>139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84</v>
      </c>
      <c r="BK198" s="230">
        <f>ROUND(I198*H198,2)</f>
        <v>0</v>
      </c>
      <c r="BL198" s="17" t="s">
        <v>147</v>
      </c>
      <c r="BM198" s="229" t="s">
        <v>893</v>
      </c>
    </row>
    <row r="199" s="2" customFormat="1" ht="24.15" customHeight="1">
      <c r="A199" s="38"/>
      <c r="B199" s="39"/>
      <c r="C199" s="218" t="s">
        <v>499</v>
      </c>
      <c r="D199" s="218" t="s">
        <v>142</v>
      </c>
      <c r="E199" s="219" t="s">
        <v>1173</v>
      </c>
      <c r="F199" s="220" t="s">
        <v>1174</v>
      </c>
      <c r="G199" s="221" t="s">
        <v>745</v>
      </c>
      <c r="H199" s="222">
        <v>2</v>
      </c>
      <c r="I199" s="223"/>
      <c r="J199" s="224">
        <f>ROUND(I199*H199,2)</f>
        <v>0</v>
      </c>
      <c r="K199" s="220" t="s">
        <v>1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147</v>
      </c>
      <c r="AT199" s="229" t="s">
        <v>142</v>
      </c>
      <c r="AU199" s="229" t="s">
        <v>84</v>
      </c>
      <c r="AY199" s="17" t="s">
        <v>139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147</v>
      </c>
      <c r="BM199" s="229" t="s">
        <v>894</v>
      </c>
    </row>
    <row r="200" s="2" customFormat="1" ht="16.5" customHeight="1">
      <c r="A200" s="38"/>
      <c r="B200" s="39"/>
      <c r="C200" s="218" t="s">
        <v>504</v>
      </c>
      <c r="D200" s="218" t="s">
        <v>142</v>
      </c>
      <c r="E200" s="219" t="s">
        <v>1175</v>
      </c>
      <c r="F200" s="220" t="s">
        <v>1102</v>
      </c>
      <c r="G200" s="221" t="s">
        <v>745</v>
      </c>
      <c r="H200" s="222">
        <v>2</v>
      </c>
      <c r="I200" s="223"/>
      <c r="J200" s="224">
        <f>ROUND(I200*H200,2)</f>
        <v>0</v>
      </c>
      <c r="K200" s="220" t="s">
        <v>1</v>
      </c>
      <c r="L200" s="44"/>
      <c r="M200" s="225" t="s">
        <v>1</v>
      </c>
      <c r="N200" s="226" t="s">
        <v>41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147</v>
      </c>
      <c r="AT200" s="229" t="s">
        <v>142</v>
      </c>
      <c r="AU200" s="229" t="s">
        <v>84</v>
      </c>
      <c r="AY200" s="17" t="s">
        <v>139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84</v>
      </c>
      <c r="BK200" s="230">
        <f>ROUND(I200*H200,2)</f>
        <v>0</v>
      </c>
      <c r="BL200" s="17" t="s">
        <v>147</v>
      </c>
      <c r="BM200" s="229" t="s">
        <v>895</v>
      </c>
    </row>
    <row r="201" s="2" customFormat="1" ht="37.8" customHeight="1">
      <c r="A201" s="38"/>
      <c r="B201" s="39"/>
      <c r="C201" s="218" t="s">
        <v>508</v>
      </c>
      <c r="D201" s="218" t="s">
        <v>142</v>
      </c>
      <c r="E201" s="219" t="s">
        <v>1176</v>
      </c>
      <c r="F201" s="220" t="s">
        <v>1177</v>
      </c>
      <c r="G201" s="221" t="s">
        <v>745</v>
      </c>
      <c r="H201" s="222">
        <v>3</v>
      </c>
      <c r="I201" s="223"/>
      <c r="J201" s="224">
        <f>ROUND(I201*H201,2)</f>
        <v>0</v>
      </c>
      <c r="K201" s="220" t="s">
        <v>1</v>
      </c>
      <c r="L201" s="44"/>
      <c r="M201" s="225" t="s">
        <v>1</v>
      </c>
      <c r="N201" s="226" t="s">
        <v>41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147</v>
      </c>
      <c r="AT201" s="229" t="s">
        <v>142</v>
      </c>
      <c r="AU201" s="229" t="s">
        <v>84</v>
      </c>
      <c r="AY201" s="17" t="s">
        <v>139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84</v>
      </c>
      <c r="BK201" s="230">
        <f>ROUND(I201*H201,2)</f>
        <v>0</v>
      </c>
      <c r="BL201" s="17" t="s">
        <v>147</v>
      </c>
      <c r="BM201" s="229" t="s">
        <v>896</v>
      </c>
    </row>
    <row r="202" s="2" customFormat="1" ht="16.5" customHeight="1">
      <c r="A202" s="38"/>
      <c r="B202" s="39"/>
      <c r="C202" s="218" t="s">
        <v>512</v>
      </c>
      <c r="D202" s="218" t="s">
        <v>142</v>
      </c>
      <c r="E202" s="219" t="s">
        <v>1178</v>
      </c>
      <c r="F202" s="220" t="s">
        <v>1102</v>
      </c>
      <c r="G202" s="221" t="s">
        <v>745</v>
      </c>
      <c r="H202" s="222">
        <v>3</v>
      </c>
      <c r="I202" s="223"/>
      <c r="J202" s="224">
        <f>ROUND(I202*H202,2)</f>
        <v>0</v>
      </c>
      <c r="K202" s="220" t="s">
        <v>1</v>
      </c>
      <c r="L202" s="44"/>
      <c r="M202" s="225" t="s">
        <v>1</v>
      </c>
      <c r="N202" s="226" t="s">
        <v>41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147</v>
      </c>
      <c r="AT202" s="229" t="s">
        <v>142</v>
      </c>
      <c r="AU202" s="229" t="s">
        <v>84</v>
      </c>
      <c r="AY202" s="17" t="s">
        <v>139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84</v>
      </c>
      <c r="BK202" s="230">
        <f>ROUND(I202*H202,2)</f>
        <v>0</v>
      </c>
      <c r="BL202" s="17" t="s">
        <v>147</v>
      </c>
      <c r="BM202" s="229" t="s">
        <v>897</v>
      </c>
    </row>
    <row r="203" s="2" customFormat="1" ht="16.5" customHeight="1">
      <c r="A203" s="38"/>
      <c r="B203" s="39"/>
      <c r="C203" s="218" t="s">
        <v>516</v>
      </c>
      <c r="D203" s="218" t="s">
        <v>142</v>
      </c>
      <c r="E203" s="219" t="s">
        <v>1138</v>
      </c>
      <c r="F203" s="220" t="s">
        <v>1139</v>
      </c>
      <c r="G203" s="221" t="s">
        <v>745</v>
      </c>
      <c r="H203" s="222">
        <v>2</v>
      </c>
      <c r="I203" s="223"/>
      <c r="J203" s="224">
        <f>ROUND(I203*H203,2)</f>
        <v>0</v>
      </c>
      <c r="K203" s="220" t="s">
        <v>1</v>
      </c>
      <c r="L203" s="44"/>
      <c r="M203" s="225" t="s">
        <v>1</v>
      </c>
      <c r="N203" s="226" t="s">
        <v>41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147</v>
      </c>
      <c r="AT203" s="229" t="s">
        <v>142</v>
      </c>
      <c r="AU203" s="229" t="s">
        <v>84</v>
      </c>
      <c r="AY203" s="17" t="s">
        <v>139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84</v>
      </c>
      <c r="BK203" s="230">
        <f>ROUND(I203*H203,2)</f>
        <v>0</v>
      </c>
      <c r="BL203" s="17" t="s">
        <v>147</v>
      </c>
      <c r="BM203" s="229" t="s">
        <v>898</v>
      </c>
    </row>
    <row r="204" s="2" customFormat="1" ht="16.5" customHeight="1">
      <c r="A204" s="38"/>
      <c r="B204" s="39"/>
      <c r="C204" s="218" t="s">
        <v>520</v>
      </c>
      <c r="D204" s="218" t="s">
        <v>142</v>
      </c>
      <c r="E204" s="219" t="s">
        <v>1140</v>
      </c>
      <c r="F204" s="220" t="s">
        <v>1102</v>
      </c>
      <c r="G204" s="221" t="s">
        <v>745</v>
      </c>
      <c r="H204" s="222">
        <v>2</v>
      </c>
      <c r="I204" s="223"/>
      <c r="J204" s="224">
        <f>ROUND(I204*H204,2)</f>
        <v>0</v>
      </c>
      <c r="K204" s="220" t="s">
        <v>1</v>
      </c>
      <c r="L204" s="44"/>
      <c r="M204" s="225" t="s">
        <v>1</v>
      </c>
      <c r="N204" s="226" t="s">
        <v>41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147</v>
      </c>
      <c r="AT204" s="229" t="s">
        <v>142</v>
      </c>
      <c r="AU204" s="229" t="s">
        <v>84</v>
      </c>
      <c r="AY204" s="17" t="s">
        <v>139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84</v>
      </c>
      <c r="BK204" s="230">
        <f>ROUND(I204*H204,2)</f>
        <v>0</v>
      </c>
      <c r="BL204" s="17" t="s">
        <v>147</v>
      </c>
      <c r="BM204" s="229" t="s">
        <v>899</v>
      </c>
    </row>
    <row r="205" s="2" customFormat="1" ht="16.5" customHeight="1">
      <c r="A205" s="38"/>
      <c r="B205" s="39"/>
      <c r="C205" s="218" t="s">
        <v>524</v>
      </c>
      <c r="D205" s="218" t="s">
        <v>142</v>
      </c>
      <c r="E205" s="219" t="s">
        <v>1179</v>
      </c>
      <c r="F205" s="220" t="s">
        <v>1180</v>
      </c>
      <c r="G205" s="221" t="s">
        <v>745</v>
      </c>
      <c r="H205" s="222">
        <v>2</v>
      </c>
      <c r="I205" s="223"/>
      <c r="J205" s="224">
        <f>ROUND(I205*H205,2)</f>
        <v>0</v>
      </c>
      <c r="K205" s="220" t="s">
        <v>1</v>
      </c>
      <c r="L205" s="44"/>
      <c r="M205" s="225" t="s">
        <v>1</v>
      </c>
      <c r="N205" s="226" t="s">
        <v>41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147</v>
      </c>
      <c r="AT205" s="229" t="s">
        <v>142</v>
      </c>
      <c r="AU205" s="229" t="s">
        <v>84</v>
      </c>
      <c r="AY205" s="17" t="s">
        <v>139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84</v>
      </c>
      <c r="BK205" s="230">
        <f>ROUND(I205*H205,2)</f>
        <v>0</v>
      </c>
      <c r="BL205" s="17" t="s">
        <v>147</v>
      </c>
      <c r="BM205" s="229" t="s">
        <v>901</v>
      </c>
    </row>
    <row r="206" s="2" customFormat="1" ht="16.5" customHeight="1">
      <c r="A206" s="38"/>
      <c r="B206" s="39"/>
      <c r="C206" s="218" t="s">
        <v>528</v>
      </c>
      <c r="D206" s="218" t="s">
        <v>142</v>
      </c>
      <c r="E206" s="219" t="s">
        <v>1181</v>
      </c>
      <c r="F206" s="220" t="s">
        <v>1102</v>
      </c>
      <c r="G206" s="221" t="s">
        <v>745</v>
      </c>
      <c r="H206" s="222">
        <v>2</v>
      </c>
      <c r="I206" s="223"/>
      <c r="J206" s="224">
        <f>ROUND(I206*H206,2)</f>
        <v>0</v>
      </c>
      <c r="K206" s="220" t="s">
        <v>1</v>
      </c>
      <c r="L206" s="44"/>
      <c r="M206" s="225" t="s">
        <v>1</v>
      </c>
      <c r="N206" s="226" t="s">
        <v>41</v>
      </c>
      <c r="O206" s="91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147</v>
      </c>
      <c r="AT206" s="229" t="s">
        <v>142</v>
      </c>
      <c r="AU206" s="229" t="s">
        <v>84</v>
      </c>
      <c r="AY206" s="17" t="s">
        <v>139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84</v>
      </c>
      <c r="BK206" s="230">
        <f>ROUND(I206*H206,2)</f>
        <v>0</v>
      </c>
      <c r="BL206" s="17" t="s">
        <v>147</v>
      </c>
      <c r="BM206" s="229" t="s">
        <v>904</v>
      </c>
    </row>
    <row r="207" s="2" customFormat="1" ht="16.5" customHeight="1">
      <c r="A207" s="38"/>
      <c r="B207" s="39"/>
      <c r="C207" s="218" t="s">
        <v>532</v>
      </c>
      <c r="D207" s="218" t="s">
        <v>142</v>
      </c>
      <c r="E207" s="219" t="s">
        <v>1141</v>
      </c>
      <c r="F207" s="220" t="s">
        <v>1142</v>
      </c>
      <c r="G207" s="221" t="s">
        <v>745</v>
      </c>
      <c r="H207" s="222">
        <v>2</v>
      </c>
      <c r="I207" s="223"/>
      <c r="J207" s="224">
        <f>ROUND(I207*H207,2)</f>
        <v>0</v>
      </c>
      <c r="K207" s="220" t="s">
        <v>1</v>
      </c>
      <c r="L207" s="44"/>
      <c r="M207" s="225" t="s">
        <v>1</v>
      </c>
      <c r="N207" s="226" t="s">
        <v>41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147</v>
      </c>
      <c r="AT207" s="229" t="s">
        <v>142</v>
      </c>
      <c r="AU207" s="229" t="s">
        <v>84</v>
      </c>
      <c r="AY207" s="17" t="s">
        <v>139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84</v>
      </c>
      <c r="BK207" s="230">
        <f>ROUND(I207*H207,2)</f>
        <v>0</v>
      </c>
      <c r="BL207" s="17" t="s">
        <v>147</v>
      </c>
      <c r="BM207" s="229" t="s">
        <v>907</v>
      </c>
    </row>
    <row r="208" s="2" customFormat="1" ht="16.5" customHeight="1">
      <c r="A208" s="38"/>
      <c r="B208" s="39"/>
      <c r="C208" s="218" t="s">
        <v>538</v>
      </c>
      <c r="D208" s="218" t="s">
        <v>142</v>
      </c>
      <c r="E208" s="219" t="s">
        <v>1143</v>
      </c>
      <c r="F208" s="220" t="s">
        <v>1102</v>
      </c>
      <c r="G208" s="221" t="s">
        <v>745</v>
      </c>
      <c r="H208" s="222">
        <v>2</v>
      </c>
      <c r="I208" s="223"/>
      <c r="J208" s="224">
        <f>ROUND(I208*H208,2)</f>
        <v>0</v>
      </c>
      <c r="K208" s="220" t="s">
        <v>1</v>
      </c>
      <c r="L208" s="44"/>
      <c r="M208" s="225" t="s">
        <v>1</v>
      </c>
      <c r="N208" s="226" t="s">
        <v>41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147</v>
      </c>
      <c r="AT208" s="229" t="s">
        <v>142</v>
      </c>
      <c r="AU208" s="229" t="s">
        <v>84</v>
      </c>
      <c r="AY208" s="17" t="s">
        <v>139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84</v>
      </c>
      <c r="BK208" s="230">
        <f>ROUND(I208*H208,2)</f>
        <v>0</v>
      </c>
      <c r="BL208" s="17" t="s">
        <v>147</v>
      </c>
      <c r="BM208" s="229" t="s">
        <v>910</v>
      </c>
    </row>
    <row r="209" s="2" customFormat="1" ht="24.15" customHeight="1">
      <c r="A209" s="38"/>
      <c r="B209" s="39"/>
      <c r="C209" s="218" t="s">
        <v>543</v>
      </c>
      <c r="D209" s="218" t="s">
        <v>142</v>
      </c>
      <c r="E209" s="219" t="s">
        <v>1182</v>
      </c>
      <c r="F209" s="220" t="s">
        <v>1183</v>
      </c>
      <c r="G209" s="221" t="s">
        <v>1074</v>
      </c>
      <c r="H209" s="222">
        <v>12</v>
      </c>
      <c r="I209" s="223"/>
      <c r="J209" s="224">
        <f>ROUND(I209*H209,2)</f>
        <v>0</v>
      </c>
      <c r="K209" s="220" t="s">
        <v>1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147</v>
      </c>
      <c r="AT209" s="229" t="s">
        <v>142</v>
      </c>
      <c r="AU209" s="229" t="s">
        <v>84</v>
      </c>
      <c r="AY209" s="17" t="s">
        <v>139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147</v>
      </c>
      <c r="BM209" s="229" t="s">
        <v>913</v>
      </c>
    </row>
    <row r="210" s="2" customFormat="1" ht="16.5" customHeight="1">
      <c r="A210" s="38"/>
      <c r="B210" s="39"/>
      <c r="C210" s="218" t="s">
        <v>547</v>
      </c>
      <c r="D210" s="218" t="s">
        <v>142</v>
      </c>
      <c r="E210" s="219" t="s">
        <v>1184</v>
      </c>
      <c r="F210" s="220" t="s">
        <v>1102</v>
      </c>
      <c r="G210" s="221" t="s">
        <v>1074</v>
      </c>
      <c r="H210" s="222">
        <v>12</v>
      </c>
      <c r="I210" s="223"/>
      <c r="J210" s="224">
        <f>ROUND(I210*H210,2)</f>
        <v>0</v>
      </c>
      <c r="K210" s="220" t="s">
        <v>1</v>
      </c>
      <c r="L210" s="44"/>
      <c r="M210" s="225" t="s">
        <v>1</v>
      </c>
      <c r="N210" s="226" t="s">
        <v>41</v>
      </c>
      <c r="O210" s="91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147</v>
      </c>
      <c r="AT210" s="229" t="s">
        <v>142</v>
      </c>
      <c r="AU210" s="229" t="s">
        <v>84</v>
      </c>
      <c r="AY210" s="17" t="s">
        <v>139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84</v>
      </c>
      <c r="BK210" s="230">
        <f>ROUND(I210*H210,2)</f>
        <v>0</v>
      </c>
      <c r="BL210" s="17" t="s">
        <v>147</v>
      </c>
      <c r="BM210" s="229" t="s">
        <v>916</v>
      </c>
    </row>
    <row r="211" s="2" customFormat="1" ht="24.15" customHeight="1">
      <c r="A211" s="38"/>
      <c r="B211" s="39"/>
      <c r="C211" s="218" t="s">
        <v>551</v>
      </c>
      <c r="D211" s="218" t="s">
        <v>142</v>
      </c>
      <c r="E211" s="219" t="s">
        <v>1144</v>
      </c>
      <c r="F211" s="220" t="s">
        <v>1145</v>
      </c>
      <c r="G211" s="221" t="s">
        <v>1074</v>
      </c>
      <c r="H211" s="222">
        <v>3</v>
      </c>
      <c r="I211" s="223"/>
      <c r="J211" s="224">
        <f>ROUND(I211*H211,2)</f>
        <v>0</v>
      </c>
      <c r="K211" s="220" t="s">
        <v>1</v>
      </c>
      <c r="L211" s="44"/>
      <c r="M211" s="225" t="s">
        <v>1</v>
      </c>
      <c r="N211" s="226" t="s">
        <v>41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147</v>
      </c>
      <c r="AT211" s="229" t="s">
        <v>142</v>
      </c>
      <c r="AU211" s="229" t="s">
        <v>84</v>
      </c>
      <c r="AY211" s="17" t="s">
        <v>139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84</v>
      </c>
      <c r="BK211" s="230">
        <f>ROUND(I211*H211,2)</f>
        <v>0</v>
      </c>
      <c r="BL211" s="17" t="s">
        <v>147</v>
      </c>
      <c r="BM211" s="229" t="s">
        <v>919</v>
      </c>
    </row>
    <row r="212" s="2" customFormat="1" ht="16.5" customHeight="1">
      <c r="A212" s="38"/>
      <c r="B212" s="39"/>
      <c r="C212" s="218" t="s">
        <v>555</v>
      </c>
      <c r="D212" s="218" t="s">
        <v>142</v>
      </c>
      <c r="E212" s="219" t="s">
        <v>1146</v>
      </c>
      <c r="F212" s="220" t="s">
        <v>1102</v>
      </c>
      <c r="G212" s="221" t="s">
        <v>1074</v>
      </c>
      <c r="H212" s="222">
        <v>3</v>
      </c>
      <c r="I212" s="223"/>
      <c r="J212" s="224">
        <f>ROUND(I212*H212,2)</f>
        <v>0</v>
      </c>
      <c r="K212" s="220" t="s">
        <v>1</v>
      </c>
      <c r="L212" s="44"/>
      <c r="M212" s="225" t="s">
        <v>1</v>
      </c>
      <c r="N212" s="226" t="s">
        <v>41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147</v>
      </c>
      <c r="AT212" s="229" t="s">
        <v>142</v>
      </c>
      <c r="AU212" s="229" t="s">
        <v>84</v>
      </c>
      <c r="AY212" s="17" t="s">
        <v>139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84</v>
      </c>
      <c r="BK212" s="230">
        <f>ROUND(I212*H212,2)</f>
        <v>0</v>
      </c>
      <c r="BL212" s="17" t="s">
        <v>147</v>
      </c>
      <c r="BM212" s="229" t="s">
        <v>922</v>
      </c>
    </row>
    <row r="213" s="2" customFormat="1" ht="24.15" customHeight="1">
      <c r="A213" s="38"/>
      <c r="B213" s="39"/>
      <c r="C213" s="218" t="s">
        <v>559</v>
      </c>
      <c r="D213" s="218" t="s">
        <v>142</v>
      </c>
      <c r="E213" s="219" t="s">
        <v>1185</v>
      </c>
      <c r="F213" s="220" t="s">
        <v>1186</v>
      </c>
      <c r="G213" s="221" t="s">
        <v>1074</v>
      </c>
      <c r="H213" s="222">
        <v>1.5</v>
      </c>
      <c r="I213" s="223"/>
      <c r="J213" s="224">
        <f>ROUND(I213*H213,2)</f>
        <v>0</v>
      </c>
      <c r="K213" s="220" t="s">
        <v>1</v>
      </c>
      <c r="L213" s="44"/>
      <c r="M213" s="225" t="s">
        <v>1</v>
      </c>
      <c r="N213" s="226" t="s">
        <v>41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147</v>
      </c>
      <c r="AT213" s="229" t="s">
        <v>142</v>
      </c>
      <c r="AU213" s="229" t="s">
        <v>84</v>
      </c>
      <c r="AY213" s="17" t="s">
        <v>139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84</v>
      </c>
      <c r="BK213" s="230">
        <f>ROUND(I213*H213,2)</f>
        <v>0</v>
      </c>
      <c r="BL213" s="17" t="s">
        <v>147</v>
      </c>
      <c r="BM213" s="229" t="s">
        <v>925</v>
      </c>
    </row>
    <row r="214" s="2" customFormat="1" ht="16.5" customHeight="1">
      <c r="A214" s="38"/>
      <c r="B214" s="39"/>
      <c r="C214" s="218" t="s">
        <v>563</v>
      </c>
      <c r="D214" s="218" t="s">
        <v>142</v>
      </c>
      <c r="E214" s="219" t="s">
        <v>1187</v>
      </c>
      <c r="F214" s="220" t="s">
        <v>1102</v>
      </c>
      <c r="G214" s="221" t="s">
        <v>1074</v>
      </c>
      <c r="H214" s="222">
        <v>1.5</v>
      </c>
      <c r="I214" s="223"/>
      <c r="J214" s="224">
        <f>ROUND(I214*H214,2)</f>
        <v>0</v>
      </c>
      <c r="K214" s="220" t="s">
        <v>1</v>
      </c>
      <c r="L214" s="44"/>
      <c r="M214" s="225" t="s">
        <v>1</v>
      </c>
      <c r="N214" s="226" t="s">
        <v>41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147</v>
      </c>
      <c r="AT214" s="229" t="s">
        <v>142</v>
      </c>
      <c r="AU214" s="229" t="s">
        <v>84</v>
      </c>
      <c r="AY214" s="17" t="s">
        <v>139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84</v>
      </c>
      <c r="BK214" s="230">
        <f>ROUND(I214*H214,2)</f>
        <v>0</v>
      </c>
      <c r="BL214" s="17" t="s">
        <v>147</v>
      </c>
      <c r="BM214" s="229" t="s">
        <v>928</v>
      </c>
    </row>
    <row r="215" s="2" customFormat="1" ht="16.5" customHeight="1">
      <c r="A215" s="38"/>
      <c r="B215" s="39"/>
      <c r="C215" s="218" t="s">
        <v>567</v>
      </c>
      <c r="D215" s="218" t="s">
        <v>142</v>
      </c>
      <c r="E215" s="219" t="s">
        <v>1147</v>
      </c>
      <c r="F215" s="220" t="s">
        <v>1148</v>
      </c>
      <c r="G215" s="221" t="s">
        <v>1074</v>
      </c>
      <c r="H215" s="222">
        <v>1</v>
      </c>
      <c r="I215" s="223"/>
      <c r="J215" s="224">
        <f>ROUND(I215*H215,2)</f>
        <v>0</v>
      </c>
      <c r="K215" s="220" t="s">
        <v>1</v>
      </c>
      <c r="L215" s="44"/>
      <c r="M215" s="225" t="s">
        <v>1</v>
      </c>
      <c r="N215" s="226" t="s">
        <v>41</v>
      </c>
      <c r="O215" s="91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147</v>
      </c>
      <c r="AT215" s="229" t="s">
        <v>142</v>
      </c>
      <c r="AU215" s="229" t="s">
        <v>84</v>
      </c>
      <c r="AY215" s="17" t="s">
        <v>139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84</v>
      </c>
      <c r="BK215" s="230">
        <f>ROUND(I215*H215,2)</f>
        <v>0</v>
      </c>
      <c r="BL215" s="17" t="s">
        <v>147</v>
      </c>
      <c r="BM215" s="229" t="s">
        <v>931</v>
      </c>
    </row>
    <row r="216" s="2" customFormat="1" ht="16.5" customHeight="1">
      <c r="A216" s="38"/>
      <c r="B216" s="39"/>
      <c r="C216" s="218" t="s">
        <v>573</v>
      </c>
      <c r="D216" s="218" t="s">
        <v>142</v>
      </c>
      <c r="E216" s="219" t="s">
        <v>1149</v>
      </c>
      <c r="F216" s="220" t="s">
        <v>1102</v>
      </c>
      <c r="G216" s="221" t="s">
        <v>1074</v>
      </c>
      <c r="H216" s="222">
        <v>1</v>
      </c>
      <c r="I216" s="223"/>
      <c r="J216" s="224">
        <f>ROUND(I216*H216,2)</f>
        <v>0</v>
      </c>
      <c r="K216" s="220" t="s">
        <v>1</v>
      </c>
      <c r="L216" s="44"/>
      <c r="M216" s="225" t="s">
        <v>1</v>
      </c>
      <c r="N216" s="226" t="s">
        <v>41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147</v>
      </c>
      <c r="AT216" s="229" t="s">
        <v>142</v>
      </c>
      <c r="AU216" s="229" t="s">
        <v>84</v>
      </c>
      <c r="AY216" s="17" t="s">
        <v>139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84</v>
      </c>
      <c r="BK216" s="230">
        <f>ROUND(I216*H216,2)</f>
        <v>0</v>
      </c>
      <c r="BL216" s="17" t="s">
        <v>147</v>
      </c>
      <c r="BM216" s="229" t="s">
        <v>934</v>
      </c>
    </row>
    <row r="217" s="2" customFormat="1" ht="16.5" customHeight="1">
      <c r="A217" s="38"/>
      <c r="B217" s="39"/>
      <c r="C217" s="218" t="s">
        <v>577</v>
      </c>
      <c r="D217" s="218" t="s">
        <v>142</v>
      </c>
      <c r="E217" s="219" t="s">
        <v>1188</v>
      </c>
      <c r="F217" s="220" t="s">
        <v>1189</v>
      </c>
      <c r="G217" s="221" t="s">
        <v>1074</v>
      </c>
      <c r="H217" s="222">
        <v>1</v>
      </c>
      <c r="I217" s="223"/>
      <c r="J217" s="224">
        <f>ROUND(I217*H217,2)</f>
        <v>0</v>
      </c>
      <c r="K217" s="220" t="s">
        <v>1</v>
      </c>
      <c r="L217" s="44"/>
      <c r="M217" s="225" t="s">
        <v>1</v>
      </c>
      <c r="N217" s="226" t="s">
        <v>41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147</v>
      </c>
      <c r="AT217" s="229" t="s">
        <v>142</v>
      </c>
      <c r="AU217" s="229" t="s">
        <v>84</v>
      </c>
      <c r="AY217" s="17" t="s">
        <v>139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84</v>
      </c>
      <c r="BK217" s="230">
        <f>ROUND(I217*H217,2)</f>
        <v>0</v>
      </c>
      <c r="BL217" s="17" t="s">
        <v>147</v>
      </c>
      <c r="BM217" s="229" t="s">
        <v>937</v>
      </c>
    </row>
    <row r="218" s="2" customFormat="1" ht="16.5" customHeight="1">
      <c r="A218" s="38"/>
      <c r="B218" s="39"/>
      <c r="C218" s="218" t="s">
        <v>581</v>
      </c>
      <c r="D218" s="218" t="s">
        <v>142</v>
      </c>
      <c r="E218" s="219" t="s">
        <v>1190</v>
      </c>
      <c r="F218" s="220" t="s">
        <v>1102</v>
      </c>
      <c r="G218" s="221" t="s">
        <v>1074</v>
      </c>
      <c r="H218" s="222">
        <v>1</v>
      </c>
      <c r="I218" s="223"/>
      <c r="J218" s="224">
        <f>ROUND(I218*H218,2)</f>
        <v>0</v>
      </c>
      <c r="K218" s="220" t="s">
        <v>1</v>
      </c>
      <c r="L218" s="44"/>
      <c r="M218" s="225" t="s">
        <v>1</v>
      </c>
      <c r="N218" s="226" t="s">
        <v>41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147</v>
      </c>
      <c r="AT218" s="229" t="s">
        <v>142</v>
      </c>
      <c r="AU218" s="229" t="s">
        <v>84</v>
      </c>
      <c r="AY218" s="17" t="s">
        <v>139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84</v>
      </c>
      <c r="BK218" s="230">
        <f>ROUND(I218*H218,2)</f>
        <v>0</v>
      </c>
      <c r="BL218" s="17" t="s">
        <v>147</v>
      </c>
      <c r="BM218" s="229" t="s">
        <v>940</v>
      </c>
    </row>
    <row r="219" s="2" customFormat="1" ht="16.5" customHeight="1">
      <c r="A219" s="38"/>
      <c r="B219" s="39"/>
      <c r="C219" s="218" t="s">
        <v>585</v>
      </c>
      <c r="D219" s="218" t="s">
        <v>142</v>
      </c>
      <c r="E219" s="219" t="s">
        <v>1150</v>
      </c>
      <c r="F219" s="220" t="s">
        <v>1151</v>
      </c>
      <c r="G219" s="221" t="s">
        <v>1074</v>
      </c>
      <c r="H219" s="222">
        <v>1</v>
      </c>
      <c r="I219" s="223"/>
      <c r="J219" s="224">
        <f>ROUND(I219*H219,2)</f>
        <v>0</v>
      </c>
      <c r="K219" s="220" t="s">
        <v>1</v>
      </c>
      <c r="L219" s="44"/>
      <c r="M219" s="225" t="s">
        <v>1</v>
      </c>
      <c r="N219" s="226" t="s">
        <v>41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147</v>
      </c>
      <c r="AT219" s="229" t="s">
        <v>142</v>
      </c>
      <c r="AU219" s="229" t="s">
        <v>84</v>
      </c>
      <c r="AY219" s="17" t="s">
        <v>139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84</v>
      </c>
      <c r="BK219" s="230">
        <f>ROUND(I219*H219,2)</f>
        <v>0</v>
      </c>
      <c r="BL219" s="17" t="s">
        <v>147</v>
      </c>
      <c r="BM219" s="229" t="s">
        <v>943</v>
      </c>
    </row>
    <row r="220" s="2" customFormat="1" ht="16.5" customHeight="1">
      <c r="A220" s="38"/>
      <c r="B220" s="39"/>
      <c r="C220" s="218" t="s">
        <v>589</v>
      </c>
      <c r="D220" s="218" t="s">
        <v>142</v>
      </c>
      <c r="E220" s="219" t="s">
        <v>1152</v>
      </c>
      <c r="F220" s="220" t="s">
        <v>1102</v>
      </c>
      <c r="G220" s="221" t="s">
        <v>1074</v>
      </c>
      <c r="H220" s="222">
        <v>1</v>
      </c>
      <c r="I220" s="223"/>
      <c r="J220" s="224">
        <f>ROUND(I220*H220,2)</f>
        <v>0</v>
      </c>
      <c r="K220" s="220" t="s">
        <v>1</v>
      </c>
      <c r="L220" s="44"/>
      <c r="M220" s="225" t="s">
        <v>1</v>
      </c>
      <c r="N220" s="226" t="s">
        <v>41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147</v>
      </c>
      <c r="AT220" s="229" t="s">
        <v>142</v>
      </c>
      <c r="AU220" s="229" t="s">
        <v>84</v>
      </c>
      <c r="AY220" s="17" t="s">
        <v>139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84</v>
      </c>
      <c r="BK220" s="230">
        <f>ROUND(I220*H220,2)</f>
        <v>0</v>
      </c>
      <c r="BL220" s="17" t="s">
        <v>147</v>
      </c>
      <c r="BM220" s="229" t="s">
        <v>946</v>
      </c>
    </row>
    <row r="221" s="2" customFormat="1" ht="16.5" customHeight="1">
      <c r="A221" s="38"/>
      <c r="B221" s="39"/>
      <c r="C221" s="218" t="s">
        <v>593</v>
      </c>
      <c r="D221" s="218" t="s">
        <v>142</v>
      </c>
      <c r="E221" s="219" t="s">
        <v>1153</v>
      </c>
      <c r="F221" s="220" t="s">
        <v>1154</v>
      </c>
      <c r="G221" s="221" t="s">
        <v>745</v>
      </c>
      <c r="H221" s="222">
        <v>1</v>
      </c>
      <c r="I221" s="223"/>
      <c r="J221" s="224">
        <f>ROUND(I221*H221,2)</f>
        <v>0</v>
      </c>
      <c r="K221" s="220" t="s">
        <v>1</v>
      </c>
      <c r="L221" s="44"/>
      <c r="M221" s="225" t="s">
        <v>1</v>
      </c>
      <c r="N221" s="226" t="s">
        <v>41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147</v>
      </c>
      <c r="AT221" s="229" t="s">
        <v>142</v>
      </c>
      <c r="AU221" s="229" t="s">
        <v>84</v>
      </c>
      <c r="AY221" s="17" t="s">
        <v>139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84</v>
      </c>
      <c r="BK221" s="230">
        <f>ROUND(I221*H221,2)</f>
        <v>0</v>
      </c>
      <c r="BL221" s="17" t="s">
        <v>147</v>
      </c>
      <c r="BM221" s="229" t="s">
        <v>949</v>
      </c>
    </row>
    <row r="222" s="2" customFormat="1" ht="24.15" customHeight="1">
      <c r="A222" s="38"/>
      <c r="B222" s="39"/>
      <c r="C222" s="218" t="s">
        <v>598</v>
      </c>
      <c r="D222" s="218" t="s">
        <v>142</v>
      </c>
      <c r="E222" s="219" t="s">
        <v>1155</v>
      </c>
      <c r="F222" s="220" t="s">
        <v>1156</v>
      </c>
      <c r="G222" s="221" t="s">
        <v>745</v>
      </c>
      <c r="H222" s="222">
        <v>1</v>
      </c>
      <c r="I222" s="223"/>
      <c r="J222" s="224">
        <f>ROUND(I222*H222,2)</f>
        <v>0</v>
      </c>
      <c r="K222" s="220" t="s">
        <v>1</v>
      </c>
      <c r="L222" s="44"/>
      <c r="M222" s="225" t="s">
        <v>1</v>
      </c>
      <c r="N222" s="226" t="s">
        <v>41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147</v>
      </c>
      <c r="AT222" s="229" t="s">
        <v>142</v>
      </c>
      <c r="AU222" s="229" t="s">
        <v>84</v>
      </c>
      <c r="AY222" s="17" t="s">
        <v>139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84</v>
      </c>
      <c r="BK222" s="230">
        <f>ROUND(I222*H222,2)</f>
        <v>0</v>
      </c>
      <c r="BL222" s="17" t="s">
        <v>147</v>
      </c>
      <c r="BM222" s="229" t="s">
        <v>952</v>
      </c>
    </row>
    <row r="223" s="12" customFormat="1" ht="25.92" customHeight="1">
      <c r="A223" s="12"/>
      <c r="B223" s="202"/>
      <c r="C223" s="203"/>
      <c r="D223" s="204" t="s">
        <v>75</v>
      </c>
      <c r="E223" s="205" t="s">
        <v>840</v>
      </c>
      <c r="F223" s="205" t="s">
        <v>1191</v>
      </c>
      <c r="G223" s="203"/>
      <c r="H223" s="203"/>
      <c r="I223" s="206"/>
      <c r="J223" s="207">
        <f>BK223</f>
        <v>0</v>
      </c>
      <c r="K223" s="203"/>
      <c r="L223" s="208"/>
      <c r="M223" s="209"/>
      <c r="N223" s="210"/>
      <c r="O223" s="210"/>
      <c r="P223" s="211">
        <f>SUM(P224:P225)</f>
        <v>0</v>
      </c>
      <c r="Q223" s="210"/>
      <c r="R223" s="211">
        <f>SUM(R224:R225)</f>
        <v>0</v>
      </c>
      <c r="S223" s="210"/>
      <c r="T223" s="212">
        <f>SUM(T224:T225)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3" t="s">
        <v>84</v>
      </c>
      <c r="AT223" s="214" t="s">
        <v>75</v>
      </c>
      <c r="AU223" s="214" t="s">
        <v>76</v>
      </c>
      <c r="AY223" s="213" t="s">
        <v>139</v>
      </c>
      <c r="BK223" s="215">
        <f>SUM(BK224:BK225)</f>
        <v>0</v>
      </c>
    </row>
    <row r="224" s="2" customFormat="1" ht="24.15" customHeight="1">
      <c r="A224" s="38"/>
      <c r="B224" s="39"/>
      <c r="C224" s="218" t="s">
        <v>603</v>
      </c>
      <c r="D224" s="218" t="s">
        <v>142</v>
      </c>
      <c r="E224" s="219" t="s">
        <v>1192</v>
      </c>
      <c r="F224" s="220" t="s">
        <v>1193</v>
      </c>
      <c r="G224" s="221" t="s">
        <v>745</v>
      </c>
      <c r="H224" s="222">
        <v>2</v>
      </c>
      <c r="I224" s="223"/>
      <c r="J224" s="224">
        <f>ROUND(I224*H224,2)</f>
        <v>0</v>
      </c>
      <c r="K224" s="220" t="s">
        <v>1</v>
      </c>
      <c r="L224" s="44"/>
      <c r="M224" s="225" t="s">
        <v>1</v>
      </c>
      <c r="N224" s="226" t="s">
        <v>41</v>
      </c>
      <c r="O224" s="91"/>
      <c r="P224" s="227">
        <f>O224*H224</f>
        <v>0</v>
      </c>
      <c r="Q224" s="227">
        <v>0</v>
      </c>
      <c r="R224" s="227">
        <f>Q224*H224</f>
        <v>0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147</v>
      </c>
      <c r="AT224" s="229" t="s">
        <v>142</v>
      </c>
      <c r="AU224" s="229" t="s">
        <v>84</v>
      </c>
      <c r="AY224" s="17" t="s">
        <v>139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84</v>
      </c>
      <c r="BK224" s="230">
        <f>ROUND(I224*H224,2)</f>
        <v>0</v>
      </c>
      <c r="BL224" s="17" t="s">
        <v>147</v>
      </c>
      <c r="BM224" s="229" t="s">
        <v>955</v>
      </c>
    </row>
    <row r="225" s="2" customFormat="1" ht="16.5" customHeight="1">
      <c r="A225" s="38"/>
      <c r="B225" s="39"/>
      <c r="C225" s="218" t="s">
        <v>607</v>
      </c>
      <c r="D225" s="218" t="s">
        <v>142</v>
      </c>
      <c r="E225" s="219" t="s">
        <v>1194</v>
      </c>
      <c r="F225" s="220" t="s">
        <v>1102</v>
      </c>
      <c r="G225" s="221" t="s">
        <v>745</v>
      </c>
      <c r="H225" s="222">
        <v>2</v>
      </c>
      <c r="I225" s="223"/>
      <c r="J225" s="224">
        <f>ROUND(I225*H225,2)</f>
        <v>0</v>
      </c>
      <c r="K225" s="220" t="s">
        <v>1</v>
      </c>
      <c r="L225" s="44"/>
      <c r="M225" s="225" t="s">
        <v>1</v>
      </c>
      <c r="N225" s="226" t="s">
        <v>41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147</v>
      </c>
      <c r="AT225" s="229" t="s">
        <v>142</v>
      </c>
      <c r="AU225" s="229" t="s">
        <v>84</v>
      </c>
      <c r="AY225" s="17" t="s">
        <v>139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84</v>
      </c>
      <c r="BK225" s="230">
        <f>ROUND(I225*H225,2)</f>
        <v>0</v>
      </c>
      <c r="BL225" s="17" t="s">
        <v>147</v>
      </c>
      <c r="BM225" s="229" t="s">
        <v>958</v>
      </c>
    </row>
    <row r="226" s="12" customFormat="1" ht="25.92" customHeight="1">
      <c r="A226" s="12"/>
      <c r="B226" s="202"/>
      <c r="C226" s="203"/>
      <c r="D226" s="204" t="s">
        <v>75</v>
      </c>
      <c r="E226" s="205" t="s">
        <v>997</v>
      </c>
      <c r="F226" s="205" t="s">
        <v>1195</v>
      </c>
      <c r="G226" s="203"/>
      <c r="H226" s="203"/>
      <c r="I226" s="206"/>
      <c r="J226" s="207">
        <f>BK226</f>
        <v>0</v>
      </c>
      <c r="K226" s="203"/>
      <c r="L226" s="208"/>
      <c r="M226" s="209"/>
      <c r="N226" s="210"/>
      <c r="O226" s="210"/>
      <c r="P226" s="211">
        <f>SUM(P227:P234)</f>
        <v>0</v>
      </c>
      <c r="Q226" s="210"/>
      <c r="R226" s="211">
        <f>SUM(R227:R234)</f>
        <v>0</v>
      </c>
      <c r="S226" s="210"/>
      <c r="T226" s="212">
        <f>SUM(T227:T234)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3" t="s">
        <v>84</v>
      </c>
      <c r="AT226" s="214" t="s">
        <v>75</v>
      </c>
      <c r="AU226" s="214" t="s">
        <v>76</v>
      </c>
      <c r="AY226" s="213" t="s">
        <v>139</v>
      </c>
      <c r="BK226" s="215">
        <f>SUM(BK227:BK234)</f>
        <v>0</v>
      </c>
    </row>
    <row r="227" s="2" customFormat="1" ht="66.75" customHeight="1">
      <c r="A227" s="38"/>
      <c r="B227" s="39"/>
      <c r="C227" s="218" t="s">
        <v>613</v>
      </c>
      <c r="D227" s="218" t="s">
        <v>142</v>
      </c>
      <c r="E227" s="219" t="s">
        <v>1196</v>
      </c>
      <c r="F227" s="220" t="s">
        <v>1197</v>
      </c>
      <c r="G227" s="221" t="s">
        <v>1074</v>
      </c>
      <c r="H227" s="222">
        <v>0.65</v>
      </c>
      <c r="I227" s="223"/>
      <c r="J227" s="224">
        <f>ROUND(I227*H227,2)</f>
        <v>0</v>
      </c>
      <c r="K227" s="220" t="s">
        <v>1</v>
      </c>
      <c r="L227" s="44"/>
      <c r="M227" s="225" t="s">
        <v>1</v>
      </c>
      <c r="N227" s="226" t="s">
        <v>41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147</v>
      </c>
      <c r="AT227" s="229" t="s">
        <v>142</v>
      </c>
      <c r="AU227" s="229" t="s">
        <v>84</v>
      </c>
      <c r="AY227" s="17" t="s">
        <v>139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84</v>
      </c>
      <c r="BK227" s="230">
        <f>ROUND(I227*H227,2)</f>
        <v>0</v>
      </c>
      <c r="BL227" s="17" t="s">
        <v>147</v>
      </c>
      <c r="BM227" s="229" t="s">
        <v>961</v>
      </c>
    </row>
    <row r="228" s="2" customFormat="1" ht="16.5" customHeight="1">
      <c r="A228" s="38"/>
      <c r="B228" s="39"/>
      <c r="C228" s="218" t="s">
        <v>618</v>
      </c>
      <c r="D228" s="218" t="s">
        <v>142</v>
      </c>
      <c r="E228" s="219" t="s">
        <v>1198</v>
      </c>
      <c r="F228" s="220" t="s">
        <v>1102</v>
      </c>
      <c r="G228" s="221" t="s">
        <v>1074</v>
      </c>
      <c r="H228" s="222">
        <v>0.65</v>
      </c>
      <c r="I228" s="223"/>
      <c r="J228" s="224">
        <f>ROUND(I228*H228,2)</f>
        <v>0</v>
      </c>
      <c r="K228" s="220" t="s">
        <v>1</v>
      </c>
      <c r="L228" s="44"/>
      <c r="M228" s="225" t="s">
        <v>1</v>
      </c>
      <c r="N228" s="226" t="s">
        <v>41</v>
      </c>
      <c r="O228" s="91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147</v>
      </c>
      <c r="AT228" s="229" t="s">
        <v>142</v>
      </c>
      <c r="AU228" s="229" t="s">
        <v>84</v>
      </c>
      <c r="AY228" s="17" t="s">
        <v>139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84</v>
      </c>
      <c r="BK228" s="230">
        <f>ROUND(I228*H228,2)</f>
        <v>0</v>
      </c>
      <c r="BL228" s="17" t="s">
        <v>147</v>
      </c>
      <c r="BM228" s="229" t="s">
        <v>962</v>
      </c>
    </row>
    <row r="229" s="2" customFormat="1" ht="66.75" customHeight="1">
      <c r="A229" s="38"/>
      <c r="B229" s="39"/>
      <c r="C229" s="218" t="s">
        <v>622</v>
      </c>
      <c r="D229" s="218" t="s">
        <v>142</v>
      </c>
      <c r="E229" s="219" t="s">
        <v>1199</v>
      </c>
      <c r="F229" s="220" t="s">
        <v>1200</v>
      </c>
      <c r="G229" s="221" t="s">
        <v>1074</v>
      </c>
      <c r="H229" s="222">
        <v>6</v>
      </c>
      <c r="I229" s="223"/>
      <c r="J229" s="224">
        <f>ROUND(I229*H229,2)</f>
        <v>0</v>
      </c>
      <c r="K229" s="220" t="s">
        <v>1</v>
      </c>
      <c r="L229" s="44"/>
      <c r="M229" s="225" t="s">
        <v>1</v>
      </c>
      <c r="N229" s="226" t="s">
        <v>41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147</v>
      </c>
      <c r="AT229" s="229" t="s">
        <v>142</v>
      </c>
      <c r="AU229" s="229" t="s">
        <v>84</v>
      </c>
      <c r="AY229" s="17" t="s">
        <v>139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84</v>
      </c>
      <c r="BK229" s="230">
        <f>ROUND(I229*H229,2)</f>
        <v>0</v>
      </c>
      <c r="BL229" s="17" t="s">
        <v>147</v>
      </c>
      <c r="BM229" s="229" t="s">
        <v>965</v>
      </c>
    </row>
    <row r="230" s="2" customFormat="1" ht="16.5" customHeight="1">
      <c r="A230" s="38"/>
      <c r="B230" s="39"/>
      <c r="C230" s="218" t="s">
        <v>626</v>
      </c>
      <c r="D230" s="218" t="s">
        <v>142</v>
      </c>
      <c r="E230" s="219" t="s">
        <v>1201</v>
      </c>
      <c r="F230" s="220" t="s">
        <v>1102</v>
      </c>
      <c r="G230" s="221" t="s">
        <v>1074</v>
      </c>
      <c r="H230" s="222">
        <v>6</v>
      </c>
      <c r="I230" s="223"/>
      <c r="J230" s="224">
        <f>ROUND(I230*H230,2)</f>
        <v>0</v>
      </c>
      <c r="K230" s="220" t="s">
        <v>1</v>
      </c>
      <c r="L230" s="44"/>
      <c r="M230" s="225" t="s">
        <v>1</v>
      </c>
      <c r="N230" s="226" t="s">
        <v>41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147</v>
      </c>
      <c r="AT230" s="229" t="s">
        <v>142</v>
      </c>
      <c r="AU230" s="229" t="s">
        <v>84</v>
      </c>
      <c r="AY230" s="17" t="s">
        <v>139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84</v>
      </c>
      <c r="BK230" s="230">
        <f>ROUND(I230*H230,2)</f>
        <v>0</v>
      </c>
      <c r="BL230" s="17" t="s">
        <v>147</v>
      </c>
      <c r="BM230" s="229" t="s">
        <v>966</v>
      </c>
    </row>
    <row r="231" s="2" customFormat="1" ht="66.75" customHeight="1">
      <c r="A231" s="38"/>
      <c r="B231" s="39"/>
      <c r="C231" s="218" t="s">
        <v>630</v>
      </c>
      <c r="D231" s="218" t="s">
        <v>142</v>
      </c>
      <c r="E231" s="219" t="s">
        <v>1202</v>
      </c>
      <c r="F231" s="220" t="s">
        <v>1203</v>
      </c>
      <c r="G231" s="221" t="s">
        <v>1074</v>
      </c>
      <c r="H231" s="222">
        <v>1</v>
      </c>
      <c r="I231" s="223"/>
      <c r="J231" s="224">
        <f>ROUND(I231*H231,2)</f>
        <v>0</v>
      </c>
      <c r="K231" s="220" t="s">
        <v>1</v>
      </c>
      <c r="L231" s="44"/>
      <c r="M231" s="225" t="s">
        <v>1</v>
      </c>
      <c r="N231" s="226" t="s">
        <v>41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147</v>
      </c>
      <c r="AT231" s="229" t="s">
        <v>142</v>
      </c>
      <c r="AU231" s="229" t="s">
        <v>84</v>
      </c>
      <c r="AY231" s="17" t="s">
        <v>139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84</v>
      </c>
      <c r="BK231" s="230">
        <f>ROUND(I231*H231,2)</f>
        <v>0</v>
      </c>
      <c r="BL231" s="17" t="s">
        <v>147</v>
      </c>
      <c r="BM231" s="229" t="s">
        <v>969</v>
      </c>
    </row>
    <row r="232" s="2" customFormat="1" ht="16.5" customHeight="1">
      <c r="A232" s="38"/>
      <c r="B232" s="39"/>
      <c r="C232" s="218" t="s">
        <v>635</v>
      </c>
      <c r="D232" s="218" t="s">
        <v>142</v>
      </c>
      <c r="E232" s="219" t="s">
        <v>1204</v>
      </c>
      <c r="F232" s="220" t="s">
        <v>1102</v>
      </c>
      <c r="G232" s="221" t="s">
        <v>1074</v>
      </c>
      <c r="H232" s="222">
        <v>1</v>
      </c>
      <c r="I232" s="223"/>
      <c r="J232" s="224">
        <f>ROUND(I232*H232,2)</f>
        <v>0</v>
      </c>
      <c r="K232" s="220" t="s">
        <v>1</v>
      </c>
      <c r="L232" s="44"/>
      <c r="M232" s="225" t="s">
        <v>1</v>
      </c>
      <c r="N232" s="226" t="s">
        <v>41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147</v>
      </c>
      <c r="AT232" s="229" t="s">
        <v>142</v>
      </c>
      <c r="AU232" s="229" t="s">
        <v>84</v>
      </c>
      <c r="AY232" s="17" t="s">
        <v>139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84</v>
      </c>
      <c r="BK232" s="230">
        <f>ROUND(I232*H232,2)</f>
        <v>0</v>
      </c>
      <c r="BL232" s="17" t="s">
        <v>147</v>
      </c>
      <c r="BM232" s="229" t="s">
        <v>972</v>
      </c>
    </row>
    <row r="233" s="2" customFormat="1" ht="66.75" customHeight="1">
      <c r="A233" s="38"/>
      <c r="B233" s="39"/>
      <c r="C233" s="218" t="s">
        <v>640</v>
      </c>
      <c r="D233" s="218" t="s">
        <v>142</v>
      </c>
      <c r="E233" s="219" t="s">
        <v>1205</v>
      </c>
      <c r="F233" s="220" t="s">
        <v>1206</v>
      </c>
      <c r="G233" s="221" t="s">
        <v>1074</v>
      </c>
      <c r="H233" s="222">
        <v>0.6</v>
      </c>
      <c r="I233" s="223"/>
      <c r="J233" s="224">
        <f>ROUND(I233*H233,2)</f>
        <v>0</v>
      </c>
      <c r="K233" s="220" t="s">
        <v>1</v>
      </c>
      <c r="L233" s="44"/>
      <c r="M233" s="225" t="s">
        <v>1</v>
      </c>
      <c r="N233" s="226" t="s">
        <v>41</v>
      </c>
      <c r="O233" s="91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147</v>
      </c>
      <c r="AT233" s="229" t="s">
        <v>142</v>
      </c>
      <c r="AU233" s="229" t="s">
        <v>84</v>
      </c>
      <c r="AY233" s="17" t="s">
        <v>139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84</v>
      </c>
      <c r="BK233" s="230">
        <f>ROUND(I233*H233,2)</f>
        <v>0</v>
      </c>
      <c r="BL233" s="17" t="s">
        <v>147</v>
      </c>
      <c r="BM233" s="229" t="s">
        <v>975</v>
      </c>
    </row>
    <row r="234" s="2" customFormat="1" ht="16.5" customHeight="1">
      <c r="A234" s="38"/>
      <c r="B234" s="39"/>
      <c r="C234" s="218" t="s">
        <v>644</v>
      </c>
      <c r="D234" s="218" t="s">
        <v>142</v>
      </c>
      <c r="E234" s="219" t="s">
        <v>1207</v>
      </c>
      <c r="F234" s="220" t="s">
        <v>1102</v>
      </c>
      <c r="G234" s="221" t="s">
        <v>1074</v>
      </c>
      <c r="H234" s="222">
        <v>0.6</v>
      </c>
      <c r="I234" s="223"/>
      <c r="J234" s="224">
        <f>ROUND(I234*H234,2)</f>
        <v>0</v>
      </c>
      <c r="K234" s="220" t="s">
        <v>1</v>
      </c>
      <c r="L234" s="44"/>
      <c r="M234" s="225" t="s">
        <v>1</v>
      </c>
      <c r="N234" s="226" t="s">
        <v>41</v>
      </c>
      <c r="O234" s="91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147</v>
      </c>
      <c r="AT234" s="229" t="s">
        <v>142</v>
      </c>
      <c r="AU234" s="229" t="s">
        <v>84</v>
      </c>
      <c r="AY234" s="17" t="s">
        <v>139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84</v>
      </c>
      <c r="BK234" s="230">
        <f>ROUND(I234*H234,2)</f>
        <v>0</v>
      </c>
      <c r="BL234" s="17" t="s">
        <v>147</v>
      </c>
      <c r="BM234" s="229" t="s">
        <v>978</v>
      </c>
    </row>
    <row r="235" s="12" customFormat="1" ht="25.92" customHeight="1">
      <c r="A235" s="12"/>
      <c r="B235" s="202"/>
      <c r="C235" s="203"/>
      <c r="D235" s="204" t="s">
        <v>75</v>
      </c>
      <c r="E235" s="205" t="s">
        <v>997</v>
      </c>
      <c r="F235" s="205" t="s">
        <v>1195</v>
      </c>
      <c r="G235" s="203"/>
      <c r="H235" s="203"/>
      <c r="I235" s="206"/>
      <c r="J235" s="207">
        <f>BK235</f>
        <v>0</v>
      </c>
      <c r="K235" s="203"/>
      <c r="L235" s="208"/>
      <c r="M235" s="209"/>
      <c r="N235" s="210"/>
      <c r="O235" s="210"/>
      <c r="P235" s="211">
        <f>SUM(P236:P246)</f>
        <v>0</v>
      </c>
      <c r="Q235" s="210"/>
      <c r="R235" s="211">
        <f>SUM(R236:R246)</f>
        <v>0</v>
      </c>
      <c r="S235" s="210"/>
      <c r="T235" s="212">
        <f>SUM(T236:T246)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3" t="s">
        <v>84</v>
      </c>
      <c r="AT235" s="214" t="s">
        <v>75</v>
      </c>
      <c r="AU235" s="214" t="s">
        <v>76</v>
      </c>
      <c r="AY235" s="213" t="s">
        <v>139</v>
      </c>
      <c r="BK235" s="215">
        <f>SUM(BK236:BK246)</f>
        <v>0</v>
      </c>
    </row>
    <row r="236" s="2" customFormat="1" ht="66.75" customHeight="1">
      <c r="A236" s="38"/>
      <c r="B236" s="39"/>
      <c r="C236" s="218" t="s">
        <v>649</v>
      </c>
      <c r="D236" s="218" t="s">
        <v>142</v>
      </c>
      <c r="E236" s="219" t="s">
        <v>1208</v>
      </c>
      <c r="F236" s="220" t="s">
        <v>1209</v>
      </c>
      <c r="G236" s="221" t="s">
        <v>1074</v>
      </c>
      <c r="H236" s="222">
        <v>2.4</v>
      </c>
      <c r="I236" s="223"/>
      <c r="J236" s="224">
        <f>ROUND(I236*H236,2)</f>
        <v>0</v>
      </c>
      <c r="K236" s="220" t="s">
        <v>1</v>
      </c>
      <c r="L236" s="44"/>
      <c r="M236" s="225" t="s">
        <v>1</v>
      </c>
      <c r="N236" s="226" t="s">
        <v>41</v>
      </c>
      <c r="O236" s="91"/>
      <c r="P236" s="227">
        <f>O236*H236</f>
        <v>0</v>
      </c>
      <c r="Q236" s="227">
        <v>0</v>
      </c>
      <c r="R236" s="227">
        <f>Q236*H236</f>
        <v>0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147</v>
      </c>
      <c r="AT236" s="229" t="s">
        <v>142</v>
      </c>
      <c r="AU236" s="229" t="s">
        <v>84</v>
      </c>
      <c r="AY236" s="17" t="s">
        <v>139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84</v>
      </c>
      <c r="BK236" s="230">
        <f>ROUND(I236*H236,2)</f>
        <v>0</v>
      </c>
      <c r="BL236" s="17" t="s">
        <v>147</v>
      </c>
      <c r="BM236" s="229" t="s">
        <v>981</v>
      </c>
    </row>
    <row r="237" s="2" customFormat="1" ht="16.5" customHeight="1">
      <c r="A237" s="38"/>
      <c r="B237" s="39"/>
      <c r="C237" s="218" t="s">
        <v>654</v>
      </c>
      <c r="D237" s="218" t="s">
        <v>142</v>
      </c>
      <c r="E237" s="219" t="s">
        <v>1210</v>
      </c>
      <c r="F237" s="220" t="s">
        <v>1102</v>
      </c>
      <c r="G237" s="221" t="s">
        <v>1074</v>
      </c>
      <c r="H237" s="222">
        <v>2.4</v>
      </c>
      <c r="I237" s="223"/>
      <c r="J237" s="224">
        <f>ROUND(I237*H237,2)</f>
        <v>0</v>
      </c>
      <c r="K237" s="220" t="s">
        <v>1</v>
      </c>
      <c r="L237" s="44"/>
      <c r="M237" s="225" t="s">
        <v>1</v>
      </c>
      <c r="N237" s="226" t="s">
        <v>41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147</v>
      </c>
      <c r="AT237" s="229" t="s">
        <v>142</v>
      </c>
      <c r="AU237" s="229" t="s">
        <v>84</v>
      </c>
      <c r="AY237" s="17" t="s">
        <v>139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84</v>
      </c>
      <c r="BK237" s="230">
        <f>ROUND(I237*H237,2)</f>
        <v>0</v>
      </c>
      <c r="BL237" s="17" t="s">
        <v>147</v>
      </c>
      <c r="BM237" s="229" t="s">
        <v>984</v>
      </c>
    </row>
    <row r="238" s="2" customFormat="1" ht="66.75" customHeight="1">
      <c r="A238" s="38"/>
      <c r="B238" s="39"/>
      <c r="C238" s="218" t="s">
        <v>658</v>
      </c>
      <c r="D238" s="218" t="s">
        <v>142</v>
      </c>
      <c r="E238" s="219" t="s">
        <v>1211</v>
      </c>
      <c r="F238" s="220" t="s">
        <v>1212</v>
      </c>
      <c r="G238" s="221" t="s">
        <v>1074</v>
      </c>
      <c r="H238" s="222">
        <v>11.7</v>
      </c>
      <c r="I238" s="223"/>
      <c r="J238" s="224">
        <f>ROUND(I238*H238,2)</f>
        <v>0</v>
      </c>
      <c r="K238" s="220" t="s">
        <v>1</v>
      </c>
      <c r="L238" s="44"/>
      <c r="M238" s="225" t="s">
        <v>1</v>
      </c>
      <c r="N238" s="226" t="s">
        <v>41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147</v>
      </c>
      <c r="AT238" s="229" t="s">
        <v>142</v>
      </c>
      <c r="AU238" s="229" t="s">
        <v>84</v>
      </c>
      <c r="AY238" s="17" t="s">
        <v>139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84</v>
      </c>
      <c r="BK238" s="230">
        <f>ROUND(I238*H238,2)</f>
        <v>0</v>
      </c>
      <c r="BL238" s="17" t="s">
        <v>147</v>
      </c>
      <c r="BM238" s="229" t="s">
        <v>987</v>
      </c>
    </row>
    <row r="239" s="2" customFormat="1" ht="16.5" customHeight="1">
      <c r="A239" s="38"/>
      <c r="B239" s="39"/>
      <c r="C239" s="218" t="s">
        <v>662</v>
      </c>
      <c r="D239" s="218" t="s">
        <v>142</v>
      </c>
      <c r="E239" s="219" t="s">
        <v>1213</v>
      </c>
      <c r="F239" s="220" t="s">
        <v>1102</v>
      </c>
      <c r="G239" s="221" t="s">
        <v>1074</v>
      </c>
      <c r="H239" s="222">
        <v>11.7</v>
      </c>
      <c r="I239" s="223"/>
      <c r="J239" s="224">
        <f>ROUND(I239*H239,2)</f>
        <v>0</v>
      </c>
      <c r="K239" s="220" t="s">
        <v>1</v>
      </c>
      <c r="L239" s="44"/>
      <c r="M239" s="225" t="s">
        <v>1</v>
      </c>
      <c r="N239" s="226" t="s">
        <v>41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147</v>
      </c>
      <c r="AT239" s="229" t="s">
        <v>142</v>
      </c>
      <c r="AU239" s="229" t="s">
        <v>84</v>
      </c>
      <c r="AY239" s="17" t="s">
        <v>139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147</v>
      </c>
      <c r="BM239" s="229" t="s">
        <v>990</v>
      </c>
    </row>
    <row r="240" s="2" customFormat="1" ht="66.75" customHeight="1">
      <c r="A240" s="38"/>
      <c r="B240" s="39"/>
      <c r="C240" s="218" t="s">
        <v>669</v>
      </c>
      <c r="D240" s="218" t="s">
        <v>142</v>
      </c>
      <c r="E240" s="219" t="s">
        <v>1214</v>
      </c>
      <c r="F240" s="220" t="s">
        <v>1215</v>
      </c>
      <c r="G240" s="221" t="s">
        <v>1074</v>
      </c>
      <c r="H240" s="222">
        <v>8.4</v>
      </c>
      <c r="I240" s="223"/>
      <c r="J240" s="224">
        <f>ROUND(I240*H240,2)</f>
        <v>0</v>
      </c>
      <c r="K240" s="220" t="s">
        <v>1</v>
      </c>
      <c r="L240" s="44"/>
      <c r="M240" s="225" t="s">
        <v>1</v>
      </c>
      <c r="N240" s="226" t="s">
        <v>41</v>
      </c>
      <c r="O240" s="91"/>
      <c r="P240" s="227">
        <f>O240*H240</f>
        <v>0</v>
      </c>
      <c r="Q240" s="227">
        <v>0</v>
      </c>
      <c r="R240" s="227">
        <f>Q240*H240</f>
        <v>0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147</v>
      </c>
      <c r="AT240" s="229" t="s">
        <v>142</v>
      </c>
      <c r="AU240" s="229" t="s">
        <v>84</v>
      </c>
      <c r="AY240" s="17" t="s">
        <v>139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84</v>
      </c>
      <c r="BK240" s="230">
        <f>ROUND(I240*H240,2)</f>
        <v>0</v>
      </c>
      <c r="BL240" s="17" t="s">
        <v>147</v>
      </c>
      <c r="BM240" s="229" t="s">
        <v>993</v>
      </c>
    </row>
    <row r="241" s="2" customFormat="1" ht="16.5" customHeight="1">
      <c r="A241" s="38"/>
      <c r="B241" s="39"/>
      <c r="C241" s="218" t="s">
        <v>675</v>
      </c>
      <c r="D241" s="218" t="s">
        <v>142</v>
      </c>
      <c r="E241" s="219" t="s">
        <v>1216</v>
      </c>
      <c r="F241" s="220" t="s">
        <v>1102</v>
      </c>
      <c r="G241" s="221" t="s">
        <v>1074</v>
      </c>
      <c r="H241" s="222">
        <v>8.4</v>
      </c>
      <c r="I241" s="223"/>
      <c r="J241" s="224">
        <f>ROUND(I241*H241,2)</f>
        <v>0</v>
      </c>
      <c r="K241" s="220" t="s">
        <v>1</v>
      </c>
      <c r="L241" s="44"/>
      <c r="M241" s="225" t="s">
        <v>1</v>
      </c>
      <c r="N241" s="226" t="s">
        <v>41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147</v>
      </c>
      <c r="AT241" s="229" t="s">
        <v>142</v>
      </c>
      <c r="AU241" s="229" t="s">
        <v>84</v>
      </c>
      <c r="AY241" s="17" t="s">
        <v>139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84</v>
      </c>
      <c r="BK241" s="230">
        <f>ROUND(I241*H241,2)</f>
        <v>0</v>
      </c>
      <c r="BL241" s="17" t="s">
        <v>147</v>
      </c>
      <c r="BM241" s="229" t="s">
        <v>996</v>
      </c>
    </row>
    <row r="242" s="2" customFormat="1" ht="66.75" customHeight="1">
      <c r="A242" s="38"/>
      <c r="B242" s="39"/>
      <c r="C242" s="218" t="s">
        <v>679</v>
      </c>
      <c r="D242" s="218" t="s">
        <v>142</v>
      </c>
      <c r="E242" s="219" t="s">
        <v>1217</v>
      </c>
      <c r="F242" s="220" t="s">
        <v>1218</v>
      </c>
      <c r="G242" s="221" t="s">
        <v>1074</v>
      </c>
      <c r="H242" s="222">
        <v>60</v>
      </c>
      <c r="I242" s="223"/>
      <c r="J242" s="224">
        <f>ROUND(I242*H242,2)</f>
        <v>0</v>
      </c>
      <c r="K242" s="220" t="s">
        <v>1</v>
      </c>
      <c r="L242" s="44"/>
      <c r="M242" s="225" t="s">
        <v>1</v>
      </c>
      <c r="N242" s="226" t="s">
        <v>41</v>
      </c>
      <c r="O242" s="91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9" t="s">
        <v>147</v>
      </c>
      <c r="AT242" s="229" t="s">
        <v>142</v>
      </c>
      <c r="AU242" s="229" t="s">
        <v>84</v>
      </c>
      <c r="AY242" s="17" t="s">
        <v>139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7" t="s">
        <v>84</v>
      </c>
      <c r="BK242" s="230">
        <f>ROUND(I242*H242,2)</f>
        <v>0</v>
      </c>
      <c r="BL242" s="17" t="s">
        <v>147</v>
      </c>
      <c r="BM242" s="229" t="s">
        <v>1001</v>
      </c>
    </row>
    <row r="243" s="2" customFormat="1" ht="16.5" customHeight="1">
      <c r="A243" s="38"/>
      <c r="B243" s="39"/>
      <c r="C243" s="218" t="s">
        <v>683</v>
      </c>
      <c r="D243" s="218" t="s">
        <v>142</v>
      </c>
      <c r="E243" s="219" t="s">
        <v>1219</v>
      </c>
      <c r="F243" s="220" t="s">
        <v>1102</v>
      </c>
      <c r="G243" s="221" t="s">
        <v>1074</v>
      </c>
      <c r="H243" s="222">
        <v>60</v>
      </c>
      <c r="I243" s="223"/>
      <c r="J243" s="224">
        <f>ROUND(I243*H243,2)</f>
        <v>0</v>
      </c>
      <c r="K243" s="220" t="s">
        <v>1</v>
      </c>
      <c r="L243" s="44"/>
      <c r="M243" s="225" t="s">
        <v>1</v>
      </c>
      <c r="N243" s="226" t="s">
        <v>41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147</v>
      </c>
      <c r="AT243" s="229" t="s">
        <v>142</v>
      </c>
      <c r="AU243" s="229" t="s">
        <v>84</v>
      </c>
      <c r="AY243" s="17" t="s">
        <v>139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84</v>
      </c>
      <c r="BK243" s="230">
        <f>ROUND(I243*H243,2)</f>
        <v>0</v>
      </c>
      <c r="BL243" s="17" t="s">
        <v>147</v>
      </c>
      <c r="BM243" s="229" t="s">
        <v>1004</v>
      </c>
    </row>
    <row r="244" s="2" customFormat="1" ht="66.75" customHeight="1">
      <c r="A244" s="38"/>
      <c r="B244" s="39"/>
      <c r="C244" s="218" t="s">
        <v>688</v>
      </c>
      <c r="D244" s="218" t="s">
        <v>142</v>
      </c>
      <c r="E244" s="219" t="s">
        <v>1220</v>
      </c>
      <c r="F244" s="220" t="s">
        <v>1221</v>
      </c>
      <c r="G244" s="221" t="s">
        <v>1074</v>
      </c>
      <c r="H244" s="222">
        <v>22.7</v>
      </c>
      <c r="I244" s="223"/>
      <c r="J244" s="224">
        <f>ROUND(I244*H244,2)</f>
        <v>0</v>
      </c>
      <c r="K244" s="220" t="s">
        <v>1</v>
      </c>
      <c r="L244" s="44"/>
      <c r="M244" s="225" t="s">
        <v>1</v>
      </c>
      <c r="N244" s="226" t="s">
        <v>41</v>
      </c>
      <c r="O244" s="91"/>
      <c r="P244" s="227">
        <f>O244*H244</f>
        <v>0</v>
      </c>
      <c r="Q244" s="227">
        <v>0</v>
      </c>
      <c r="R244" s="227">
        <f>Q244*H244</f>
        <v>0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147</v>
      </c>
      <c r="AT244" s="229" t="s">
        <v>142</v>
      </c>
      <c r="AU244" s="229" t="s">
        <v>84</v>
      </c>
      <c r="AY244" s="17" t="s">
        <v>139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84</v>
      </c>
      <c r="BK244" s="230">
        <f>ROUND(I244*H244,2)</f>
        <v>0</v>
      </c>
      <c r="BL244" s="17" t="s">
        <v>147</v>
      </c>
      <c r="BM244" s="229" t="s">
        <v>1007</v>
      </c>
    </row>
    <row r="245" s="2" customFormat="1" ht="16.5" customHeight="1">
      <c r="A245" s="38"/>
      <c r="B245" s="39"/>
      <c r="C245" s="218" t="s">
        <v>692</v>
      </c>
      <c r="D245" s="218" t="s">
        <v>142</v>
      </c>
      <c r="E245" s="219" t="s">
        <v>1222</v>
      </c>
      <c r="F245" s="220" t="s">
        <v>1102</v>
      </c>
      <c r="G245" s="221" t="s">
        <v>1074</v>
      </c>
      <c r="H245" s="222">
        <v>22.7</v>
      </c>
      <c r="I245" s="223"/>
      <c r="J245" s="224">
        <f>ROUND(I245*H245,2)</f>
        <v>0</v>
      </c>
      <c r="K245" s="220" t="s">
        <v>1</v>
      </c>
      <c r="L245" s="44"/>
      <c r="M245" s="225" t="s">
        <v>1</v>
      </c>
      <c r="N245" s="226" t="s">
        <v>41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147</v>
      </c>
      <c r="AT245" s="229" t="s">
        <v>142</v>
      </c>
      <c r="AU245" s="229" t="s">
        <v>84</v>
      </c>
      <c r="AY245" s="17" t="s">
        <v>139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84</v>
      </c>
      <c r="BK245" s="230">
        <f>ROUND(I245*H245,2)</f>
        <v>0</v>
      </c>
      <c r="BL245" s="17" t="s">
        <v>147</v>
      </c>
      <c r="BM245" s="229" t="s">
        <v>1010</v>
      </c>
    </row>
    <row r="246" s="2" customFormat="1" ht="16.5" customHeight="1">
      <c r="A246" s="38"/>
      <c r="B246" s="39"/>
      <c r="C246" s="218" t="s">
        <v>697</v>
      </c>
      <c r="D246" s="218" t="s">
        <v>142</v>
      </c>
      <c r="E246" s="219" t="s">
        <v>1223</v>
      </c>
      <c r="F246" s="220" t="s">
        <v>1224</v>
      </c>
      <c r="G246" s="221" t="s">
        <v>1074</v>
      </c>
      <c r="H246" s="222">
        <v>147.3</v>
      </c>
      <c r="I246" s="223"/>
      <c r="J246" s="224">
        <f>ROUND(I246*H246,2)</f>
        <v>0</v>
      </c>
      <c r="K246" s="220" t="s">
        <v>1</v>
      </c>
      <c r="L246" s="44"/>
      <c r="M246" s="225" t="s">
        <v>1</v>
      </c>
      <c r="N246" s="226" t="s">
        <v>41</v>
      </c>
      <c r="O246" s="91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147</v>
      </c>
      <c r="AT246" s="229" t="s">
        <v>142</v>
      </c>
      <c r="AU246" s="229" t="s">
        <v>84</v>
      </c>
      <c r="AY246" s="17" t="s">
        <v>139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84</v>
      </c>
      <c r="BK246" s="230">
        <f>ROUND(I246*H246,2)</f>
        <v>0</v>
      </c>
      <c r="BL246" s="17" t="s">
        <v>147</v>
      </c>
      <c r="BM246" s="229" t="s">
        <v>1014</v>
      </c>
    </row>
    <row r="247" s="12" customFormat="1" ht="25.92" customHeight="1">
      <c r="A247" s="12"/>
      <c r="B247" s="202"/>
      <c r="C247" s="203"/>
      <c r="D247" s="204" t="s">
        <v>75</v>
      </c>
      <c r="E247" s="205" t="s">
        <v>1015</v>
      </c>
      <c r="F247" s="205" t="s">
        <v>364</v>
      </c>
      <c r="G247" s="203"/>
      <c r="H247" s="203"/>
      <c r="I247" s="206"/>
      <c r="J247" s="207">
        <f>BK247</f>
        <v>0</v>
      </c>
      <c r="K247" s="203"/>
      <c r="L247" s="208"/>
      <c r="M247" s="209"/>
      <c r="N247" s="210"/>
      <c r="O247" s="210"/>
      <c r="P247" s="211">
        <f>SUM(P248:P249)</f>
        <v>0</v>
      </c>
      <c r="Q247" s="210"/>
      <c r="R247" s="211">
        <f>SUM(R248:R249)</f>
        <v>0</v>
      </c>
      <c r="S247" s="210"/>
      <c r="T247" s="212">
        <f>SUM(T248:T249)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3" t="s">
        <v>84</v>
      </c>
      <c r="AT247" s="214" t="s">
        <v>75</v>
      </c>
      <c r="AU247" s="214" t="s">
        <v>76</v>
      </c>
      <c r="AY247" s="213" t="s">
        <v>139</v>
      </c>
      <c r="BK247" s="215">
        <f>SUM(BK248:BK249)</f>
        <v>0</v>
      </c>
    </row>
    <row r="248" s="2" customFormat="1" ht="16.5" customHeight="1">
      <c r="A248" s="38"/>
      <c r="B248" s="39"/>
      <c r="C248" s="218" t="s">
        <v>705</v>
      </c>
      <c r="D248" s="218" t="s">
        <v>142</v>
      </c>
      <c r="E248" s="219" t="s">
        <v>1225</v>
      </c>
      <c r="F248" s="220" t="s">
        <v>1226</v>
      </c>
      <c r="G248" s="221" t="s">
        <v>335</v>
      </c>
      <c r="H248" s="222">
        <v>0.649</v>
      </c>
      <c r="I248" s="223"/>
      <c r="J248" s="224">
        <f>ROUND(I248*H248,2)</f>
        <v>0</v>
      </c>
      <c r="K248" s="220" t="s">
        <v>1</v>
      </c>
      <c r="L248" s="44"/>
      <c r="M248" s="225" t="s">
        <v>1</v>
      </c>
      <c r="N248" s="226" t="s">
        <v>41</v>
      </c>
      <c r="O248" s="91"/>
      <c r="P248" s="227">
        <f>O248*H248</f>
        <v>0</v>
      </c>
      <c r="Q248" s="227">
        <v>0</v>
      </c>
      <c r="R248" s="227">
        <f>Q248*H248</f>
        <v>0</v>
      </c>
      <c r="S248" s="227">
        <v>0</v>
      </c>
      <c r="T248" s="22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147</v>
      </c>
      <c r="AT248" s="229" t="s">
        <v>142</v>
      </c>
      <c r="AU248" s="229" t="s">
        <v>84</v>
      </c>
      <c r="AY248" s="17" t="s">
        <v>139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84</v>
      </c>
      <c r="BK248" s="230">
        <f>ROUND(I248*H248,2)</f>
        <v>0</v>
      </c>
      <c r="BL248" s="17" t="s">
        <v>147</v>
      </c>
      <c r="BM248" s="229" t="s">
        <v>1030</v>
      </c>
    </row>
    <row r="249" s="2" customFormat="1" ht="16.5" customHeight="1">
      <c r="A249" s="38"/>
      <c r="B249" s="39"/>
      <c r="C249" s="218" t="s">
        <v>709</v>
      </c>
      <c r="D249" s="218" t="s">
        <v>142</v>
      </c>
      <c r="E249" s="219" t="s">
        <v>1227</v>
      </c>
      <c r="F249" s="220" t="s">
        <v>1228</v>
      </c>
      <c r="G249" s="221" t="s">
        <v>335</v>
      </c>
      <c r="H249" s="222">
        <v>0.63100000000000008</v>
      </c>
      <c r="I249" s="223"/>
      <c r="J249" s="224">
        <f>ROUND(I249*H249,2)</f>
        <v>0</v>
      </c>
      <c r="K249" s="220" t="s">
        <v>1</v>
      </c>
      <c r="L249" s="44"/>
      <c r="M249" s="225" t="s">
        <v>1</v>
      </c>
      <c r="N249" s="226" t="s">
        <v>41</v>
      </c>
      <c r="O249" s="91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147</v>
      </c>
      <c r="AT249" s="229" t="s">
        <v>142</v>
      </c>
      <c r="AU249" s="229" t="s">
        <v>84</v>
      </c>
      <c r="AY249" s="17" t="s">
        <v>139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84</v>
      </c>
      <c r="BK249" s="230">
        <f>ROUND(I249*H249,2)</f>
        <v>0</v>
      </c>
      <c r="BL249" s="17" t="s">
        <v>147</v>
      </c>
      <c r="BM249" s="229" t="s">
        <v>1033</v>
      </c>
    </row>
    <row r="250" s="12" customFormat="1" ht="25.92" customHeight="1">
      <c r="A250" s="12"/>
      <c r="B250" s="202"/>
      <c r="C250" s="203"/>
      <c r="D250" s="204" t="s">
        <v>75</v>
      </c>
      <c r="E250" s="205" t="s">
        <v>1229</v>
      </c>
      <c r="F250" s="205" t="s">
        <v>1230</v>
      </c>
      <c r="G250" s="203"/>
      <c r="H250" s="203"/>
      <c r="I250" s="206"/>
      <c r="J250" s="207">
        <f>BK250</f>
        <v>0</v>
      </c>
      <c r="K250" s="203"/>
      <c r="L250" s="208"/>
      <c r="M250" s="209"/>
      <c r="N250" s="210"/>
      <c r="O250" s="210"/>
      <c r="P250" s="211">
        <f>SUM(P251:P253)</f>
        <v>0</v>
      </c>
      <c r="Q250" s="210"/>
      <c r="R250" s="211">
        <f>SUM(R251:R253)</f>
        <v>0</v>
      </c>
      <c r="S250" s="210"/>
      <c r="T250" s="212">
        <f>SUM(T251:T253)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3" t="s">
        <v>84</v>
      </c>
      <c r="AT250" s="214" t="s">
        <v>75</v>
      </c>
      <c r="AU250" s="214" t="s">
        <v>76</v>
      </c>
      <c r="AY250" s="213" t="s">
        <v>139</v>
      </c>
      <c r="BK250" s="215">
        <f>SUM(BK251:BK253)</f>
        <v>0</v>
      </c>
    </row>
    <row r="251" s="2" customFormat="1" ht="24.15" customHeight="1">
      <c r="A251" s="38"/>
      <c r="B251" s="39"/>
      <c r="C251" s="218" t="s">
        <v>717</v>
      </c>
      <c r="D251" s="218" t="s">
        <v>142</v>
      </c>
      <c r="E251" s="219" t="s">
        <v>1231</v>
      </c>
      <c r="F251" s="220" t="s">
        <v>1232</v>
      </c>
      <c r="G251" s="221" t="s">
        <v>162</v>
      </c>
      <c r="H251" s="222">
        <v>72</v>
      </c>
      <c r="I251" s="223"/>
      <c r="J251" s="224">
        <f>ROUND(I251*H251,2)</f>
        <v>0</v>
      </c>
      <c r="K251" s="220" t="s">
        <v>1</v>
      </c>
      <c r="L251" s="44"/>
      <c r="M251" s="225" t="s">
        <v>1</v>
      </c>
      <c r="N251" s="226" t="s">
        <v>41</v>
      </c>
      <c r="O251" s="91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147</v>
      </c>
      <c r="AT251" s="229" t="s">
        <v>142</v>
      </c>
      <c r="AU251" s="229" t="s">
        <v>84</v>
      </c>
      <c r="AY251" s="17" t="s">
        <v>139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84</v>
      </c>
      <c r="BK251" s="230">
        <f>ROUND(I251*H251,2)</f>
        <v>0</v>
      </c>
      <c r="BL251" s="17" t="s">
        <v>147</v>
      </c>
      <c r="BM251" s="229" t="s">
        <v>1036</v>
      </c>
    </row>
    <row r="252" s="2" customFormat="1" ht="37.8" customHeight="1">
      <c r="A252" s="38"/>
      <c r="B252" s="39"/>
      <c r="C252" s="218" t="s">
        <v>721</v>
      </c>
      <c r="D252" s="218" t="s">
        <v>142</v>
      </c>
      <c r="E252" s="219" t="s">
        <v>1233</v>
      </c>
      <c r="F252" s="220" t="s">
        <v>1234</v>
      </c>
      <c r="G252" s="221" t="s">
        <v>162</v>
      </c>
      <c r="H252" s="222">
        <v>0.5</v>
      </c>
      <c r="I252" s="223"/>
      <c r="J252" s="224">
        <f>ROUND(I252*H252,2)</f>
        <v>0</v>
      </c>
      <c r="K252" s="220" t="s">
        <v>1</v>
      </c>
      <c r="L252" s="44"/>
      <c r="M252" s="225" t="s">
        <v>1</v>
      </c>
      <c r="N252" s="226" t="s">
        <v>41</v>
      </c>
      <c r="O252" s="91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147</v>
      </c>
      <c r="AT252" s="229" t="s">
        <v>142</v>
      </c>
      <c r="AU252" s="229" t="s">
        <v>84</v>
      </c>
      <c r="AY252" s="17" t="s">
        <v>139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84</v>
      </c>
      <c r="BK252" s="230">
        <f>ROUND(I252*H252,2)</f>
        <v>0</v>
      </c>
      <c r="BL252" s="17" t="s">
        <v>147</v>
      </c>
      <c r="BM252" s="229" t="s">
        <v>1039</v>
      </c>
    </row>
    <row r="253" s="2" customFormat="1" ht="66.75" customHeight="1">
      <c r="A253" s="38"/>
      <c r="B253" s="39"/>
      <c r="C253" s="218" t="s">
        <v>727</v>
      </c>
      <c r="D253" s="218" t="s">
        <v>142</v>
      </c>
      <c r="E253" s="219" t="s">
        <v>1235</v>
      </c>
      <c r="F253" s="220" t="s">
        <v>1236</v>
      </c>
      <c r="G253" s="221" t="s">
        <v>162</v>
      </c>
      <c r="H253" s="222">
        <v>1.6</v>
      </c>
      <c r="I253" s="223"/>
      <c r="J253" s="224">
        <f>ROUND(I253*H253,2)</f>
        <v>0</v>
      </c>
      <c r="K253" s="220" t="s">
        <v>1</v>
      </c>
      <c r="L253" s="44"/>
      <c r="M253" s="225" t="s">
        <v>1</v>
      </c>
      <c r="N253" s="226" t="s">
        <v>41</v>
      </c>
      <c r="O253" s="91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147</v>
      </c>
      <c r="AT253" s="229" t="s">
        <v>142</v>
      </c>
      <c r="AU253" s="229" t="s">
        <v>84</v>
      </c>
      <c r="AY253" s="17" t="s">
        <v>139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84</v>
      </c>
      <c r="BK253" s="230">
        <f>ROUND(I253*H253,2)</f>
        <v>0</v>
      </c>
      <c r="BL253" s="17" t="s">
        <v>147</v>
      </c>
      <c r="BM253" s="229" t="s">
        <v>1042</v>
      </c>
    </row>
    <row r="254" s="12" customFormat="1" ht="25.92" customHeight="1">
      <c r="A254" s="12"/>
      <c r="B254" s="202"/>
      <c r="C254" s="203"/>
      <c r="D254" s="204" t="s">
        <v>75</v>
      </c>
      <c r="E254" s="205" t="s">
        <v>1237</v>
      </c>
      <c r="F254" s="205" t="s">
        <v>1238</v>
      </c>
      <c r="G254" s="203"/>
      <c r="H254" s="203"/>
      <c r="I254" s="206"/>
      <c r="J254" s="207">
        <f>BK254</f>
        <v>0</v>
      </c>
      <c r="K254" s="203"/>
      <c r="L254" s="208"/>
      <c r="M254" s="209"/>
      <c r="N254" s="210"/>
      <c r="O254" s="210"/>
      <c r="P254" s="211">
        <f>P255</f>
        <v>0</v>
      </c>
      <c r="Q254" s="210"/>
      <c r="R254" s="211">
        <f>R255</f>
        <v>0</v>
      </c>
      <c r="S254" s="210"/>
      <c r="T254" s="212">
        <f>T255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3" t="s">
        <v>84</v>
      </c>
      <c r="AT254" s="214" t="s">
        <v>75</v>
      </c>
      <c r="AU254" s="214" t="s">
        <v>76</v>
      </c>
      <c r="AY254" s="213" t="s">
        <v>139</v>
      </c>
      <c r="BK254" s="215">
        <f>BK255</f>
        <v>0</v>
      </c>
    </row>
    <row r="255" s="2" customFormat="1" ht="24.15" customHeight="1">
      <c r="A255" s="38"/>
      <c r="B255" s="39"/>
      <c r="C255" s="218" t="s">
        <v>862</v>
      </c>
      <c r="D255" s="218" t="s">
        <v>142</v>
      </c>
      <c r="E255" s="219" t="s">
        <v>1239</v>
      </c>
      <c r="F255" s="220" t="s">
        <v>1240</v>
      </c>
      <c r="G255" s="221" t="s">
        <v>1074</v>
      </c>
      <c r="H255" s="222">
        <v>90</v>
      </c>
      <c r="I255" s="223"/>
      <c r="J255" s="224">
        <f>ROUND(I255*H255,2)</f>
        <v>0</v>
      </c>
      <c r="K255" s="220" t="s">
        <v>1</v>
      </c>
      <c r="L255" s="44"/>
      <c r="M255" s="225" t="s">
        <v>1</v>
      </c>
      <c r="N255" s="226" t="s">
        <v>41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147</v>
      </c>
      <c r="AT255" s="229" t="s">
        <v>142</v>
      </c>
      <c r="AU255" s="229" t="s">
        <v>84</v>
      </c>
      <c r="AY255" s="17" t="s">
        <v>139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84</v>
      </c>
      <c r="BK255" s="230">
        <f>ROUND(I255*H255,2)</f>
        <v>0</v>
      </c>
      <c r="BL255" s="17" t="s">
        <v>147</v>
      </c>
      <c r="BM255" s="229" t="s">
        <v>1045</v>
      </c>
    </row>
    <row r="256" s="12" customFormat="1" ht="25.92" customHeight="1">
      <c r="A256" s="12"/>
      <c r="B256" s="202"/>
      <c r="C256" s="203"/>
      <c r="D256" s="204" t="s">
        <v>75</v>
      </c>
      <c r="E256" s="205" t="s">
        <v>1241</v>
      </c>
      <c r="F256" s="205" t="s">
        <v>1242</v>
      </c>
      <c r="G256" s="203"/>
      <c r="H256" s="203"/>
      <c r="I256" s="206"/>
      <c r="J256" s="207">
        <f>BK256</f>
        <v>0</v>
      </c>
      <c r="K256" s="203"/>
      <c r="L256" s="208"/>
      <c r="M256" s="209"/>
      <c r="N256" s="210"/>
      <c r="O256" s="210"/>
      <c r="P256" s="211">
        <f>SUM(P257:P260)</f>
        <v>0</v>
      </c>
      <c r="Q256" s="210"/>
      <c r="R256" s="211">
        <f>SUM(R257:R260)</f>
        <v>0</v>
      </c>
      <c r="S256" s="210"/>
      <c r="T256" s="212">
        <f>SUM(T257:T260)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3" t="s">
        <v>84</v>
      </c>
      <c r="AT256" s="214" t="s">
        <v>75</v>
      </c>
      <c r="AU256" s="214" t="s">
        <v>76</v>
      </c>
      <c r="AY256" s="213" t="s">
        <v>139</v>
      </c>
      <c r="BK256" s="215">
        <f>SUM(BK257:BK260)</f>
        <v>0</v>
      </c>
    </row>
    <row r="257" s="2" customFormat="1" ht="37.8" customHeight="1">
      <c r="A257" s="38"/>
      <c r="B257" s="39"/>
      <c r="C257" s="218" t="s">
        <v>1243</v>
      </c>
      <c r="D257" s="218" t="s">
        <v>142</v>
      </c>
      <c r="E257" s="219" t="s">
        <v>1244</v>
      </c>
      <c r="F257" s="220" t="s">
        <v>1245</v>
      </c>
      <c r="G257" s="221" t="s">
        <v>745</v>
      </c>
      <c r="H257" s="222">
        <v>43</v>
      </c>
      <c r="I257" s="223"/>
      <c r="J257" s="224">
        <f>ROUND(I257*H257,2)</f>
        <v>0</v>
      </c>
      <c r="K257" s="220" t="s">
        <v>1</v>
      </c>
      <c r="L257" s="44"/>
      <c r="M257" s="225" t="s">
        <v>1</v>
      </c>
      <c r="N257" s="226" t="s">
        <v>41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147</v>
      </c>
      <c r="AT257" s="229" t="s">
        <v>142</v>
      </c>
      <c r="AU257" s="229" t="s">
        <v>84</v>
      </c>
      <c r="AY257" s="17" t="s">
        <v>139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84</v>
      </c>
      <c r="BK257" s="230">
        <f>ROUND(I257*H257,2)</f>
        <v>0</v>
      </c>
      <c r="BL257" s="17" t="s">
        <v>147</v>
      </c>
      <c r="BM257" s="229" t="s">
        <v>1246</v>
      </c>
    </row>
    <row r="258" s="2" customFormat="1" ht="44.25" customHeight="1">
      <c r="A258" s="38"/>
      <c r="B258" s="39"/>
      <c r="C258" s="218" t="s">
        <v>866</v>
      </c>
      <c r="D258" s="218" t="s">
        <v>142</v>
      </c>
      <c r="E258" s="219" t="s">
        <v>1247</v>
      </c>
      <c r="F258" s="220" t="s">
        <v>1248</v>
      </c>
      <c r="G258" s="221" t="s">
        <v>1029</v>
      </c>
      <c r="H258" s="222">
        <v>12</v>
      </c>
      <c r="I258" s="223"/>
      <c r="J258" s="224">
        <f>ROUND(I258*H258,2)</f>
        <v>0</v>
      </c>
      <c r="K258" s="220" t="s">
        <v>1</v>
      </c>
      <c r="L258" s="44"/>
      <c r="M258" s="225" t="s">
        <v>1</v>
      </c>
      <c r="N258" s="226" t="s">
        <v>41</v>
      </c>
      <c r="O258" s="91"/>
      <c r="P258" s="227">
        <f>O258*H258</f>
        <v>0</v>
      </c>
      <c r="Q258" s="227">
        <v>0</v>
      </c>
      <c r="R258" s="227">
        <f>Q258*H258</f>
        <v>0</v>
      </c>
      <c r="S258" s="227">
        <v>0</v>
      </c>
      <c r="T258" s="22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9" t="s">
        <v>147</v>
      </c>
      <c r="AT258" s="229" t="s">
        <v>142</v>
      </c>
      <c r="AU258" s="229" t="s">
        <v>84</v>
      </c>
      <c r="AY258" s="17" t="s">
        <v>139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7" t="s">
        <v>84</v>
      </c>
      <c r="BK258" s="230">
        <f>ROUND(I258*H258,2)</f>
        <v>0</v>
      </c>
      <c r="BL258" s="17" t="s">
        <v>147</v>
      </c>
      <c r="BM258" s="229" t="s">
        <v>1249</v>
      </c>
    </row>
    <row r="259" s="2" customFormat="1" ht="16.5" customHeight="1">
      <c r="A259" s="38"/>
      <c r="B259" s="39"/>
      <c r="C259" s="218" t="s">
        <v>1250</v>
      </c>
      <c r="D259" s="218" t="s">
        <v>142</v>
      </c>
      <c r="E259" s="219" t="s">
        <v>1251</v>
      </c>
      <c r="F259" s="220" t="s">
        <v>1252</v>
      </c>
      <c r="G259" s="221" t="s">
        <v>1029</v>
      </c>
      <c r="H259" s="222">
        <v>6</v>
      </c>
      <c r="I259" s="223"/>
      <c r="J259" s="224">
        <f>ROUND(I259*H259,2)</f>
        <v>0</v>
      </c>
      <c r="K259" s="220" t="s">
        <v>1</v>
      </c>
      <c r="L259" s="44"/>
      <c r="M259" s="225" t="s">
        <v>1</v>
      </c>
      <c r="N259" s="226" t="s">
        <v>41</v>
      </c>
      <c r="O259" s="91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147</v>
      </c>
      <c r="AT259" s="229" t="s">
        <v>142</v>
      </c>
      <c r="AU259" s="229" t="s">
        <v>84</v>
      </c>
      <c r="AY259" s="17" t="s">
        <v>139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84</v>
      </c>
      <c r="BK259" s="230">
        <f>ROUND(I259*H259,2)</f>
        <v>0</v>
      </c>
      <c r="BL259" s="17" t="s">
        <v>147</v>
      </c>
      <c r="BM259" s="229" t="s">
        <v>1253</v>
      </c>
    </row>
    <row r="260" s="2" customFormat="1" ht="16.5" customHeight="1">
      <c r="A260" s="38"/>
      <c r="B260" s="39"/>
      <c r="C260" s="218" t="s">
        <v>869</v>
      </c>
      <c r="D260" s="218" t="s">
        <v>142</v>
      </c>
      <c r="E260" s="219" t="s">
        <v>1254</v>
      </c>
      <c r="F260" s="220" t="s">
        <v>1255</v>
      </c>
      <c r="G260" s="221" t="s">
        <v>413</v>
      </c>
      <c r="H260" s="222">
        <v>1</v>
      </c>
      <c r="I260" s="223"/>
      <c r="J260" s="224">
        <f>ROUND(I260*H260,2)</f>
        <v>0</v>
      </c>
      <c r="K260" s="220" t="s">
        <v>1</v>
      </c>
      <c r="L260" s="44"/>
      <c r="M260" s="282" t="s">
        <v>1</v>
      </c>
      <c r="N260" s="283" t="s">
        <v>41</v>
      </c>
      <c r="O260" s="284"/>
      <c r="P260" s="285">
        <f>O260*H260</f>
        <v>0</v>
      </c>
      <c r="Q260" s="285">
        <v>0</v>
      </c>
      <c r="R260" s="285">
        <f>Q260*H260</f>
        <v>0</v>
      </c>
      <c r="S260" s="285">
        <v>0</v>
      </c>
      <c r="T260" s="28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147</v>
      </c>
      <c r="AT260" s="229" t="s">
        <v>142</v>
      </c>
      <c r="AU260" s="229" t="s">
        <v>84</v>
      </c>
      <c r="AY260" s="17" t="s">
        <v>139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84</v>
      </c>
      <c r="BK260" s="230">
        <f>ROUND(I260*H260,2)</f>
        <v>0</v>
      </c>
      <c r="BL260" s="17" t="s">
        <v>147</v>
      </c>
      <c r="BM260" s="229" t="s">
        <v>1256</v>
      </c>
    </row>
    <row r="261" s="2" customFormat="1" ht="6.96" customHeight="1">
      <c r="A261" s="38"/>
      <c r="B261" s="66"/>
      <c r="C261" s="67"/>
      <c r="D261" s="67"/>
      <c r="E261" s="67"/>
      <c r="F261" s="67"/>
      <c r="G261" s="67"/>
      <c r="H261" s="67"/>
      <c r="I261" s="67"/>
      <c r="J261" s="67"/>
      <c r="K261" s="67"/>
      <c r="L261" s="44"/>
      <c r="M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</row>
  </sheetData>
  <sheetProtection sheet="1" autoFilter="0" formatColumns="0" formatRows="0" objects="1" scenarios="1" spinCount="100000" saltValue="0qCWm7tyWv2h1EroA8Bji3mU6nbVfFNSIguck0GsEDSc0KImlq0DRVNzf5yqwrQu7pCnOcqOKnR2YflSuQHWuw==" hashValue="nN+Irl0ml0FWohyut9I+j53L6C7UHS0B3KxuNcU54MnomQJpikVLRhRQOjvkQ4Fs/mCBvGom9XSV7sE0yg2zGw==" algorithmName="SHA-512" password="CC35"/>
  <autoFilter ref="C125:K260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PD na rekonstrukci 2.NP pavilonu A4 budovy č.p. 2379 na ul. Žižkova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1257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1258</v>
      </c>
      <c r="G12" s="38"/>
      <c r="H12" s="38"/>
      <c r="I12" s="140" t="s">
        <v>22</v>
      </c>
      <c r="J12" s="144" t="str">
        <f>'Rekapitulace stavby'!AN8</f>
        <v>23. 11. 2025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ROUND((SUM(BE128:BE248)),  2)</f>
        <v>0</v>
      </c>
      <c r="G33" s="38"/>
      <c r="H33" s="38"/>
      <c r="I33" s="155">
        <v>0.21</v>
      </c>
      <c r="J33" s="154">
        <f>ROUND(((SUM(BE128:BE248))*I33),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ROUND((SUM(BF128:BF248)),  2)</f>
        <v>0</v>
      </c>
      <c r="G34" s="38"/>
      <c r="H34" s="38"/>
      <c r="I34" s="155">
        <v>0.12</v>
      </c>
      <c r="J34" s="154">
        <f>ROUND(((SUM(BF128:BF248))*I34),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ROUND((SUM(BG128:BG248)),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ROUND((SUM(BH128:BH248)),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ROUND((SUM(BI128:BI248)),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PD na rekonstrukci 2.NP pavilonu A4 budovy č.p. 2379 na ul. Žižkova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004 - Zdravotechnika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Karviná</v>
      </c>
      <c r="G89" s="40"/>
      <c r="H89" s="40"/>
      <c r="I89" s="32" t="s">
        <v>22</v>
      </c>
      <c r="J89" s="79" t="str">
        <f>IF(J12="","",J12)</f>
        <v>23. 11. 2025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Statutární město Karviná</v>
      </c>
      <c r="G91" s="40"/>
      <c r="H91" s="40"/>
      <c r="I91" s="32" t="s">
        <v>30</v>
      </c>
      <c r="J91" s="36" t="str">
        <f>E21</f>
        <v>ATRIS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107</v>
      </c>
      <c r="E97" s="182"/>
      <c r="F97" s="182"/>
      <c r="G97" s="182"/>
      <c r="H97" s="182"/>
      <c r="I97" s="182"/>
      <c r="J97" s="183">
        <f>J129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1259</v>
      </c>
      <c r="E98" s="188"/>
      <c r="F98" s="188"/>
      <c r="G98" s="188"/>
      <c r="H98" s="188"/>
      <c r="I98" s="188"/>
      <c r="J98" s="189">
        <f>J130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109</v>
      </c>
      <c r="E99" s="188"/>
      <c r="F99" s="188"/>
      <c r="G99" s="188"/>
      <c r="H99" s="188"/>
      <c r="I99" s="188"/>
      <c r="J99" s="189">
        <f>J132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110</v>
      </c>
      <c r="E100" s="188"/>
      <c r="F100" s="188"/>
      <c r="G100" s="188"/>
      <c r="H100" s="188"/>
      <c r="I100" s="188"/>
      <c r="J100" s="189">
        <f>J135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111</v>
      </c>
      <c r="E101" s="188"/>
      <c r="F101" s="188"/>
      <c r="G101" s="188"/>
      <c r="H101" s="188"/>
      <c r="I101" s="188"/>
      <c r="J101" s="189">
        <f>J139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112</v>
      </c>
      <c r="E102" s="188"/>
      <c r="F102" s="188"/>
      <c r="G102" s="188"/>
      <c r="H102" s="188"/>
      <c r="I102" s="188"/>
      <c r="J102" s="189">
        <f>J147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113</v>
      </c>
      <c r="E103" s="182"/>
      <c r="F103" s="182"/>
      <c r="G103" s="182"/>
      <c r="H103" s="182"/>
      <c r="I103" s="182"/>
      <c r="J103" s="183">
        <f>J151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114</v>
      </c>
      <c r="E104" s="188"/>
      <c r="F104" s="188"/>
      <c r="G104" s="188"/>
      <c r="H104" s="188"/>
      <c r="I104" s="188"/>
      <c r="J104" s="189">
        <f>J152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1260</v>
      </c>
      <c r="E105" s="188"/>
      <c r="F105" s="188"/>
      <c r="G105" s="188"/>
      <c r="H105" s="188"/>
      <c r="I105" s="188"/>
      <c r="J105" s="189">
        <f>J172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1261</v>
      </c>
      <c r="E106" s="188"/>
      <c r="F106" s="188"/>
      <c r="G106" s="188"/>
      <c r="H106" s="188"/>
      <c r="I106" s="188"/>
      <c r="J106" s="189">
        <f>J196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1262</v>
      </c>
      <c r="E107" s="188"/>
      <c r="F107" s="188"/>
      <c r="G107" s="188"/>
      <c r="H107" s="188"/>
      <c r="I107" s="188"/>
      <c r="J107" s="189">
        <f>J217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1263</v>
      </c>
      <c r="E108" s="188"/>
      <c r="F108" s="188"/>
      <c r="G108" s="188"/>
      <c r="H108" s="188"/>
      <c r="I108" s="188"/>
      <c r="J108" s="189">
        <f>J247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124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6.25" customHeight="1">
      <c r="A118" s="38"/>
      <c r="B118" s="39"/>
      <c r="C118" s="40"/>
      <c r="D118" s="40"/>
      <c r="E118" s="174" t="str">
        <f>E7</f>
        <v>PD na rekonstrukci 2.NP pavilonu A4 budovy č.p. 2379 na ul. Žižkova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100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E9</f>
        <v>004 - Zdravotechnika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F12</f>
        <v>Karviná</v>
      </c>
      <c r="G122" s="40"/>
      <c r="H122" s="40"/>
      <c r="I122" s="32" t="s">
        <v>22</v>
      </c>
      <c r="J122" s="79" t="str">
        <f>IF(J12="","",J12)</f>
        <v>23. 11. 2025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E15</f>
        <v>Statutární město Karviná</v>
      </c>
      <c r="G124" s="40"/>
      <c r="H124" s="40"/>
      <c r="I124" s="32" t="s">
        <v>30</v>
      </c>
      <c r="J124" s="36" t="str">
        <f>E21</f>
        <v>ATRIS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IF(E18="","",E18)</f>
        <v>Vyplň údaj</v>
      </c>
      <c r="G125" s="40"/>
      <c r="H125" s="40"/>
      <c r="I125" s="32" t="s">
        <v>33</v>
      </c>
      <c r="J125" s="36" t="str">
        <f>E24</f>
        <v>Barbora Kyšková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1"/>
      <c r="B127" s="192"/>
      <c r="C127" s="193" t="s">
        <v>125</v>
      </c>
      <c r="D127" s="194" t="s">
        <v>61</v>
      </c>
      <c r="E127" s="194" t="s">
        <v>57</v>
      </c>
      <c r="F127" s="194" t="s">
        <v>58</v>
      </c>
      <c r="G127" s="194" t="s">
        <v>126</v>
      </c>
      <c r="H127" s="194" t="s">
        <v>127</v>
      </c>
      <c r="I127" s="194" t="s">
        <v>128</v>
      </c>
      <c r="J127" s="194" t="s">
        <v>104</v>
      </c>
      <c r="K127" s="195" t="s">
        <v>129</v>
      </c>
      <c r="L127" s="196"/>
      <c r="M127" s="100" t="s">
        <v>1</v>
      </c>
      <c r="N127" s="101" t="s">
        <v>40</v>
      </c>
      <c r="O127" s="101" t="s">
        <v>130</v>
      </c>
      <c r="P127" s="101" t="s">
        <v>131</v>
      </c>
      <c r="Q127" s="101" t="s">
        <v>132</v>
      </c>
      <c r="R127" s="101" t="s">
        <v>133</v>
      </c>
      <c r="S127" s="101" t="s">
        <v>134</v>
      </c>
      <c r="T127" s="102" t="s">
        <v>135</v>
      </c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</row>
    <row r="128" s="2" customFormat="1" ht="22.8" customHeight="1">
      <c r="A128" s="38"/>
      <c r="B128" s="39"/>
      <c r="C128" s="107" t="s">
        <v>136</v>
      </c>
      <c r="D128" s="40"/>
      <c r="E128" s="40"/>
      <c r="F128" s="40"/>
      <c r="G128" s="40"/>
      <c r="H128" s="40"/>
      <c r="I128" s="40"/>
      <c r="J128" s="197">
        <f>BK128</f>
        <v>0</v>
      </c>
      <c r="K128" s="40"/>
      <c r="L128" s="44"/>
      <c r="M128" s="103"/>
      <c r="N128" s="198"/>
      <c r="O128" s="104"/>
      <c r="P128" s="199">
        <f>P129+P151</f>
        <v>0</v>
      </c>
      <c r="Q128" s="104"/>
      <c r="R128" s="199">
        <f>R129+R151</f>
        <v>2.193277</v>
      </c>
      <c r="S128" s="104"/>
      <c r="T128" s="200">
        <f>T129+T151</f>
        <v>8.965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75</v>
      </c>
      <c r="AU128" s="17" t="s">
        <v>106</v>
      </c>
      <c r="BK128" s="201">
        <f>BK129+BK151</f>
        <v>0</v>
      </c>
    </row>
    <row r="129" s="12" customFormat="1" ht="25.92" customHeight="1">
      <c r="A129" s="12"/>
      <c r="B129" s="202"/>
      <c r="C129" s="203"/>
      <c r="D129" s="204" t="s">
        <v>75</v>
      </c>
      <c r="E129" s="205" t="s">
        <v>137</v>
      </c>
      <c r="F129" s="205" t="s">
        <v>138</v>
      </c>
      <c r="G129" s="203"/>
      <c r="H129" s="203"/>
      <c r="I129" s="206"/>
      <c r="J129" s="207">
        <f>BK129</f>
        <v>0</v>
      </c>
      <c r="K129" s="203"/>
      <c r="L129" s="208"/>
      <c r="M129" s="209"/>
      <c r="N129" s="210"/>
      <c r="O129" s="210"/>
      <c r="P129" s="211">
        <f>P130+P132+P135+P139+P147</f>
        <v>0</v>
      </c>
      <c r="Q129" s="210"/>
      <c r="R129" s="211">
        <f>R130+R132+R135+R139+R147</f>
        <v>1.3728</v>
      </c>
      <c r="S129" s="210"/>
      <c r="T129" s="212">
        <f>T130+T132+T135+T139+T147</f>
        <v>4.03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84</v>
      </c>
      <c r="AT129" s="214" t="s">
        <v>75</v>
      </c>
      <c r="AU129" s="214" t="s">
        <v>76</v>
      </c>
      <c r="AY129" s="213" t="s">
        <v>139</v>
      </c>
      <c r="BK129" s="215">
        <f>BK130+BK132+BK135+BK139+BK147</f>
        <v>0</v>
      </c>
    </row>
    <row r="130" s="12" customFormat="1" ht="22.8" customHeight="1">
      <c r="A130" s="12"/>
      <c r="B130" s="202"/>
      <c r="C130" s="203"/>
      <c r="D130" s="204" t="s">
        <v>75</v>
      </c>
      <c r="E130" s="216" t="s">
        <v>147</v>
      </c>
      <c r="F130" s="216" t="s">
        <v>1264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P131</f>
        <v>0</v>
      </c>
      <c r="Q130" s="210"/>
      <c r="R130" s="211">
        <f>R131</f>
        <v>0.5328</v>
      </c>
      <c r="S130" s="210"/>
      <c r="T130" s="212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84</v>
      </c>
      <c r="AT130" s="214" t="s">
        <v>75</v>
      </c>
      <c r="AU130" s="214" t="s">
        <v>84</v>
      </c>
      <c r="AY130" s="213" t="s">
        <v>139</v>
      </c>
      <c r="BK130" s="215">
        <f>BK131</f>
        <v>0</v>
      </c>
    </row>
    <row r="131" s="2" customFormat="1" ht="24.15" customHeight="1">
      <c r="A131" s="38"/>
      <c r="B131" s="39"/>
      <c r="C131" s="218" t="s">
        <v>84</v>
      </c>
      <c r="D131" s="218" t="s">
        <v>142</v>
      </c>
      <c r="E131" s="219" t="s">
        <v>1265</v>
      </c>
      <c r="F131" s="220" t="s">
        <v>1266</v>
      </c>
      <c r="G131" s="221" t="s">
        <v>145</v>
      </c>
      <c r="H131" s="222">
        <v>10</v>
      </c>
      <c r="I131" s="223"/>
      <c r="J131" s="224">
        <f>ROUND(I131*H131,2)</f>
        <v>0</v>
      </c>
      <c r="K131" s="220" t="s">
        <v>146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0.05328</v>
      </c>
      <c r="R131" s="227">
        <f>Q131*H131</f>
        <v>0.5328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147</v>
      </c>
      <c r="AT131" s="229" t="s">
        <v>142</v>
      </c>
      <c r="AU131" s="229" t="s">
        <v>86</v>
      </c>
      <c r="AY131" s="17" t="s">
        <v>139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147</v>
      </c>
      <c r="BM131" s="229" t="s">
        <v>1267</v>
      </c>
    </row>
    <row r="132" s="12" customFormat="1" ht="22.8" customHeight="1">
      <c r="A132" s="12"/>
      <c r="B132" s="202"/>
      <c r="C132" s="203"/>
      <c r="D132" s="204" t="s">
        <v>75</v>
      </c>
      <c r="E132" s="216" t="s">
        <v>172</v>
      </c>
      <c r="F132" s="216" t="s">
        <v>192</v>
      </c>
      <c r="G132" s="203"/>
      <c r="H132" s="203"/>
      <c r="I132" s="206"/>
      <c r="J132" s="217">
        <f>BK132</f>
        <v>0</v>
      </c>
      <c r="K132" s="203"/>
      <c r="L132" s="208"/>
      <c r="M132" s="209"/>
      <c r="N132" s="210"/>
      <c r="O132" s="210"/>
      <c r="P132" s="211">
        <f>SUM(P133:P134)</f>
        <v>0</v>
      </c>
      <c r="Q132" s="210"/>
      <c r="R132" s="211">
        <f>SUM(R133:R134)</f>
        <v>0.84</v>
      </c>
      <c r="S132" s="210"/>
      <c r="T132" s="212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84</v>
      </c>
      <c r="AT132" s="214" t="s">
        <v>75</v>
      </c>
      <c r="AU132" s="214" t="s">
        <v>84</v>
      </c>
      <c r="AY132" s="213" t="s">
        <v>139</v>
      </c>
      <c r="BK132" s="215">
        <f>SUM(BK133:BK134)</f>
        <v>0</v>
      </c>
    </row>
    <row r="133" s="2" customFormat="1" ht="21.75" customHeight="1">
      <c r="A133" s="38"/>
      <c r="B133" s="39"/>
      <c r="C133" s="218" t="s">
        <v>86</v>
      </c>
      <c r="D133" s="218" t="s">
        <v>142</v>
      </c>
      <c r="E133" s="219" t="s">
        <v>203</v>
      </c>
      <c r="F133" s="220" t="s">
        <v>204</v>
      </c>
      <c r="G133" s="221" t="s">
        <v>162</v>
      </c>
      <c r="H133" s="222">
        <v>15</v>
      </c>
      <c r="I133" s="223"/>
      <c r="J133" s="224">
        <f>ROUND(I133*H133,2)</f>
        <v>0</v>
      </c>
      <c r="K133" s="220" t="s">
        <v>146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0.056000000000000008</v>
      </c>
      <c r="R133" s="227">
        <f>Q133*H133</f>
        <v>0.84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147</v>
      </c>
      <c r="AT133" s="229" t="s">
        <v>142</v>
      </c>
      <c r="AU133" s="229" t="s">
        <v>86</v>
      </c>
      <c r="AY133" s="17" t="s">
        <v>139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147</v>
      </c>
      <c r="BM133" s="229" t="s">
        <v>1268</v>
      </c>
    </row>
    <row r="134" s="13" customFormat="1">
      <c r="A134" s="13"/>
      <c r="B134" s="231"/>
      <c r="C134" s="232"/>
      <c r="D134" s="233" t="s">
        <v>149</v>
      </c>
      <c r="E134" s="234" t="s">
        <v>1</v>
      </c>
      <c r="F134" s="235" t="s">
        <v>1269</v>
      </c>
      <c r="G134" s="232"/>
      <c r="H134" s="236">
        <v>15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149</v>
      </c>
      <c r="AU134" s="242" t="s">
        <v>86</v>
      </c>
      <c r="AV134" s="13" t="s">
        <v>86</v>
      </c>
      <c r="AW134" s="13" t="s">
        <v>32</v>
      </c>
      <c r="AX134" s="13" t="s">
        <v>84</v>
      </c>
      <c r="AY134" s="242" t="s">
        <v>139</v>
      </c>
    </row>
    <row r="135" s="12" customFormat="1" ht="22.8" customHeight="1">
      <c r="A135" s="12"/>
      <c r="B135" s="202"/>
      <c r="C135" s="203"/>
      <c r="D135" s="204" t="s">
        <v>75</v>
      </c>
      <c r="E135" s="216" t="s">
        <v>188</v>
      </c>
      <c r="F135" s="216" t="s">
        <v>253</v>
      </c>
      <c r="G135" s="203"/>
      <c r="H135" s="203"/>
      <c r="I135" s="206"/>
      <c r="J135" s="217">
        <f>BK135</f>
        <v>0</v>
      </c>
      <c r="K135" s="203"/>
      <c r="L135" s="208"/>
      <c r="M135" s="209"/>
      <c r="N135" s="210"/>
      <c r="O135" s="210"/>
      <c r="P135" s="211">
        <f>SUM(P136:P138)</f>
        <v>0</v>
      </c>
      <c r="Q135" s="210"/>
      <c r="R135" s="211">
        <f>SUM(R136:R138)</f>
        <v>0</v>
      </c>
      <c r="S135" s="210"/>
      <c r="T135" s="212">
        <f>SUM(T136:T138)</f>
        <v>4.03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3" t="s">
        <v>84</v>
      </c>
      <c r="AT135" s="214" t="s">
        <v>75</v>
      </c>
      <c r="AU135" s="214" t="s">
        <v>84</v>
      </c>
      <c r="AY135" s="213" t="s">
        <v>139</v>
      </c>
      <c r="BK135" s="215">
        <f>SUM(BK136:BK138)</f>
        <v>0</v>
      </c>
    </row>
    <row r="136" s="2" customFormat="1" ht="24.15" customHeight="1">
      <c r="A136" s="38"/>
      <c r="B136" s="39"/>
      <c r="C136" s="218" t="s">
        <v>140</v>
      </c>
      <c r="D136" s="218" t="s">
        <v>142</v>
      </c>
      <c r="E136" s="219" t="s">
        <v>1270</v>
      </c>
      <c r="F136" s="220" t="s">
        <v>1271</v>
      </c>
      <c r="G136" s="221" t="s">
        <v>145</v>
      </c>
      <c r="H136" s="222">
        <v>7</v>
      </c>
      <c r="I136" s="223"/>
      <c r="J136" s="224">
        <f>ROUND(I136*H136,2)</f>
        <v>0</v>
      </c>
      <c r="K136" s="220" t="s">
        <v>146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0.09</v>
      </c>
      <c r="T136" s="228">
        <f>S136*H136</f>
        <v>0.63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147</v>
      </c>
      <c r="AT136" s="229" t="s">
        <v>142</v>
      </c>
      <c r="AU136" s="229" t="s">
        <v>86</v>
      </c>
      <c r="AY136" s="17" t="s">
        <v>139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147</v>
      </c>
      <c r="BM136" s="229" t="s">
        <v>1272</v>
      </c>
    </row>
    <row r="137" s="2" customFormat="1" ht="33" customHeight="1">
      <c r="A137" s="38"/>
      <c r="B137" s="39"/>
      <c r="C137" s="218" t="s">
        <v>147</v>
      </c>
      <c r="D137" s="218" t="s">
        <v>142</v>
      </c>
      <c r="E137" s="219" t="s">
        <v>1273</v>
      </c>
      <c r="F137" s="220" t="s">
        <v>1274</v>
      </c>
      <c r="G137" s="221" t="s">
        <v>181</v>
      </c>
      <c r="H137" s="222">
        <v>100</v>
      </c>
      <c r="I137" s="223"/>
      <c r="J137" s="224">
        <f>ROUND(I137*H137,2)</f>
        <v>0</v>
      </c>
      <c r="K137" s="220" t="s">
        <v>146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0.034000000000000004</v>
      </c>
      <c r="T137" s="228">
        <f>S137*H137</f>
        <v>3.4000000000000004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147</v>
      </c>
      <c r="AT137" s="229" t="s">
        <v>142</v>
      </c>
      <c r="AU137" s="229" t="s">
        <v>86</v>
      </c>
      <c r="AY137" s="17" t="s">
        <v>139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147</v>
      </c>
      <c r="BM137" s="229" t="s">
        <v>1275</v>
      </c>
    </row>
    <row r="138" s="13" customFormat="1">
      <c r="A138" s="13"/>
      <c r="B138" s="231"/>
      <c r="C138" s="232"/>
      <c r="D138" s="233" t="s">
        <v>149</v>
      </c>
      <c r="E138" s="234" t="s">
        <v>1</v>
      </c>
      <c r="F138" s="235" t="s">
        <v>1276</v>
      </c>
      <c r="G138" s="232"/>
      <c r="H138" s="236">
        <v>100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149</v>
      </c>
      <c r="AU138" s="242" t="s">
        <v>86</v>
      </c>
      <c r="AV138" s="13" t="s">
        <v>86</v>
      </c>
      <c r="AW138" s="13" t="s">
        <v>32</v>
      </c>
      <c r="AX138" s="13" t="s">
        <v>84</v>
      </c>
      <c r="AY138" s="242" t="s">
        <v>139</v>
      </c>
    </row>
    <row r="139" s="12" customFormat="1" ht="22.8" customHeight="1">
      <c r="A139" s="12"/>
      <c r="B139" s="202"/>
      <c r="C139" s="203"/>
      <c r="D139" s="204" t="s">
        <v>75</v>
      </c>
      <c r="E139" s="216" t="s">
        <v>330</v>
      </c>
      <c r="F139" s="216" t="s">
        <v>331</v>
      </c>
      <c r="G139" s="203"/>
      <c r="H139" s="203"/>
      <c r="I139" s="206"/>
      <c r="J139" s="217">
        <f>BK139</f>
        <v>0</v>
      </c>
      <c r="K139" s="203"/>
      <c r="L139" s="208"/>
      <c r="M139" s="209"/>
      <c r="N139" s="210"/>
      <c r="O139" s="210"/>
      <c r="P139" s="211">
        <f>SUM(P140:P146)</f>
        <v>0</v>
      </c>
      <c r="Q139" s="210"/>
      <c r="R139" s="211">
        <f>SUM(R140:R146)</f>
        <v>0</v>
      </c>
      <c r="S139" s="210"/>
      <c r="T139" s="212">
        <f>SUM(T140:T146)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84</v>
      </c>
      <c r="AT139" s="214" t="s">
        <v>75</v>
      </c>
      <c r="AU139" s="214" t="s">
        <v>84</v>
      </c>
      <c r="AY139" s="213" t="s">
        <v>139</v>
      </c>
      <c r="BK139" s="215">
        <f>SUM(BK140:BK146)</f>
        <v>0</v>
      </c>
    </row>
    <row r="140" s="2" customFormat="1" ht="24.15" customHeight="1">
      <c r="A140" s="38"/>
      <c r="B140" s="39"/>
      <c r="C140" s="218" t="s">
        <v>167</v>
      </c>
      <c r="D140" s="218" t="s">
        <v>142</v>
      </c>
      <c r="E140" s="219" t="s">
        <v>333</v>
      </c>
      <c r="F140" s="220" t="s">
        <v>334</v>
      </c>
      <c r="G140" s="221" t="s">
        <v>335</v>
      </c>
      <c r="H140" s="222">
        <v>8.965</v>
      </c>
      <c r="I140" s="223"/>
      <c r="J140" s="224">
        <f>ROUND(I140*H140,2)</f>
        <v>0</v>
      </c>
      <c r="K140" s="220" t="s">
        <v>146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147</v>
      </c>
      <c r="AT140" s="229" t="s">
        <v>142</v>
      </c>
      <c r="AU140" s="229" t="s">
        <v>86</v>
      </c>
      <c r="AY140" s="17" t="s">
        <v>139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147</v>
      </c>
      <c r="BM140" s="229" t="s">
        <v>1277</v>
      </c>
    </row>
    <row r="141" s="2" customFormat="1" ht="33" customHeight="1">
      <c r="A141" s="38"/>
      <c r="B141" s="39"/>
      <c r="C141" s="218" t="s">
        <v>172</v>
      </c>
      <c r="D141" s="218" t="s">
        <v>142</v>
      </c>
      <c r="E141" s="219" t="s">
        <v>338</v>
      </c>
      <c r="F141" s="220" t="s">
        <v>339</v>
      </c>
      <c r="G141" s="221" t="s">
        <v>335</v>
      </c>
      <c r="H141" s="222">
        <v>89.65</v>
      </c>
      <c r="I141" s="223"/>
      <c r="J141" s="224">
        <f>ROUND(I141*H141,2)</f>
        <v>0</v>
      </c>
      <c r="K141" s="220" t="s">
        <v>146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147</v>
      </c>
      <c r="AT141" s="229" t="s">
        <v>142</v>
      </c>
      <c r="AU141" s="229" t="s">
        <v>86</v>
      </c>
      <c r="AY141" s="17" t="s">
        <v>139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147</v>
      </c>
      <c r="BM141" s="229" t="s">
        <v>1278</v>
      </c>
    </row>
    <row r="142" s="13" customFormat="1">
      <c r="A142" s="13"/>
      <c r="B142" s="231"/>
      <c r="C142" s="232"/>
      <c r="D142" s="233" t="s">
        <v>149</v>
      </c>
      <c r="E142" s="232"/>
      <c r="F142" s="235" t="s">
        <v>1279</v>
      </c>
      <c r="G142" s="232"/>
      <c r="H142" s="236">
        <v>89.65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149</v>
      </c>
      <c r="AU142" s="242" t="s">
        <v>86</v>
      </c>
      <c r="AV142" s="13" t="s">
        <v>86</v>
      </c>
      <c r="AW142" s="13" t="s">
        <v>4</v>
      </c>
      <c r="AX142" s="13" t="s">
        <v>84</v>
      </c>
      <c r="AY142" s="242" t="s">
        <v>139</v>
      </c>
    </row>
    <row r="143" s="2" customFormat="1" ht="24.15" customHeight="1">
      <c r="A143" s="38"/>
      <c r="B143" s="39"/>
      <c r="C143" s="218" t="s">
        <v>178</v>
      </c>
      <c r="D143" s="218" t="s">
        <v>142</v>
      </c>
      <c r="E143" s="219" t="s">
        <v>343</v>
      </c>
      <c r="F143" s="220" t="s">
        <v>344</v>
      </c>
      <c r="G143" s="221" t="s">
        <v>335</v>
      </c>
      <c r="H143" s="222">
        <v>8.965</v>
      </c>
      <c r="I143" s="223"/>
      <c r="J143" s="224">
        <f>ROUND(I143*H143,2)</f>
        <v>0</v>
      </c>
      <c r="K143" s="220" t="s">
        <v>146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147</v>
      </c>
      <c r="AT143" s="229" t="s">
        <v>142</v>
      </c>
      <c r="AU143" s="229" t="s">
        <v>86</v>
      </c>
      <c r="AY143" s="17" t="s">
        <v>139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147</v>
      </c>
      <c r="BM143" s="229" t="s">
        <v>1280</v>
      </c>
    </row>
    <row r="144" s="2" customFormat="1" ht="24.15" customHeight="1">
      <c r="A144" s="38"/>
      <c r="B144" s="39"/>
      <c r="C144" s="218" t="s">
        <v>184</v>
      </c>
      <c r="D144" s="218" t="s">
        <v>142</v>
      </c>
      <c r="E144" s="219" t="s">
        <v>347</v>
      </c>
      <c r="F144" s="220" t="s">
        <v>348</v>
      </c>
      <c r="G144" s="221" t="s">
        <v>335</v>
      </c>
      <c r="H144" s="222">
        <v>170.335</v>
      </c>
      <c r="I144" s="223"/>
      <c r="J144" s="224">
        <f>ROUND(I144*H144,2)</f>
        <v>0</v>
      </c>
      <c r="K144" s="220" t="s">
        <v>146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147</v>
      </c>
      <c r="AT144" s="229" t="s">
        <v>142</v>
      </c>
      <c r="AU144" s="229" t="s">
        <v>86</v>
      </c>
      <c r="AY144" s="17" t="s">
        <v>139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147</v>
      </c>
      <c r="BM144" s="229" t="s">
        <v>1281</v>
      </c>
    </row>
    <row r="145" s="13" customFormat="1">
      <c r="A145" s="13"/>
      <c r="B145" s="231"/>
      <c r="C145" s="232"/>
      <c r="D145" s="233" t="s">
        <v>149</v>
      </c>
      <c r="E145" s="232"/>
      <c r="F145" s="235" t="s">
        <v>1282</v>
      </c>
      <c r="G145" s="232"/>
      <c r="H145" s="236">
        <v>170.335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149</v>
      </c>
      <c r="AU145" s="242" t="s">
        <v>86</v>
      </c>
      <c r="AV145" s="13" t="s">
        <v>86</v>
      </c>
      <c r="AW145" s="13" t="s">
        <v>4</v>
      </c>
      <c r="AX145" s="13" t="s">
        <v>84</v>
      </c>
      <c r="AY145" s="242" t="s">
        <v>139</v>
      </c>
    </row>
    <row r="146" s="2" customFormat="1" ht="33" customHeight="1">
      <c r="A146" s="38"/>
      <c r="B146" s="39"/>
      <c r="C146" s="218" t="s">
        <v>188</v>
      </c>
      <c r="D146" s="218" t="s">
        <v>142</v>
      </c>
      <c r="E146" s="219" t="s">
        <v>356</v>
      </c>
      <c r="F146" s="220" t="s">
        <v>357</v>
      </c>
      <c r="G146" s="221" t="s">
        <v>335</v>
      </c>
      <c r="H146" s="222">
        <v>8.965</v>
      </c>
      <c r="I146" s="223"/>
      <c r="J146" s="224">
        <f>ROUND(I146*H146,2)</f>
        <v>0</v>
      </c>
      <c r="K146" s="220" t="s">
        <v>146</v>
      </c>
      <c r="L146" s="44"/>
      <c r="M146" s="225" t="s">
        <v>1</v>
      </c>
      <c r="N146" s="226" t="s">
        <v>41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147</v>
      </c>
      <c r="AT146" s="229" t="s">
        <v>142</v>
      </c>
      <c r="AU146" s="229" t="s">
        <v>86</v>
      </c>
      <c r="AY146" s="17" t="s">
        <v>139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147</v>
      </c>
      <c r="BM146" s="229" t="s">
        <v>1283</v>
      </c>
    </row>
    <row r="147" s="12" customFormat="1" ht="22.8" customHeight="1">
      <c r="A147" s="12"/>
      <c r="B147" s="202"/>
      <c r="C147" s="203"/>
      <c r="D147" s="204" t="s">
        <v>75</v>
      </c>
      <c r="E147" s="216" t="s">
        <v>363</v>
      </c>
      <c r="F147" s="216" t="s">
        <v>364</v>
      </c>
      <c r="G147" s="203"/>
      <c r="H147" s="203"/>
      <c r="I147" s="206"/>
      <c r="J147" s="217">
        <f>BK147</f>
        <v>0</v>
      </c>
      <c r="K147" s="203"/>
      <c r="L147" s="208"/>
      <c r="M147" s="209"/>
      <c r="N147" s="210"/>
      <c r="O147" s="210"/>
      <c r="P147" s="211">
        <f>SUM(P148:P150)</f>
        <v>0</v>
      </c>
      <c r="Q147" s="210"/>
      <c r="R147" s="211">
        <f>SUM(R148:R150)</f>
        <v>0</v>
      </c>
      <c r="S147" s="210"/>
      <c r="T147" s="212">
        <f>SUM(T148:T150)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3" t="s">
        <v>84</v>
      </c>
      <c r="AT147" s="214" t="s">
        <v>75</v>
      </c>
      <c r="AU147" s="214" t="s">
        <v>84</v>
      </c>
      <c r="AY147" s="213" t="s">
        <v>139</v>
      </c>
      <c r="BK147" s="215">
        <f>SUM(BK148:BK150)</f>
        <v>0</v>
      </c>
    </row>
    <row r="148" s="2" customFormat="1" ht="24.15" customHeight="1">
      <c r="A148" s="38"/>
      <c r="B148" s="39"/>
      <c r="C148" s="218" t="s">
        <v>193</v>
      </c>
      <c r="D148" s="218" t="s">
        <v>142</v>
      </c>
      <c r="E148" s="219" t="s">
        <v>1284</v>
      </c>
      <c r="F148" s="220" t="s">
        <v>1285</v>
      </c>
      <c r="G148" s="221" t="s">
        <v>335</v>
      </c>
      <c r="H148" s="222">
        <v>1.373</v>
      </c>
      <c r="I148" s="223"/>
      <c r="J148" s="224">
        <f>ROUND(I148*H148,2)</f>
        <v>0</v>
      </c>
      <c r="K148" s="220" t="s">
        <v>146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147</v>
      </c>
      <c r="AT148" s="229" t="s">
        <v>142</v>
      </c>
      <c r="AU148" s="229" t="s">
        <v>86</v>
      </c>
      <c r="AY148" s="17" t="s">
        <v>139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147</v>
      </c>
      <c r="BM148" s="229" t="s">
        <v>1286</v>
      </c>
    </row>
    <row r="149" s="2" customFormat="1" ht="24.15" customHeight="1">
      <c r="A149" s="38"/>
      <c r="B149" s="39"/>
      <c r="C149" s="218" t="s">
        <v>198</v>
      </c>
      <c r="D149" s="218" t="s">
        <v>142</v>
      </c>
      <c r="E149" s="219" t="s">
        <v>370</v>
      </c>
      <c r="F149" s="220" t="s">
        <v>371</v>
      </c>
      <c r="G149" s="221" t="s">
        <v>335</v>
      </c>
      <c r="H149" s="222">
        <v>4.119</v>
      </c>
      <c r="I149" s="223"/>
      <c r="J149" s="224">
        <f>ROUND(I149*H149,2)</f>
        <v>0</v>
      </c>
      <c r="K149" s="220" t="s">
        <v>146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147</v>
      </c>
      <c r="AT149" s="229" t="s">
        <v>142</v>
      </c>
      <c r="AU149" s="229" t="s">
        <v>86</v>
      </c>
      <c r="AY149" s="17" t="s">
        <v>139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147</v>
      </c>
      <c r="BM149" s="229" t="s">
        <v>1287</v>
      </c>
    </row>
    <row r="150" s="13" customFormat="1">
      <c r="A150" s="13"/>
      <c r="B150" s="231"/>
      <c r="C150" s="232"/>
      <c r="D150" s="233" t="s">
        <v>149</v>
      </c>
      <c r="E150" s="232"/>
      <c r="F150" s="235" t="s">
        <v>1288</v>
      </c>
      <c r="G150" s="232"/>
      <c r="H150" s="236">
        <v>4.119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149</v>
      </c>
      <c r="AU150" s="242" t="s">
        <v>86</v>
      </c>
      <c r="AV150" s="13" t="s">
        <v>86</v>
      </c>
      <c r="AW150" s="13" t="s">
        <v>4</v>
      </c>
      <c r="AX150" s="13" t="s">
        <v>84</v>
      </c>
      <c r="AY150" s="242" t="s">
        <v>139</v>
      </c>
    </row>
    <row r="151" s="12" customFormat="1" ht="25.92" customHeight="1">
      <c r="A151" s="12"/>
      <c r="B151" s="202"/>
      <c r="C151" s="203"/>
      <c r="D151" s="204" t="s">
        <v>75</v>
      </c>
      <c r="E151" s="205" t="s">
        <v>374</v>
      </c>
      <c r="F151" s="205" t="s">
        <v>375</v>
      </c>
      <c r="G151" s="203"/>
      <c r="H151" s="203"/>
      <c r="I151" s="206"/>
      <c r="J151" s="207">
        <f>BK151</f>
        <v>0</v>
      </c>
      <c r="K151" s="203"/>
      <c r="L151" s="208"/>
      <c r="M151" s="209"/>
      <c r="N151" s="210"/>
      <c r="O151" s="210"/>
      <c r="P151" s="211">
        <f>P152+P172+P196+P217+P247</f>
        <v>0</v>
      </c>
      <c r="Q151" s="210"/>
      <c r="R151" s="211">
        <f>R152+R172+R196+R217+R247</f>
        <v>0.820477</v>
      </c>
      <c r="S151" s="210"/>
      <c r="T151" s="212">
        <f>T152+T172+T196+T217+T247</f>
        <v>4.9350000000000008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3" t="s">
        <v>86</v>
      </c>
      <c r="AT151" s="214" t="s">
        <v>75</v>
      </c>
      <c r="AU151" s="214" t="s">
        <v>76</v>
      </c>
      <c r="AY151" s="213" t="s">
        <v>139</v>
      </c>
      <c r="BK151" s="215">
        <f>BK152+BK172+BK196+BK217+BK247</f>
        <v>0</v>
      </c>
    </row>
    <row r="152" s="12" customFormat="1" ht="22.8" customHeight="1">
      <c r="A152" s="12"/>
      <c r="B152" s="202"/>
      <c r="C152" s="203"/>
      <c r="D152" s="204" t="s">
        <v>75</v>
      </c>
      <c r="E152" s="216" t="s">
        <v>376</v>
      </c>
      <c r="F152" s="216" t="s">
        <v>377</v>
      </c>
      <c r="G152" s="203"/>
      <c r="H152" s="203"/>
      <c r="I152" s="206"/>
      <c r="J152" s="217">
        <f>BK152</f>
        <v>0</v>
      </c>
      <c r="K152" s="203"/>
      <c r="L152" s="208"/>
      <c r="M152" s="209"/>
      <c r="N152" s="210"/>
      <c r="O152" s="210"/>
      <c r="P152" s="211">
        <f>SUM(P153:P171)</f>
        <v>0</v>
      </c>
      <c r="Q152" s="210"/>
      <c r="R152" s="211">
        <f>SUM(R153:R171)</f>
        <v>0.011487</v>
      </c>
      <c r="S152" s="210"/>
      <c r="T152" s="212">
        <f>SUM(T153:T171)</f>
        <v>1.0475000000000002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3" t="s">
        <v>86</v>
      </c>
      <c r="AT152" s="214" t="s">
        <v>75</v>
      </c>
      <c r="AU152" s="214" t="s">
        <v>84</v>
      </c>
      <c r="AY152" s="213" t="s">
        <v>139</v>
      </c>
      <c r="BK152" s="215">
        <f>SUM(BK153:BK171)</f>
        <v>0</v>
      </c>
    </row>
    <row r="153" s="2" customFormat="1" ht="33" customHeight="1">
      <c r="A153" s="38"/>
      <c r="B153" s="39"/>
      <c r="C153" s="218" t="s">
        <v>8</v>
      </c>
      <c r="D153" s="218" t="s">
        <v>142</v>
      </c>
      <c r="E153" s="219" t="s">
        <v>1289</v>
      </c>
      <c r="F153" s="220" t="s">
        <v>1290</v>
      </c>
      <c r="G153" s="221" t="s">
        <v>181</v>
      </c>
      <c r="H153" s="222">
        <v>250</v>
      </c>
      <c r="I153" s="223"/>
      <c r="J153" s="224">
        <f>ROUND(I153*H153,2)</f>
        <v>0</v>
      </c>
      <c r="K153" s="220" t="s">
        <v>146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0.00419</v>
      </c>
      <c r="T153" s="228">
        <f>S153*H153</f>
        <v>1.0475000000000002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220</v>
      </c>
      <c r="AT153" s="229" t="s">
        <v>142</v>
      </c>
      <c r="AU153" s="229" t="s">
        <v>86</v>
      </c>
      <c r="AY153" s="17" t="s">
        <v>139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220</v>
      </c>
      <c r="BM153" s="229" t="s">
        <v>1291</v>
      </c>
    </row>
    <row r="154" s="2" customFormat="1" ht="24.15" customHeight="1">
      <c r="A154" s="38"/>
      <c r="B154" s="39"/>
      <c r="C154" s="218" t="s">
        <v>207</v>
      </c>
      <c r="D154" s="218" t="s">
        <v>142</v>
      </c>
      <c r="E154" s="219" t="s">
        <v>1292</v>
      </c>
      <c r="F154" s="220" t="s">
        <v>1293</v>
      </c>
      <c r="G154" s="221" t="s">
        <v>181</v>
      </c>
      <c r="H154" s="222">
        <v>251</v>
      </c>
      <c r="I154" s="223"/>
      <c r="J154" s="224">
        <f>ROUND(I154*H154,2)</f>
        <v>0</v>
      </c>
      <c r="K154" s="220" t="s">
        <v>146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220</v>
      </c>
      <c r="AT154" s="229" t="s">
        <v>142</v>
      </c>
      <c r="AU154" s="229" t="s">
        <v>86</v>
      </c>
      <c r="AY154" s="17" t="s">
        <v>139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220</v>
      </c>
      <c r="BM154" s="229" t="s">
        <v>1294</v>
      </c>
    </row>
    <row r="155" s="2" customFormat="1" ht="24.15" customHeight="1">
      <c r="A155" s="38"/>
      <c r="B155" s="39"/>
      <c r="C155" s="264" t="s">
        <v>211</v>
      </c>
      <c r="D155" s="264" t="s">
        <v>383</v>
      </c>
      <c r="E155" s="265" t="s">
        <v>1295</v>
      </c>
      <c r="F155" s="266" t="s">
        <v>1296</v>
      </c>
      <c r="G155" s="267" t="s">
        <v>181</v>
      </c>
      <c r="H155" s="268">
        <v>175.298</v>
      </c>
      <c r="I155" s="269"/>
      <c r="J155" s="270">
        <f>ROUND(I155*H155,2)</f>
        <v>0</v>
      </c>
      <c r="K155" s="266" t="s">
        <v>1</v>
      </c>
      <c r="L155" s="271"/>
      <c r="M155" s="272" t="s">
        <v>1</v>
      </c>
      <c r="N155" s="273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304</v>
      </c>
      <c r="AT155" s="229" t="s">
        <v>383</v>
      </c>
      <c r="AU155" s="229" t="s">
        <v>86</v>
      </c>
      <c r="AY155" s="17" t="s">
        <v>139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220</v>
      </c>
      <c r="BM155" s="229" t="s">
        <v>1297</v>
      </c>
    </row>
    <row r="156" s="13" customFormat="1">
      <c r="A156" s="13"/>
      <c r="B156" s="231"/>
      <c r="C156" s="232"/>
      <c r="D156" s="233" t="s">
        <v>149</v>
      </c>
      <c r="E156" s="234" t="s">
        <v>1</v>
      </c>
      <c r="F156" s="235" t="s">
        <v>1298</v>
      </c>
      <c r="G156" s="232"/>
      <c r="H156" s="236">
        <v>105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149</v>
      </c>
      <c r="AU156" s="242" t="s">
        <v>86</v>
      </c>
      <c r="AV156" s="13" t="s">
        <v>86</v>
      </c>
      <c r="AW156" s="13" t="s">
        <v>32</v>
      </c>
      <c r="AX156" s="13" t="s">
        <v>76</v>
      </c>
      <c r="AY156" s="242" t="s">
        <v>139</v>
      </c>
    </row>
    <row r="157" s="13" customFormat="1">
      <c r="A157" s="13"/>
      <c r="B157" s="231"/>
      <c r="C157" s="232"/>
      <c r="D157" s="233" t="s">
        <v>149</v>
      </c>
      <c r="E157" s="234" t="s">
        <v>1</v>
      </c>
      <c r="F157" s="235" t="s">
        <v>1299</v>
      </c>
      <c r="G157" s="232"/>
      <c r="H157" s="236">
        <v>61.95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149</v>
      </c>
      <c r="AU157" s="242" t="s">
        <v>86</v>
      </c>
      <c r="AV157" s="13" t="s">
        <v>86</v>
      </c>
      <c r="AW157" s="13" t="s">
        <v>32</v>
      </c>
      <c r="AX157" s="13" t="s">
        <v>76</v>
      </c>
      <c r="AY157" s="242" t="s">
        <v>139</v>
      </c>
    </row>
    <row r="158" s="14" customFormat="1">
      <c r="A158" s="14"/>
      <c r="B158" s="243"/>
      <c r="C158" s="244"/>
      <c r="D158" s="233" t="s">
        <v>149</v>
      </c>
      <c r="E158" s="245" t="s">
        <v>1</v>
      </c>
      <c r="F158" s="246" t="s">
        <v>166</v>
      </c>
      <c r="G158" s="244"/>
      <c r="H158" s="247">
        <v>166.95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149</v>
      </c>
      <c r="AU158" s="253" t="s">
        <v>86</v>
      </c>
      <c r="AV158" s="14" t="s">
        <v>147</v>
      </c>
      <c r="AW158" s="14" t="s">
        <v>32</v>
      </c>
      <c r="AX158" s="14" t="s">
        <v>84</v>
      </c>
      <c r="AY158" s="253" t="s">
        <v>139</v>
      </c>
    </row>
    <row r="159" s="13" customFormat="1">
      <c r="A159" s="13"/>
      <c r="B159" s="231"/>
      <c r="C159" s="232"/>
      <c r="D159" s="233" t="s">
        <v>149</v>
      </c>
      <c r="E159" s="232"/>
      <c r="F159" s="235" t="s">
        <v>1300</v>
      </c>
      <c r="G159" s="232"/>
      <c r="H159" s="236">
        <v>175.298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149</v>
      </c>
      <c r="AU159" s="242" t="s">
        <v>86</v>
      </c>
      <c r="AV159" s="13" t="s">
        <v>86</v>
      </c>
      <c r="AW159" s="13" t="s">
        <v>4</v>
      </c>
      <c r="AX159" s="13" t="s">
        <v>84</v>
      </c>
      <c r="AY159" s="242" t="s">
        <v>139</v>
      </c>
    </row>
    <row r="160" s="2" customFormat="1" ht="24.15" customHeight="1">
      <c r="A160" s="38"/>
      <c r="B160" s="39"/>
      <c r="C160" s="264" t="s">
        <v>215</v>
      </c>
      <c r="D160" s="264" t="s">
        <v>383</v>
      </c>
      <c r="E160" s="265" t="s">
        <v>1301</v>
      </c>
      <c r="F160" s="266" t="s">
        <v>1302</v>
      </c>
      <c r="G160" s="267" t="s">
        <v>181</v>
      </c>
      <c r="H160" s="268">
        <v>59.85</v>
      </c>
      <c r="I160" s="269"/>
      <c r="J160" s="270">
        <f>ROUND(I160*H160,2)</f>
        <v>0</v>
      </c>
      <c r="K160" s="266" t="s">
        <v>146</v>
      </c>
      <c r="L160" s="271"/>
      <c r="M160" s="272" t="s">
        <v>1</v>
      </c>
      <c r="N160" s="273" t="s">
        <v>41</v>
      </c>
      <c r="O160" s="91"/>
      <c r="P160" s="227">
        <f>O160*H160</f>
        <v>0</v>
      </c>
      <c r="Q160" s="227">
        <v>6.9999999999999992E-05</v>
      </c>
      <c r="R160" s="227">
        <f>Q160*H160</f>
        <v>0.0041895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304</v>
      </c>
      <c r="AT160" s="229" t="s">
        <v>383</v>
      </c>
      <c r="AU160" s="229" t="s">
        <v>86</v>
      </c>
      <c r="AY160" s="17" t="s">
        <v>139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220</v>
      </c>
      <c r="BM160" s="229" t="s">
        <v>1303</v>
      </c>
    </row>
    <row r="161" s="13" customFormat="1">
      <c r="A161" s="13"/>
      <c r="B161" s="231"/>
      <c r="C161" s="232"/>
      <c r="D161" s="233" t="s">
        <v>149</v>
      </c>
      <c r="E161" s="234" t="s">
        <v>1</v>
      </c>
      <c r="F161" s="235" t="s">
        <v>1304</v>
      </c>
      <c r="G161" s="232"/>
      <c r="H161" s="236">
        <v>29.925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149</v>
      </c>
      <c r="AU161" s="242" t="s">
        <v>86</v>
      </c>
      <c r="AV161" s="13" t="s">
        <v>86</v>
      </c>
      <c r="AW161" s="13" t="s">
        <v>32</v>
      </c>
      <c r="AX161" s="13" t="s">
        <v>76</v>
      </c>
      <c r="AY161" s="242" t="s">
        <v>139</v>
      </c>
    </row>
    <row r="162" s="13" customFormat="1">
      <c r="A162" s="13"/>
      <c r="B162" s="231"/>
      <c r="C162" s="232"/>
      <c r="D162" s="233" t="s">
        <v>149</v>
      </c>
      <c r="E162" s="234" t="s">
        <v>1</v>
      </c>
      <c r="F162" s="235" t="s">
        <v>1305</v>
      </c>
      <c r="G162" s="232"/>
      <c r="H162" s="236">
        <v>29.925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149</v>
      </c>
      <c r="AU162" s="242" t="s">
        <v>86</v>
      </c>
      <c r="AV162" s="13" t="s">
        <v>86</v>
      </c>
      <c r="AW162" s="13" t="s">
        <v>32</v>
      </c>
      <c r="AX162" s="13" t="s">
        <v>76</v>
      </c>
      <c r="AY162" s="242" t="s">
        <v>139</v>
      </c>
    </row>
    <row r="163" s="14" customFormat="1">
      <c r="A163" s="14"/>
      <c r="B163" s="243"/>
      <c r="C163" s="244"/>
      <c r="D163" s="233" t="s">
        <v>149</v>
      </c>
      <c r="E163" s="245" t="s">
        <v>1</v>
      </c>
      <c r="F163" s="246" t="s">
        <v>166</v>
      </c>
      <c r="G163" s="244"/>
      <c r="H163" s="247">
        <v>59.85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149</v>
      </c>
      <c r="AU163" s="253" t="s">
        <v>86</v>
      </c>
      <c r="AV163" s="14" t="s">
        <v>147</v>
      </c>
      <c r="AW163" s="14" t="s">
        <v>32</v>
      </c>
      <c r="AX163" s="14" t="s">
        <v>84</v>
      </c>
      <c r="AY163" s="253" t="s">
        <v>139</v>
      </c>
    </row>
    <row r="164" s="2" customFormat="1" ht="24.15" customHeight="1">
      <c r="A164" s="38"/>
      <c r="B164" s="39"/>
      <c r="C164" s="264" t="s">
        <v>220</v>
      </c>
      <c r="D164" s="264" t="s">
        <v>383</v>
      </c>
      <c r="E164" s="265" t="s">
        <v>1306</v>
      </c>
      <c r="F164" s="266" t="s">
        <v>1307</v>
      </c>
      <c r="G164" s="267" t="s">
        <v>181</v>
      </c>
      <c r="H164" s="268">
        <v>24.15</v>
      </c>
      <c r="I164" s="269"/>
      <c r="J164" s="270">
        <f>ROUND(I164*H164,2)</f>
        <v>0</v>
      </c>
      <c r="K164" s="266" t="s">
        <v>146</v>
      </c>
      <c r="L164" s="271"/>
      <c r="M164" s="272" t="s">
        <v>1</v>
      </c>
      <c r="N164" s="273" t="s">
        <v>41</v>
      </c>
      <c r="O164" s="91"/>
      <c r="P164" s="227">
        <f>O164*H164</f>
        <v>0</v>
      </c>
      <c r="Q164" s="227">
        <v>0.00012999999999999998</v>
      </c>
      <c r="R164" s="227">
        <f>Q164*H164</f>
        <v>0.0031394999999999996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304</v>
      </c>
      <c r="AT164" s="229" t="s">
        <v>383</v>
      </c>
      <c r="AU164" s="229" t="s">
        <v>86</v>
      </c>
      <c r="AY164" s="17" t="s">
        <v>139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220</v>
      </c>
      <c r="BM164" s="229" t="s">
        <v>1308</v>
      </c>
    </row>
    <row r="165" s="13" customFormat="1">
      <c r="A165" s="13"/>
      <c r="B165" s="231"/>
      <c r="C165" s="232"/>
      <c r="D165" s="233" t="s">
        <v>149</v>
      </c>
      <c r="E165" s="234" t="s">
        <v>1</v>
      </c>
      <c r="F165" s="235" t="s">
        <v>1309</v>
      </c>
      <c r="G165" s="232"/>
      <c r="H165" s="236">
        <v>12.075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149</v>
      </c>
      <c r="AU165" s="242" t="s">
        <v>86</v>
      </c>
      <c r="AV165" s="13" t="s">
        <v>86</v>
      </c>
      <c r="AW165" s="13" t="s">
        <v>32</v>
      </c>
      <c r="AX165" s="13" t="s">
        <v>76</v>
      </c>
      <c r="AY165" s="242" t="s">
        <v>139</v>
      </c>
    </row>
    <row r="166" s="13" customFormat="1">
      <c r="A166" s="13"/>
      <c r="B166" s="231"/>
      <c r="C166" s="232"/>
      <c r="D166" s="233" t="s">
        <v>149</v>
      </c>
      <c r="E166" s="234" t="s">
        <v>1</v>
      </c>
      <c r="F166" s="235" t="s">
        <v>1310</v>
      </c>
      <c r="G166" s="232"/>
      <c r="H166" s="236">
        <v>12.075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149</v>
      </c>
      <c r="AU166" s="242" t="s">
        <v>86</v>
      </c>
      <c r="AV166" s="13" t="s">
        <v>86</v>
      </c>
      <c r="AW166" s="13" t="s">
        <v>32</v>
      </c>
      <c r="AX166" s="13" t="s">
        <v>76</v>
      </c>
      <c r="AY166" s="242" t="s">
        <v>139</v>
      </c>
    </row>
    <row r="167" s="14" customFormat="1">
      <c r="A167" s="14"/>
      <c r="B167" s="243"/>
      <c r="C167" s="244"/>
      <c r="D167" s="233" t="s">
        <v>149</v>
      </c>
      <c r="E167" s="245" t="s">
        <v>1</v>
      </c>
      <c r="F167" s="246" t="s">
        <v>166</v>
      </c>
      <c r="G167" s="244"/>
      <c r="H167" s="247">
        <v>24.15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149</v>
      </c>
      <c r="AU167" s="253" t="s">
        <v>86</v>
      </c>
      <c r="AV167" s="14" t="s">
        <v>147</v>
      </c>
      <c r="AW167" s="14" t="s">
        <v>32</v>
      </c>
      <c r="AX167" s="14" t="s">
        <v>84</v>
      </c>
      <c r="AY167" s="253" t="s">
        <v>139</v>
      </c>
    </row>
    <row r="168" s="2" customFormat="1" ht="24.15" customHeight="1">
      <c r="A168" s="38"/>
      <c r="B168" s="39"/>
      <c r="C168" s="264" t="s">
        <v>226</v>
      </c>
      <c r="D168" s="264" t="s">
        <v>383</v>
      </c>
      <c r="E168" s="265" t="s">
        <v>1311</v>
      </c>
      <c r="F168" s="266" t="s">
        <v>1312</v>
      </c>
      <c r="G168" s="267" t="s">
        <v>181</v>
      </c>
      <c r="H168" s="268">
        <v>12.6</v>
      </c>
      <c r="I168" s="269"/>
      <c r="J168" s="270">
        <f>ROUND(I168*H168,2)</f>
        <v>0</v>
      </c>
      <c r="K168" s="266" t="s">
        <v>146</v>
      </c>
      <c r="L168" s="271"/>
      <c r="M168" s="272" t="s">
        <v>1</v>
      </c>
      <c r="N168" s="273" t="s">
        <v>41</v>
      </c>
      <c r="O168" s="91"/>
      <c r="P168" s="227">
        <f>O168*H168</f>
        <v>0</v>
      </c>
      <c r="Q168" s="227">
        <v>0.00033</v>
      </c>
      <c r="R168" s="227">
        <f>Q168*H168</f>
        <v>0.004158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304</v>
      </c>
      <c r="AT168" s="229" t="s">
        <v>383</v>
      </c>
      <c r="AU168" s="229" t="s">
        <v>86</v>
      </c>
      <c r="AY168" s="17" t="s">
        <v>139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84</v>
      </c>
      <c r="BK168" s="230">
        <f>ROUND(I168*H168,2)</f>
        <v>0</v>
      </c>
      <c r="BL168" s="17" t="s">
        <v>220</v>
      </c>
      <c r="BM168" s="229" t="s">
        <v>1313</v>
      </c>
    </row>
    <row r="169" s="13" customFormat="1">
      <c r="A169" s="13"/>
      <c r="B169" s="231"/>
      <c r="C169" s="232"/>
      <c r="D169" s="233" t="s">
        <v>149</v>
      </c>
      <c r="E169" s="234" t="s">
        <v>1</v>
      </c>
      <c r="F169" s="235" t="s">
        <v>1314</v>
      </c>
      <c r="G169" s="232"/>
      <c r="H169" s="236">
        <v>12.6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149</v>
      </c>
      <c r="AU169" s="242" t="s">
        <v>86</v>
      </c>
      <c r="AV169" s="13" t="s">
        <v>86</v>
      </c>
      <c r="AW169" s="13" t="s">
        <v>32</v>
      </c>
      <c r="AX169" s="13" t="s">
        <v>84</v>
      </c>
      <c r="AY169" s="242" t="s">
        <v>139</v>
      </c>
    </row>
    <row r="170" s="2" customFormat="1" ht="24.15" customHeight="1">
      <c r="A170" s="38"/>
      <c r="B170" s="39"/>
      <c r="C170" s="218" t="s">
        <v>233</v>
      </c>
      <c r="D170" s="218" t="s">
        <v>142</v>
      </c>
      <c r="E170" s="219" t="s">
        <v>1315</v>
      </c>
      <c r="F170" s="220" t="s">
        <v>1316</v>
      </c>
      <c r="G170" s="221" t="s">
        <v>402</v>
      </c>
      <c r="H170" s="278"/>
      <c r="I170" s="223"/>
      <c r="J170" s="224">
        <f>ROUND(I170*H170,2)</f>
        <v>0</v>
      </c>
      <c r="K170" s="220" t="s">
        <v>146</v>
      </c>
      <c r="L170" s="44"/>
      <c r="M170" s="225" t="s">
        <v>1</v>
      </c>
      <c r="N170" s="226" t="s">
        <v>41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220</v>
      </c>
      <c r="AT170" s="229" t="s">
        <v>142</v>
      </c>
      <c r="AU170" s="229" t="s">
        <v>86</v>
      </c>
      <c r="AY170" s="17" t="s">
        <v>139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84</v>
      </c>
      <c r="BK170" s="230">
        <f>ROUND(I170*H170,2)</f>
        <v>0</v>
      </c>
      <c r="BL170" s="17" t="s">
        <v>220</v>
      </c>
      <c r="BM170" s="229" t="s">
        <v>1317</v>
      </c>
    </row>
    <row r="171" s="2" customFormat="1" ht="24.15" customHeight="1">
      <c r="A171" s="38"/>
      <c r="B171" s="39"/>
      <c r="C171" s="218" t="s">
        <v>239</v>
      </c>
      <c r="D171" s="218" t="s">
        <v>142</v>
      </c>
      <c r="E171" s="219" t="s">
        <v>1318</v>
      </c>
      <c r="F171" s="220" t="s">
        <v>1319</v>
      </c>
      <c r="G171" s="221" t="s">
        <v>402</v>
      </c>
      <c r="H171" s="278"/>
      <c r="I171" s="223"/>
      <c r="J171" s="224">
        <f>ROUND(I171*H171,2)</f>
        <v>0</v>
      </c>
      <c r="K171" s="220" t="s">
        <v>146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220</v>
      </c>
      <c r="AT171" s="229" t="s">
        <v>142</v>
      </c>
      <c r="AU171" s="229" t="s">
        <v>86</v>
      </c>
      <c r="AY171" s="17" t="s">
        <v>139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220</v>
      </c>
      <c r="BM171" s="229" t="s">
        <v>1320</v>
      </c>
    </row>
    <row r="172" s="12" customFormat="1" ht="22.8" customHeight="1">
      <c r="A172" s="12"/>
      <c r="B172" s="202"/>
      <c r="C172" s="203"/>
      <c r="D172" s="204" t="s">
        <v>75</v>
      </c>
      <c r="E172" s="216" t="s">
        <v>1321</v>
      </c>
      <c r="F172" s="216" t="s">
        <v>1322</v>
      </c>
      <c r="G172" s="203"/>
      <c r="H172" s="203"/>
      <c r="I172" s="206"/>
      <c r="J172" s="217">
        <f>BK172</f>
        <v>0</v>
      </c>
      <c r="K172" s="203"/>
      <c r="L172" s="208"/>
      <c r="M172" s="209"/>
      <c r="N172" s="210"/>
      <c r="O172" s="210"/>
      <c r="P172" s="211">
        <f>SUM(P173:P195)</f>
        <v>0</v>
      </c>
      <c r="Q172" s="210"/>
      <c r="R172" s="211">
        <f>SUM(R173:R195)</f>
        <v>0.09391</v>
      </c>
      <c r="S172" s="210"/>
      <c r="T172" s="212">
        <f>SUM(T173:T195)</f>
        <v>1.964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3" t="s">
        <v>86</v>
      </c>
      <c r="AT172" s="214" t="s">
        <v>75</v>
      </c>
      <c r="AU172" s="214" t="s">
        <v>84</v>
      </c>
      <c r="AY172" s="213" t="s">
        <v>139</v>
      </c>
      <c r="BK172" s="215">
        <f>SUM(BK173:BK195)</f>
        <v>0</v>
      </c>
    </row>
    <row r="173" s="2" customFormat="1" ht="16.5" customHeight="1">
      <c r="A173" s="38"/>
      <c r="B173" s="39"/>
      <c r="C173" s="218" t="s">
        <v>244</v>
      </c>
      <c r="D173" s="218" t="s">
        <v>142</v>
      </c>
      <c r="E173" s="219" t="s">
        <v>1323</v>
      </c>
      <c r="F173" s="220" t="s">
        <v>1324</v>
      </c>
      <c r="G173" s="221" t="s">
        <v>181</v>
      </c>
      <c r="H173" s="222">
        <v>200</v>
      </c>
      <c r="I173" s="223"/>
      <c r="J173" s="224">
        <f>ROUND(I173*H173,2)</f>
        <v>0</v>
      </c>
      <c r="K173" s="220" t="s">
        <v>146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0.00982</v>
      </c>
      <c r="T173" s="228">
        <f>S173*H173</f>
        <v>1.964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220</v>
      </c>
      <c r="AT173" s="229" t="s">
        <v>142</v>
      </c>
      <c r="AU173" s="229" t="s">
        <v>86</v>
      </c>
      <c r="AY173" s="17" t="s">
        <v>139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220</v>
      </c>
      <c r="BM173" s="229" t="s">
        <v>1325</v>
      </c>
    </row>
    <row r="174" s="2" customFormat="1" ht="16.5" customHeight="1">
      <c r="A174" s="38"/>
      <c r="B174" s="39"/>
      <c r="C174" s="218" t="s">
        <v>7</v>
      </c>
      <c r="D174" s="218" t="s">
        <v>142</v>
      </c>
      <c r="E174" s="219" t="s">
        <v>1326</v>
      </c>
      <c r="F174" s="220" t="s">
        <v>1327</v>
      </c>
      <c r="G174" s="221" t="s">
        <v>181</v>
      </c>
      <c r="H174" s="222">
        <v>24</v>
      </c>
      <c r="I174" s="223"/>
      <c r="J174" s="224">
        <f>ROUND(I174*H174,2)</f>
        <v>0</v>
      </c>
      <c r="K174" s="220" t="s">
        <v>146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0.00063</v>
      </c>
      <c r="R174" s="227">
        <f>Q174*H174</f>
        <v>0.01512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220</v>
      </c>
      <c r="AT174" s="229" t="s">
        <v>142</v>
      </c>
      <c r="AU174" s="229" t="s">
        <v>86</v>
      </c>
      <c r="AY174" s="17" t="s">
        <v>139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220</v>
      </c>
      <c r="BM174" s="229" t="s">
        <v>1328</v>
      </c>
    </row>
    <row r="175" s="2" customFormat="1" ht="16.5" customHeight="1">
      <c r="A175" s="38"/>
      <c r="B175" s="39"/>
      <c r="C175" s="218" t="s">
        <v>254</v>
      </c>
      <c r="D175" s="218" t="s">
        <v>142</v>
      </c>
      <c r="E175" s="219" t="s">
        <v>1329</v>
      </c>
      <c r="F175" s="220" t="s">
        <v>1330</v>
      </c>
      <c r="G175" s="221" t="s">
        <v>181</v>
      </c>
      <c r="H175" s="222">
        <v>36</v>
      </c>
      <c r="I175" s="223"/>
      <c r="J175" s="224">
        <f>ROUND(I175*H175,2)</f>
        <v>0</v>
      </c>
      <c r="K175" s="220" t="s">
        <v>146</v>
      </c>
      <c r="L175" s="44"/>
      <c r="M175" s="225" t="s">
        <v>1</v>
      </c>
      <c r="N175" s="226" t="s">
        <v>41</v>
      </c>
      <c r="O175" s="91"/>
      <c r="P175" s="227">
        <f>O175*H175</f>
        <v>0</v>
      </c>
      <c r="Q175" s="227">
        <v>0.0013</v>
      </c>
      <c r="R175" s="227">
        <f>Q175*H175</f>
        <v>0.0468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220</v>
      </c>
      <c r="AT175" s="229" t="s">
        <v>142</v>
      </c>
      <c r="AU175" s="229" t="s">
        <v>86</v>
      </c>
      <c r="AY175" s="17" t="s">
        <v>139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84</v>
      </c>
      <c r="BK175" s="230">
        <f>ROUND(I175*H175,2)</f>
        <v>0</v>
      </c>
      <c r="BL175" s="17" t="s">
        <v>220</v>
      </c>
      <c r="BM175" s="229" t="s">
        <v>1331</v>
      </c>
    </row>
    <row r="176" s="2" customFormat="1" ht="16.5" customHeight="1">
      <c r="A176" s="38"/>
      <c r="B176" s="39"/>
      <c r="C176" s="218" t="s">
        <v>258</v>
      </c>
      <c r="D176" s="218" t="s">
        <v>142</v>
      </c>
      <c r="E176" s="219" t="s">
        <v>1332</v>
      </c>
      <c r="F176" s="220" t="s">
        <v>1333</v>
      </c>
      <c r="G176" s="221" t="s">
        <v>181</v>
      </c>
      <c r="H176" s="222">
        <v>8.5</v>
      </c>
      <c r="I176" s="223"/>
      <c r="J176" s="224">
        <f>ROUND(I176*H176,2)</f>
        <v>0</v>
      </c>
      <c r="K176" s="220" t="s">
        <v>146</v>
      </c>
      <c r="L176" s="44"/>
      <c r="M176" s="225" t="s">
        <v>1</v>
      </c>
      <c r="N176" s="226" t="s">
        <v>41</v>
      </c>
      <c r="O176" s="91"/>
      <c r="P176" s="227">
        <f>O176*H176</f>
        <v>0</v>
      </c>
      <c r="Q176" s="227">
        <v>0.0004</v>
      </c>
      <c r="R176" s="227">
        <f>Q176*H176</f>
        <v>0.0034000000000000004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220</v>
      </c>
      <c r="AT176" s="229" t="s">
        <v>142</v>
      </c>
      <c r="AU176" s="229" t="s">
        <v>86</v>
      </c>
      <c r="AY176" s="17" t="s">
        <v>139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84</v>
      </c>
      <c r="BK176" s="230">
        <f>ROUND(I176*H176,2)</f>
        <v>0</v>
      </c>
      <c r="BL176" s="17" t="s">
        <v>220</v>
      </c>
      <c r="BM176" s="229" t="s">
        <v>1334</v>
      </c>
    </row>
    <row r="177" s="2" customFormat="1" ht="16.5" customHeight="1">
      <c r="A177" s="38"/>
      <c r="B177" s="39"/>
      <c r="C177" s="218" t="s">
        <v>262</v>
      </c>
      <c r="D177" s="218" t="s">
        <v>142</v>
      </c>
      <c r="E177" s="219" t="s">
        <v>1335</v>
      </c>
      <c r="F177" s="220" t="s">
        <v>1336</v>
      </c>
      <c r="G177" s="221" t="s">
        <v>181</v>
      </c>
      <c r="H177" s="222">
        <v>49</v>
      </c>
      <c r="I177" s="223"/>
      <c r="J177" s="224">
        <f>ROUND(I177*H177,2)</f>
        <v>0</v>
      </c>
      <c r="K177" s="220" t="s">
        <v>146</v>
      </c>
      <c r="L177" s="44"/>
      <c r="M177" s="225" t="s">
        <v>1</v>
      </c>
      <c r="N177" s="226" t="s">
        <v>41</v>
      </c>
      <c r="O177" s="91"/>
      <c r="P177" s="227">
        <f>O177*H177</f>
        <v>0</v>
      </c>
      <c r="Q177" s="227">
        <v>0.0005</v>
      </c>
      <c r="R177" s="227">
        <f>Q177*H177</f>
        <v>0.0245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220</v>
      </c>
      <c r="AT177" s="229" t="s">
        <v>142</v>
      </c>
      <c r="AU177" s="229" t="s">
        <v>86</v>
      </c>
      <c r="AY177" s="17" t="s">
        <v>139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84</v>
      </c>
      <c r="BK177" s="230">
        <f>ROUND(I177*H177,2)</f>
        <v>0</v>
      </c>
      <c r="BL177" s="17" t="s">
        <v>220</v>
      </c>
      <c r="BM177" s="229" t="s">
        <v>1337</v>
      </c>
    </row>
    <row r="178" s="2" customFormat="1" ht="16.5" customHeight="1">
      <c r="A178" s="38"/>
      <c r="B178" s="39"/>
      <c r="C178" s="218" t="s">
        <v>268</v>
      </c>
      <c r="D178" s="218" t="s">
        <v>142</v>
      </c>
      <c r="E178" s="219" t="s">
        <v>1338</v>
      </c>
      <c r="F178" s="220" t="s">
        <v>1339</v>
      </c>
      <c r="G178" s="221" t="s">
        <v>181</v>
      </c>
      <c r="H178" s="222">
        <v>5</v>
      </c>
      <c r="I178" s="223"/>
      <c r="J178" s="224">
        <f>ROUND(I178*H178,2)</f>
        <v>0</v>
      </c>
      <c r="K178" s="220" t="s">
        <v>146</v>
      </c>
      <c r="L178" s="44"/>
      <c r="M178" s="225" t="s">
        <v>1</v>
      </c>
      <c r="N178" s="226" t="s">
        <v>41</v>
      </c>
      <c r="O178" s="91"/>
      <c r="P178" s="227">
        <f>O178*H178</f>
        <v>0</v>
      </c>
      <c r="Q178" s="227">
        <v>0.00076</v>
      </c>
      <c r="R178" s="227">
        <f>Q178*H178</f>
        <v>0.0038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220</v>
      </c>
      <c r="AT178" s="229" t="s">
        <v>142</v>
      </c>
      <c r="AU178" s="229" t="s">
        <v>86</v>
      </c>
      <c r="AY178" s="17" t="s">
        <v>139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220</v>
      </c>
      <c r="BM178" s="229" t="s">
        <v>1340</v>
      </c>
    </row>
    <row r="179" s="2" customFormat="1" ht="21.75" customHeight="1">
      <c r="A179" s="38"/>
      <c r="B179" s="39"/>
      <c r="C179" s="218" t="s">
        <v>273</v>
      </c>
      <c r="D179" s="218" t="s">
        <v>142</v>
      </c>
      <c r="E179" s="219" t="s">
        <v>1341</v>
      </c>
      <c r="F179" s="220" t="s">
        <v>1342</v>
      </c>
      <c r="G179" s="221" t="s">
        <v>145</v>
      </c>
      <c r="H179" s="222">
        <v>19</v>
      </c>
      <c r="I179" s="223"/>
      <c r="J179" s="224">
        <f>ROUND(I179*H179,2)</f>
        <v>0</v>
      </c>
      <c r="K179" s="220" t="s">
        <v>146</v>
      </c>
      <c r="L179" s="44"/>
      <c r="M179" s="225" t="s">
        <v>1</v>
      </c>
      <c r="N179" s="226" t="s">
        <v>41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220</v>
      </c>
      <c r="AT179" s="229" t="s">
        <v>142</v>
      </c>
      <c r="AU179" s="229" t="s">
        <v>86</v>
      </c>
      <c r="AY179" s="17" t="s">
        <v>139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84</v>
      </c>
      <c r="BK179" s="230">
        <f>ROUND(I179*H179,2)</f>
        <v>0</v>
      </c>
      <c r="BL179" s="17" t="s">
        <v>220</v>
      </c>
      <c r="BM179" s="229" t="s">
        <v>1343</v>
      </c>
    </row>
    <row r="180" s="2" customFormat="1" ht="21.75" customHeight="1">
      <c r="A180" s="38"/>
      <c r="B180" s="39"/>
      <c r="C180" s="218" t="s">
        <v>278</v>
      </c>
      <c r="D180" s="218" t="s">
        <v>142</v>
      </c>
      <c r="E180" s="219" t="s">
        <v>1344</v>
      </c>
      <c r="F180" s="220" t="s">
        <v>1345</v>
      </c>
      <c r="G180" s="221" t="s">
        <v>145</v>
      </c>
      <c r="H180" s="222">
        <v>2</v>
      </c>
      <c r="I180" s="223"/>
      <c r="J180" s="224">
        <f>ROUND(I180*H180,2)</f>
        <v>0</v>
      </c>
      <c r="K180" s="220" t="s">
        <v>146</v>
      </c>
      <c r="L180" s="44"/>
      <c r="M180" s="225" t="s">
        <v>1</v>
      </c>
      <c r="N180" s="226" t="s">
        <v>41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220</v>
      </c>
      <c r="AT180" s="229" t="s">
        <v>142</v>
      </c>
      <c r="AU180" s="229" t="s">
        <v>86</v>
      </c>
      <c r="AY180" s="17" t="s">
        <v>139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220</v>
      </c>
      <c r="BM180" s="229" t="s">
        <v>1346</v>
      </c>
    </row>
    <row r="181" s="2" customFormat="1" ht="24.15" customHeight="1">
      <c r="A181" s="38"/>
      <c r="B181" s="39"/>
      <c r="C181" s="218" t="s">
        <v>283</v>
      </c>
      <c r="D181" s="218" t="s">
        <v>142</v>
      </c>
      <c r="E181" s="219" t="s">
        <v>1347</v>
      </c>
      <c r="F181" s="220" t="s">
        <v>1348</v>
      </c>
      <c r="G181" s="221" t="s">
        <v>181</v>
      </c>
      <c r="H181" s="222">
        <v>172.5</v>
      </c>
      <c r="I181" s="223"/>
      <c r="J181" s="224">
        <f>ROUND(I181*H181,2)</f>
        <v>0</v>
      </c>
      <c r="K181" s="220" t="s">
        <v>146</v>
      </c>
      <c r="L181" s="44"/>
      <c r="M181" s="225" t="s">
        <v>1</v>
      </c>
      <c r="N181" s="226" t="s">
        <v>41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220</v>
      </c>
      <c r="AT181" s="229" t="s">
        <v>142</v>
      </c>
      <c r="AU181" s="229" t="s">
        <v>86</v>
      </c>
      <c r="AY181" s="17" t="s">
        <v>139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84</v>
      </c>
      <c r="BK181" s="230">
        <f>ROUND(I181*H181,2)</f>
        <v>0</v>
      </c>
      <c r="BL181" s="17" t="s">
        <v>220</v>
      </c>
      <c r="BM181" s="229" t="s">
        <v>1349</v>
      </c>
    </row>
    <row r="182" s="2" customFormat="1" ht="24.15" customHeight="1">
      <c r="A182" s="38"/>
      <c r="B182" s="39"/>
      <c r="C182" s="218" t="s">
        <v>288</v>
      </c>
      <c r="D182" s="218" t="s">
        <v>142</v>
      </c>
      <c r="E182" s="219" t="s">
        <v>1350</v>
      </c>
      <c r="F182" s="220" t="s">
        <v>1351</v>
      </c>
      <c r="G182" s="221" t="s">
        <v>402</v>
      </c>
      <c r="H182" s="278"/>
      <c r="I182" s="223"/>
      <c r="J182" s="224">
        <f>ROUND(I182*H182,2)</f>
        <v>0</v>
      </c>
      <c r="K182" s="220" t="s">
        <v>1</v>
      </c>
      <c r="L182" s="44"/>
      <c r="M182" s="225" t="s">
        <v>1</v>
      </c>
      <c r="N182" s="226" t="s">
        <v>41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220</v>
      </c>
      <c r="AT182" s="229" t="s">
        <v>142</v>
      </c>
      <c r="AU182" s="229" t="s">
        <v>86</v>
      </c>
      <c r="AY182" s="17" t="s">
        <v>139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84</v>
      </c>
      <c r="BK182" s="230">
        <f>ROUND(I182*H182,2)</f>
        <v>0</v>
      </c>
      <c r="BL182" s="17" t="s">
        <v>220</v>
      </c>
      <c r="BM182" s="229" t="s">
        <v>1352</v>
      </c>
    </row>
    <row r="183" s="2" customFormat="1" ht="33" customHeight="1">
      <c r="A183" s="38"/>
      <c r="B183" s="39"/>
      <c r="C183" s="218" t="s">
        <v>294</v>
      </c>
      <c r="D183" s="218" t="s">
        <v>142</v>
      </c>
      <c r="E183" s="219" t="s">
        <v>1353</v>
      </c>
      <c r="F183" s="220" t="s">
        <v>1354</v>
      </c>
      <c r="G183" s="221" t="s">
        <v>402</v>
      </c>
      <c r="H183" s="278"/>
      <c r="I183" s="223"/>
      <c r="J183" s="224">
        <f>ROUND(I183*H183,2)</f>
        <v>0</v>
      </c>
      <c r="K183" s="220" t="s">
        <v>146</v>
      </c>
      <c r="L183" s="44"/>
      <c r="M183" s="225" t="s">
        <v>1</v>
      </c>
      <c r="N183" s="226" t="s">
        <v>41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220</v>
      </c>
      <c r="AT183" s="229" t="s">
        <v>142</v>
      </c>
      <c r="AU183" s="229" t="s">
        <v>86</v>
      </c>
      <c r="AY183" s="17" t="s">
        <v>139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84</v>
      </c>
      <c r="BK183" s="230">
        <f>ROUND(I183*H183,2)</f>
        <v>0</v>
      </c>
      <c r="BL183" s="17" t="s">
        <v>220</v>
      </c>
      <c r="BM183" s="229" t="s">
        <v>1355</v>
      </c>
    </row>
    <row r="184" s="13" customFormat="1">
      <c r="A184" s="13"/>
      <c r="B184" s="231"/>
      <c r="C184" s="232"/>
      <c r="D184" s="233" t="s">
        <v>149</v>
      </c>
      <c r="E184" s="232"/>
      <c r="F184" s="235" t="s">
        <v>1356</v>
      </c>
      <c r="G184" s="232"/>
      <c r="H184" s="236">
        <v>5791.516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149</v>
      </c>
      <c r="AU184" s="242" t="s">
        <v>86</v>
      </c>
      <c r="AV184" s="13" t="s">
        <v>86</v>
      </c>
      <c r="AW184" s="13" t="s">
        <v>4</v>
      </c>
      <c r="AX184" s="13" t="s">
        <v>84</v>
      </c>
      <c r="AY184" s="242" t="s">
        <v>139</v>
      </c>
    </row>
    <row r="185" s="2" customFormat="1" ht="16.5" customHeight="1">
      <c r="A185" s="38"/>
      <c r="B185" s="39"/>
      <c r="C185" s="218" t="s">
        <v>299</v>
      </c>
      <c r="D185" s="218" t="s">
        <v>142</v>
      </c>
      <c r="E185" s="219" t="s">
        <v>1357</v>
      </c>
      <c r="F185" s="220" t="s">
        <v>1358</v>
      </c>
      <c r="G185" s="221" t="s">
        <v>145</v>
      </c>
      <c r="H185" s="222">
        <v>1</v>
      </c>
      <c r="I185" s="223"/>
      <c r="J185" s="224">
        <f>ROUND(I185*H185,2)</f>
        <v>0</v>
      </c>
      <c r="K185" s="220" t="s">
        <v>1</v>
      </c>
      <c r="L185" s="44"/>
      <c r="M185" s="225" t="s">
        <v>1</v>
      </c>
      <c r="N185" s="226" t="s">
        <v>41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220</v>
      </c>
      <c r="AT185" s="229" t="s">
        <v>142</v>
      </c>
      <c r="AU185" s="229" t="s">
        <v>86</v>
      </c>
      <c r="AY185" s="17" t="s">
        <v>139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84</v>
      </c>
      <c r="BK185" s="230">
        <f>ROUND(I185*H185,2)</f>
        <v>0</v>
      </c>
      <c r="BL185" s="17" t="s">
        <v>220</v>
      </c>
      <c r="BM185" s="229" t="s">
        <v>1359</v>
      </c>
    </row>
    <row r="186" s="2" customFormat="1" ht="16.5" customHeight="1">
      <c r="A186" s="38"/>
      <c r="B186" s="39"/>
      <c r="C186" s="218" t="s">
        <v>304</v>
      </c>
      <c r="D186" s="218" t="s">
        <v>142</v>
      </c>
      <c r="E186" s="219" t="s">
        <v>1360</v>
      </c>
      <c r="F186" s="220" t="s">
        <v>1361</v>
      </c>
      <c r="G186" s="221" t="s">
        <v>145</v>
      </c>
      <c r="H186" s="222">
        <v>2</v>
      </c>
      <c r="I186" s="223"/>
      <c r="J186" s="224">
        <f>ROUND(I186*H186,2)</f>
        <v>0</v>
      </c>
      <c r="K186" s="220" t="s">
        <v>1</v>
      </c>
      <c r="L186" s="44"/>
      <c r="M186" s="225" t="s">
        <v>1</v>
      </c>
      <c r="N186" s="226" t="s">
        <v>41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220</v>
      </c>
      <c r="AT186" s="229" t="s">
        <v>142</v>
      </c>
      <c r="AU186" s="229" t="s">
        <v>86</v>
      </c>
      <c r="AY186" s="17" t="s">
        <v>139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84</v>
      </c>
      <c r="BK186" s="230">
        <f>ROUND(I186*H186,2)</f>
        <v>0</v>
      </c>
      <c r="BL186" s="17" t="s">
        <v>220</v>
      </c>
      <c r="BM186" s="229" t="s">
        <v>1362</v>
      </c>
    </row>
    <row r="187" s="2" customFormat="1" ht="16.5" customHeight="1">
      <c r="A187" s="38"/>
      <c r="B187" s="39"/>
      <c r="C187" s="218" t="s">
        <v>311</v>
      </c>
      <c r="D187" s="218" t="s">
        <v>142</v>
      </c>
      <c r="E187" s="219" t="s">
        <v>1363</v>
      </c>
      <c r="F187" s="220" t="s">
        <v>1364</v>
      </c>
      <c r="G187" s="221" t="s">
        <v>145</v>
      </c>
      <c r="H187" s="222">
        <v>1</v>
      </c>
      <c r="I187" s="223"/>
      <c r="J187" s="224">
        <f>ROUND(I187*H187,2)</f>
        <v>0</v>
      </c>
      <c r="K187" s="220" t="s">
        <v>1</v>
      </c>
      <c r="L187" s="44"/>
      <c r="M187" s="225" t="s">
        <v>1</v>
      </c>
      <c r="N187" s="226" t="s">
        <v>41</v>
      </c>
      <c r="O187" s="91"/>
      <c r="P187" s="227">
        <f>O187*H187</f>
        <v>0</v>
      </c>
      <c r="Q187" s="227">
        <v>0.00029</v>
      </c>
      <c r="R187" s="227">
        <f>Q187*H187</f>
        <v>0.00029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220</v>
      </c>
      <c r="AT187" s="229" t="s">
        <v>142</v>
      </c>
      <c r="AU187" s="229" t="s">
        <v>86</v>
      </c>
      <c r="AY187" s="17" t="s">
        <v>139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84</v>
      </c>
      <c r="BK187" s="230">
        <f>ROUND(I187*H187,2)</f>
        <v>0</v>
      </c>
      <c r="BL187" s="17" t="s">
        <v>220</v>
      </c>
      <c r="BM187" s="229" t="s">
        <v>1365</v>
      </c>
    </row>
    <row r="188" s="2" customFormat="1" ht="16.5" customHeight="1">
      <c r="A188" s="38"/>
      <c r="B188" s="39"/>
      <c r="C188" s="218" t="s">
        <v>316</v>
      </c>
      <c r="D188" s="218" t="s">
        <v>142</v>
      </c>
      <c r="E188" s="219" t="s">
        <v>1366</v>
      </c>
      <c r="F188" s="220" t="s">
        <v>1367</v>
      </c>
      <c r="G188" s="221" t="s">
        <v>181</v>
      </c>
      <c r="H188" s="222">
        <v>35</v>
      </c>
      <c r="I188" s="223"/>
      <c r="J188" s="224">
        <f>ROUND(I188*H188,2)</f>
        <v>0</v>
      </c>
      <c r="K188" s="220" t="s">
        <v>1</v>
      </c>
      <c r="L188" s="44"/>
      <c r="M188" s="225" t="s">
        <v>1</v>
      </c>
      <c r="N188" s="226" t="s">
        <v>41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220</v>
      </c>
      <c r="AT188" s="229" t="s">
        <v>142</v>
      </c>
      <c r="AU188" s="229" t="s">
        <v>86</v>
      </c>
      <c r="AY188" s="17" t="s">
        <v>139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84</v>
      </c>
      <c r="BK188" s="230">
        <f>ROUND(I188*H188,2)</f>
        <v>0</v>
      </c>
      <c r="BL188" s="17" t="s">
        <v>220</v>
      </c>
      <c r="BM188" s="229" t="s">
        <v>1368</v>
      </c>
    </row>
    <row r="189" s="2" customFormat="1" ht="16.5" customHeight="1">
      <c r="A189" s="38"/>
      <c r="B189" s="39"/>
      <c r="C189" s="218" t="s">
        <v>321</v>
      </c>
      <c r="D189" s="218" t="s">
        <v>142</v>
      </c>
      <c r="E189" s="219" t="s">
        <v>1369</v>
      </c>
      <c r="F189" s="220" t="s">
        <v>1370</v>
      </c>
      <c r="G189" s="221" t="s">
        <v>181</v>
      </c>
      <c r="H189" s="222">
        <v>15</v>
      </c>
      <c r="I189" s="223"/>
      <c r="J189" s="224">
        <f>ROUND(I189*H189,2)</f>
        <v>0</v>
      </c>
      <c r="K189" s="220" t="s">
        <v>1</v>
      </c>
      <c r="L189" s="44"/>
      <c r="M189" s="225" t="s">
        <v>1</v>
      </c>
      <c r="N189" s="226" t="s">
        <v>41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220</v>
      </c>
      <c r="AT189" s="229" t="s">
        <v>142</v>
      </c>
      <c r="AU189" s="229" t="s">
        <v>86</v>
      </c>
      <c r="AY189" s="17" t="s">
        <v>139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84</v>
      </c>
      <c r="BK189" s="230">
        <f>ROUND(I189*H189,2)</f>
        <v>0</v>
      </c>
      <c r="BL189" s="17" t="s">
        <v>220</v>
      </c>
      <c r="BM189" s="229" t="s">
        <v>1371</v>
      </c>
    </row>
    <row r="190" s="2" customFormat="1" ht="24.15" customHeight="1">
      <c r="A190" s="38"/>
      <c r="B190" s="39"/>
      <c r="C190" s="218" t="s">
        <v>325</v>
      </c>
      <c r="D190" s="218" t="s">
        <v>142</v>
      </c>
      <c r="E190" s="219" t="s">
        <v>1372</v>
      </c>
      <c r="F190" s="220" t="s">
        <v>1373</v>
      </c>
      <c r="G190" s="221" t="s">
        <v>145</v>
      </c>
      <c r="H190" s="222">
        <v>33</v>
      </c>
      <c r="I190" s="223"/>
      <c r="J190" s="224">
        <f>ROUND(I190*H190,2)</f>
        <v>0</v>
      </c>
      <c r="K190" s="220" t="s">
        <v>1</v>
      </c>
      <c r="L190" s="44"/>
      <c r="M190" s="225" t="s">
        <v>1</v>
      </c>
      <c r="N190" s="226" t="s">
        <v>41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220</v>
      </c>
      <c r="AT190" s="229" t="s">
        <v>142</v>
      </c>
      <c r="AU190" s="229" t="s">
        <v>86</v>
      </c>
      <c r="AY190" s="17" t="s">
        <v>139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84</v>
      </c>
      <c r="BK190" s="230">
        <f>ROUND(I190*H190,2)</f>
        <v>0</v>
      </c>
      <c r="BL190" s="17" t="s">
        <v>220</v>
      </c>
      <c r="BM190" s="229" t="s">
        <v>1374</v>
      </c>
    </row>
    <row r="191" s="2" customFormat="1" ht="24.15" customHeight="1">
      <c r="A191" s="38"/>
      <c r="B191" s="39"/>
      <c r="C191" s="218" t="s">
        <v>332</v>
      </c>
      <c r="D191" s="218" t="s">
        <v>142</v>
      </c>
      <c r="E191" s="219" t="s">
        <v>1375</v>
      </c>
      <c r="F191" s="220" t="s">
        <v>1376</v>
      </c>
      <c r="G191" s="221" t="s">
        <v>145</v>
      </c>
      <c r="H191" s="222">
        <v>7</v>
      </c>
      <c r="I191" s="223"/>
      <c r="J191" s="224">
        <f>ROUND(I191*H191,2)</f>
        <v>0</v>
      </c>
      <c r="K191" s="220" t="s">
        <v>1</v>
      </c>
      <c r="L191" s="44"/>
      <c r="M191" s="225" t="s">
        <v>1</v>
      </c>
      <c r="N191" s="226" t="s">
        <v>41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220</v>
      </c>
      <c r="AT191" s="229" t="s">
        <v>142</v>
      </c>
      <c r="AU191" s="229" t="s">
        <v>86</v>
      </c>
      <c r="AY191" s="17" t="s">
        <v>139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220</v>
      </c>
      <c r="BM191" s="229" t="s">
        <v>1377</v>
      </c>
    </row>
    <row r="192" s="2" customFormat="1" ht="16.5" customHeight="1">
      <c r="A192" s="38"/>
      <c r="B192" s="39"/>
      <c r="C192" s="218" t="s">
        <v>337</v>
      </c>
      <c r="D192" s="218" t="s">
        <v>142</v>
      </c>
      <c r="E192" s="219" t="s">
        <v>1378</v>
      </c>
      <c r="F192" s="220" t="s">
        <v>1379</v>
      </c>
      <c r="G192" s="221" t="s">
        <v>145</v>
      </c>
      <c r="H192" s="222">
        <v>5</v>
      </c>
      <c r="I192" s="223"/>
      <c r="J192" s="224">
        <f>ROUND(I192*H192,2)</f>
        <v>0</v>
      </c>
      <c r="K192" s="220" t="s">
        <v>1</v>
      </c>
      <c r="L192" s="44"/>
      <c r="M192" s="225" t="s">
        <v>1</v>
      </c>
      <c r="N192" s="226" t="s">
        <v>41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220</v>
      </c>
      <c r="AT192" s="229" t="s">
        <v>142</v>
      </c>
      <c r="AU192" s="229" t="s">
        <v>86</v>
      </c>
      <c r="AY192" s="17" t="s">
        <v>139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84</v>
      </c>
      <c r="BK192" s="230">
        <f>ROUND(I192*H192,2)</f>
        <v>0</v>
      </c>
      <c r="BL192" s="17" t="s">
        <v>220</v>
      </c>
      <c r="BM192" s="229" t="s">
        <v>1380</v>
      </c>
    </row>
    <row r="193" s="2" customFormat="1" ht="16.5" customHeight="1">
      <c r="A193" s="38"/>
      <c r="B193" s="39"/>
      <c r="C193" s="218" t="s">
        <v>342</v>
      </c>
      <c r="D193" s="218" t="s">
        <v>142</v>
      </c>
      <c r="E193" s="219" t="s">
        <v>1381</v>
      </c>
      <c r="F193" s="220" t="s">
        <v>1382</v>
      </c>
      <c r="G193" s="221" t="s">
        <v>145</v>
      </c>
      <c r="H193" s="222">
        <v>25</v>
      </c>
      <c r="I193" s="223"/>
      <c r="J193" s="224">
        <f>ROUND(I193*H193,2)</f>
        <v>0</v>
      </c>
      <c r="K193" s="220" t="s">
        <v>1</v>
      </c>
      <c r="L193" s="44"/>
      <c r="M193" s="225" t="s">
        <v>1</v>
      </c>
      <c r="N193" s="226" t="s">
        <v>41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220</v>
      </c>
      <c r="AT193" s="229" t="s">
        <v>142</v>
      </c>
      <c r="AU193" s="229" t="s">
        <v>86</v>
      </c>
      <c r="AY193" s="17" t="s">
        <v>139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84</v>
      </c>
      <c r="BK193" s="230">
        <f>ROUND(I193*H193,2)</f>
        <v>0</v>
      </c>
      <c r="BL193" s="17" t="s">
        <v>220</v>
      </c>
      <c r="BM193" s="229" t="s">
        <v>1383</v>
      </c>
    </row>
    <row r="194" s="2" customFormat="1" ht="16.5" customHeight="1">
      <c r="A194" s="38"/>
      <c r="B194" s="39"/>
      <c r="C194" s="218" t="s">
        <v>346</v>
      </c>
      <c r="D194" s="218" t="s">
        <v>142</v>
      </c>
      <c r="E194" s="219" t="s">
        <v>1384</v>
      </c>
      <c r="F194" s="220" t="s">
        <v>1385</v>
      </c>
      <c r="G194" s="221" t="s">
        <v>145</v>
      </c>
      <c r="H194" s="222">
        <v>4</v>
      </c>
      <c r="I194" s="223"/>
      <c r="J194" s="224">
        <f>ROUND(I194*H194,2)</f>
        <v>0</v>
      </c>
      <c r="K194" s="220" t="s">
        <v>1</v>
      </c>
      <c r="L194" s="44"/>
      <c r="M194" s="225" t="s">
        <v>1</v>
      </c>
      <c r="N194" s="226" t="s">
        <v>41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220</v>
      </c>
      <c r="AT194" s="229" t="s">
        <v>142</v>
      </c>
      <c r="AU194" s="229" t="s">
        <v>86</v>
      </c>
      <c r="AY194" s="17" t="s">
        <v>139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84</v>
      </c>
      <c r="BK194" s="230">
        <f>ROUND(I194*H194,2)</f>
        <v>0</v>
      </c>
      <c r="BL194" s="17" t="s">
        <v>220</v>
      </c>
      <c r="BM194" s="229" t="s">
        <v>1386</v>
      </c>
    </row>
    <row r="195" s="2" customFormat="1" ht="16.5" customHeight="1">
      <c r="A195" s="38"/>
      <c r="B195" s="39"/>
      <c r="C195" s="218" t="s">
        <v>351</v>
      </c>
      <c r="D195" s="218" t="s">
        <v>142</v>
      </c>
      <c r="E195" s="219" t="s">
        <v>1387</v>
      </c>
      <c r="F195" s="220" t="s">
        <v>1388</v>
      </c>
      <c r="G195" s="221" t="s">
        <v>145</v>
      </c>
      <c r="H195" s="222">
        <v>4</v>
      </c>
      <c r="I195" s="223"/>
      <c r="J195" s="224">
        <f>ROUND(I195*H195,2)</f>
        <v>0</v>
      </c>
      <c r="K195" s="220" t="s">
        <v>1</v>
      </c>
      <c r="L195" s="44"/>
      <c r="M195" s="225" t="s">
        <v>1</v>
      </c>
      <c r="N195" s="226" t="s">
        <v>41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220</v>
      </c>
      <c r="AT195" s="229" t="s">
        <v>142</v>
      </c>
      <c r="AU195" s="229" t="s">
        <v>86</v>
      </c>
      <c r="AY195" s="17" t="s">
        <v>139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220</v>
      </c>
      <c r="BM195" s="229" t="s">
        <v>1389</v>
      </c>
    </row>
    <row r="196" s="12" customFormat="1" ht="22.8" customHeight="1">
      <c r="A196" s="12"/>
      <c r="B196" s="202"/>
      <c r="C196" s="203"/>
      <c r="D196" s="204" t="s">
        <v>75</v>
      </c>
      <c r="E196" s="216" t="s">
        <v>1390</v>
      </c>
      <c r="F196" s="216" t="s">
        <v>1391</v>
      </c>
      <c r="G196" s="203"/>
      <c r="H196" s="203"/>
      <c r="I196" s="206"/>
      <c r="J196" s="217">
        <f>BK196</f>
        <v>0</v>
      </c>
      <c r="K196" s="203"/>
      <c r="L196" s="208"/>
      <c r="M196" s="209"/>
      <c r="N196" s="210"/>
      <c r="O196" s="210"/>
      <c r="P196" s="211">
        <f>SUM(P197:P216)</f>
        <v>0</v>
      </c>
      <c r="Q196" s="210"/>
      <c r="R196" s="211">
        <f>SUM(R197:R216)</f>
        <v>0.34692999999999996</v>
      </c>
      <c r="S196" s="210"/>
      <c r="T196" s="212">
        <f>SUM(T197:T216)</f>
        <v>1.675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3" t="s">
        <v>86</v>
      </c>
      <c r="AT196" s="214" t="s">
        <v>75</v>
      </c>
      <c r="AU196" s="214" t="s">
        <v>84</v>
      </c>
      <c r="AY196" s="213" t="s">
        <v>139</v>
      </c>
      <c r="BK196" s="215">
        <f>SUM(BK197:BK216)</f>
        <v>0</v>
      </c>
    </row>
    <row r="197" s="2" customFormat="1" ht="16.5" customHeight="1">
      <c r="A197" s="38"/>
      <c r="B197" s="39"/>
      <c r="C197" s="218" t="s">
        <v>355</v>
      </c>
      <c r="D197" s="218" t="s">
        <v>142</v>
      </c>
      <c r="E197" s="219" t="s">
        <v>1392</v>
      </c>
      <c r="F197" s="220" t="s">
        <v>1393</v>
      </c>
      <c r="G197" s="221" t="s">
        <v>145</v>
      </c>
      <c r="H197" s="222">
        <v>38</v>
      </c>
      <c r="I197" s="223"/>
      <c r="J197" s="224">
        <f>ROUND(I197*H197,2)</f>
        <v>0</v>
      </c>
      <c r="K197" s="220" t="s">
        <v>1</v>
      </c>
      <c r="L197" s="44"/>
      <c r="M197" s="225" t="s">
        <v>1</v>
      </c>
      <c r="N197" s="226" t="s">
        <v>41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220</v>
      </c>
      <c r="AT197" s="229" t="s">
        <v>142</v>
      </c>
      <c r="AU197" s="229" t="s">
        <v>86</v>
      </c>
      <c r="AY197" s="17" t="s">
        <v>139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84</v>
      </c>
      <c r="BK197" s="230">
        <f>ROUND(I197*H197,2)</f>
        <v>0</v>
      </c>
      <c r="BL197" s="17" t="s">
        <v>220</v>
      </c>
      <c r="BM197" s="229" t="s">
        <v>1394</v>
      </c>
    </row>
    <row r="198" s="2" customFormat="1" ht="16.5" customHeight="1">
      <c r="A198" s="38"/>
      <c r="B198" s="39"/>
      <c r="C198" s="218" t="s">
        <v>359</v>
      </c>
      <c r="D198" s="218" t="s">
        <v>142</v>
      </c>
      <c r="E198" s="219" t="s">
        <v>1395</v>
      </c>
      <c r="F198" s="220" t="s">
        <v>1396</v>
      </c>
      <c r="G198" s="221" t="s">
        <v>181</v>
      </c>
      <c r="H198" s="222">
        <v>250</v>
      </c>
      <c r="I198" s="223"/>
      <c r="J198" s="224">
        <f>ROUND(I198*H198,2)</f>
        <v>0</v>
      </c>
      <c r="K198" s="220" t="s">
        <v>146</v>
      </c>
      <c r="L198" s="44"/>
      <c r="M198" s="225" t="s">
        <v>1</v>
      </c>
      <c r="N198" s="226" t="s">
        <v>41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0.0067</v>
      </c>
      <c r="T198" s="228">
        <f>S198*H198</f>
        <v>1.675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220</v>
      </c>
      <c r="AT198" s="229" t="s">
        <v>142</v>
      </c>
      <c r="AU198" s="229" t="s">
        <v>86</v>
      </c>
      <c r="AY198" s="17" t="s">
        <v>139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84</v>
      </c>
      <c r="BK198" s="230">
        <f>ROUND(I198*H198,2)</f>
        <v>0</v>
      </c>
      <c r="BL198" s="17" t="s">
        <v>220</v>
      </c>
      <c r="BM198" s="229" t="s">
        <v>1397</v>
      </c>
    </row>
    <row r="199" s="2" customFormat="1" ht="24.15" customHeight="1">
      <c r="A199" s="38"/>
      <c r="B199" s="39"/>
      <c r="C199" s="218" t="s">
        <v>365</v>
      </c>
      <c r="D199" s="218" t="s">
        <v>142</v>
      </c>
      <c r="E199" s="219" t="s">
        <v>1398</v>
      </c>
      <c r="F199" s="220" t="s">
        <v>1399</v>
      </c>
      <c r="G199" s="221" t="s">
        <v>181</v>
      </c>
      <c r="H199" s="222">
        <v>159</v>
      </c>
      <c r="I199" s="223"/>
      <c r="J199" s="224">
        <f>ROUND(I199*H199,2)</f>
        <v>0</v>
      </c>
      <c r="K199" s="220" t="s">
        <v>146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0.00086</v>
      </c>
      <c r="R199" s="227">
        <f>Q199*H199</f>
        <v>0.13674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220</v>
      </c>
      <c r="AT199" s="229" t="s">
        <v>142</v>
      </c>
      <c r="AU199" s="229" t="s">
        <v>86</v>
      </c>
      <c r="AY199" s="17" t="s">
        <v>139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220</v>
      </c>
      <c r="BM199" s="229" t="s">
        <v>1400</v>
      </c>
    </row>
    <row r="200" s="13" customFormat="1">
      <c r="A200" s="13"/>
      <c r="B200" s="231"/>
      <c r="C200" s="232"/>
      <c r="D200" s="233" t="s">
        <v>149</v>
      </c>
      <c r="E200" s="234" t="s">
        <v>1</v>
      </c>
      <c r="F200" s="235" t="s">
        <v>1401</v>
      </c>
      <c r="G200" s="232"/>
      <c r="H200" s="236">
        <v>159</v>
      </c>
      <c r="I200" s="237"/>
      <c r="J200" s="232"/>
      <c r="K200" s="232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149</v>
      </c>
      <c r="AU200" s="242" t="s">
        <v>86</v>
      </c>
      <c r="AV200" s="13" t="s">
        <v>86</v>
      </c>
      <c r="AW200" s="13" t="s">
        <v>32</v>
      </c>
      <c r="AX200" s="13" t="s">
        <v>84</v>
      </c>
      <c r="AY200" s="242" t="s">
        <v>139</v>
      </c>
    </row>
    <row r="201" s="2" customFormat="1" ht="24.15" customHeight="1">
      <c r="A201" s="38"/>
      <c r="B201" s="39"/>
      <c r="C201" s="218" t="s">
        <v>369</v>
      </c>
      <c r="D201" s="218" t="s">
        <v>142</v>
      </c>
      <c r="E201" s="219" t="s">
        <v>1402</v>
      </c>
      <c r="F201" s="220" t="s">
        <v>1403</v>
      </c>
      <c r="G201" s="221" t="s">
        <v>181</v>
      </c>
      <c r="H201" s="222">
        <v>57</v>
      </c>
      <c r="I201" s="223"/>
      <c r="J201" s="224">
        <f>ROUND(I201*H201,2)</f>
        <v>0</v>
      </c>
      <c r="K201" s="220" t="s">
        <v>146</v>
      </c>
      <c r="L201" s="44"/>
      <c r="M201" s="225" t="s">
        <v>1</v>
      </c>
      <c r="N201" s="226" t="s">
        <v>41</v>
      </c>
      <c r="O201" s="91"/>
      <c r="P201" s="227">
        <f>O201*H201</f>
        <v>0</v>
      </c>
      <c r="Q201" s="227">
        <v>0.0013</v>
      </c>
      <c r="R201" s="227">
        <f>Q201*H201</f>
        <v>0.0741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220</v>
      </c>
      <c r="AT201" s="229" t="s">
        <v>142</v>
      </c>
      <c r="AU201" s="229" t="s">
        <v>86</v>
      </c>
      <c r="AY201" s="17" t="s">
        <v>139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84</v>
      </c>
      <c r="BK201" s="230">
        <f>ROUND(I201*H201,2)</f>
        <v>0</v>
      </c>
      <c r="BL201" s="17" t="s">
        <v>220</v>
      </c>
      <c r="BM201" s="229" t="s">
        <v>1404</v>
      </c>
    </row>
    <row r="202" s="2" customFormat="1" ht="24.15" customHeight="1">
      <c r="A202" s="38"/>
      <c r="B202" s="39"/>
      <c r="C202" s="218" t="s">
        <v>378</v>
      </c>
      <c r="D202" s="218" t="s">
        <v>142</v>
      </c>
      <c r="E202" s="219" t="s">
        <v>1405</v>
      </c>
      <c r="F202" s="220" t="s">
        <v>1406</v>
      </c>
      <c r="G202" s="221" t="s">
        <v>181</v>
      </c>
      <c r="H202" s="222">
        <v>23</v>
      </c>
      <c r="I202" s="223"/>
      <c r="J202" s="224">
        <f>ROUND(I202*H202,2)</f>
        <v>0</v>
      </c>
      <c r="K202" s="220" t="s">
        <v>146</v>
      </c>
      <c r="L202" s="44"/>
      <c r="M202" s="225" t="s">
        <v>1</v>
      </c>
      <c r="N202" s="226" t="s">
        <v>41</v>
      </c>
      <c r="O202" s="91"/>
      <c r="P202" s="227">
        <f>O202*H202</f>
        <v>0</v>
      </c>
      <c r="Q202" s="227">
        <v>0.0014499999999999997</v>
      </c>
      <c r="R202" s="227">
        <f>Q202*H202</f>
        <v>0.03335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220</v>
      </c>
      <c r="AT202" s="229" t="s">
        <v>142</v>
      </c>
      <c r="AU202" s="229" t="s">
        <v>86</v>
      </c>
      <c r="AY202" s="17" t="s">
        <v>139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84</v>
      </c>
      <c r="BK202" s="230">
        <f>ROUND(I202*H202,2)</f>
        <v>0</v>
      </c>
      <c r="BL202" s="17" t="s">
        <v>220</v>
      </c>
      <c r="BM202" s="229" t="s">
        <v>1407</v>
      </c>
    </row>
    <row r="203" s="2" customFormat="1" ht="24.15" customHeight="1">
      <c r="A203" s="38"/>
      <c r="B203" s="39"/>
      <c r="C203" s="218" t="s">
        <v>382</v>
      </c>
      <c r="D203" s="218" t="s">
        <v>142</v>
      </c>
      <c r="E203" s="219" t="s">
        <v>1408</v>
      </c>
      <c r="F203" s="220" t="s">
        <v>1409</v>
      </c>
      <c r="G203" s="221" t="s">
        <v>145</v>
      </c>
      <c r="H203" s="222">
        <v>10</v>
      </c>
      <c r="I203" s="223"/>
      <c r="J203" s="224">
        <f>ROUND(I203*H203,2)</f>
        <v>0</v>
      </c>
      <c r="K203" s="220" t="s">
        <v>146</v>
      </c>
      <c r="L203" s="44"/>
      <c r="M203" s="225" t="s">
        <v>1</v>
      </c>
      <c r="N203" s="226" t="s">
        <v>41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220</v>
      </c>
      <c r="AT203" s="229" t="s">
        <v>142</v>
      </c>
      <c r="AU203" s="229" t="s">
        <v>86</v>
      </c>
      <c r="AY203" s="17" t="s">
        <v>139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84</v>
      </c>
      <c r="BK203" s="230">
        <f>ROUND(I203*H203,2)</f>
        <v>0</v>
      </c>
      <c r="BL203" s="17" t="s">
        <v>220</v>
      </c>
      <c r="BM203" s="229" t="s">
        <v>1410</v>
      </c>
    </row>
    <row r="204" s="2" customFormat="1" ht="16.5" customHeight="1">
      <c r="A204" s="38"/>
      <c r="B204" s="39"/>
      <c r="C204" s="218" t="s">
        <v>390</v>
      </c>
      <c r="D204" s="218" t="s">
        <v>142</v>
      </c>
      <c r="E204" s="219" t="s">
        <v>1411</v>
      </c>
      <c r="F204" s="220" t="s">
        <v>1412</v>
      </c>
      <c r="G204" s="221" t="s">
        <v>1413</v>
      </c>
      <c r="H204" s="222">
        <v>19</v>
      </c>
      <c r="I204" s="223"/>
      <c r="J204" s="224">
        <f>ROUND(I204*H204,2)</f>
        <v>0</v>
      </c>
      <c r="K204" s="220" t="s">
        <v>146</v>
      </c>
      <c r="L204" s="44"/>
      <c r="M204" s="225" t="s">
        <v>1</v>
      </c>
      <c r="N204" s="226" t="s">
        <v>41</v>
      </c>
      <c r="O204" s="91"/>
      <c r="P204" s="227">
        <f>O204*H204</f>
        <v>0</v>
      </c>
      <c r="Q204" s="227">
        <v>0.00025</v>
      </c>
      <c r="R204" s="227">
        <f>Q204*H204</f>
        <v>0.00475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220</v>
      </c>
      <c r="AT204" s="229" t="s">
        <v>142</v>
      </c>
      <c r="AU204" s="229" t="s">
        <v>86</v>
      </c>
      <c r="AY204" s="17" t="s">
        <v>139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84</v>
      </c>
      <c r="BK204" s="230">
        <f>ROUND(I204*H204,2)</f>
        <v>0</v>
      </c>
      <c r="BL204" s="17" t="s">
        <v>220</v>
      </c>
      <c r="BM204" s="229" t="s">
        <v>1414</v>
      </c>
    </row>
    <row r="205" s="2" customFormat="1" ht="24.15" customHeight="1">
      <c r="A205" s="38"/>
      <c r="B205" s="39"/>
      <c r="C205" s="218" t="s">
        <v>394</v>
      </c>
      <c r="D205" s="218" t="s">
        <v>142</v>
      </c>
      <c r="E205" s="219" t="s">
        <v>1415</v>
      </c>
      <c r="F205" s="220" t="s">
        <v>1416</v>
      </c>
      <c r="G205" s="221" t="s">
        <v>181</v>
      </c>
      <c r="H205" s="222">
        <v>239</v>
      </c>
      <c r="I205" s="223"/>
      <c r="J205" s="224">
        <f>ROUND(I205*H205,2)</f>
        <v>0</v>
      </c>
      <c r="K205" s="220" t="s">
        <v>146</v>
      </c>
      <c r="L205" s="44"/>
      <c r="M205" s="225" t="s">
        <v>1</v>
      </c>
      <c r="N205" s="226" t="s">
        <v>41</v>
      </c>
      <c r="O205" s="91"/>
      <c r="P205" s="227">
        <f>O205*H205</f>
        <v>0</v>
      </c>
      <c r="Q205" s="227">
        <v>0.0004</v>
      </c>
      <c r="R205" s="227">
        <f>Q205*H205</f>
        <v>0.0956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220</v>
      </c>
      <c r="AT205" s="229" t="s">
        <v>142</v>
      </c>
      <c r="AU205" s="229" t="s">
        <v>86</v>
      </c>
      <c r="AY205" s="17" t="s">
        <v>139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84</v>
      </c>
      <c r="BK205" s="230">
        <f>ROUND(I205*H205,2)</f>
        <v>0</v>
      </c>
      <c r="BL205" s="17" t="s">
        <v>220</v>
      </c>
      <c r="BM205" s="229" t="s">
        <v>1417</v>
      </c>
    </row>
    <row r="206" s="2" customFormat="1" ht="21.75" customHeight="1">
      <c r="A206" s="38"/>
      <c r="B206" s="39"/>
      <c r="C206" s="218" t="s">
        <v>399</v>
      </c>
      <c r="D206" s="218" t="s">
        <v>142</v>
      </c>
      <c r="E206" s="219" t="s">
        <v>1418</v>
      </c>
      <c r="F206" s="220" t="s">
        <v>1419</v>
      </c>
      <c r="G206" s="221" t="s">
        <v>181</v>
      </c>
      <c r="H206" s="222">
        <v>239</v>
      </c>
      <c r="I206" s="223"/>
      <c r="J206" s="224">
        <f>ROUND(I206*H206,2)</f>
        <v>0</v>
      </c>
      <c r="K206" s="220" t="s">
        <v>146</v>
      </c>
      <c r="L206" s="44"/>
      <c r="M206" s="225" t="s">
        <v>1</v>
      </c>
      <c r="N206" s="226" t="s">
        <v>41</v>
      </c>
      <c r="O206" s="91"/>
      <c r="P206" s="227">
        <f>O206*H206</f>
        <v>0</v>
      </c>
      <c r="Q206" s="227">
        <v>1E-05</v>
      </c>
      <c r="R206" s="227">
        <f>Q206*H206</f>
        <v>0.00239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220</v>
      </c>
      <c r="AT206" s="229" t="s">
        <v>142</v>
      </c>
      <c r="AU206" s="229" t="s">
        <v>86</v>
      </c>
      <c r="AY206" s="17" t="s">
        <v>139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84</v>
      </c>
      <c r="BK206" s="230">
        <f>ROUND(I206*H206,2)</f>
        <v>0</v>
      </c>
      <c r="BL206" s="17" t="s">
        <v>220</v>
      </c>
      <c r="BM206" s="229" t="s">
        <v>1420</v>
      </c>
    </row>
    <row r="207" s="2" customFormat="1" ht="24.15" customHeight="1">
      <c r="A207" s="38"/>
      <c r="B207" s="39"/>
      <c r="C207" s="218" t="s">
        <v>404</v>
      </c>
      <c r="D207" s="218" t="s">
        <v>142</v>
      </c>
      <c r="E207" s="219" t="s">
        <v>1421</v>
      </c>
      <c r="F207" s="220" t="s">
        <v>1422</v>
      </c>
      <c r="G207" s="221" t="s">
        <v>402</v>
      </c>
      <c r="H207" s="278"/>
      <c r="I207" s="223"/>
      <c r="J207" s="224">
        <f>ROUND(I207*H207,2)</f>
        <v>0</v>
      </c>
      <c r="K207" s="220" t="s">
        <v>146</v>
      </c>
      <c r="L207" s="44"/>
      <c r="M207" s="225" t="s">
        <v>1</v>
      </c>
      <c r="N207" s="226" t="s">
        <v>41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220</v>
      </c>
      <c r="AT207" s="229" t="s">
        <v>142</v>
      </c>
      <c r="AU207" s="229" t="s">
        <v>86</v>
      </c>
      <c r="AY207" s="17" t="s">
        <v>139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84</v>
      </c>
      <c r="BK207" s="230">
        <f>ROUND(I207*H207,2)</f>
        <v>0</v>
      </c>
      <c r="BL207" s="17" t="s">
        <v>220</v>
      </c>
      <c r="BM207" s="229" t="s">
        <v>1423</v>
      </c>
    </row>
    <row r="208" s="2" customFormat="1" ht="33" customHeight="1">
      <c r="A208" s="38"/>
      <c r="B208" s="39"/>
      <c r="C208" s="218" t="s">
        <v>410</v>
      </c>
      <c r="D208" s="218" t="s">
        <v>142</v>
      </c>
      <c r="E208" s="219" t="s">
        <v>1424</v>
      </c>
      <c r="F208" s="220" t="s">
        <v>1425</v>
      </c>
      <c r="G208" s="221" t="s">
        <v>402</v>
      </c>
      <c r="H208" s="278"/>
      <c r="I208" s="223"/>
      <c r="J208" s="224">
        <f>ROUND(I208*H208,2)</f>
        <v>0</v>
      </c>
      <c r="K208" s="220" t="s">
        <v>146</v>
      </c>
      <c r="L208" s="44"/>
      <c r="M208" s="225" t="s">
        <v>1</v>
      </c>
      <c r="N208" s="226" t="s">
        <v>41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220</v>
      </c>
      <c r="AT208" s="229" t="s">
        <v>142</v>
      </c>
      <c r="AU208" s="229" t="s">
        <v>86</v>
      </c>
      <c r="AY208" s="17" t="s">
        <v>139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84</v>
      </c>
      <c r="BK208" s="230">
        <f>ROUND(I208*H208,2)</f>
        <v>0</v>
      </c>
      <c r="BL208" s="17" t="s">
        <v>220</v>
      </c>
      <c r="BM208" s="229" t="s">
        <v>1426</v>
      </c>
    </row>
    <row r="209" s="13" customFormat="1">
      <c r="A209" s="13"/>
      <c r="B209" s="231"/>
      <c r="C209" s="232"/>
      <c r="D209" s="233" t="s">
        <v>149</v>
      </c>
      <c r="E209" s="232"/>
      <c r="F209" s="235" t="s">
        <v>1427</v>
      </c>
      <c r="G209" s="232"/>
      <c r="H209" s="236">
        <v>8579.036</v>
      </c>
      <c r="I209" s="237"/>
      <c r="J209" s="232"/>
      <c r="K209" s="232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149</v>
      </c>
      <c r="AU209" s="242" t="s">
        <v>86</v>
      </c>
      <c r="AV209" s="13" t="s">
        <v>86</v>
      </c>
      <c r="AW209" s="13" t="s">
        <v>4</v>
      </c>
      <c r="AX209" s="13" t="s">
        <v>84</v>
      </c>
      <c r="AY209" s="242" t="s">
        <v>139</v>
      </c>
    </row>
    <row r="210" s="2" customFormat="1" ht="24.15" customHeight="1">
      <c r="A210" s="38"/>
      <c r="B210" s="39"/>
      <c r="C210" s="218" t="s">
        <v>415</v>
      </c>
      <c r="D210" s="218" t="s">
        <v>142</v>
      </c>
      <c r="E210" s="219" t="s">
        <v>1428</v>
      </c>
      <c r="F210" s="220" t="s">
        <v>1429</v>
      </c>
      <c r="G210" s="221" t="s">
        <v>145</v>
      </c>
      <c r="H210" s="222">
        <v>8</v>
      </c>
      <c r="I210" s="223"/>
      <c r="J210" s="224">
        <f>ROUND(I210*H210,2)</f>
        <v>0</v>
      </c>
      <c r="K210" s="220" t="s">
        <v>1</v>
      </c>
      <c r="L210" s="44"/>
      <c r="M210" s="225" t="s">
        <v>1</v>
      </c>
      <c r="N210" s="226" t="s">
        <v>41</v>
      </c>
      <c r="O210" s="91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220</v>
      </c>
      <c r="AT210" s="229" t="s">
        <v>142</v>
      </c>
      <c r="AU210" s="229" t="s">
        <v>86</v>
      </c>
      <c r="AY210" s="17" t="s">
        <v>139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84</v>
      </c>
      <c r="BK210" s="230">
        <f>ROUND(I210*H210,2)</f>
        <v>0</v>
      </c>
      <c r="BL210" s="17" t="s">
        <v>220</v>
      </c>
      <c r="BM210" s="229" t="s">
        <v>1430</v>
      </c>
    </row>
    <row r="211" s="2" customFormat="1" ht="24.15" customHeight="1">
      <c r="A211" s="38"/>
      <c r="B211" s="39"/>
      <c r="C211" s="218" t="s">
        <v>419</v>
      </c>
      <c r="D211" s="218" t="s">
        <v>142</v>
      </c>
      <c r="E211" s="219" t="s">
        <v>1431</v>
      </c>
      <c r="F211" s="220" t="s">
        <v>1432</v>
      </c>
      <c r="G211" s="221" t="s">
        <v>145</v>
      </c>
      <c r="H211" s="222">
        <v>8</v>
      </c>
      <c r="I211" s="223"/>
      <c r="J211" s="224">
        <f>ROUND(I211*H211,2)</f>
        <v>0</v>
      </c>
      <c r="K211" s="220" t="s">
        <v>1</v>
      </c>
      <c r="L211" s="44"/>
      <c r="M211" s="225" t="s">
        <v>1</v>
      </c>
      <c r="N211" s="226" t="s">
        <v>41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220</v>
      </c>
      <c r="AT211" s="229" t="s">
        <v>142</v>
      </c>
      <c r="AU211" s="229" t="s">
        <v>86</v>
      </c>
      <c r="AY211" s="17" t="s">
        <v>139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84</v>
      </c>
      <c r="BK211" s="230">
        <f>ROUND(I211*H211,2)</f>
        <v>0</v>
      </c>
      <c r="BL211" s="17" t="s">
        <v>220</v>
      </c>
      <c r="BM211" s="229" t="s">
        <v>1433</v>
      </c>
    </row>
    <row r="212" s="2" customFormat="1" ht="16.5" customHeight="1">
      <c r="A212" s="38"/>
      <c r="B212" s="39"/>
      <c r="C212" s="218" t="s">
        <v>423</v>
      </c>
      <c r="D212" s="218" t="s">
        <v>142</v>
      </c>
      <c r="E212" s="219" t="s">
        <v>1434</v>
      </c>
      <c r="F212" s="220" t="s">
        <v>1435</v>
      </c>
      <c r="G212" s="221" t="s">
        <v>413</v>
      </c>
      <c r="H212" s="222">
        <v>1</v>
      </c>
      <c r="I212" s="223"/>
      <c r="J212" s="224">
        <f>ROUND(I212*H212,2)</f>
        <v>0</v>
      </c>
      <c r="K212" s="220" t="s">
        <v>1</v>
      </c>
      <c r="L212" s="44"/>
      <c r="M212" s="225" t="s">
        <v>1</v>
      </c>
      <c r="N212" s="226" t="s">
        <v>41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220</v>
      </c>
      <c r="AT212" s="229" t="s">
        <v>142</v>
      </c>
      <c r="AU212" s="229" t="s">
        <v>86</v>
      </c>
      <c r="AY212" s="17" t="s">
        <v>139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84</v>
      </c>
      <c r="BK212" s="230">
        <f>ROUND(I212*H212,2)</f>
        <v>0</v>
      </c>
      <c r="BL212" s="17" t="s">
        <v>220</v>
      </c>
      <c r="BM212" s="229" t="s">
        <v>1436</v>
      </c>
    </row>
    <row r="213" s="2" customFormat="1" ht="24.15" customHeight="1">
      <c r="A213" s="38"/>
      <c r="B213" s="39"/>
      <c r="C213" s="218" t="s">
        <v>429</v>
      </c>
      <c r="D213" s="218" t="s">
        <v>142</v>
      </c>
      <c r="E213" s="219" t="s">
        <v>1437</v>
      </c>
      <c r="F213" s="220" t="s">
        <v>1438</v>
      </c>
      <c r="G213" s="221" t="s">
        <v>145</v>
      </c>
      <c r="H213" s="222">
        <v>20</v>
      </c>
      <c r="I213" s="223"/>
      <c r="J213" s="224">
        <f>ROUND(I213*H213,2)</f>
        <v>0</v>
      </c>
      <c r="K213" s="220" t="s">
        <v>1</v>
      </c>
      <c r="L213" s="44"/>
      <c r="M213" s="225" t="s">
        <v>1</v>
      </c>
      <c r="N213" s="226" t="s">
        <v>41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220</v>
      </c>
      <c r="AT213" s="229" t="s">
        <v>142</v>
      </c>
      <c r="AU213" s="229" t="s">
        <v>86</v>
      </c>
      <c r="AY213" s="17" t="s">
        <v>139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84</v>
      </c>
      <c r="BK213" s="230">
        <f>ROUND(I213*H213,2)</f>
        <v>0</v>
      </c>
      <c r="BL213" s="17" t="s">
        <v>220</v>
      </c>
      <c r="BM213" s="229" t="s">
        <v>1439</v>
      </c>
    </row>
    <row r="214" s="2" customFormat="1" ht="16.5" customHeight="1">
      <c r="A214" s="38"/>
      <c r="B214" s="39"/>
      <c r="C214" s="218" t="s">
        <v>434</v>
      </c>
      <c r="D214" s="218" t="s">
        <v>142</v>
      </c>
      <c r="E214" s="219" t="s">
        <v>1440</v>
      </c>
      <c r="F214" s="220" t="s">
        <v>1441</v>
      </c>
      <c r="G214" s="221" t="s">
        <v>145</v>
      </c>
      <c r="H214" s="222">
        <v>37</v>
      </c>
      <c r="I214" s="223"/>
      <c r="J214" s="224">
        <f>ROUND(I214*H214,2)</f>
        <v>0</v>
      </c>
      <c r="K214" s="220" t="s">
        <v>1</v>
      </c>
      <c r="L214" s="44"/>
      <c r="M214" s="225" t="s">
        <v>1</v>
      </c>
      <c r="N214" s="226" t="s">
        <v>41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220</v>
      </c>
      <c r="AT214" s="229" t="s">
        <v>142</v>
      </c>
      <c r="AU214" s="229" t="s">
        <v>86</v>
      </c>
      <c r="AY214" s="17" t="s">
        <v>139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84</v>
      </c>
      <c r="BK214" s="230">
        <f>ROUND(I214*H214,2)</f>
        <v>0</v>
      </c>
      <c r="BL214" s="17" t="s">
        <v>220</v>
      </c>
      <c r="BM214" s="229" t="s">
        <v>1442</v>
      </c>
    </row>
    <row r="215" s="2" customFormat="1" ht="16.5" customHeight="1">
      <c r="A215" s="38"/>
      <c r="B215" s="39"/>
      <c r="C215" s="218" t="s">
        <v>439</v>
      </c>
      <c r="D215" s="218" t="s">
        <v>142</v>
      </c>
      <c r="E215" s="219" t="s">
        <v>1443</v>
      </c>
      <c r="F215" s="220" t="s">
        <v>1444</v>
      </c>
      <c r="G215" s="221" t="s">
        <v>145</v>
      </c>
      <c r="H215" s="222">
        <v>2</v>
      </c>
      <c r="I215" s="223"/>
      <c r="J215" s="224">
        <f>ROUND(I215*H215,2)</f>
        <v>0</v>
      </c>
      <c r="K215" s="220" t="s">
        <v>1</v>
      </c>
      <c r="L215" s="44"/>
      <c r="M215" s="225" t="s">
        <v>1</v>
      </c>
      <c r="N215" s="226" t="s">
        <v>41</v>
      </c>
      <c r="O215" s="91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220</v>
      </c>
      <c r="AT215" s="229" t="s">
        <v>142</v>
      </c>
      <c r="AU215" s="229" t="s">
        <v>86</v>
      </c>
      <c r="AY215" s="17" t="s">
        <v>139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84</v>
      </c>
      <c r="BK215" s="230">
        <f>ROUND(I215*H215,2)</f>
        <v>0</v>
      </c>
      <c r="BL215" s="17" t="s">
        <v>220</v>
      </c>
      <c r="BM215" s="229" t="s">
        <v>1445</v>
      </c>
    </row>
    <row r="216" s="13" customFormat="1">
      <c r="A216" s="13"/>
      <c r="B216" s="231"/>
      <c r="C216" s="232"/>
      <c r="D216" s="233" t="s">
        <v>149</v>
      </c>
      <c r="E216" s="234" t="s">
        <v>1</v>
      </c>
      <c r="F216" s="235" t="s">
        <v>86</v>
      </c>
      <c r="G216" s="232"/>
      <c r="H216" s="236">
        <v>2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149</v>
      </c>
      <c r="AU216" s="242" t="s">
        <v>86</v>
      </c>
      <c r="AV216" s="13" t="s">
        <v>86</v>
      </c>
      <c r="AW216" s="13" t="s">
        <v>32</v>
      </c>
      <c r="AX216" s="13" t="s">
        <v>84</v>
      </c>
      <c r="AY216" s="242" t="s">
        <v>139</v>
      </c>
    </row>
    <row r="217" s="12" customFormat="1" ht="22.8" customHeight="1">
      <c r="A217" s="12"/>
      <c r="B217" s="202"/>
      <c r="C217" s="203"/>
      <c r="D217" s="204" t="s">
        <v>75</v>
      </c>
      <c r="E217" s="216" t="s">
        <v>1446</v>
      </c>
      <c r="F217" s="216" t="s">
        <v>1447</v>
      </c>
      <c r="G217" s="203"/>
      <c r="H217" s="203"/>
      <c r="I217" s="206"/>
      <c r="J217" s="217">
        <f>BK217</f>
        <v>0</v>
      </c>
      <c r="K217" s="203"/>
      <c r="L217" s="208"/>
      <c r="M217" s="209"/>
      <c r="N217" s="210"/>
      <c r="O217" s="210"/>
      <c r="P217" s="211">
        <f>SUM(P218:P246)</f>
        <v>0</v>
      </c>
      <c r="Q217" s="210"/>
      <c r="R217" s="211">
        <f>SUM(R218:R246)</f>
        <v>0.33484999999999996</v>
      </c>
      <c r="S217" s="210"/>
      <c r="T217" s="212">
        <f>SUM(T218:T246)</f>
        <v>0.2485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3" t="s">
        <v>86</v>
      </c>
      <c r="AT217" s="214" t="s">
        <v>75</v>
      </c>
      <c r="AU217" s="214" t="s">
        <v>84</v>
      </c>
      <c r="AY217" s="213" t="s">
        <v>139</v>
      </c>
      <c r="BK217" s="215">
        <f>SUM(BK218:BK246)</f>
        <v>0</v>
      </c>
    </row>
    <row r="218" s="2" customFormat="1" ht="16.5" customHeight="1">
      <c r="A218" s="38"/>
      <c r="B218" s="39"/>
      <c r="C218" s="218" t="s">
        <v>444</v>
      </c>
      <c r="D218" s="218" t="s">
        <v>142</v>
      </c>
      <c r="E218" s="219" t="s">
        <v>1448</v>
      </c>
      <c r="F218" s="220" t="s">
        <v>1449</v>
      </c>
      <c r="G218" s="221" t="s">
        <v>413</v>
      </c>
      <c r="H218" s="222">
        <v>2</v>
      </c>
      <c r="I218" s="223"/>
      <c r="J218" s="224">
        <f>ROUND(I218*H218,2)</f>
        <v>0</v>
      </c>
      <c r="K218" s="220" t="s">
        <v>146</v>
      </c>
      <c r="L218" s="44"/>
      <c r="M218" s="225" t="s">
        <v>1</v>
      </c>
      <c r="N218" s="226" t="s">
        <v>41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0.01933</v>
      </c>
      <c r="T218" s="228">
        <f>S218*H218</f>
        <v>0.03866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220</v>
      </c>
      <c r="AT218" s="229" t="s">
        <v>142</v>
      </c>
      <c r="AU218" s="229" t="s">
        <v>86</v>
      </c>
      <c r="AY218" s="17" t="s">
        <v>139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84</v>
      </c>
      <c r="BK218" s="230">
        <f>ROUND(I218*H218,2)</f>
        <v>0</v>
      </c>
      <c r="BL218" s="17" t="s">
        <v>220</v>
      </c>
      <c r="BM218" s="229" t="s">
        <v>1450</v>
      </c>
    </row>
    <row r="219" s="2" customFormat="1" ht="24.15" customHeight="1">
      <c r="A219" s="38"/>
      <c r="B219" s="39"/>
      <c r="C219" s="218" t="s">
        <v>450</v>
      </c>
      <c r="D219" s="218" t="s">
        <v>142</v>
      </c>
      <c r="E219" s="219" t="s">
        <v>1451</v>
      </c>
      <c r="F219" s="220" t="s">
        <v>1452</v>
      </c>
      <c r="G219" s="221" t="s">
        <v>413</v>
      </c>
      <c r="H219" s="222">
        <v>2</v>
      </c>
      <c r="I219" s="223"/>
      <c r="J219" s="224">
        <f>ROUND(I219*H219,2)</f>
        <v>0</v>
      </c>
      <c r="K219" s="220" t="s">
        <v>146</v>
      </c>
      <c r="L219" s="44"/>
      <c r="M219" s="225" t="s">
        <v>1</v>
      </c>
      <c r="N219" s="226" t="s">
        <v>41</v>
      </c>
      <c r="O219" s="91"/>
      <c r="P219" s="227">
        <f>O219*H219</f>
        <v>0</v>
      </c>
      <c r="Q219" s="227">
        <v>0.017469999999999998</v>
      </c>
      <c r="R219" s="227">
        <f>Q219*H219</f>
        <v>0.034939999999999996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220</v>
      </c>
      <c r="AT219" s="229" t="s">
        <v>142</v>
      </c>
      <c r="AU219" s="229" t="s">
        <v>86</v>
      </c>
      <c r="AY219" s="17" t="s">
        <v>139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84</v>
      </c>
      <c r="BK219" s="230">
        <f>ROUND(I219*H219,2)</f>
        <v>0</v>
      </c>
      <c r="BL219" s="17" t="s">
        <v>220</v>
      </c>
      <c r="BM219" s="229" t="s">
        <v>1453</v>
      </c>
    </row>
    <row r="220" s="2" customFormat="1">
      <c r="A220" s="38"/>
      <c r="B220" s="39"/>
      <c r="C220" s="40"/>
      <c r="D220" s="233" t="s">
        <v>387</v>
      </c>
      <c r="E220" s="40"/>
      <c r="F220" s="274" t="s">
        <v>1454</v>
      </c>
      <c r="G220" s="40"/>
      <c r="H220" s="40"/>
      <c r="I220" s="275"/>
      <c r="J220" s="40"/>
      <c r="K220" s="40"/>
      <c r="L220" s="44"/>
      <c r="M220" s="276"/>
      <c r="N220" s="277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387</v>
      </c>
      <c r="AU220" s="17" t="s">
        <v>86</v>
      </c>
    </row>
    <row r="221" s="2" customFormat="1" ht="16.5" customHeight="1">
      <c r="A221" s="38"/>
      <c r="B221" s="39"/>
      <c r="C221" s="218" t="s">
        <v>456</v>
      </c>
      <c r="D221" s="218" t="s">
        <v>142</v>
      </c>
      <c r="E221" s="219" t="s">
        <v>1455</v>
      </c>
      <c r="F221" s="220" t="s">
        <v>1456</v>
      </c>
      <c r="G221" s="221" t="s">
        <v>413</v>
      </c>
      <c r="H221" s="222">
        <v>9</v>
      </c>
      <c r="I221" s="223"/>
      <c r="J221" s="224">
        <f>ROUND(I221*H221,2)</f>
        <v>0</v>
      </c>
      <c r="K221" s="220" t="s">
        <v>146</v>
      </c>
      <c r="L221" s="44"/>
      <c r="M221" s="225" t="s">
        <v>1</v>
      </c>
      <c r="N221" s="226" t="s">
        <v>41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0.01946</v>
      </c>
      <c r="T221" s="228">
        <f>S221*H221</f>
        <v>0.17514000000000003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220</v>
      </c>
      <c r="AT221" s="229" t="s">
        <v>142</v>
      </c>
      <c r="AU221" s="229" t="s">
        <v>86</v>
      </c>
      <c r="AY221" s="17" t="s">
        <v>139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84</v>
      </c>
      <c r="BK221" s="230">
        <f>ROUND(I221*H221,2)</f>
        <v>0</v>
      </c>
      <c r="BL221" s="17" t="s">
        <v>220</v>
      </c>
      <c r="BM221" s="229" t="s">
        <v>1457</v>
      </c>
    </row>
    <row r="222" s="2" customFormat="1" ht="24.15" customHeight="1">
      <c r="A222" s="38"/>
      <c r="B222" s="39"/>
      <c r="C222" s="218" t="s">
        <v>460</v>
      </c>
      <c r="D222" s="218" t="s">
        <v>142</v>
      </c>
      <c r="E222" s="219" t="s">
        <v>1458</v>
      </c>
      <c r="F222" s="220" t="s">
        <v>1459</v>
      </c>
      <c r="G222" s="221" t="s">
        <v>413</v>
      </c>
      <c r="H222" s="222">
        <v>10</v>
      </c>
      <c r="I222" s="223"/>
      <c r="J222" s="224">
        <f>ROUND(I222*H222,2)</f>
        <v>0</v>
      </c>
      <c r="K222" s="220" t="s">
        <v>146</v>
      </c>
      <c r="L222" s="44"/>
      <c r="M222" s="225" t="s">
        <v>1</v>
      </c>
      <c r="N222" s="226" t="s">
        <v>41</v>
      </c>
      <c r="O222" s="91"/>
      <c r="P222" s="227">
        <f>O222*H222</f>
        <v>0</v>
      </c>
      <c r="Q222" s="227">
        <v>0.021229999999999996</v>
      </c>
      <c r="R222" s="227">
        <f>Q222*H222</f>
        <v>0.2123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220</v>
      </c>
      <c r="AT222" s="229" t="s">
        <v>142</v>
      </c>
      <c r="AU222" s="229" t="s">
        <v>86</v>
      </c>
      <c r="AY222" s="17" t="s">
        <v>139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84</v>
      </c>
      <c r="BK222" s="230">
        <f>ROUND(I222*H222,2)</f>
        <v>0</v>
      </c>
      <c r="BL222" s="17" t="s">
        <v>220</v>
      </c>
      <c r="BM222" s="229" t="s">
        <v>1460</v>
      </c>
    </row>
    <row r="223" s="2" customFormat="1">
      <c r="A223" s="38"/>
      <c r="B223" s="39"/>
      <c r="C223" s="40"/>
      <c r="D223" s="233" t="s">
        <v>387</v>
      </c>
      <c r="E223" s="40"/>
      <c r="F223" s="274" t="s">
        <v>1461</v>
      </c>
      <c r="G223" s="40"/>
      <c r="H223" s="40"/>
      <c r="I223" s="275"/>
      <c r="J223" s="40"/>
      <c r="K223" s="40"/>
      <c r="L223" s="44"/>
      <c r="M223" s="276"/>
      <c r="N223" s="277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387</v>
      </c>
      <c r="AU223" s="17" t="s">
        <v>86</v>
      </c>
    </row>
    <row r="224" s="2" customFormat="1" ht="16.5" customHeight="1">
      <c r="A224" s="38"/>
      <c r="B224" s="39"/>
      <c r="C224" s="218" t="s">
        <v>464</v>
      </c>
      <c r="D224" s="218" t="s">
        <v>142</v>
      </c>
      <c r="E224" s="219" t="s">
        <v>1462</v>
      </c>
      <c r="F224" s="220" t="s">
        <v>1463</v>
      </c>
      <c r="G224" s="221" t="s">
        <v>413</v>
      </c>
      <c r="H224" s="222">
        <v>1</v>
      </c>
      <c r="I224" s="223"/>
      <c r="J224" s="224">
        <f>ROUND(I224*H224,2)</f>
        <v>0</v>
      </c>
      <c r="K224" s="220" t="s">
        <v>146</v>
      </c>
      <c r="L224" s="44"/>
      <c r="M224" s="225" t="s">
        <v>1</v>
      </c>
      <c r="N224" s="226" t="s">
        <v>41</v>
      </c>
      <c r="O224" s="91"/>
      <c r="P224" s="227">
        <f>O224*H224</f>
        <v>0</v>
      </c>
      <c r="Q224" s="227">
        <v>0</v>
      </c>
      <c r="R224" s="227">
        <f>Q224*H224</f>
        <v>0</v>
      </c>
      <c r="S224" s="227">
        <v>0.0347</v>
      </c>
      <c r="T224" s="228">
        <f>S224*H224</f>
        <v>0.0347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220</v>
      </c>
      <c r="AT224" s="229" t="s">
        <v>142</v>
      </c>
      <c r="AU224" s="229" t="s">
        <v>86</v>
      </c>
      <c r="AY224" s="17" t="s">
        <v>139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84</v>
      </c>
      <c r="BK224" s="230">
        <f>ROUND(I224*H224,2)</f>
        <v>0</v>
      </c>
      <c r="BL224" s="17" t="s">
        <v>220</v>
      </c>
      <c r="BM224" s="229" t="s">
        <v>1464</v>
      </c>
    </row>
    <row r="225" s="2" customFormat="1" ht="24.15" customHeight="1">
      <c r="A225" s="38"/>
      <c r="B225" s="39"/>
      <c r="C225" s="218" t="s">
        <v>470</v>
      </c>
      <c r="D225" s="218" t="s">
        <v>142</v>
      </c>
      <c r="E225" s="219" t="s">
        <v>1465</v>
      </c>
      <c r="F225" s="220" t="s">
        <v>1466</v>
      </c>
      <c r="G225" s="221" t="s">
        <v>413</v>
      </c>
      <c r="H225" s="222">
        <v>10</v>
      </c>
      <c r="I225" s="223"/>
      <c r="J225" s="224">
        <f>ROUND(I225*H225,2)</f>
        <v>0</v>
      </c>
      <c r="K225" s="220" t="s">
        <v>1</v>
      </c>
      <c r="L225" s="44"/>
      <c r="M225" s="225" t="s">
        <v>1</v>
      </c>
      <c r="N225" s="226" t="s">
        <v>41</v>
      </c>
      <c r="O225" s="91"/>
      <c r="P225" s="227">
        <f>O225*H225</f>
        <v>0</v>
      </c>
      <c r="Q225" s="227">
        <v>0.0018400000000000003</v>
      </c>
      <c r="R225" s="227">
        <f>Q225*H225</f>
        <v>0.0184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220</v>
      </c>
      <c r="AT225" s="229" t="s">
        <v>142</v>
      </c>
      <c r="AU225" s="229" t="s">
        <v>86</v>
      </c>
      <c r="AY225" s="17" t="s">
        <v>139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84</v>
      </c>
      <c r="BK225" s="230">
        <f>ROUND(I225*H225,2)</f>
        <v>0</v>
      </c>
      <c r="BL225" s="17" t="s">
        <v>220</v>
      </c>
      <c r="BM225" s="229" t="s">
        <v>1467</v>
      </c>
    </row>
    <row r="226" s="2" customFormat="1">
      <c r="A226" s="38"/>
      <c r="B226" s="39"/>
      <c r="C226" s="40"/>
      <c r="D226" s="233" t="s">
        <v>387</v>
      </c>
      <c r="E226" s="40"/>
      <c r="F226" s="274" t="s">
        <v>1468</v>
      </c>
      <c r="G226" s="40"/>
      <c r="H226" s="40"/>
      <c r="I226" s="275"/>
      <c r="J226" s="40"/>
      <c r="K226" s="40"/>
      <c r="L226" s="44"/>
      <c r="M226" s="276"/>
      <c r="N226" s="277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387</v>
      </c>
      <c r="AU226" s="17" t="s">
        <v>86</v>
      </c>
    </row>
    <row r="227" s="13" customFormat="1">
      <c r="A227" s="13"/>
      <c r="B227" s="231"/>
      <c r="C227" s="232"/>
      <c r="D227" s="233" t="s">
        <v>149</v>
      </c>
      <c r="E227" s="234" t="s">
        <v>1</v>
      </c>
      <c r="F227" s="235" t="s">
        <v>1469</v>
      </c>
      <c r="G227" s="232"/>
      <c r="H227" s="236">
        <v>10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149</v>
      </c>
      <c r="AU227" s="242" t="s">
        <v>86</v>
      </c>
      <c r="AV227" s="13" t="s">
        <v>86</v>
      </c>
      <c r="AW227" s="13" t="s">
        <v>32</v>
      </c>
      <c r="AX227" s="13" t="s">
        <v>84</v>
      </c>
      <c r="AY227" s="242" t="s">
        <v>139</v>
      </c>
    </row>
    <row r="228" s="2" customFormat="1" ht="24.15" customHeight="1">
      <c r="A228" s="38"/>
      <c r="B228" s="39"/>
      <c r="C228" s="218" t="s">
        <v>476</v>
      </c>
      <c r="D228" s="218" t="s">
        <v>142</v>
      </c>
      <c r="E228" s="219" t="s">
        <v>1470</v>
      </c>
      <c r="F228" s="220" t="s">
        <v>1471</v>
      </c>
      <c r="G228" s="221" t="s">
        <v>402</v>
      </c>
      <c r="H228" s="278"/>
      <c r="I228" s="223"/>
      <c r="J228" s="224">
        <f>ROUND(I228*H228,2)</f>
        <v>0</v>
      </c>
      <c r="K228" s="220" t="s">
        <v>146</v>
      </c>
      <c r="L228" s="44"/>
      <c r="M228" s="225" t="s">
        <v>1</v>
      </c>
      <c r="N228" s="226" t="s">
        <v>41</v>
      </c>
      <c r="O228" s="91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220</v>
      </c>
      <c r="AT228" s="229" t="s">
        <v>142</v>
      </c>
      <c r="AU228" s="229" t="s">
        <v>86</v>
      </c>
      <c r="AY228" s="17" t="s">
        <v>139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84</v>
      </c>
      <c r="BK228" s="230">
        <f>ROUND(I228*H228,2)</f>
        <v>0</v>
      </c>
      <c r="BL228" s="17" t="s">
        <v>220</v>
      </c>
      <c r="BM228" s="229" t="s">
        <v>1472</v>
      </c>
    </row>
    <row r="229" s="2" customFormat="1" ht="33" customHeight="1">
      <c r="A229" s="38"/>
      <c r="B229" s="39"/>
      <c r="C229" s="218" t="s">
        <v>480</v>
      </c>
      <c r="D229" s="218" t="s">
        <v>142</v>
      </c>
      <c r="E229" s="219" t="s">
        <v>1473</v>
      </c>
      <c r="F229" s="220" t="s">
        <v>1474</v>
      </c>
      <c r="G229" s="221" t="s">
        <v>402</v>
      </c>
      <c r="H229" s="278"/>
      <c r="I229" s="223"/>
      <c r="J229" s="224">
        <f>ROUND(I229*H229,2)</f>
        <v>0</v>
      </c>
      <c r="K229" s="220" t="s">
        <v>146</v>
      </c>
      <c r="L229" s="44"/>
      <c r="M229" s="225" t="s">
        <v>1</v>
      </c>
      <c r="N229" s="226" t="s">
        <v>41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220</v>
      </c>
      <c r="AT229" s="229" t="s">
        <v>142</v>
      </c>
      <c r="AU229" s="229" t="s">
        <v>86</v>
      </c>
      <c r="AY229" s="17" t="s">
        <v>139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84</v>
      </c>
      <c r="BK229" s="230">
        <f>ROUND(I229*H229,2)</f>
        <v>0</v>
      </c>
      <c r="BL229" s="17" t="s">
        <v>220</v>
      </c>
      <c r="BM229" s="229" t="s">
        <v>1475</v>
      </c>
    </row>
    <row r="230" s="13" customFormat="1">
      <c r="A230" s="13"/>
      <c r="B230" s="231"/>
      <c r="C230" s="232"/>
      <c r="D230" s="233" t="s">
        <v>149</v>
      </c>
      <c r="E230" s="232"/>
      <c r="F230" s="235" t="s">
        <v>1476</v>
      </c>
      <c r="G230" s="232"/>
      <c r="H230" s="236">
        <v>5403.54</v>
      </c>
      <c r="I230" s="237"/>
      <c r="J230" s="232"/>
      <c r="K230" s="232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149</v>
      </c>
      <c r="AU230" s="242" t="s">
        <v>86</v>
      </c>
      <c r="AV230" s="13" t="s">
        <v>86</v>
      </c>
      <c r="AW230" s="13" t="s">
        <v>4</v>
      </c>
      <c r="AX230" s="13" t="s">
        <v>84</v>
      </c>
      <c r="AY230" s="242" t="s">
        <v>139</v>
      </c>
    </row>
    <row r="231" s="2" customFormat="1" ht="16.5" customHeight="1">
      <c r="A231" s="38"/>
      <c r="B231" s="39"/>
      <c r="C231" s="218" t="s">
        <v>484</v>
      </c>
      <c r="D231" s="218" t="s">
        <v>142</v>
      </c>
      <c r="E231" s="219" t="s">
        <v>1477</v>
      </c>
      <c r="F231" s="220" t="s">
        <v>1478</v>
      </c>
      <c r="G231" s="221" t="s">
        <v>413</v>
      </c>
      <c r="H231" s="222">
        <v>3</v>
      </c>
      <c r="I231" s="223"/>
      <c r="J231" s="224">
        <f>ROUND(I231*H231,2)</f>
        <v>0</v>
      </c>
      <c r="K231" s="220" t="s">
        <v>1</v>
      </c>
      <c r="L231" s="44"/>
      <c r="M231" s="225" t="s">
        <v>1</v>
      </c>
      <c r="N231" s="226" t="s">
        <v>41</v>
      </c>
      <c r="O231" s="91"/>
      <c r="P231" s="227">
        <f>O231*H231</f>
        <v>0</v>
      </c>
      <c r="Q231" s="227">
        <v>0.021229999999999996</v>
      </c>
      <c r="R231" s="227">
        <f>Q231*H231</f>
        <v>0.06369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220</v>
      </c>
      <c r="AT231" s="229" t="s">
        <v>142</v>
      </c>
      <c r="AU231" s="229" t="s">
        <v>86</v>
      </c>
      <c r="AY231" s="17" t="s">
        <v>139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84</v>
      </c>
      <c r="BK231" s="230">
        <f>ROUND(I231*H231,2)</f>
        <v>0</v>
      </c>
      <c r="BL231" s="17" t="s">
        <v>220</v>
      </c>
      <c r="BM231" s="229" t="s">
        <v>1479</v>
      </c>
    </row>
    <row r="232" s="2" customFormat="1">
      <c r="A232" s="38"/>
      <c r="B232" s="39"/>
      <c r="C232" s="40"/>
      <c r="D232" s="233" t="s">
        <v>387</v>
      </c>
      <c r="E232" s="40"/>
      <c r="F232" s="274" t="s">
        <v>1461</v>
      </c>
      <c r="G232" s="40"/>
      <c r="H232" s="40"/>
      <c r="I232" s="275"/>
      <c r="J232" s="40"/>
      <c r="K232" s="40"/>
      <c r="L232" s="44"/>
      <c r="M232" s="276"/>
      <c r="N232" s="277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387</v>
      </c>
      <c r="AU232" s="17" t="s">
        <v>86</v>
      </c>
    </row>
    <row r="233" s="2" customFormat="1" ht="24.15" customHeight="1">
      <c r="A233" s="38"/>
      <c r="B233" s="39"/>
      <c r="C233" s="218" t="s">
        <v>490</v>
      </c>
      <c r="D233" s="218" t="s">
        <v>142</v>
      </c>
      <c r="E233" s="219" t="s">
        <v>1480</v>
      </c>
      <c r="F233" s="220" t="s">
        <v>1481</v>
      </c>
      <c r="G233" s="221" t="s">
        <v>413</v>
      </c>
      <c r="H233" s="222">
        <v>3</v>
      </c>
      <c r="I233" s="223"/>
      <c r="J233" s="224">
        <f>ROUND(I233*H233,2)</f>
        <v>0</v>
      </c>
      <c r="K233" s="220" t="s">
        <v>1</v>
      </c>
      <c r="L233" s="44"/>
      <c r="M233" s="225" t="s">
        <v>1</v>
      </c>
      <c r="N233" s="226" t="s">
        <v>41</v>
      </c>
      <c r="O233" s="91"/>
      <c r="P233" s="227">
        <f>O233*H233</f>
        <v>0</v>
      </c>
      <c r="Q233" s="227">
        <v>0.0018400000000000003</v>
      </c>
      <c r="R233" s="227">
        <f>Q233*H233</f>
        <v>0.0055200000000000008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220</v>
      </c>
      <c r="AT233" s="229" t="s">
        <v>142</v>
      </c>
      <c r="AU233" s="229" t="s">
        <v>86</v>
      </c>
      <c r="AY233" s="17" t="s">
        <v>139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84</v>
      </c>
      <c r="BK233" s="230">
        <f>ROUND(I233*H233,2)</f>
        <v>0</v>
      </c>
      <c r="BL233" s="17" t="s">
        <v>220</v>
      </c>
      <c r="BM233" s="229" t="s">
        <v>1482</v>
      </c>
    </row>
    <row r="234" s="2" customFormat="1">
      <c r="A234" s="38"/>
      <c r="B234" s="39"/>
      <c r="C234" s="40"/>
      <c r="D234" s="233" t="s">
        <v>387</v>
      </c>
      <c r="E234" s="40"/>
      <c r="F234" s="274" t="s">
        <v>1468</v>
      </c>
      <c r="G234" s="40"/>
      <c r="H234" s="40"/>
      <c r="I234" s="275"/>
      <c r="J234" s="40"/>
      <c r="K234" s="40"/>
      <c r="L234" s="44"/>
      <c r="M234" s="276"/>
      <c r="N234" s="277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387</v>
      </c>
      <c r="AU234" s="17" t="s">
        <v>86</v>
      </c>
    </row>
    <row r="235" s="13" customFormat="1">
      <c r="A235" s="13"/>
      <c r="B235" s="231"/>
      <c r="C235" s="232"/>
      <c r="D235" s="233" t="s">
        <v>149</v>
      </c>
      <c r="E235" s="234" t="s">
        <v>1</v>
      </c>
      <c r="F235" s="235" t="s">
        <v>1483</v>
      </c>
      <c r="G235" s="232"/>
      <c r="H235" s="236">
        <v>3</v>
      </c>
      <c r="I235" s="237"/>
      <c r="J235" s="232"/>
      <c r="K235" s="232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149</v>
      </c>
      <c r="AU235" s="242" t="s">
        <v>86</v>
      </c>
      <c r="AV235" s="13" t="s">
        <v>86</v>
      </c>
      <c r="AW235" s="13" t="s">
        <v>32</v>
      </c>
      <c r="AX235" s="13" t="s">
        <v>84</v>
      </c>
      <c r="AY235" s="242" t="s">
        <v>139</v>
      </c>
    </row>
    <row r="236" s="2" customFormat="1" ht="37.8" customHeight="1">
      <c r="A236" s="38"/>
      <c r="B236" s="39"/>
      <c r="C236" s="218" t="s">
        <v>495</v>
      </c>
      <c r="D236" s="218" t="s">
        <v>142</v>
      </c>
      <c r="E236" s="219" t="s">
        <v>1484</v>
      </c>
      <c r="F236" s="220" t="s">
        <v>1485</v>
      </c>
      <c r="G236" s="221" t="s">
        <v>145</v>
      </c>
      <c r="H236" s="222">
        <v>3</v>
      </c>
      <c r="I236" s="223"/>
      <c r="J236" s="224">
        <f>ROUND(I236*H236,2)</f>
        <v>0</v>
      </c>
      <c r="K236" s="220" t="s">
        <v>1</v>
      </c>
      <c r="L236" s="44"/>
      <c r="M236" s="225" t="s">
        <v>1</v>
      </c>
      <c r="N236" s="226" t="s">
        <v>41</v>
      </c>
      <c r="O236" s="91"/>
      <c r="P236" s="227">
        <f>O236*H236</f>
        <v>0</v>
      </c>
      <c r="Q236" s="227">
        <v>0</v>
      </c>
      <c r="R236" s="227">
        <f>Q236*H236</f>
        <v>0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220</v>
      </c>
      <c r="AT236" s="229" t="s">
        <v>142</v>
      </c>
      <c r="AU236" s="229" t="s">
        <v>86</v>
      </c>
      <c r="AY236" s="17" t="s">
        <v>139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84</v>
      </c>
      <c r="BK236" s="230">
        <f>ROUND(I236*H236,2)</f>
        <v>0</v>
      </c>
      <c r="BL236" s="17" t="s">
        <v>220</v>
      </c>
      <c r="BM236" s="229" t="s">
        <v>1486</v>
      </c>
    </row>
    <row r="237" s="2" customFormat="1" ht="24.15" customHeight="1">
      <c r="A237" s="38"/>
      <c r="B237" s="39"/>
      <c r="C237" s="218" t="s">
        <v>499</v>
      </c>
      <c r="D237" s="218" t="s">
        <v>142</v>
      </c>
      <c r="E237" s="219" t="s">
        <v>1487</v>
      </c>
      <c r="F237" s="220" t="s">
        <v>1488</v>
      </c>
      <c r="G237" s="221" t="s">
        <v>145</v>
      </c>
      <c r="H237" s="222">
        <v>2</v>
      </c>
      <c r="I237" s="223"/>
      <c r="J237" s="224">
        <f>ROUND(I237*H237,2)</f>
        <v>0</v>
      </c>
      <c r="K237" s="220" t="s">
        <v>1</v>
      </c>
      <c r="L237" s="44"/>
      <c r="M237" s="225" t="s">
        <v>1</v>
      </c>
      <c r="N237" s="226" t="s">
        <v>41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220</v>
      </c>
      <c r="AT237" s="229" t="s">
        <v>142</v>
      </c>
      <c r="AU237" s="229" t="s">
        <v>86</v>
      </c>
      <c r="AY237" s="17" t="s">
        <v>139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84</v>
      </c>
      <c r="BK237" s="230">
        <f>ROUND(I237*H237,2)</f>
        <v>0</v>
      </c>
      <c r="BL237" s="17" t="s">
        <v>220</v>
      </c>
      <c r="BM237" s="229" t="s">
        <v>1489</v>
      </c>
    </row>
    <row r="238" s="2" customFormat="1" ht="24.15" customHeight="1">
      <c r="A238" s="38"/>
      <c r="B238" s="39"/>
      <c r="C238" s="218" t="s">
        <v>504</v>
      </c>
      <c r="D238" s="218" t="s">
        <v>142</v>
      </c>
      <c r="E238" s="219" t="s">
        <v>1490</v>
      </c>
      <c r="F238" s="220" t="s">
        <v>1491</v>
      </c>
      <c r="G238" s="221" t="s">
        <v>145</v>
      </c>
      <c r="H238" s="222">
        <v>3</v>
      </c>
      <c r="I238" s="223"/>
      <c r="J238" s="224">
        <f>ROUND(I238*H238,2)</f>
        <v>0</v>
      </c>
      <c r="K238" s="220" t="s">
        <v>1</v>
      </c>
      <c r="L238" s="44"/>
      <c r="M238" s="225" t="s">
        <v>1</v>
      </c>
      <c r="N238" s="226" t="s">
        <v>41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220</v>
      </c>
      <c r="AT238" s="229" t="s">
        <v>142</v>
      </c>
      <c r="AU238" s="229" t="s">
        <v>86</v>
      </c>
      <c r="AY238" s="17" t="s">
        <v>139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84</v>
      </c>
      <c r="BK238" s="230">
        <f>ROUND(I238*H238,2)</f>
        <v>0</v>
      </c>
      <c r="BL238" s="17" t="s">
        <v>220</v>
      </c>
      <c r="BM238" s="229" t="s">
        <v>1492</v>
      </c>
    </row>
    <row r="239" s="2" customFormat="1" ht="33" customHeight="1">
      <c r="A239" s="38"/>
      <c r="B239" s="39"/>
      <c r="C239" s="218" t="s">
        <v>508</v>
      </c>
      <c r="D239" s="218" t="s">
        <v>142</v>
      </c>
      <c r="E239" s="219" t="s">
        <v>1493</v>
      </c>
      <c r="F239" s="220" t="s">
        <v>1494</v>
      </c>
      <c r="G239" s="221" t="s">
        <v>145</v>
      </c>
      <c r="H239" s="222">
        <v>2</v>
      </c>
      <c r="I239" s="223"/>
      <c r="J239" s="224">
        <f>ROUND(I239*H239,2)</f>
        <v>0</v>
      </c>
      <c r="K239" s="220" t="s">
        <v>1</v>
      </c>
      <c r="L239" s="44"/>
      <c r="M239" s="225" t="s">
        <v>1</v>
      </c>
      <c r="N239" s="226" t="s">
        <v>41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220</v>
      </c>
      <c r="AT239" s="229" t="s">
        <v>142</v>
      </c>
      <c r="AU239" s="229" t="s">
        <v>86</v>
      </c>
      <c r="AY239" s="17" t="s">
        <v>139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220</v>
      </c>
      <c r="BM239" s="229" t="s">
        <v>1495</v>
      </c>
    </row>
    <row r="240" s="2" customFormat="1" ht="24.15" customHeight="1">
      <c r="A240" s="38"/>
      <c r="B240" s="39"/>
      <c r="C240" s="218" t="s">
        <v>512</v>
      </c>
      <c r="D240" s="218" t="s">
        <v>142</v>
      </c>
      <c r="E240" s="219" t="s">
        <v>1496</v>
      </c>
      <c r="F240" s="220" t="s">
        <v>1497</v>
      </c>
      <c r="G240" s="221" t="s">
        <v>145</v>
      </c>
      <c r="H240" s="222">
        <v>3</v>
      </c>
      <c r="I240" s="223"/>
      <c r="J240" s="224">
        <f>ROUND(I240*H240,2)</f>
        <v>0</v>
      </c>
      <c r="K240" s="220" t="s">
        <v>1</v>
      </c>
      <c r="L240" s="44"/>
      <c r="M240" s="225" t="s">
        <v>1</v>
      </c>
      <c r="N240" s="226" t="s">
        <v>41</v>
      </c>
      <c r="O240" s="91"/>
      <c r="P240" s="227">
        <f>O240*H240</f>
        <v>0</v>
      </c>
      <c r="Q240" s="227">
        <v>0</v>
      </c>
      <c r="R240" s="227">
        <f>Q240*H240</f>
        <v>0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220</v>
      </c>
      <c r="AT240" s="229" t="s">
        <v>142</v>
      </c>
      <c r="AU240" s="229" t="s">
        <v>86</v>
      </c>
      <c r="AY240" s="17" t="s">
        <v>139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84</v>
      </c>
      <c r="BK240" s="230">
        <f>ROUND(I240*H240,2)</f>
        <v>0</v>
      </c>
      <c r="BL240" s="17" t="s">
        <v>220</v>
      </c>
      <c r="BM240" s="229" t="s">
        <v>1498</v>
      </c>
    </row>
    <row r="241" s="2" customFormat="1" ht="24.15" customHeight="1">
      <c r="A241" s="38"/>
      <c r="B241" s="39"/>
      <c r="C241" s="218" t="s">
        <v>516</v>
      </c>
      <c r="D241" s="218" t="s">
        <v>142</v>
      </c>
      <c r="E241" s="219" t="s">
        <v>1499</v>
      </c>
      <c r="F241" s="220" t="s">
        <v>1500</v>
      </c>
      <c r="G241" s="221" t="s">
        <v>145</v>
      </c>
      <c r="H241" s="222">
        <v>2</v>
      </c>
      <c r="I241" s="223"/>
      <c r="J241" s="224">
        <f>ROUND(I241*H241,2)</f>
        <v>0</v>
      </c>
      <c r="K241" s="220" t="s">
        <v>1</v>
      </c>
      <c r="L241" s="44"/>
      <c r="M241" s="225" t="s">
        <v>1</v>
      </c>
      <c r="N241" s="226" t="s">
        <v>41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220</v>
      </c>
      <c r="AT241" s="229" t="s">
        <v>142</v>
      </c>
      <c r="AU241" s="229" t="s">
        <v>86</v>
      </c>
      <c r="AY241" s="17" t="s">
        <v>139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84</v>
      </c>
      <c r="BK241" s="230">
        <f>ROUND(I241*H241,2)</f>
        <v>0</v>
      </c>
      <c r="BL241" s="17" t="s">
        <v>220</v>
      </c>
      <c r="BM241" s="229" t="s">
        <v>1501</v>
      </c>
    </row>
    <row r="242" s="2" customFormat="1" ht="33" customHeight="1">
      <c r="A242" s="38"/>
      <c r="B242" s="39"/>
      <c r="C242" s="218" t="s">
        <v>520</v>
      </c>
      <c r="D242" s="218" t="s">
        <v>142</v>
      </c>
      <c r="E242" s="219" t="s">
        <v>1502</v>
      </c>
      <c r="F242" s="220" t="s">
        <v>1503</v>
      </c>
      <c r="G242" s="221" t="s">
        <v>145</v>
      </c>
      <c r="H242" s="222">
        <v>3</v>
      </c>
      <c r="I242" s="223"/>
      <c r="J242" s="224">
        <f>ROUND(I242*H242,2)</f>
        <v>0</v>
      </c>
      <c r="K242" s="220" t="s">
        <v>1</v>
      </c>
      <c r="L242" s="44"/>
      <c r="M242" s="225" t="s">
        <v>1</v>
      </c>
      <c r="N242" s="226" t="s">
        <v>41</v>
      </c>
      <c r="O242" s="91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9" t="s">
        <v>220</v>
      </c>
      <c r="AT242" s="229" t="s">
        <v>142</v>
      </c>
      <c r="AU242" s="229" t="s">
        <v>86</v>
      </c>
      <c r="AY242" s="17" t="s">
        <v>139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7" t="s">
        <v>84</v>
      </c>
      <c r="BK242" s="230">
        <f>ROUND(I242*H242,2)</f>
        <v>0</v>
      </c>
      <c r="BL242" s="17" t="s">
        <v>220</v>
      </c>
      <c r="BM242" s="229" t="s">
        <v>1504</v>
      </c>
    </row>
    <row r="243" s="2" customFormat="1" ht="24.15" customHeight="1">
      <c r="A243" s="38"/>
      <c r="B243" s="39"/>
      <c r="C243" s="218" t="s">
        <v>524</v>
      </c>
      <c r="D243" s="218" t="s">
        <v>142</v>
      </c>
      <c r="E243" s="219" t="s">
        <v>1505</v>
      </c>
      <c r="F243" s="220" t="s">
        <v>1506</v>
      </c>
      <c r="G243" s="221" t="s">
        <v>145</v>
      </c>
      <c r="H243" s="222">
        <v>3</v>
      </c>
      <c r="I243" s="223"/>
      <c r="J243" s="224">
        <f>ROUND(I243*H243,2)</f>
        <v>0</v>
      </c>
      <c r="K243" s="220" t="s">
        <v>1</v>
      </c>
      <c r="L243" s="44"/>
      <c r="M243" s="225" t="s">
        <v>1</v>
      </c>
      <c r="N243" s="226" t="s">
        <v>41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220</v>
      </c>
      <c r="AT243" s="229" t="s">
        <v>142</v>
      </c>
      <c r="AU243" s="229" t="s">
        <v>86</v>
      </c>
      <c r="AY243" s="17" t="s">
        <v>139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84</v>
      </c>
      <c r="BK243" s="230">
        <f>ROUND(I243*H243,2)</f>
        <v>0</v>
      </c>
      <c r="BL243" s="17" t="s">
        <v>220</v>
      </c>
      <c r="BM243" s="229" t="s">
        <v>1507</v>
      </c>
    </row>
    <row r="244" s="2" customFormat="1" ht="16.5" customHeight="1">
      <c r="A244" s="38"/>
      <c r="B244" s="39"/>
      <c r="C244" s="218" t="s">
        <v>528</v>
      </c>
      <c r="D244" s="218" t="s">
        <v>142</v>
      </c>
      <c r="E244" s="219" t="s">
        <v>1508</v>
      </c>
      <c r="F244" s="220" t="s">
        <v>1509</v>
      </c>
      <c r="G244" s="221" t="s">
        <v>145</v>
      </c>
      <c r="H244" s="222">
        <v>9</v>
      </c>
      <c r="I244" s="223"/>
      <c r="J244" s="224">
        <f>ROUND(I244*H244,2)</f>
        <v>0</v>
      </c>
      <c r="K244" s="220" t="s">
        <v>1</v>
      </c>
      <c r="L244" s="44"/>
      <c r="M244" s="225" t="s">
        <v>1</v>
      </c>
      <c r="N244" s="226" t="s">
        <v>41</v>
      </c>
      <c r="O244" s="91"/>
      <c r="P244" s="227">
        <f>O244*H244</f>
        <v>0</v>
      </c>
      <c r="Q244" s="227">
        <v>0</v>
      </c>
      <c r="R244" s="227">
        <f>Q244*H244</f>
        <v>0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220</v>
      </c>
      <c r="AT244" s="229" t="s">
        <v>142</v>
      </c>
      <c r="AU244" s="229" t="s">
        <v>86</v>
      </c>
      <c r="AY244" s="17" t="s">
        <v>139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84</v>
      </c>
      <c r="BK244" s="230">
        <f>ROUND(I244*H244,2)</f>
        <v>0</v>
      </c>
      <c r="BL244" s="17" t="s">
        <v>220</v>
      </c>
      <c r="BM244" s="229" t="s">
        <v>1510</v>
      </c>
    </row>
    <row r="245" s="2" customFormat="1" ht="16.5" customHeight="1">
      <c r="A245" s="38"/>
      <c r="B245" s="39"/>
      <c r="C245" s="218" t="s">
        <v>532</v>
      </c>
      <c r="D245" s="218" t="s">
        <v>142</v>
      </c>
      <c r="E245" s="219" t="s">
        <v>1511</v>
      </c>
      <c r="F245" s="220" t="s">
        <v>1512</v>
      </c>
      <c r="G245" s="221" t="s">
        <v>145</v>
      </c>
      <c r="H245" s="222">
        <v>2</v>
      </c>
      <c r="I245" s="223"/>
      <c r="J245" s="224">
        <f>ROUND(I245*H245,2)</f>
        <v>0</v>
      </c>
      <c r="K245" s="220" t="s">
        <v>1</v>
      </c>
      <c r="L245" s="44"/>
      <c r="M245" s="225" t="s">
        <v>1</v>
      </c>
      <c r="N245" s="226" t="s">
        <v>41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220</v>
      </c>
      <c r="AT245" s="229" t="s">
        <v>142</v>
      </c>
      <c r="AU245" s="229" t="s">
        <v>86</v>
      </c>
      <c r="AY245" s="17" t="s">
        <v>139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84</v>
      </c>
      <c r="BK245" s="230">
        <f>ROUND(I245*H245,2)</f>
        <v>0</v>
      </c>
      <c r="BL245" s="17" t="s">
        <v>220</v>
      </c>
      <c r="BM245" s="229" t="s">
        <v>1513</v>
      </c>
    </row>
    <row r="246" s="2" customFormat="1" ht="16.5" customHeight="1">
      <c r="A246" s="38"/>
      <c r="B246" s="39"/>
      <c r="C246" s="218" t="s">
        <v>538</v>
      </c>
      <c r="D246" s="218" t="s">
        <v>142</v>
      </c>
      <c r="E246" s="219" t="s">
        <v>1514</v>
      </c>
      <c r="F246" s="220" t="s">
        <v>1515</v>
      </c>
      <c r="G246" s="221" t="s">
        <v>145</v>
      </c>
      <c r="H246" s="222">
        <v>1</v>
      </c>
      <c r="I246" s="223"/>
      <c r="J246" s="224">
        <f>ROUND(I246*H246,2)</f>
        <v>0</v>
      </c>
      <c r="K246" s="220" t="s">
        <v>1</v>
      </c>
      <c r="L246" s="44"/>
      <c r="M246" s="225" t="s">
        <v>1</v>
      </c>
      <c r="N246" s="226" t="s">
        <v>41</v>
      </c>
      <c r="O246" s="91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220</v>
      </c>
      <c r="AT246" s="229" t="s">
        <v>142</v>
      </c>
      <c r="AU246" s="229" t="s">
        <v>86</v>
      </c>
      <c r="AY246" s="17" t="s">
        <v>139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84</v>
      </c>
      <c r="BK246" s="230">
        <f>ROUND(I246*H246,2)</f>
        <v>0</v>
      </c>
      <c r="BL246" s="17" t="s">
        <v>220</v>
      </c>
      <c r="BM246" s="229" t="s">
        <v>1516</v>
      </c>
    </row>
    <row r="247" s="12" customFormat="1" ht="22.8" customHeight="1">
      <c r="A247" s="12"/>
      <c r="B247" s="202"/>
      <c r="C247" s="203"/>
      <c r="D247" s="204" t="s">
        <v>75</v>
      </c>
      <c r="E247" s="216" t="s">
        <v>1517</v>
      </c>
      <c r="F247" s="216" t="s">
        <v>1518</v>
      </c>
      <c r="G247" s="203"/>
      <c r="H247" s="203"/>
      <c r="I247" s="206"/>
      <c r="J247" s="217">
        <f>BK247</f>
        <v>0</v>
      </c>
      <c r="K247" s="203"/>
      <c r="L247" s="208"/>
      <c r="M247" s="209"/>
      <c r="N247" s="210"/>
      <c r="O247" s="210"/>
      <c r="P247" s="211">
        <f>P248</f>
        <v>0</v>
      </c>
      <c r="Q247" s="210"/>
      <c r="R247" s="211">
        <f>R248</f>
        <v>0.033300000000000004</v>
      </c>
      <c r="S247" s="210"/>
      <c r="T247" s="212">
        <f>T248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3" t="s">
        <v>86</v>
      </c>
      <c r="AT247" s="214" t="s">
        <v>75</v>
      </c>
      <c r="AU247" s="214" t="s">
        <v>84</v>
      </c>
      <c r="AY247" s="213" t="s">
        <v>139</v>
      </c>
      <c r="BK247" s="215">
        <f>BK248</f>
        <v>0</v>
      </c>
    </row>
    <row r="248" s="2" customFormat="1" ht="33" customHeight="1">
      <c r="A248" s="38"/>
      <c r="B248" s="39"/>
      <c r="C248" s="218" t="s">
        <v>543</v>
      </c>
      <c r="D248" s="218" t="s">
        <v>142</v>
      </c>
      <c r="E248" s="219" t="s">
        <v>1519</v>
      </c>
      <c r="F248" s="220" t="s">
        <v>1520</v>
      </c>
      <c r="G248" s="221" t="s">
        <v>413</v>
      </c>
      <c r="H248" s="222">
        <v>2</v>
      </c>
      <c r="I248" s="223"/>
      <c r="J248" s="224">
        <f>ROUND(I248*H248,2)</f>
        <v>0</v>
      </c>
      <c r="K248" s="220" t="s">
        <v>146</v>
      </c>
      <c r="L248" s="44"/>
      <c r="M248" s="282" t="s">
        <v>1</v>
      </c>
      <c r="N248" s="283" t="s">
        <v>41</v>
      </c>
      <c r="O248" s="284"/>
      <c r="P248" s="285">
        <f>O248*H248</f>
        <v>0</v>
      </c>
      <c r="Q248" s="285">
        <v>0.016650000000000002</v>
      </c>
      <c r="R248" s="285">
        <f>Q248*H248</f>
        <v>0.033300000000000004</v>
      </c>
      <c r="S248" s="285">
        <v>0</v>
      </c>
      <c r="T248" s="28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220</v>
      </c>
      <c r="AT248" s="229" t="s">
        <v>142</v>
      </c>
      <c r="AU248" s="229" t="s">
        <v>86</v>
      </c>
      <c r="AY248" s="17" t="s">
        <v>139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84</v>
      </c>
      <c r="BK248" s="230">
        <f>ROUND(I248*H248,2)</f>
        <v>0</v>
      </c>
      <c r="BL248" s="17" t="s">
        <v>220</v>
      </c>
      <c r="BM248" s="229" t="s">
        <v>1521</v>
      </c>
    </row>
    <row r="249" s="2" customFormat="1" ht="6.96" customHeight="1">
      <c r="A249" s="38"/>
      <c r="B249" s="66"/>
      <c r="C249" s="67"/>
      <c r="D249" s="67"/>
      <c r="E249" s="67"/>
      <c r="F249" s="67"/>
      <c r="G249" s="67"/>
      <c r="H249" s="67"/>
      <c r="I249" s="67"/>
      <c r="J249" s="67"/>
      <c r="K249" s="67"/>
      <c r="L249" s="44"/>
      <c r="M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</row>
  </sheetData>
  <sheetProtection sheet="1" autoFilter="0" formatColumns="0" formatRows="0" objects="1" scenarios="1" spinCount="100000" saltValue="e350Bi5QodFxFWOeRHAirGrj4tS7acdJn+KhMTHA+egN5BiT9f8b/Bg1gccOYOUhC+Nb+14/ruNeB9dYObxfAQ==" hashValue="KCFQ+1Gf3JaV8UkFz26buJwcPjBUfHQKR/uJI/i0Dp44qtJ3EE8YIg9/kI5hO4O+SYGS1pf7ia5Og7bXdjThxw==" algorithmName="SHA-512" password="CC35"/>
  <autoFilter ref="C127:K248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PD na rekonstrukci 2.NP pavilonu A4 budovy č.p. 2379 na ul. Žižkova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1522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1258</v>
      </c>
      <c r="G12" s="38"/>
      <c r="H12" s="38"/>
      <c r="I12" s="140" t="s">
        <v>22</v>
      </c>
      <c r="J12" s="144" t="str">
        <f>'Rekapitulace stavby'!AN8</f>
        <v>23. 11. 2025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Statutární město Karviná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>ATRIS s.r.o.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ROUND((SUM(BE119:BE131)),  2)</f>
        <v>0</v>
      </c>
      <c r="G33" s="38"/>
      <c r="H33" s="38"/>
      <c r="I33" s="155">
        <v>0.21</v>
      </c>
      <c r="J33" s="154">
        <f>ROUND(((SUM(BE119:BE131))*I33),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ROUND((SUM(BF119:BF131)),  2)</f>
        <v>0</v>
      </c>
      <c r="G34" s="38"/>
      <c r="H34" s="38"/>
      <c r="I34" s="155">
        <v>0.12</v>
      </c>
      <c r="J34" s="154">
        <f>ROUND(((SUM(BF119:BF131))*I34),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ROUND((SUM(BG119:BG131)),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ROUND((SUM(BH119:BH131)),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ROUND((SUM(BI119:BI131)),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PD na rekonstrukci 2.NP pavilonu A4 budovy č.p. 2379 na ul. Žižkova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005 - Ostatní a vedlejší náklady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Karviná</v>
      </c>
      <c r="G89" s="40"/>
      <c r="H89" s="40"/>
      <c r="I89" s="32" t="s">
        <v>22</v>
      </c>
      <c r="J89" s="79" t="str">
        <f>IF(J12="","",J12)</f>
        <v>23. 11. 2025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Statutární město Karviná</v>
      </c>
      <c r="G91" s="40"/>
      <c r="H91" s="40"/>
      <c r="I91" s="32" t="s">
        <v>30</v>
      </c>
      <c r="J91" s="36" t="str">
        <f>E21</f>
        <v>ATRIS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738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1523</v>
      </c>
      <c r="E98" s="182"/>
      <c r="F98" s="182"/>
      <c r="G98" s="182"/>
      <c r="H98" s="182"/>
      <c r="I98" s="182"/>
      <c r="J98" s="183">
        <f>J122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1524</v>
      </c>
      <c r="E99" s="182"/>
      <c r="F99" s="182"/>
      <c r="G99" s="182"/>
      <c r="H99" s="182"/>
      <c r="I99" s="182"/>
      <c r="J99" s="183">
        <f>J129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124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40"/>
      <c r="D109" s="40"/>
      <c r="E109" s="174" t="str">
        <f>E7</f>
        <v>PD na rekonstrukci 2.NP pavilonu A4 budovy č.p. 2379 na ul. Žižkova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100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 xml:space="preserve">005 - Ostatní a vedlejší náklady 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>Karviná</v>
      </c>
      <c r="G113" s="40"/>
      <c r="H113" s="40"/>
      <c r="I113" s="32" t="s">
        <v>22</v>
      </c>
      <c r="J113" s="79" t="str">
        <f>IF(J12="","",J12)</f>
        <v>23. 11. 2025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>Statutární město Karviná</v>
      </c>
      <c r="G115" s="40"/>
      <c r="H115" s="40"/>
      <c r="I115" s="32" t="s">
        <v>30</v>
      </c>
      <c r="J115" s="36" t="str">
        <f>E21</f>
        <v>ATRIS s.r.o.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28</v>
      </c>
      <c r="D116" s="40"/>
      <c r="E116" s="40"/>
      <c r="F116" s="27" t="str">
        <f>IF(E18="","",E18)</f>
        <v>Vyplň údaj</v>
      </c>
      <c r="G116" s="40"/>
      <c r="H116" s="40"/>
      <c r="I116" s="32" t="s">
        <v>33</v>
      </c>
      <c r="J116" s="36" t="str">
        <f>E24</f>
        <v>Barbora Kyšková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125</v>
      </c>
      <c r="D118" s="194" t="s">
        <v>61</v>
      </c>
      <c r="E118" s="194" t="s">
        <v>57</v>
      </c>
      <c r="F118" s="194" t="s">
        <v>58</v>
      </c>
      <c r="G118" s="194" t="s">
        <v>126</v>
      </c>
      <c r="H118" s="194" t="s">
        <v>127</v>
      </c>
      <c r="I118" s="194" t="s">
        <v>128</v>
      </c>
      <c r="J118" s="194" t="s">
        <v>104</v>
      </c>
      <c r="K118" s="195" t="s">
        <v>129</v>
      </c>
      <c r="L118" s="196"/>
      <c r="M118" s="100" t="s">
        <v>1</v>
      </c>
      <c r="N118" s="101" t="s">
        <v>40</v>
      </c>
      <c r="O118" s="101" t="s">
        <v>130</v>
      </c>
      <c r="P118" s="101" t="s">
        <v>131</v>
      </c>
      <c r="Q118" s="101" t="s">
        <v>132</v>
      </c>
      <c r="R118" s="101" t="s">
        <v>133</v>
      </c>
      <c r="S118" s="101" t="s">
        <v>134</v>
      </c>
      <c r="T118" s="102" t="s">
        <v>135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136</v>
      </c>
      <c r="D119" s="40"/>
      <c r="E119" s="40"/>
      <c r="F119" s="40"/>
      <c r="G119" s="40"/>
      <c r="H119" s="40"/>
      <c r="I119" s="40"/>
      <c r="J119" s="197">
        <f>BK119</f>
        <v>0</v>
      </c>
      <c r="K119" s="40"/>
      <c r="L119" s="44"/>
      <c r="M119" s="103"/>
      <c r="N119" s="198"/>
      <c r="O119" s="104"/>
      <c r="P119" s="199">
        <f>P120+P122+P129</f>
        <v>0</v>
      </c>
      <c r="Q119" s="104"/>
      <c r="R119" s="199">
        <f>R120+R122+R129</f>
        <v>0</v>
      </c>
      <c r="S119" s="104"/>
      <c r="T119" s="200">
        <f>T120+T122+T129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75</v>
      </c>
      <c r="AU119" s="17" t="s">
        <v>106</v>
      </c>
      <c r="BK119" s="201">
        <f>BK120+BK122+BK129</f>
        <v>0</v>
      </c>
    </row>
    <row r="120" s="12" customFormat="1" ht="25.92" customHeight="1">
      <c r="A120" s="12"/>
      <c r="B120" s="202"/>
      <c r="C120" s="203"/>
      <c r="D120" s="204" t="s">
        <v>75</v>
      </c>
      <c r="E120" s="205" t="s">
        <v>1015</v>
      </c>
      <c r="F120" s="205" t="s">
        <v>1016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</f>
        <v>0</v>
      </c>
      <c r="Q120" s="210"/>
      <c r="R120" s="211">
        <f>R121</f>
        <v>0</v>
      </c>
      <c r="S120" s="210"/>
      <c r="T120" s="212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84</v>
      </c>
      <c r="AT120" s="214" t="s">
        <v>75</v>
      </c>
      <c r="AU120" s="214" t="s">
        <v>76</v>
      </c>
      <c r="AY120" s="213" t="s">
        <v>139</v>
      </c>
      <c r="BK120" s="215">
        <f>BK121</f>
        <v>0</v>
      </c>
    </row>
    <row r="121" s="2" customFormat="1" ht="16.5" customHeight="1">
      <c r="A121" s="38"/>
      <c r="B121" s="39"/>
      <c r="C121" s="218" t="s">
        <v>167</v>
      </c>
      <c r="D121" s="218" t="s">
        <v>142</v>
      </c>
      <c r="E121" s="219" t="s">
        <v>1525</v>
      </c>
      <c r="F121" s="220" t="s">
        <v>1526</v>
      </c>
      <c r="G121" s="221" t="s">
        <v>413</v>
      </c>
      <c r="H121" s="222">
        <v>1</v>
      </c>
      <c r="I121" s="223"/>
      <c r="J121" s="224">
        <f>ROUND(I121*H121,2)</f>
        <v>0</v>
      </c>
      <c r="K121" s="220" t="s">
        <v>1</v>
      </c>
      <c r="L121" s="44"/>
      <c r="M121" s="225" t="s">
        <v>1</v>
      </c>
      <c r="N121" s="226" t="s">
        <v>41</v>
      </c>
      <c r="O121" s="91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147</v>
      </c>
      <c r="AT121" s="229" t="s">
        <v>142</v>
      </c>
      <c r="AU121" s="229" t="s">
        <v>84</v>
      </c>
      <c r="AY121" s="17" t="s">
        <v>139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84</v>
      </c>
      <c r="BK121" s="230">
        <f>ROUND(I121*H121,2)</f>
        <v>0</v>
      </c>
      <c r="BL121" s="17" t="s">
        <v>147</v>
      </c>
      <c r="BM121" s="229" t="s">
        <v>1527</v>
      </c>
    </row>
    <row r="122" s="12" customFormat="1" ht="25.92" customHeight="1">
      <c r="A122" s="12"/>
      <c r="B122" s="202"/>
      <c r="C122" s="203"/>
      <c r="D122" s="204" t="s">
        <v>75</v>
      </c>
      <c r="E122" s="205" t="s">
        <v>1528</v>
      </c>
      <c r="F122" s="205" t="s">
        <v>1529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SUM(P123:P128)</f>
        <v>0</v>
      </c>
      <c r="Q122" s="210"/>
      <c r="R122" s="211">
        <f>SUM(R123:R128)</f>
        <v>0</v>
      </c>
      <c r="S122" s="210"/>
      <c r="T122" s="212">
        <f>SUM(T123:T128)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167</v>
      </c>
      <c r="AT122" s="214" t="s">
        <v>75</v>
      </c>
      <c r="AU122" s="214" t="s">
        <v>76</v>
      </c>
      <c r="AY122" s="213" t="s">
        <v>139</v>
      </c>
      <c r="BK122" s="215">
        <f>SUM(BK123:BK128)</f>
        <v>0</v>
      </c>
    </row>
    <row r="123" s="2" customFormat="1" ht="16.5" customHeight="1">
      <c r="A123" s="38"/>
      <c r="B123" s="39"/>
      <c r="C123" s="218" t="s">
        <v>84</v>
      </c>
      <c r="D123" s="218" t="s">
        <v>142</v>
      </c>
      <c r="E123" s="219" t="s">
        <v>1530</v>
      </c>
      <c r="F123" s="220" t="s">
        <v>1531</v>
      </c>
      <c r="G123" s="221" t="s">
        <v>413</v>
      </c>
      <c r="H123" s="222">
        <v>1</v>
      </c>
      <c r="I123" s="223"/>
      <c r="J123" s="224">
        <f>ROUND(I123*H123,2)</f>
        <v>0</v>
      </c>
      <c r="K123" s="220" t="s">
        <v>1</v>
      </c>
      <c r="L123" s="44"/>
      <c r="M123" s="225" t="s">
        <v>1</v>
      </c>
      <c r="N123" s="226" t="s">
        <v>41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1532</v>
      </c>
      <c r="AT123" s="229" t="s">
        <v>142</v>
      </c>
      <c r="AU123" s="229" t="s">
        <v>84</v>
      </c>
      <c r="AY123" s="17" t="s">
        <v>139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84</v>
      </c>
      <c r="BK123" s="230">
        <f>ROUND(I123*H123,2)</f>
        <v>0</v>
      </c>
      <c r="BL123" s="17" t="s">
        <v>1532</v>
      </c>
      <c r="BM123" s="229" t="s">
        <v>1533</v>
      </c>
    </row>
    <row r="124" s="2" customFormat="1">
      <c r="A124" s="38"/>
      <c r="B124" s="39"/>
      <c r="C124" s="40"/>
      <c r="D124" s="233" t="s">
        <v>387</v>
      </c>
      <c r="E124" s="40"/>
      <c r="F124" s="274" t="s">
        <v>1534</v>
      </c>
      <c r="G124" s="40"/>
      <c r="H124" s="40"/>
      <c r="I124" s="275"/>
      <c r="J124" s="40"/>
      <c r="K124" s="40"/>
      <c r="L124" s="44"/>
      <c r="M124" s="276"/>
      <c r="N124" s="277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387</v>
      </c>
      <c r="AU124" s="17" t="s">
        <v>84</v>
      </c>
    </row>
    <row r="125" s="2" customFormat="1" ht="16.5" customHeight="1">
      <c r="A125" s="38"/>
      <c r="B125" s="39"/>
      <c r="C125" s="218" t="s">
        <v>86</v>
      </c>
      <c r="D125" s="218" t="s">
        <v>142</v>
      </c>
      <c r="E125" s="219" t="s">
        <v>1535</v>
      </c>
      <c r="F125" s="220" t="s">
        <v>1536</v>
      </c>
      <c r="G125" s="221" t="s">
        <v>413</v>
      </c>
      <c r="H125" s="222">
        <v>1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1532</v>
      </c>
      <c r="AT125" s="229" t="s">
        <v>142</v>
      </c>
      <c r="AU125" s="229" t="s">
        <v>84</v>
      </c>
      <c r="AY125" s="17" t="s">
        <v>139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1532</v>
      </c>
      <c r="BM125" s="229" t="s">
        <v>1537</v>
      </c>
    </row>
    <row r="126" s="2" customFormat="1">
      <c r="A126" s="38"/>
      <c r="B126" s="39"/>
      <c r="C126" s="40"/>
      <c r="D126" s="233" t="s">
        <v>387</v>
      </c>
      <c r="E126" s="40"/>
      <c r="F126" s="274" t="s">
        <v>1534</v>
      </c>
      <c r="G126" s="40"/>
      <c r="H126" s="40"/>
      <c r="I126" s="275"/>
      <c r="J126" s="40"/>
      <c r="K126" s="40"/>
      <c r="L126" s="44"/>
      <c r="M126" s="276"/>
      <c r="N126" s="277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387</v>
      </c>
      <c r="AU126" s="17" t="s">
        <v>84</v>
      </c>
    </row>
    <row r="127" s="2" customFormat="1" ht="16.5" customHeight="1">
      <c r="A127" s="38"/>
      <c r="B127" s="39"/>
      <c r="C127" s="218" t="s">
        <v>140</v>
      </c>
      <c r="D127" s="218" t="s">
        <v>142</v>
      </c>
      <c r="E127" s="219" t="s">
        <v>1538</v>
      </c>
      <c r="F127" s="220" t="s">
        <v>1539</v>
      </c>
      <c r="G127" s="221" t="s">
        <v>413</v>
      </c>
      <c r="H127" s="222">
        <v>1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147</v>
      </c>
      <c r="AT127" s="229" t="s">
        <v>142</v>
      </c>
      <c r="AU127" s="229" t="s">
        <v>84</v>
      </c>
      <c r="AY127" s="17" t="s">
        <v>139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147</v>
      </c>
      <c r="BM127" s="229" t="s">
        <v>1540</v>
      </c>
    </row>
    <row r="128" s="2" customFormat="1">
      <c r="A128" s="38"/>
      <c r="B128" s="39"/>
      <c r="C128" s="40"/>
      <c r="D128" s="233" t="s">
        <v>387</v>
      </c>
      <c r="E128" s="40"/>
      <c r="F128" s="274" t="s">
        <v>1541</v>
      </c>
      <c r="G128" s="40"/>
      <c r="H128" s="40"/>
      <c r="I128" s="275"/>
      <c r="J128" s="40"/>
      <c r="K128" s="40"/>
      <c r="L128" s="44"/>
      <c r="M128" s="276"/>
      <c r="N128" s="277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387</v>
      </c>
      <c r="AU128" s="17" t="s">
        <v>84</v>
      </c>
    </row>
    <row r="129" s="12" customFormat="1" ht="25.92" customHeight="1">
      <c r="A129" s="12"/>
      <c r="B129" s="202"/>
      <c r="C129" s="203"/>
      <c r="D129" s="204" t="s">
        <v>75</v>
      </c>
      <c r="E129" s="205" t="s">
        <v>1542</v>
      </c>
      <c r="F129" s="205" t="s">
        <v>1543</v>
      </c>
      <c r="G129" s="203"/>
      <c r="H129" s="203"/>
      <c r="I129" s="206"/>
      <c r="J129" s="207">
        <f>BK129</f>
        <v>0</v>
      </c>
      <c r="K129" s="203"/>
      <c r="L129" s="208"/>
      <c r="M129" s="209"/>
      <c r="N129" s="210"/>
      <c r="O129" s="210"/>
      <c r="P129" s="211">
        <f>SUM(P130:P131)</f>
        <v>0</v>
      </c>
      <c r="Q129" s="210"/>
      <c r="R129" s="211">
        <f>SUM(R130:R131)</f>
        <v>0</v>
      </c>
      <c r="S129" s="210"/>
      <c r="T129" s="212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167</v>
      </c>
      <c r="AT129" s="214" t="s">
        <v>75</v>
      </c>
      <c r="AU129" s="214" t="s">
        <v>76</v>
      </c>
      <c r="AY129" s="213" t="s">
        <v>139</v>
      </c>
      <c r="BK129" s="215">
        <f>SUM(BK130:BK131)</f>
        <v>0</v>
      </c>
    </row>
    <row r="130" s="2" customFormat="1" ht="16.5" customHeight="1">
      <c r="A130" s="38"/>
      <c r="B130" s="39"/>
      <c r="C130" s="218" t="s">
        <v>147</v>
      </c>
      <c r="D130" s="218" t="s">
        <v>142</v>
      </c>
      <c r="E130" s="219" t="s">
        <v>1544</v>
      </c>
      <c r="F130" s="220" t="s">
        <v>1545</v>
      </c>
      <c r="G130" s="221" t="s">
        <v>413</v>
      </c>
      <c r="H130" s="222">
        <v>1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1532</v>
      </c>
      <c r="AT130" s="229" t="s">
        <v>142</v>
      </c>
      <c r="AU130" s="229" t="s">
        <v>84</v>
      </c>
      <c r="AY130" s="17" t="s">
        <v>139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1532</v>
      </c>
      <c r="BM130" s="229" t="s">
        <v>1546</v>
      </c>
    </row>
    <row r="131" s="2" customFormat="1">
      <c r="A131" s="38"/>
      <c r="B131" s="39"/>
      <c r="C131" s="40"/>
      <c r="D131" s="233" t="s">
        <v>387</v>
      </c>
      <c r="E131" s="40"/>
      <c r="F131" s="274" t="s">
        <v>1547</v>
      </c>
      <c r="G131" s="40"/>
      <c r="H131" s="40"/>
      <c r="I131" s="275"/>
      <c r="J131" s="40"/>
      <c r="K131" s="40"/>
      <c r="L131" s="44"/>
      <c r="M131" s="287"/>
      <c r="N131" s="288"/>
      <c r="O131" s="284"/>
      <c r="P131" s="284"/>
      <c r="Q131" s="284"/>
      <c r="R131" s="284"/>
      <c r="S131" s="284"/>
      <c r="T131" s="289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387</v>
      </c>
      <c r="AU131" s="17" t="s">
        <v>84</v>
      </c>
    </row>
    <row r="132" s="2" customFormat="1" ht="6.96" customHeight="1">
      <c r="A132" s="38"/>
      <c r="B132" s="66"/>
      <c r="C132" s="67"/>
      <c r="D132" s="67"/>
      <c r="E132" s="67"/>
      <c r="F132" s="67"/>
      <c r="G132" s="67"/>
      <c r="H132" s="67"/>
      <c r="I132" s="67"/>
      <c r="J132" s="67"/>
      <c r="K132" s="67"/>
      <c r="L132" s="44"/>
      <c r="M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</sheetData>
  <sheetProtection sheet="1" autoFilter="0" formatColumns="0" formatRows="0" objects="1" scenarios="1" spinCount="100000" saltValue="9P1mslBTL7ylYse6iWX6UmNpYW4aW8EibZU9EGugDCHpMKBodsfT1iTvDCHoVfGVOI8OltMBOKWzLAEnnerDYA==" hashValue="2t427o/JZzAIaE/BwyocpvIvwSMvIHCYez1fbuNBNBbmCzGJBlGB1PALs3eS3P1X3vYLxcxoJ6+SQiaCgNpQlw==" algorithmName="SHA-512" password="CC35"/>
  <autoFilter ref="C118:K131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BARBORAKYSK8FBE\barborakyskova</dc:creator>
  <cp:lastModifiedBy>BARBORAKYSK8FBE\barborakyskova</cp:lastModifiedBy>
  <dcterms:created xsi:type="dcterms:W3CDTF">2026-04-01T08:36:10Z</dcterms:created>
  <dcterms:modified xsi:type="dcterms:W3CDTF">2026-04-01T08:36:23Z</dcterms:modified>
</cp:coreProperties>
</file>