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0" windowHeight="0"/>
  </bookViews>
  <sheets>
    <sheet name="Rekapitulace stavby" sheetId="1" r:id="rId1"/>
    <sheet name="001 - Elektroinstalace " sheetId="2" r:id="rId2"/>
    <sheet name="002 - Zdravotechnika" sheetId="3" r:id="rId3"/>
    <sheet name="003 - Stavební práce" sheetId="4" r:id="rId4"/>
    <sheet name="005 - Ostatní a vedlejší ..." sheetId="5" r:id="rId5"/>
    <sheet name="004 - Vzduchotechnika " sheetId="6" r:id="rId6"/>
    <sheet name="004.1 - Vzduchotechnika -..." sheetId="7" r:id="rId7"/>
    <sheet name="004.2 - Vzduchotechnika -..." sheetId="8" r:id="rId8"/>
    <sheet name="004.3 - Vzduchotechnika -..." sheetId="9" r:id="rId9"/>
    <sheet name="004.4 - Vzduchotechnika -..." sheetId="10" r:id="rId10"/>
    <sheet name="004.5 - Vzduchotechnika -..." sheetId="11" r:id="rId11"/>
    <sheet name="011 - Stavební část - úpr..." sheetId="12" r:id="rId12"/>
    <sheet name="012 - Elektroinstalace  -..." sheetId="13" r:id="rId13"/>
    <sheet name="013 - Klimatizace - úprav..." sheetId="14" r:id="rId14"/>
    <sheet name="014 - SK" sheetId="15" r:id="rId15"/>
    <sheet name="015 - EZS" sheetId="16" r:id="rId16"/>
    <sheet name="016 - EKV" sheetId="17" r:id="rId17"/>
  </sheets>
  <definedNames>
    <definedName name="_xlnm.Print_Area" localSheetId="0">'Rekapitulace stavby'!$D$4:$AO$76,'Rekapitulace stavby'!$C$82:$AQ$111</definedName>
    <definedName name="_xlnm.Print_Titles" localSheetId="0">'Rekapitulace stavby'!$92:$92</definedName>
    <definedName name="_xlnm._FilterDatabase" localSheetId="1" hidden="1">'001 - Elektroinstalace '!$C$121:$K$243</definedName>
    <definedName name="_xlnm.Print_Area" localSheetId="1">'001 - Elektroinstalace '!$C$4:$J$76,'001 - Elektroinstalace '!$C$82:$J$103,'001 - Elektroinstalace '!$C$109:$K$243</definedName>
    <definedName name="_xlnm.Print_Titles" localSheetId="1">'001 - Elektroinstalace '!$121:$121</definedName>
    <definedName name="_xlnm._FilterDatabase" localSheetId="2" hidden="1">'002 - Zdravotechnika'!$C$127:$K$308</definedName>
    <definedName name="_xlnm.Print_Area" localSheetId="2">'002 - Zdravotechnika'!$C$4:$J$76,'002 - Zdravotechnika'!$C$82:$J$109,'002 - Zdravotechnika'!$C$115:$K$308</definedName>
    <definedName name="_xlnm.Print_Titles" localSheetId="2">'002 - Zdravotechnika'!$127:$127</definedName>
    <definedName name="_xlnm._FilterDatabase" localSheetId="3" hidden="1">'003 - Stavební práce'!$C$132:$K$393</definedName>
    <definedName name="_xlnm.Print_Area" localSheetId="3">'003 - Stavební práce'!$C$4:$J$76,'003 - Stavební práce'!$C$82:$J$114,'003 - Stavební práce'!$C$120:$K$393</definedName>
    <definedName name="_xlnm.Print_Titles" localSheetId="3">'003 - Stavební práce'!$132:$132</definedName>
    <definedName name="_xlnm._FilterDatabase" localSheetId="4" hidden="1">'005 - Ostatní a vedlejší ...'!$C$118:$K$131</definedName>
    <definedName name="_xlnm.Print_Area" localSheetId="4">'005 - Ostatní a vedlejší ...'!$C$4:$J$76,'005 - Ostatní a vedlejší ...'!$C$82:$J$100,'005 - Ostatní a vedlejší ...'!$C$106:$K$131</definedName>
    <definedName name="_xlnm.Print_Titles" localSheetId="4">'005 - Ostatní a vedlejší ...'!$118:$118</definedName>
    <definedName name="_xlnm._FilterDatabase" localSheetId="5" hidden="1">'004 - Vzduchotechnika '!$C$116:$K$126</definedName>
    <definedName name="_xlnm.Print_Area" localSheetId="5">'004 - Vzduchotechnika '!$C$4:$J$76,'004 - Vzduchotechnika '!$C$82:$J$98,'004 - Vzduchotechnika '!$C$104:$K$126</definedName>
    <definedName name="_xlnm.Print_Titles" localSheetId="5">'004 - Vzduchotechnika '!$116:$116</definedName>
    <definedName name="_xlnm._FilterDatabase" localSheetId="6" hidden="1">'004.1 - Vzduchotechnika -...'!$C$116:$K$132</definedName>
    <definedName name="_xlnm.Print_Area" localSheetId="6">'004.1 - Vzduchotechnika -...'!$C$4:$J$76,'004.1 - Vzduchotechnika -...'!$C$82:$J$98,'004.1 - Vzduchotechnika -...'!$C$104:$K$132</definedName>
    <definedName name="_xlnm.Print_Titles" localSheetId="6">'004.1 - Vzduchotechnika -...'!$116:$116</definedName>
    <definedName name="_xlnm._FilterDatabase" localSheetId="7" hidden="1">'004.2 - Vzduchotechnika -...'!$C$116:$K$128</definedName>
    <definedName name="_xlnm.Print_Area" localSheetId="7">'004.2 - Vzduchotechnika -...'!$C$4:$J$76,'004.2 - Vzduchotechnika -...'!$C$82:$J$98,'004.2 - Vzduchotechnika -...'!$C$104:$K$128</definedName>
    <definedName name="_xlnm.Print_Titles" localSheetId="7">'004.2 - Vzduchotechnika -...'!$116:$116</definedName>
    <definedName name="_xlnm._FilterDatabase" localSheetId="8" hidden="1">'004.3 - Vzduchotechnika -...'!$C$116:$K$134</definedName>
    <definedName name="_xlnm.Print_Area" localSheetId="8">'004.3 - Vzduchotechnika -...'!$C$4:$J$76,'004.3 - Vzduchotechnika -...'!$C$82:$J$98,'004.3 - Vzduchotechnika -...'!$C$104:$K$134</definedName>
    <definedName name="_xlnm.Print_Titles" localSheetId="8">'004.3 - Vzduchotechnika -...'!$116:$116</definedName>
    <definedName name="_xlnm._FilterDatabase" localSheetId="9" hidden="1">'004.4 - Vzduchotechnika -...'!$C$116:$K$130</definedName>
    <definedName name="_xlnm.Print_Area" localSheetId="9">'004.4 - Vzduchotechnika -...'!$C$4:$J$76,'004.4 - Vzduchotechnika -...'!$C$82:$J$98,'004.4 - Vzduchotechnika -...'!$C$104:$K$130</definedName>
    <definedName name="_xlnm.Print_Titles" localSheetId="9">'004.4 - Vzduchotechnika -...'!$116:$116</definedName>
    <definedName name="_xlnm._FilterDatabase" localSheetId="10" hidden="1">'004.5 - Vzduchotechnika -...'!$C$116:$K$120</definedName>
    <definedName name="_xlnm.Print_Area" localSheetId="10">'004.5 - Vzduchotechnika -...'!$C$4:$J$76,'004.5 - Vzduchotechnika -...'!$C$82:$J$98,'004.5 - Vzduchotechnika -...'!$C$104:$K$120</definedName>
    <definedName name="_xlnm.Print_Titles" localSheetId="10">'004.5 - Vzduchotechnika -...'!$116:$116</definedName>
    <definedName name="_xlnm._FilterDatabase" localSheetId="11" hidden="1">'011 - Stavební část - úpr...'!$C$126:$K$212</definedName>
    <definedName name="_xlnm.Print_Area" localSheetId="11">'011 - Stavební část - úpr...'!$C$4:$J$76,'011 - Stavební část - úpr...'!$C$82:$J$108,'011 - Stavební část - úpr...'!$C$114:$K$212</definedName>
    <definedName name="_xlnm.Print_Titles" localSheetId="11">'011 - Stavební část - úpr...'!$126:$126</definedName>
    <definedName name="_xlnm._FilterDatabase" localSheetId="12" hidden="1">'012 - Elektroinstalace  -...'!$C$121:$K$181</definedName>
    <definedName name="_xlnm.Print_Area" localSheetId="12">'012 - Elektroinstalace  -...'!$C$4:$J$76,'012 - Elektroinstalace  -...'!$C$82:$J$103,'012 - Elektroinstalace  -...'!$C$109:$K$181</definedName>
    <definedName name="_xlnm.Print_Titles" localSheetId="12">'012 - Elektroinstalace  -...'!$121:$121</definedName>
    <definedName name="_xlnm._FilterDatabase" localSheetId="13" hidden="1">'013 - Klimatizace - úprav...'!$C$119:$K$153</definedName>
    <definedName name="_xlnm.Print_Area" localSheetId="13">'013 - Klimatizace - úprav...'!$C$4:$J$76,'013 - Klimatizace - úprav...'!$C$82:$J$101,'013 - Klimatizace - úprav...'!$C$107:$K$153</definedName>
    <definedName name="_xlnm.Print_Titles" localSheetId="13">'013 - Klimatizace - úprav...'!$119:$119</definedName>
    <definedName name="_xlnm._FilterDatabase" localSheetId="14" hidden="1">'014 - SK'!$C$118:$K$137</definedName>
    <definedName name="_xlnm.Print_Area" localSheetId="14">'014 - SK'!$C$4:$J$76,'014 - SK'!$C$82:$J$100,'014 - SK'!$C$106:$K$137</definedName>
    <definedName name="_xlnm.Print_Titles" localSheetId="14">'014 - SK'!$118:$118</definedName>
    <definedName name="_xlnm._FilterDatabase" localSheetId="15" hidden="1">'015 - EZS'!$C$118:$K$198</definedName>
    <definedName name="_xlnm.Print_Area" localSheetId="15">'015 - EZS'!$C$4:$J$76,'015 - EZS'!$C$82:$J$100,'015 - EZS'!$C$106:$K$198</definedName>
    <definedName name="_xlnm.Print_Titles" localSheetId="15">'015 - EZS'!$118:$118</definedName>
    <definedName name="_xlnm._FilterDatabase" localSheetId="16" hidden="1">'016 - EKV'!$C$117:$K$149</definedName>
    <definedName name="_xlnm.Print_Area" localSheetId="16">'016 - EKV'!$C$4:$J$76,'016 - EKV'!$C$82:$J$99,'016 - EKV'!$C$105:$K$149</definedName>
    <definedName name="_xlnm.Print_Titles" localSheetId="16">'016 - EKV'!$117:$117</definedName>
  </definedNames>
  <calcPr/>
</workbook>
</file>

<file path=xl/calcChain.xml><?xml version="1.0" encoding="utf-8"?>
<calcChain xmlns="http://schemas.openxmlformats.org/spreadsheetml/2006/main">
  <c i="17" l="1" r="J37"/>
  <c r="J36"/>
  <c i="1" r="AY110"/>
  <c i="17" r="J35"/>
  <c i="1" r="AX110"/>
  <c i="17"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89"/>
  <c r="E7"/>
  <c r="E108"/>
  <c i="16" r="J37"/>
  <c r="J36"/>
  <c i="1" r="AY109"/>
  <c i="16" r="J35"/>
  <c i="1" r="AX109"/>
  <c i="16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113"/>
  <c r="E7"/>
  <c r="E85"/>
  <c i="15" r="J37"/>
  <c r="J36"/>
  <c i="1" r="AY108"/>
  <c i="15" r="J35"/>
  <c i="1" r="AX108"/>
  <c i="15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T129"/>
  <c r="R130"/>
  <c r="R129"/>
  <c r="P130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89"/>
  <c r="E7"/>
  <c r="E109"/>
  <c i="14" r="J37"/>
  <c r="J36"/>
  <c i="1" r="AY107"/>
  <c i="14" r="J35"/>
  <c i="1" r="AX107"/>
  <c i="14"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T149"/>
  <c r="R150"/>
  <c r="R149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116"/>
  <c r="J14"/>
  <c r="J12"/>
  <c r="J89"/>
  <c r="E7"/>
  <c r="E85"/>
  <c i="13" r="J37"/>
  <c r="J36"/>
  <c i="1" r="AY106"/>
  <c i="13" r="J35"/>
  <c i="1" r="AX106"/>
  <c i="13"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91"/>
  <c r="J14"/>
  <c r="J12"/>
  <c r="J116"/>
  <c r="E7"/>
  <c r="E85"/>
  <c i="12" r="J37"/>
  <c r="J36"/>
  <c i="1" r="AY105"/>
  <c i="12" r="J35"/>
  <c i="1" r="AX105"/>
  <c i="12"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T190"/>
  <c r="R191"/>
  <c r="R190"/>
  <c r="P191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85"/>
  <c i="11" r="J37"/>
  <c r="J36"/>
  <c i="1" r="AY104"/>
  <c i="11" r="J35"/>
  <c i="1" r="AX104"/>
  <c i="11"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113"/>
  <c r="J14"/>
  <c r="J12"/>
  <c r="J89"/>
  <c r="E7"/>
  <c r="E85"/>
  <c i="10" r="J37"/>
  <c r="J36"/>
  <c i="1" r="AY103"/>
  <c i="10" r="J35"/>
  <c i="1" r="AX103"/>
  <c i="10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91"/>
  <c r="J14"/>
  <c r="J12"/>
  <c r="J111"/>
  <c r="E7"/>
  <c r="E85"/>
  <c i="9" r="J37"/>
  <c r="J36"/>
  <c i="1" r="AY102"/>
  <c i="9" r="J35"/>
  <c i="1" r="AX102"/>
  <c i="9"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113"/>
  <c r="J14"/>
  <c r="J12"/>
  <c r="J111"/>
  <c r="E7"/>
  <c r="E107"/>
  <c i="8" r="J37"/>
  <c r="J36"/>
  <c i="1" r="AY101"/>
  <c i="8" r="J35"/>
  <c i="1" r="AX101"/>
  <c i="8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113"/>
  <c r="J14"/>
  <c r="J12"/>
  <c r="J89"/>
  <c r="E7"/>
  <c r="E107"/>
  <c i="7" r="J37"/>
  <c r="J36"/>
  <c i="1" r="AY100"/>
  <c i="7" r="J35"/>
  <c i="1" r="AX100"/>
  <c i="7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114"/>
  <c r="J17"/>
  <c r="J15"/>
  <c r="E15"/>
  <c r="F113"/>
  <c r="J14"/>
  <c r="J12"/>
  <c r="J111"/>
  <c r="E7"/>
  <c r="E107"/>
  <c i="6" r="J37"/>
  <c r="J36"/>
  <c i="1" r="AY99"/>
  <c i="6" r="J35"/>
  <c i="1" r="AX99"/>
  <c i="6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91"/>
  <c r="J14"/>
  <c r="J12"/>
  <c r="J111"/>
  <c r="E7"/>
  <c r="E107"/>
  <c i="5" r="J37"/>
  <c r="J36"/>
  <c i="1" r="AY98"/>
  <c i="5" r="J35"/>
  <c i="1" r="AX98"/>
  <c i="5"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T120"/>
  <c r="R121"/>
  <c r="R120"/>
  <c r="P121"/>
  <c r="P120"/>
  <c r="J116"/>
  <c r="F113"/>
  <c r="E111"/>
  <c r="J92"/>
  <c r="F89"/>
  <c r="E87"/>
  <c r="J21"/>
  <c r="E21"/>
  <c r="J115"/>
  <c r="J20"/>
  <c r="J18"/>
  <c r="E18"/>
  <c r="F116"/>
  <c r="J17"/>
  <c r="J15"/>
  <c r="E15"/>
  <c r="F115"/>
  <c r="J14"/>
  <c r="J12"/>
  <c r="J113"/>
  <c r="E7"/>
  <c r="E85"/>
  <c i="4" r="J37"/>
  <c r="J36"/>
  <c i="1" r="AY97"/>
  <c i="4" r="J35"/>
  <c i="1" r="AX97"/>
  <c i="4" r="BI392"/>
  <c r="BH392"/>
  <c r="BG392"/>
  <c r="BF392"/>
  <c r="T392"/>
  <c r="R392"/>
  <c r="P392"/>
  <c r="BI386"/>
  <c r="BH386"/>
  <c r="BG386"/>
  <c r="BF386"/>
  <c r="T386"/>
  <c r="R386"/>
  <c r="P386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J130"/>
  <c r="F127"/>
  <c r="E125"/>
  <c r="J92"/>
  <c r="F89"/>
  <c r="E87"/>
  <c r="J21"/>
  <c r="E21"/>
  <c r="J91"/>
  <c r="J20"/>
  <c r="J18"/>
  <c r="E18"/>
  <c r="F92"/>
  <c r="J17"/>
  <c r="J15"/>
  <c r="E15"/>
  <c r="F129"/>
  <c r="J14"/>
  <c r="J12"/>
  <c r="J127"/>
  <c r="E7"/>
  <c r="E123"/>
  <c i="3" r="J37"/>
  <c r="J36"/>
  <c i="1" r="AY96"/>
  <c i="3" r="J35"/>
  <c i="1" r="AX96"/>
  <c i="3"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2"/>
  <c r="BH172"/>
  <c r="BG172"/>
  <c r="BF172"/>
  <c r="T172"/>
  <c r="R172"/>
  <c r="P172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91"/>
  <c r="J20"/>
  <c r="J18"/>
  <c r="E18"/>
  <c r="F92"/>
  <c r="J17"/>
  <c r="J15"/>
  <c r="E15"/>
  <c r="F124"/>
  <c r="J14"/>
  <c r="J12"/>
  <c r="J122"/>
  <c r="E7"/>
  <c r="E85"/>
  <c i="2" r="J37"/>
  <c r="J36"/>
  <c i="1" r="AY95"/>
  <c i="2" r="J35"/>
  <c i="1" r="AX95"/>
  <c i="2"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118"/>
  <c r="J14"/>
  <c r="J12"/>
  <c r="J89"/>
  <c r="E7"/>
  <c r="E85"/>
  <c i="1" r="L90"/>
  <c r="AM90"/>
  <c r="AM89"/>
  <c r="L89"/>
  <c r="AM87"/>
  <c r="L87"/>
  <c r="L85"/>
  <c r="L84"/>
  <c i="2" r="BK229"/>
  <c r="J218"/>
  <c r="J208"/>
  <c r="BK204"/>
  <c r="J200"/>
  <c r="J186"/>
  <c r="J181"/>
  <c r="J172"/>
  <c r="BK165"/>
  <c r="J158"/>
  <c r="J143"/>
  <c r="J139"/>
  <c r="BK130"/>
  <c r="BK125"/>
  <c r="BK241"/>
  <c r="BK236"/>
  <c r="J233"/>
  <c r="J224"/>
  <c r="J210"/>
  <c r="J173"/>
  <c r="J154"/>
  <c r="J147"/>
  <c r="J133"/>
  <c r="J236"/>
  <c r="J227"/>
  <c r="BK214"/>
  <c r="J211"/>
  <c r="BK197"/>
  <c r="J193"/>
  <c r="BK183"/>
  <c r="BK172"/>
  <c r="BK163"/>
  <c r="J160"/>
  <c r="J137"/>
  <c r="J132"/>
  <c r="J124"/>
  <c r="BK235"/>
  <c r="BK226"/>
  <c r="J220"/>
  <c r="J216"/>
  <c r="J209"/>
  <c r="BK205"/>
  <c r="J201"/>
  <c r="J196"/>
  <c r="BK192"/>
  <c r="BK189"/>
  <c r="J180"/>
  <c r="BK177"/>
  <c r="BK173"/>
  <c r="J166"/>
  <c r="J161"/>
  <c r="BK157"/>
  <c r="J153"/>
  <c r="BK148"/>
  <c r="BK142"/>
  <c r="BK138"/>
  <c r="J135"/>
  <c r="J127"/>
  <c i="3" r="BK295"/>
  <c r="J287"/>
  <c r="J280"/>
  <c r="BK271"/>
  <c r="BK268"/>
  <c r="BK262"/>
  <c r="J248"/>
  <c r="J242"/>
  <c r="J232"/>
  <c r="BK227"/>
  <c r="BK223"/>
  <c r="J216"/>
  <c r="BK198"/>
  <c r="J194"/>
  <c r="J189"/>
  <c r="J182"/>
  <c r="BK172"/>
  <c r="BK160"/>
  <c r="BK150"/>
  <c r="J141"/>
  <c r="J303"/>
  <c r="BK289"/>
  <c r="J279"/>
  <c r="BK263"/>
  <c r="BK257"/>
  <c r="BK251"/>
  <c r="J231"/>
  <c r="J221"/>
  <c r="BK218"/>
  <c r="BK213"/>
  <c r="J206"/>
  <c r="BK202"/>
  <c r="BK182"/>
  <c r="J172"/>
  <c r="BK157"/>
  <c r="J149"/>
  <c r="J137"/>
  <c r="BK305"/>
  <c r="J295"/>
  <c r="J291"/>
  <c r="BK287"/>
  <c r="BK280"/>
  <c r="BK276"/>
  <c r="J265"/>
  <c r="BK224"/>
  <c r="BK206"/>
  <c r="J160"/>
  <c r="J150"/>
  <c r="J297"/>
  <c r="BK284"/>
  <c r="J276"/>
  <c r="BK274"/>
  <c r="J269"/>
  <c r="J264"/>
  <c r="BK260"/>
  <c r="BK248"/>
  <c r="BK231"/>
  <c r="J226"/>
  <c r="J222"/>
  <c r="BK214"/>
  <c r="J202"/>
  <c r="BK194"/>
  <c r="BK189"/>
  <c r="J158"/>
  <c r="BK146"/>
  <c r="BK141"/>
  <c r="BK135"/>
  <c i="4" r="BK366"/>
  <c r="BK353"/>
  <c r="BK336"/>
  <c r="BK329"/>
  <c r="BK323"/>
  <c r="BK314"/>
  <c r="J303"/>
  <c r="J297"/>
  <c r="J275"/>
  <c r="J261"/>
  <c r="J230"/>
  <c r="J218"/>
  <c r="J199"/>
  <c r="J154"/>
  <c r="BK138"/>
  <c r="BK376"/>
  <c r="J345"/>
  <c r="J327"/>
  <c r="J309"/>
  <c r="BK291"/>
  <c r="BK268"/>
  <c r="BK248"/>
  <c r="J238"/>
  <c r="J224"/>
  <c r="J213"/>
  <c r="BK201"/>
  <c r="J195"/>
  <c r="J182"/>
  <c r="BK158"/>
  <c r="BK307"/>
  <c r="BK284"/>
  <c r="J271"/>
  <c r="BK234"/>
  <c r="J201"/>
  <c r="BK187"/>
  <c r="BK179"/>
  <c r="J170"/>
  <c r="BK164"/>
  <c r="BK148"/>
  <c r="BK386"/>
  <c r="BK368"/>
  <c r="J358"/>
  <c r="J347"/>
  <c r="BK338"/>
  <c r="J331"/>
  <c r="BK317"/>
  <c r="BK309"/>
  <c r="J306"/>
  <c r="J293"/>
  <c r="BK288"/>
  <c r="J284"/>
  <c r="J279"/>
  <c r="BK261"/>
  <c r="J251"/>
  <c r="J247"/>
  <c r="J234"/>
  <c r="J228"/>
  <c r="BK222"/>
  <c r="J219"/>
  <c r="J212"/>
  <c r="J206"/>
  <c r="J197"/>
  <c r="BK174"/>
  <c r="BK172"/>
  <c r="J164"/>
  <c r="BK156"/>
  <c r="J148"/>
  <c r="BK136"/>
  <c i="5" r="BK130"/>
  <c r="J123"/>
  <c r="J130"/>
  <c r="J125"/>
  <c r="J127"/>
  <c i="6" r="BK123"/>
  <c r="J121"/>
  <c r="J119"/>
  <c r="BK122"/>
  <c r="J120"/>
  <c r="BK124"/>
  <c r="BK119"/>
  <c i="7" r="BK121"/>
  <c r="J131"/>
  <c r="BK124"/>
  <c r="BK130"/>
  <c r="J124"/>
  <c r="BK122"/>
  <c r="BK131"/>
  <c r="J128"/>
  <c r="J125"/>
  <c i="8" r="J128"/>
  <c r="BK125"/>
  <c r="BK121"/>
  <c r="J127"/>
  <c r="J125"/>
  <c r="BK120"/>
  <c i="9" r="J131"/>
  <c r="J119"/>
  <c r="BK133"/>
  <c r="J129"/>
  <c r="J124"/>
  <c r="BK120"/>
  <c r="BK129"/>
  <c r="J125"/>
  <c r="BK127"/>
  <c r="J122"/>
  <c r="BK119"/>
  <c i="10" r="J128"/>
  <c r="J126"/>
  <c r="J122"/>
  <c r="BK122"/>
  <c r="BK119"/>
  <c r="J127"/>
  <c r="J123"/>
  <c r="BK129"/>
  <c r="BK120"/>
  <c i="11" r="BK119"/>
  <c i="12" r="J212"/>
  <c r="J185"/>
  <c r="J175"/>
  <c r="J171"/>
  <c r="J181"/>
  <c r="J177"/>
  <c r="BK171"/>
  <c r="BK162"/>
  <c r="J154"/>
  <c i="13" r="J181"/>
  <c r="J179"/>
  <c r="J154"/>
  <c r="BK140"/>
  <c r="BK129"/>
  <c r="BK175"/>
  <c r="J163"/>
  <c r="J162"/>
  <c r="BK156"/>
  <c r="BK145"/>
  <c r="J139"/>
  <c r="J132"/>
  <c r="BK126"/>
  <c r="BK160"/>
  <c r="J148"/>
  <c r="J141"/>
  <c r="BK130"/>
  <c r="BK181"/>
  <c r="J175"/>
  <c r="BK172"/>
  <c r="J168"/>
  <c r="BK162"/>
  <c r="BK153"/>
  <c r="BK149"/>
  <c r="BK137"/>
  <c r="BK133"/>
  <c r="J127"/>
  <c i="14" r="J144"/>
  <c r="BK139"/>
  <c r="BK136"/>
  <c r="BK128"/>
  <c r="BK153"/>
  <c r="J138"/>
  <c r="BK135"/>
  <c r="J126"/>
  <c r="J152"/>
  <c r="BK137"/>
  <c r="J130"/>
  <c r="J125"/>
  <c r="J145"/>
  <c r="J141"/>
  <c r="BK133"/>
  <c i="15" r="BK124"/>
  <c r="J130"/>
  <c r="J122"/>
  <c r="BK125"/>
  <c i="16" r="BK143"/>
  <c r="J167"/>
  <c r="BK155"/>
  <c r="J143"/>
  <c r="BK136"/>
  <c r="BK121"/>
  <c r="J196"/>
  <c r="J193"/>
  <c r="J173"/>
  <c r="J155"/>
  <c r="J133"/>
  <c r="BK196"/>
  <c r="J170"/>
  <c r="J139"/>
  <c r="J121"/>
  <c i="17" r="J132"/>
  <c r="BK146"/>
  <c r="J123"/>
  <c r="J148"/>
  <c r="BK141"/>
  <c r="J135"/>
  <c i="2" r="BK237"/>
  <c r="J226"/>
  <c r="J207"/>
  <c r="BK203"/>
  <c r="BK186"/>
  <c r="BK180"/>
  <c r="J170"/>
  <c r="BK166"/>
  <c r="BK159"/>
  <c r="J148"/>
  <c r="BK140"/>
  <c r="BK129"/>
  <c r="BK243"/>
  <c r="BK240"/>
  <c r="J235"/>
  <c r="BK232"/>
  <c r="BK218"/>
  <c r="BK209"/>
  <c r="J157"/>
  <c r="BK151"/>
  <c r="BK145"/>
  <c r="BK131"/>
  <c r="BK124"/>
  <c r="BK227"/>
  <c r="J219"/>
  <c r="BK212"/>
  <c r="J198"/>
  <c r="J194"/>
  <c r="J188"/>
  <c r="BK182"/>
  <c r="BK171"/>
  <c r="BK162"/>
  <c r="BK147"/>
  <c r="J134"/>
  <c r="J130"/>
  <c r="J241"/>
  <c r="J230"/>
  <c r="J222"/>
  <c r="BK217"/>
  <c r="J212"/>
  <c r="BK207"/>
  <c r="J203"/>
  <c r="BK196"/>
  <c r="BK193"/>
  <c r="BK190"/>
  <c r="BK187"/>
  <c r="J184"/>
  <c r="J177"/>
  <c r="J171"/>
  <c r="J165"/>
  <c r="BK158"/>
  <c r="J155"/>
  <c r="BK152"/>
  <c r="BK149"/>
  <c r="BK144"/>
  <c r="BK139"/>
  <c r="BK135"/>
  <c r="J131"/>
  <c r="J125"/>
  <c i="3" r="J293"/>
  <c r="J284"/>
  <c r="BK275"/>
  <c r="J270"/>
  <c r="BK267"/>
  <c r="BK265"/>
  <c r="BK252"/>
  <c r="J244"/>
  <c r="BK237"/>
  <c r="J229"/>
  <c r="J225"/>
  <c r="J218"/>
  <c r="BK208"/>
  <c r="BK195"/>
  <c r="BK191"/>
  <c r="BK186"/>
  <c r="J180"/>
  <c r="J166"/>
  <c r="BK152"/>
  <c r="J146"/>
  <c r="J305"/>
  <c r="BK297"/>
  <c r="J274"/>
  <c r="J262"/>
  <c r="J255"/>
  <c r="BK244"/>
  <c i="4" r="J287"/>
  <c r="BK251"/>
  <c r="J222"/>
  <c r="BK206"/>
  <c r="BK149"/>
  <c r="J392"/>
  <c r="BK351"/>
  <c r="J328"/>
  <c r="J315"/>
  <c r="J286"/>
  <c r="J267"/>
  <c r="J246"/>
  <c r="BK225"/>
  <c r="J187"/>
  <c r="J176"/>
  <c r="J146"/>
  <c r="J136"/>
  <c r="J370"/>
  <c r="BK355"/>
  <c r="BK340"/>
  <c r="J329"/>
  <c r="BK305"/>
  <c r="BK293"/>
  <c r="BK279"/>
  <c r="BK263"/>
  <c r="BK218"/>
  <c r="BK202"/>
  <c r="J189"/>
  <c r="BK176"/>
  <c r="J168"/>
  <c i="12" r="BK153"/>
  <c r="BK149"/>
  <c r="J145"/>
  <c r="BK144"/>
  <c r="J133"/>
  <c r="BK210"/>
  <c r="BK185"/>
  <c r="BK177"/>
  <c r="J168"/>
  <c r="BK160"/>
  <c r="J158"/>
  <c r="BK140"/>
  <c r="J134"/>
  <c r="BK207"/>
  <c r="BK202"/>
  <c r="J194"/>
  <c r="BK182"/>
  <c r="BK181"/>
  <c r="BK152"/>
  <c r="J138"/>
  <c r="J131"/>
  <c r="J130"/>
  <c r="BK212"/>
  <c r="J207"/>
  <c r="J184"/>
  <c r="BK178"/>
  <c r="BK174"/>
  <c r="BK169"/>
  <c r="J160"/>
  <c r="J152"/>
  <c i="13" r="BK173"/>
  <c r="J171"/>
  <c r="J159"/>
  <c r="J152"/>
  <c r="J138"/>
  <c r="BK125"/>
  <c r="BK168"/>
  <c r="J157"/>
  <c r="J149"/>
  <c r="BK138"/>
  <c r="BK178"/>
  <c r="BK158"/>
  <c r="J150"/>
  <c r="BK135"/>
  <c r="BK128"/>
  <c r="BK179"/>
  <c r="J173"/>
  <c r="BK170"/>
  <c r="J164"/>
  <c r="J158"/>
  <c r="J151"/>
  <c r="BK141"/>
  <c r="BK131"/>
  <c r="J125"/>
  <c i="14" r="J146"/>
  <c r="BK140"/>
  <c r="J135"/>
  <c r="J127"/>
  <c r="BK150"/>
  <c r="J136"/>
  <c r="BK131"/>
  <c r="J153"/>
  <c r="J142"/>
  <c r="J129"/>
  <c r="J123"/>
  <c r="BK143"/>
  <c r="J140"/>
  <c r="BK125"/>
  <c i="15" r="BK136"/>
  <c r="BK127"/>
  <c r="J136"/>
  <c r="BK128"/>
  <c r="BK137"/>
  <c r="J126"/>
  <c r="J121"/>
  <c r="BK126"/>
  <c r="BK121"/>
  <c i="16" r="J198"/>
  <c r="BK186"/>
  <c r="J176"/>
  <c r="BK161"/>
  <c r="J146"/>
  <c r="BK133"/>
  <c r="J197"/>
  <c r="BK193"/>
  <c r="BK180"/>
  <c r="J158"/>
  <c r="J149"/>
  <c r="BK130"/>
  <c r="BK195"/>
  <c r="BK176"/>
  <c r="BK164"/>
  <c r="J130"/>
  <c i="17" r="J138"/>
  <c r="BK120"/>
  <c r="BK132"/>
  <c r="J120"/>
  <c r="J147"/>
  <c r="BK138"/>
  <c r="BK147"/>
  <c i="2" r="BK228"/>
  <c r="BK220"/>
  <c r="BK208"/>
  <c r="J205"/>
  <c r="BK201"/>
  <c r="J197"/>
  <c r="BK184"/>
  <c r="J179"/>
  <c r="J169"/>
  <c r="BK160"/>
  <c r="J149"/>
  <c r="J142"/>
  <c r="J138"/>
  <c r="J126"/>
  <c r="J242"/>
  <c r="J237"/>
  <c r="BK233"/>
  <c r="J225"/>
  <c r="J213"/>
  <c r="J175"/>
  <c r="J156"/>
  <c r="J150"/>
  <c r="J136"/>
  <c r="J129"/>
  <c r="J229"/>
  <c r="BK225"/>
  <c r="J215"/>
  <c r="BK211"/>
  <c r="BK198"/>
  <c r="J192"/>
  <c r="J185"/>
  <c r="J182"/>
  <c r="J167"/>
  <c r="BK161"/>
  <c r="J146"/>
  <c r="BK128"/>
  <c r="BK242"/>
  <c r="BK234"/>
  <c r="BK224"/>
  <c r="J221"/>
  <c r="BK216"/>
  <c r="BK210"/>
  <c r="BK206"/>
  <c r="J202"/>
  <c r="J199"/>
  <c r="J195"/>
  <c r="J191"/>
  <c r="BK188"/>
  <c r="J187"/>
  <c r="BK179"/>
  <c r="BK176"/>
  <c r="BK170"/>
  <c r="J163"/>
  <c r="BK155"/>
  <c r="BK153"/>
  <c r="J151"/>
  <c r="BK146"/>
  <c r="J144"/>
  <c r="J140"/>
  <c r="BK134"/>
  <c r="BK126"/>
  <c i="3" r="J299"/>
  <c r="BK291"/>
  <c r="BK281"/>
  <c r="J272"/>
  <c r="BK269"/>
  <c r="J266"/>
  <c r="J260"/>
  <c r="BK246"/>
  <c r="J238"/>
  <c r="BK235"/>
  <c r="J228"/>
  <c r="J219"/>
  <c r="J213"/>
  <c r="BK196"/>
  <c r="J192"/>
  <c r="J190"/>
  <c r="J184"/>
  <c r="BK179"/>
  <c r="BK154"/>
  <c r="J147"/>
  <c r="BK137"/>
  <c r="J300"/>
  <c r="BK288"/>
  <c r="J273"/>
  <c r="J252"/>
  <c r="BK250"/>
  <c r="BK242"/>
  <c r="BK239"/>
  <c r="BK238"/>
  <c r="BK225"/>
  <c r="J220"/>
  <c r="J214"/>
  <c r="J208"/>
  <c r="BK200"/>
  <c r="BK184"/>
  <c r="J179"/>
  <c r="BK158"/>
  <c r="J154"/>
  <c r="BK143"/>
  <c r="BK307"/>
  <c r="BK264"/>
  <c r="J246"/>
  <c r="BK236"/>
  <c r="BK232"/>
  <c r="BK228"/>
  <c r="BK221"/>
  <c r="BK204"/>
  <c r="J135"/>
  <c r="J131"/>
  <c r="BK303"/>
  <c r="J302"/>
  <c r="BK300"/>
  <c r="BK299"/>
  <c r="J288"/>
  <c r="BK279"/>
  <c r="J275"/>
  <c r="BK273"/>
  <c r="BK270"/>
  <c r="J268"/>
  <c r="J257"/>
  <c r="J239"/>
  <c r="J227"/>
  <c r="J224"/>
  <c r="BK220"/>
  <c r="J210"/>
  <c r="J203"/>
  <c r="J196"/>
  <c r="BK192"/>
  <c r="BK190"/>
  <c r="J186"/>
  <c r="BK149"/>
  <c r="J143"/>
  <c r="BK132"/>
  <c i="4" r="BK360"/>
  <c r="J355"/>
  <c r="J338"/>
  <c r="J330"/>
  <c r="J325"/>
  <c r="J317"/>
  <c r="BK301"/>
  <c r="J289"/>
  <c r="BK283"/>
  <c r="J268"/>
  <c r="J240"/>
  <c r="BK219"/>
  <c r="J202"/>
  <c r="J156"/>
  <c r="BK142"/>
  <c r="J380"/>
  <c r="J368"/>
  <c r="J336"/>
  <c r="BK325"/>
  <c r="J299"/>
  <c r="J285"/>
  <c r="J257"/>
  <c r="BK240"/>
  <c r="BK228"/>
  <c r="BK216"/>
  <c r="J204"/>
  <c r="BK197"/>
  <c r="BK180"/>
  <c r="BK170"/>
  <c r="BK150"/>
  <c r="J138"/>
  <c r="BK380"/>
  <c r="BK358"/>
  <c r="J353"/>
  <c r="BK347"/>
  <c r="BK331"/>
  <c r="BK306"/>
  <c r="BK295"/>
  <c r="J281"/>
  <c r="J273"/>
  <c r="BK243"/>
  <c r="J231"/>
  <c r="J208"/>
  <c r="J191"/>
  <c r="J180"/>
  <c r="J172"/>
  <c r="J166"/>
  <c r="J152"/>
  <c r="BK370"/>
  <c r="J366"/>
  <c r="J357"/>
  <c r="J340"/>
  <c r="BK332"/>
  <c r="BK327"/>
  <c r="BK315"/>
  <c r="BK312"/>
  <c r="J307"/>
  <c r="BK303"/>
  <c r="J291"/>
  <c r="BK285"/>
  <c r="BK281"/>
  <c r="BK267"/>
  <c r="J259"/>
  <c r="BK253"/>
  <c r="BK238"/>
  <c r="BK230"/>
  <c r="BK224"/>
  <c r="J221"/>
  <c r="J216"/>
  <c r="BK213"/>
  <c r="BK208"/>
  <c r="J149"/>
  <c r="J140"/>
  <c i="5" r="BK123"/>
  <c r="BK121"/>
  <c r="BK127"/>
  <c r="J121"/>
  <c r="BK125"/>
  <c i="6" r="J126"/>
  <c r="J122"/>
  <c r="BK120"/>
  <c r="J125"/>
  <c r="BK121"/>
  <c r="J124"/>
  <c r="J123"/>
  <c i="7" r="BK123"/>
  <c r="BK120"/>
  <c r="BK125"/>
  <c r="J120"/>
  <c r="BK127"/>
  <c r="J119"/>
  <c r="J130"/>
  <c r="J127"/>
  <c r="J122"/>
  <c i="8" r="BK127"/>
  <c r="BK123"/>
  <c r="J120"/>
  <c r="J123"/>
  <c i="9" r="J133"/>
  <c r="J126"/>
  <c r="J134"/>
  <c r="BK132"/>
  <c r="BK128"/>
  <c r="BK121"/>
  <c r="J132"/>
  <c r="J127"/>
  <c r="BK134"/>
  <c r="BK125"/>
  <c r="J120"/>
  <c i="10" r="J120"/>
  <c r="J130"/>
  <c r="BK126"/>
  <c r="J119"/>
  <c r="BK125"/>
  <c i="11" r="BK120"/>
  <c i="12" r="BK204"/>
  <c r="J169"/>
  <c r="BK168"/>
  <c r="J166"/>
  <c r="BK164"/>
  <c r="J162"/>
  <c r="BK156"/>
  <c r="J136"/>
  <c r="BK131"/>
  <c r="BK198"/>
  <c r="J189"/>
  <c r="BK184"/>
  <c r="BK172"/>
  <c r="J153"/>
  <c r="BK133"/>
  <c r="J204"/>
  <c r="J178"/>
  <c r="J174"/>
  <c r="J149"/>
  <c r="J140"/>
  <c i="13" r="BK161"/>
  <c r="BK155"/>
  <c r="J145"/>
  <c r="J136"/>
  <c r="J180"/>
  <c r="J167"/>
  <c r="J160"/>
  <c r="J153"/>
  <c r="BK148"/>
  <c r="BK143"/>
  <c r="J135"/>
  <c r="J130"/>
  <c r="J170"/>
  <c r="BK157"/>
  <c r="J142"/>
  <c r="BK132"/>
  <c r="BK127"/>
  <c r="J178"/>
  <c r="BK174"/>
  <c r="BK167"/>
  <c r="BK163"/>
  <c r="J155"/>
  <c r="BK152"/>
  <c r="BK142"/>
  <c r="BK136"/>
  <c r="J128"/>
  <c r="J124"/>
  <c i="14" r="BK145"/>
  <c r="BK138"/>
  <c r="J133"/>
  <c r="BK122"/>
  <c r="J148"/>
  <c r="J134"/>
  <c r="BK123"/>
  <c r="BK148"/>
  <c r="J132"/>
  <c r="J128"/>
  <c r="J122"/>
  <c r="BK144"/>
  <c r="J139"/>
  <c r="BK130"/>
  <c i="15" r="J128"/>
  <c r="BK123"/>
  <c r="BK134"/>
  <c r="BK133"/>
  <c r="J124"/>
  <c r="J133"/>
  <c i="16" r="BK183"/>
  <c r="BK149"/>
  <c r="BK139"/>
  <c r="BK198"/>
  <c r="J195"/>
  <c r="BK189"/>
  <c r="BK170"/>
  <c r="BK152"/>
  <c r="J142"/>
  <c r="BK124"/>
  <c r="J186"/>
  <c r="BK167"/>
  <c r="J136"/>
  <c i="17" r="BK145"/>
  <c r="BK126"/>
  <c r="BK129"/>
  <c r="J149"/>
  <c r="J146"/>
  <c r="J129"/>
  <c r="J141"/>
  <c i="2" r="BK238"/>
  <c r="J214"/>
  <c r="J206"/>
  <c r="BK202"/>
  <c r="BK199"/>
  <c r="BK181"/>
  <c r="BK169"/>
  <c r="BK164"/>
  <c r="BK156"/>
  <c r="J141"/>
  <c r="BK136"/>
  <c r="J243"/>
  <c r="J238"/>
  <c r="J234"/>
  <c r="BK230"/>
  <c r="J217"/>
  <c r="J176"/>
  <c r="J152"/>
  <c r="BK143"/>
  <c r="J128"/>
  <c r="J228"/>
  <c r="BK221"/>
  <c r="BK213"/>
  <c r="BK194"/>
  <c r="J190"/>
  <c r="J183"/>
  <c r="J178"/>
  <c r="J164"/>
  <c r="J159"/>
  <c r="BK133"/>
  <c r="BK127"/>
  <c r="J240"/>
  <c r="J232"/>
  <c r="BK222"/>
  <c r="BK219"/>
  <c r="BK215"/>
  <c r="J204"/>
  <c r="BK200"/>
  <c r="BK195"/>
  <c r="BK191"/>
  <c r="J189"/>
  <c r="BK185"/>
  <c r="BK178"/>
  <c r="BK175"/>
  <c r="BK167"/>
  <c r="J162"/>
  <c r="BK154"/>
  <c r="BK150"/>
  <c r="J145"/>
  <c r="BK141"/>
  <c r="BK137"/>
  <c r="BK132"/>
  <c i="1" r="AS94"/>
  <c i="3" r="BK222"/>
  <c r="BK210"/>
  <c r="BK203"/>
  <c r="J188"/>
  <c r="BK180"/>
  <c r="BK166"/>
  <c r="BK144"/>
  <c r="BK131"/>
  <c r="BK302"/>
  <c r="BK293"/>
  <c r="J289"/>
  <c r="J281"/>
  <c r="BK272"/>
  <c r="BK266"/>
  <c r="BK255"/>
  <c r="J251"/>
  <c r="J237"/>
  <c r="J235"/>
  <c r="BK229"/>
  <c r="BK226"/>
  <c r="BK219"/>
  <c r="J198"/>
  <c r="J157"/>
  <c r="BK147"/>
  <c r="BK140"/>
  <c r="J132"/>
  <c r="J307"/>
  <c r="J271"/>
  <c r="J267"/>
  <c r="J263"/>
  <c r="J250"/>
  <c r="J236"/>
  <c r="J223"/>
  <c r="BK216"/>
  <c r="J204"/>
  <c r="J200"/>
  <c r="J195"/>
  <c r="J191"/>
  <c r="BK188"/>
  <c r="J152"/>
  <c r="J144"/>
  <c r="J140"/>
  <c i="4" r="J343"/>
  <c r="J332"/>
  <c r="BK328"/>
  <c r="J320"/>
  <c r="J312"/>
  <c r="BK299"/>
  <c r="J288"/>
  <c r="BK273"/>
  <c r="J243"/>
  <c r="BK220"/>
  <c r="BK212"/>
  <c r="BK193"/>
  <c r="BK140"/>
  <c r="J378"/>
  <c r="BK349"/>
  <c r="BK343"/>
  <c r="BK320"/>
  <c r="J301"/>
  <c r="BK271"/>
  <c r="BK259"/>
  <c r="BK247"/>
  <c r="J236"/>
  <c r="BK221"/>
  <c r="J210"/>
  <c r="BK199"/>
  <c r="J193"/>
  <c r="J179"/>
  <c r="BK166"/>
  <c r="J142"/>
  <c r="J386"/>
  <c r="BK378"/>
  <c r="BK357"/>
  <c r="J351"/>
  <c r="J334"/>
  <c r="J308"/>
  <c r="BK297"/>
  <c r="BK286"/>
  <c r="BK275"/>
  <c r="J253"/>
  <c r="BK215"/>
  <c r="BK195"/>
  <c r="BK182"/>
  <c r="J174"/>
  <c r="J162"/>
  <c r="BK146"/>
  <c r="BK392"/>
  <c r="J376"/>
  <c r="J360"/>
  <c r="J349"/>
  <c r="BK345"/>
  <c r="BK334"/>
  <c r="BK330"/>
  <c r="J323"/>
  <c r="J314"/>
  <c r="BK308"/>
  <c r="J305"/>
  <c r="J295"/>
  <c r="BK289"/>
  <c r="BK287"/>
  <c r="J283"/>
  <c r="J263"/>
  <c r="BK257"/>
  <c r="J248"/>
  <c r="BK246"/>
  <c r="BK236"/>
  <c r="BK231"/>
  <c r="J225"/>
  <c r="J220"/>
  <c r="J215"/>
  <c r="BK210"/>
  <c r="BK204"/>
  <c r="BK191"/>
  <c r="BK189"/>
  <c r="BK168"/>
  <c r="BK162"/>
  <c r="J158"/>
  <c r="BK154"/>
  <c r="BK152"/>
  <c r="J150"/>
  <c i="6" r="BK126"/>
  <c r="BK125"/>
  <c i="7" r="BK128"/>
  <c r="BK119"/>
  <c r="J126"/>
  <c r="BK132"/>
  <c r="J129"/>
  <c r="J123"/>
  <c r="J132"/>
  <c r="BK129"/>
  <c r="BK126"/>
  <c r="J121"/>
  <c i="8" r="BK126"/>
  <c r="BK122"/>
  <c r="J119"/>
  <c r="J126"/>
  <c r="BK124"/>
  <c r="J122"/>
  <c r="J121"/>
  <c r="BK128"/>
  <c r="J124"/>
  <c r="BK119"/>
  <c i="9" r="BK130"/>
  <c r="J123"/>
  <c r="BK131"/>
  <c r="BK123"/>
  <c r="BK122"/>
  <c r="J130"/>
  <c r="J128"/>
  <c r="BK124"/>
  <c r="BK126"/>
  <c r="J121"/>
  <c i="10" r="BK130"/>
  <c r="BK127"/>
  <c r="BK123"/>
  <c r="J121"/>
  <c r="J124"/>
  <c r="BK121"/>
  <c r="J129"/>
  <c r="J125"/>
  <c r="BK128"/>
  <c r="BK124"/>
  <c i="11" r="J120"/>
  <c r="J119"/>
  <c i="12" r="BK200"/>
  <c r="BK138"/>
  <c r="BK134"/>
  <c r="BK130"/>
  <c r="BK191"/>
  <c r="BK187"/>
  <c r="J182"/>
  <c r="J156"/>
  <c r="BK142"/>
  <c r="BK136"/>
  <c r="J210"/>
  <c r="BK206"/>
  <c r="J196"/>
  <c r="J191"/>
  <c r="BK175"/>
  <c r="J172"/>
  <c r="BK166"/>
  <c r="J164"/>
  <c r="BK154"/>
  <c r="BK145"/>
  <c r="J142"/>
  <c r="J206"/>
  <c r="J202"/>
  <c r="J200"/>
  <c r="J198"/>
  <c r="BK196"/>
  <c r="BK194"/>
  <c r="BK189"/>
  <c r="J187"/>
  <c r="BK158"/>
  <c r="J144"/>
  <c i="13" r="BK180"/>
  <c r="J174"/>
  <c r="J172"/>
  <c r="J143"/>
  <c r="J134"/>
  <c r="J176"/>
  <c r="J165"/>
  <c r="BK159"/>
  <c r="BK151"/>
  <c r="J146"/>
  <c r="J140"/>
  <c r="J133"/>
  <c r="J129"/>
  <c r="BK164"/>
  <c r="J156"/>
  <c r="BK146"/>
  <c r="J137"/>
  <c r="J131"/>
  <c r="BK124"/>
  <c r="BK176"/>
  <c r="BK171"/>
  <c r="BK165"/>
  <c r="J161"/>
  <c r="BK154"/>
  <c r="BK150"/>
  <c r="BK139"/>
  <c r="BK134"/>
  <c r="J126"/>
  <c i="14" r="BK152"/>
  <c r="BK141"/>
  <c r="J137"/>
  <c r="BK129"/>
  <c r="BK126"/>
  <c r="J143"/>
  <c r="BK132"/>
  <c r="BK124"/>
  <c r="J150"/>
  <c r="J131"/>
  <c r="BK127"/>
  <c r="BK146"/>
  <c r="BK142"/>
  <c r="BK134"/>
  <c r="J124"/>
  <c i="15" r="BK135"/>
  <c r="J134"/>
  <c r="J137"/>
  <c r="J135"/>
  <c r="J125"/>
  <c r="J132"/>
  <c r="BK132"/>
  <c r="BK130"/>
  <c r="J127"/>
  <c r="J123"/>
  <c r="BK122"/>
  <c i="16" r="J189"/>
  <c r="J180"/>
  <c r="J164"/>
  <c r="J152"/>
  <c r="BK142"/>
  <c r="J124"/>
  <c r="BK197"/>
  <c r="J194"/>
  <c r="J183"/>
  <c r="J161"/>
  <c r="BK146"/>
  <c r="BK127"/>
  <c r="BK194"/>
  <c r="BK173"/>
  <c r="BK158"/>
  <c r="J127"/>
  <c i="17" r="BK135"/>
  <c r="BK149"/>
  <c r="J126"/>
  <c r="J145"/>
  <c r="BK148"/>
  <c r="BK123"/>
  <c i="2" l="1" r="T123"/>
  <c r="T168"/>
  <c r="T174"/>
  <c r="T223"/>
  <c r="T231"/>
  <c r="R239"/>
  <c i="3" r="R130"/>
  <c r="T134"/>
  <c r="T139"/>
  <c r="R145"/>
  <c r="BK156"/>
  <c r="J156"/>
  <c r="J104"/>
  <c r="BK178"/>
  <c r="J178"/>
  <c r="J105"/>
  <c r="BK212"/>
  <c r="J212"/>
  <c r="J106"/>
  <c r="R230"/>
  <c r="P301"/>
  <c i="4" r="BK135"/>
  <c r="J135"/>
  <c r="J98"/>
  <c r="R151"/>
  <c r="P178"/>
  <c r="R211"/>
  <c r="P223"/>
  <c r="T227"/>
  <c r="R233"/>
  <c r="R239"/>
  <c r="P250"/>
  <c r="P278"/>
  <c r="R311"/>
  <c r="R342"/>
  <c r="BK356"/>
  <c r="J356"/>
  <c r="J111"/>
  <c r="R356"/>
  <c r="P359"/>
  <c r="P379"/>
  <c i="5" r="P122"/>
  <c r="P119"/>
  <c i="1" r="AU98"/>
  <c i="6" r="T118"/>
  <c r="T117"/>
  <c i="8" r="P118"/>
  <c r="P117"/>
  <c i="1" r="AU101"/>
  <c i="9" r="T118"/>
  <c r="T117"/>
  <c i="10" r="T118"/>
  <c r="T117"/>
  <c i="11" r="R118"/>
  <c r="R117"/>
  <c i="12" r="R129"/>
  <c r="R151"/>
  <c r="BK193"/>
  <c r="J193"/>
  <c r="J106"/>
  <c r="R209"/>
  <c i="13" r="BK123"/>
  <c r="BK144"/>
  <c r="J144"/>
  <c r="J98"/>
  <c r="T147"/>
  <c r="T166"/>
  <c r="T169"/>
  <c r="T177"/>
  <c i="14" r="BK121"/>
  <c r="J121"/>
  <c r="J97"/>
  <c r="R121"/>
  <c r="P151"/>
  <c i="15" r="BK120"/>
  <c r="J120"/>
  <c r="J97"/>
  <c r="P120"/>
  <c r="BK131"/>
  <c r="J131"/>
  <c r="J99"/>
  <c r="R131"/>
  <c i="16" r="P120"/>
  <c r="R120"/>
  <c r="BK179"/>
  <c r="J179"/>
  <c r="J98"/>
  <c r="R179"/>
  <c r="BK192"/>
  <c r="J192"/>
  <c r="J99"/>
  <c i="17" r="P119"/>
  <c i="2" r="BK123"/>
  <c r="J123"/>
  <c r="J97"/>
  <c r="BK168"/>
  <c r="J168"/>
  <c r="J98"/>
  <c r="BK174"/>
  <c r="J174"/>
  <c r="J99"/>
  <c r="BK223"/>
  <c r="J223"/>
  <c r="J100"/>
  <c r="BK231"/>
  <c r="J231"/>
  <c r="J101"/>
  <c r="BK239"/>
  <c r="J239"/>
  <c r="J102"/>
  <c i="3" r="P130"/>
  <c r="P134"/>
  <c r="P139"/>
  <c r="P145"/>
  <c r="R156"/>
  <c r="R178"/>
  <c r="P212"/>
  <c r="T230"/>
  <c r="BK301"/>
  <c r="J301"/>
  <c r="J108"/>
  <c i="4" r="P135"/>
  <c r="P151"/>
  <c r="T178"/>
  <c r="BK223"/>
  <c r="J223"/>
  <c r="J102"/>
  <c r="R227"/>
  <c r="P233"/>
  <c r="R250"/>
  <c r="BK311"/>
  <c r="J311"/>
  <c r="J109"/>
  <c r="BK342"/>
  <c r="J342"/>
  <c r="J110"/>
  <c r="R359"/>
  <c r="T379"/>
  <c i="5" r="T122"/>
  <c r="T119"/>
  <c i="6" r="BK118"/>
  <c r="J118"/>
  <c r="J97"/>
  <c r="P118"/>
  <c r="P117"/>
  <c i="1" r="AU99"/>
  <c i="7" r="P118"/>
  <c r="P117"/>
  <c i="1" r="AU100"/>
  <c i="8" r="BK118"/>
  <c r="J118"/>
  <c r="J97"/>
  <c i="9" r="R118"/>
  <c r="R117"/>
  <c i="10" r="R118"/>
  <c r="R117"/>
  <c i="11" r="T118"/>
  <c r="T117"/>
  <c i="12" r="T129"/>
  <c r="T151"/>
  <c r="P167"/>
  <c r="BK176"/>
  <c r="J176"/>
  <c r="J101"/>
  <c r="T176"/>
  <c r="P180"/>
  <c r="R180"/>
  <c r="P183"/>
  <c r="T193"/>
  <c r="T209"/>
  <c i="13" r="P123"/>
  <c r="P144"/>
  <c r="P147"/>
  <c r="P166"/>
  <c r="P169"/>
  <c r="R177"/>
  <c i="17" r="R119"/>
  <c r="P144"/>
  <c i="2" r="P123"/>
  <c r="P168"/>
  <c r="P174"/>
  <c r="P223"/>
  <c r="R231"/>
  <c r="P239"/>
  <c i="3" r="BK130"/>
  <c r="J130"/>
  <c r="J98"/>
  <c r="BK134"/>
  <c r="J134"/>
  <c r="J99"/>
  <c r="BK139"/>
  <c r="J139"/>
  <c r="J100"/>
  <c r="BK145"/>
  <c r="J145"/>
  <c r="J101"/>
  <c r="P156"/>
  <c r="P178"/>
  <c r="R212"/>
  <c r="P230"/>
  <c r="R301"/>
  <c i="4" r="T135"/>
  <c r="BK151"/>
  <c r="J151"/>
  <c r="J99"/>
  <c r="BK178"/>
  <c r="J178"/>
  <c r="J100"/>
  <c r="BK211"/>
  <c r="J211"/>
  <c r="J101"/>
  <c r="T211"/>
  <c r="R223"/>
  <c r="P227"/>
  <c r="BK233"/>
  <c r="J233"/>
  <c r="J105"/>
  <c r="T233"/>
  <c r="P239"/>
  <c r="BK250"/>
  <c r="J250"/>
  <c r="J107"/>
  <c r="BK278"/>
  <c r="J278"/>
  <c r="J108"/>
  <c r="T278"/>
  <c r="T311"/>
  <c r="P342"/>
  <c r="P356"/>
  <c r="T356"/>
  <c r="BK359"/>
  <c r="J359"/>
  <c r="J112"/>
  <c r="R379"/>
  <c i="5" r="BK122"/>
  <c r="J122"/>
  <c r="J98"/>
  <c i="6" r="R118"/>
  <c r="R117"/>
  <c i="7" r="T118"/>
  <c r="T117"/>
  <c i="8" r="T118"/>
  <c r="T117"/>
  <c i="9" r="P118"/>
  <c r="P117"/>
  <c i="1" r="AU102"/>
  <c i="10" r="BK118"/>
  <c r="J118"/>
  <c r="J97"/>
  <c i="11" r="P118"/>
  <c r="P117"/>
  <c i="1" r="AU104"/>
  <c i="12" r="P129"/>
  <c r="P151"/>
  <c r="R167"/>
  <c r="P176"/>
  <c r="BK180"/>
  <c r="J180"/>
  <c r="J103"/>
  <c r="BK183"/>
  <c r="J183"/>
  <c r="J104"/>
  <c r="T183"/>
  <c r="P193"/>
  <c r="P209"/>
  <c i="13" r="T123"/>
  <c r="R144"/>
  <c r="BK147"/>
  <c r="J147"/>
  <c r="J99"/>
  <c r="BK166"/>
  <c r="J166"/>
  <c r="J100"/>
  <c r="BK169"/>
  <c r="J169"/>
  <c r="J101"/>
  <c r="BK177"/>
  <c r="J177"/>
  <c r="J102"/>
  <c i="14" r="T121"/>
  <c r="BK151"/>
  <c r="J151"/>
  <c r="J100"/>
  <c r="R151"/>
  <c i="15" r="T120"/>
  <c r="P131"/>
  <c i="16" r="BK120"/>
  <c r="J120"/>
  <c r="J97"/>
  <c r="T120"/>
  <c r="P179"/>
  <c r="T179"/>
  <c r="P192"/>
  <c r="R192"/>
  <c r="T192"/>
  <c i="17" r="BK119"/>
  <c r="BK118"/>
  <c r="J118"/>
  <c r="J96"/>
  <c r="BK144"/>
  <c r="J144"/>
  <c r="J98"/>
  <c r="R144"/>
  <c i="2" r="R123"/>
  <c r="R168"/>
  <c r="R174"/>
  <c r="R223"/>
  <c r="P231"/>
  <c r="T239"/>
  <c i="3" r="T130"/>
  <c r="R134"/>
  <c r="R139"/>
  <c r="T145"/>
  <c r="T156"/>
  <c r="T178"/>
  <c r="T212"/>
  <c r="BK230"/>
  <c r="J230"/>
  <c r="J107"/>
  <c r="T301"/>
  <c i="4" r="R135"/>
  <c r="T151"/>
  <c r="R178"/>
  <c r="P211"/>
  <c r="T223"/>
  <c r="BK227"/>
  <c r="J227"/>
  <c r="J104"/>
  <c r="BK239"/>
  <c r="J239"/>
  <c r="J106"/>
  <c r="T239"/>
  <c r="T250"/>
  <c r="R278"/>
  <c r="P311"/>
  <c r="T342"/>
  <c r="T359"/>
  <c r="BK379"/>
  <c r="J379"/>
  <c r="J113"/>
  <c i="5" r="R122"/>
  <c r="R119"/>
  <c i="7" r="BK118"/>
  <c r="J118"/>
  <c r="J97"/>
  <c r="R118"/>
  <c r="R117"/>
  <c i="8" r="R118"/>
  <c r="R117"/>
  <c i="9" r="BK118"/>
  <c r="J118"/>
  <c r="J97"/>
  <c i="10" r="P118"/>
  <c r="P117"/>
  <c i="1" r="AU103"/>
  <c i="11" r="BK118"/>
  <c r="J118"/>
  <c r="J97"/>
  <c i="12" r="BK129"/>
  <c r="J129"/>
  <c r="J98"/>
  <c r="BK151"/>
  <c r="J151"/>
  <c r="J99"/>
  <c r="BK167"/>
  <c r="J167"/>
  <c r="J100"/>
  <c r="T167"/>
  <c r="R176"/>
  <c r="T180"/>
  <c r="T179"/>
  <c r="R183"/>
  <c r="R193"/>
  <c r="BK209"/>
  <c r="J209"/>
  <c r="J107"/>
  <c i="13" r="R123"/>
  <c r="T144"/>
  <c r="R147"/>
  <c r="R166"/>
  <c r="R169"/>
  <c r="P177"/>
  <c i="14" r="P121"/>
  <c r="P120"/>
  <c i="1" r="AU107"/>
  <c i="14" r="T151"/>
  <c i="15" r="R120"/>
  <c r="R119"/>
  <c r="T131"/>
  <c i="17" r="T119"/>
  <c r="T118"/>
  <c r="T144"/>
  <c i="14" r="BK147"/>
  <c r="J147"/>
  <c r="J98"/>
  <c i="5" r="BK129"/>
  <c r="J129"/>
  <c r="J99"/>
  <c i="12" r="BK190"/>
  <c r="J190"/>
  <c r="J105"/>
  <c i="3" r="BK153"/>
  <c r="J153"/>
  <c r="J102"/>
  <c i="14" r="BK149"/>
  <c r="J149"/>
  <c r="J99"/>
  <c i="15" r="BK129"/>
  <c r="J129"/>
  <c r="J98"/>
  <c i="5" r="BK120"/>
  <c r="J120"/>
  <c r="J97"/>
  <c i="17" r="J92"/>
  <c r="J112"/>
  <c r="BE123"/>
  <c r="BE141"/>
  <c r="BE145"/>
  <c r="BE149"/>
  <c r="E85"/>
  <c r="F91"/>
  <c r="F115"/>
  <c r="BE120"/>
  <c r="BE132"/>
  <c r="J114"/>
  <c r="BE135"/>
  <c r="BE138"/>
  <c r="BE147"/>
  <c r="BE148"/>
  <c r="BE126"/>
  <c r="BE129"/>
  <c r="BE146"/>
  <c i="16" r="F92"/>
  <c r="E109"/>
  <c r="F115"/>
  <c r="BE136"/>
  <c r="BE139"/>
  <c r="BE142"/>
  <c r="BE149"/>
  <c r="BE155"/>
  <c r="BE170"/>
  <c r="BE197"/>
  <c r="J89"/>
  <c r="J92"/>
  <c r="BE161"/>
  <c r="BE167"/>
  <c r="BE180"/>
  <c r="BE186"/>
  <c r="BE193"/>
  <c r="BE194"/>
  <c r="BE195"/>
  <c r="BE196"/>
  <c r="J91"/>
  <c r="BE124"/>
  <c r="BE127"/>
  <c r="BE143"/>
  <c r="BE146"/>
  <c r="BE152"/>
  <c r="BE158"/>
  <c r="BE164"/>
  <c r="BE173"/>
  <c r="BE176"/>
  <c r="BE183"/>
  <c r="BE189"/>
  <c r="BE121"/>
  <c r="BE130"/>
  <c r="BE133"/>
  <c r="BE198"/>
  <c i="15" r="J91"/>
  <c r="F115"/>
  <c r="BE134"/>
  <c r="J113"/>
  <c r="BE121"/>
  <c r="BE122"/>
  <c r="BE123"/>
  <c r="BE124"/>
  <c r="BE126"/>
  <c r="BE127"/>
  <c r="BE135"/>
  <c r="BE136"/>
  <c r="E85"/>
  <c r="J92"/>
  <c r="BE132"/>
  <c r="F92"/>
  <c r="BE125"/>
  <c r="BE128"/>
  <c r="BE130"/>
  <c r="BE133"/>
  <c r="BE137"/>
  <c i="13" r="J123"/>
  <c r="J97"/>
  <c i="14" r="F91"/>
  <c r="F92"/>
  <c r="J116"/>
  <c r="J117"/>
  <c r="BE124"/>
  <c r="BE128"/>
  <c r="BE131"/>
  <c r="BE135"/>
  <c r="BE136"/>
  <c r="BE138"/>
  <c r="BE148"/>
  <c r="BE152"/>
  <c r="J114"/>
  <c r="BE122"/>
  <c r="BE123"/>
  <c r="BE125"/>
  <c r="BE126"/>
  <c r="BE132"/>
  <c r="BE139"/>
  <c r="BE143"/>
  <c r="BE146"/>
  <c r="BE150"/>
  <c r="BE153"/>
  <c r="E110"/>
  <c r="BE127"/>
  <c r="BE129"/>
  <c r="BE133"/>
  <c r="BE134"/>
  <c r="BE137"/>
  <c r="BE140"/>
  <c r="BE141"/>
  <c r="BE142"/>
  <c r="BE144"/>
  <c r="BE145"/>
  <c r="BE130"/>
  <c i="13" r="J91"/>
  <c r="E112"/>
  <c r="F119"/>
  <c r="BE129"/>
  <c r="BE131"/>
  <c r="BE138"/>
  <c r="BE140"/>
  <c r="BE148"/>
  <c r="BE150"/>
  <c r="BE151"/>
  <c r="BE153"/>
  <c r="BE157"/>
  <c r="BE160"/>
  <c r="J89"/>
  <c r="F118"/>
  <c r="BE125"/>
  <c r="BE134"/>
  <c r="BE137"/>
  <c r="BE139"/>
  <c r="BE155"/>
  <c r="BE159"/>
  <c r="BE161"/>
  <c r="BE167"/>
  <c r="BE171"/>
  <c r="BE175"/>
  <c r="BE181"/>
  <c r="J119"/>
  <c r="BE124"/>
  <c r="BE127"/>
  <c r="BE128"/>
  <c r="BE130"/>
  <c r="BE135"/>
  <c r="BE136"/>
  <c r="BE152"/>
  <c r="BE154"/>
  <c r="BE158"/>
  <c r="BE164"/>
  <c r="BE170"/>
  <c r="BE172"/>
  <c r="BE173"/>
  <c r="BE178"/>
  <c r="BE179"/>
  <c r="BE180"/>
  <c r="BE126"/>
  <c r="BE132"/>
  <c r="BE133"/>
  <c r="BE141"/>
  <c r="BE142"/>
  <c r="BE143"/>
  <c r="BE145"/>
  <c r="BE146"/>
  <c r="BE149"/>
  <c r="BE156"/>
  <c r="BE162"/>
  <c r="BE163"/>
  <c r="BE165"/>
  <c r="BE168"/>
  <c r="BE174"/>
  <c r="BE176"/>
  <c i="12" r="J89"/>
  <c r="E117"/>
  <c r="BE130"/>
  <c r="BE131"/>
  <c r="BE138"/>
  <c r="BE152"/>
  <c r="BE166"/>
  <c r="BE181"/>
  <c r="BE189"/>
  <c r="BE191"/>
  <c r="BE198"/>
  <c r="BE200"/>
  <c r="BE202"/>
  <c r="BE206"/>
  <c r="BE207"/>
  <c r="F92"/>
  <c r="BE133"/>
  <c r="BE134"/>
  <c r="BE136"/>
  <c r="BE144"/>
  <c r="BE156"/>
  <c r="BE160"/>
  <c r="BE184"/>
  <c r="BE187"/>
  <c r="BE196"/>
  <c r="BE204"/>
  <c r="BE210"/>
  <c r="BE212"/>
  <c i="11" r="BK117"/>
  <c r="J117"/>
  <c i="12" r="BE142"/>
  <c r="BE145"/>
  <c r="BE149"/>
  <c r="BE153"/>
  <c r="BE162"/>
  <c r="BE164"/>
  <c r="BE168"/>
  <c r="BE174"/>
  <c r="BE178"/>
  <c r="BE140"/>
  <c r="BE154"/>
  <c r="BE158"/>
  <c r="BE169"/>
  <c r="BE171"/>
  <c r="BE172"/>
  <c r="BE175"/>
  <c r="BE177"/>
  <c r="BE182"/>
  <c r="BE185"/>
  <c r="BE194"/>
  <c i="10" r="BK117"/>
  <c r="J117"/>
  <c i="11" r="J92"/>
  <c r="J111"/>
  <c r="BE119"/>
  <c r="J91"/>
  <c r="F91"/>
  <c r="E107"/>
  <c r="F92"/>
  <c r="BE120"/>
  <c i="10" r="J92"/>
  <c r="F113"/>
  <c r="BE122"/>
  <c r="J91"/>
  <c r="BE119"/>
  <c r="BE120"/>
  <c r="BE121"/>
  <c r="BE127"/>
  <c r="E107"/>
  <c r="BE123"/>
  <c r="BE125"/>
  <c r="BE126"/>
  <c r="BE128"/>
  <c r="BE130"/>
  <c r="J89"/>
  <c r="F92"/>
  <c r="BE124"/>
  <c r="BE129"/>
  <c i="9" r="J89"/>
  <c r="J113"/>
  <c r="BE120"/>
  <c r="BE122"/>
  <c r="BE129"/>
  <c r="BE130"/>
  <c r="BE131"/>
  <c r="BE132"/>
  <c r="BE133"/>
  <c r="BE134"/>
  <c r="E85"/>
  <c r="F91"/>
  <c r="J92"/>
  <c r="BE119"/>
  <c r="BE121"/>
  <c r="F92"/>
  <c r="BE123"/>
  <c r="BE124"/>
  <c r="BE125"/>
  <c r="BE126"/>
  <c r="BE127"/>
  <c r="BE128"/>
  <c i="8" r="F91"/>
  <c r="J92"/>
  <c r="J113"/>
  <c r="BE126"/>
  <c r="BE127"/>
  <c r="F92"/>
  <c r="J111"/>
  <c r="BE119"/>
  <c r="BE122"/>
  <c r="BE123"/>
  <c r="BE125"/>
  <c r="BE128"/>
  <c i="7" r="BK117"/>
  <c r="J117"/>
  <c r="J96"/>
  <c i="8" r="E85"/>
  <c r="BE120"/>
  <c r="BE121"/>
  <c r="BE124"/>
  <c i="6" r="BK117"/>
  <c r="J117"/>
  <c i="7" r="E85"/>
  <c r="J89"/>
  <c r="F92"/>
  <c r="J114"/>
  <c r="BE119"/>
  <c r="BE120"/>
  <c r="BE123"/>
  <c r="BE130"/>
  <c r="F91"/>
  <c r="BE125"/>
  <c r="BE131"/>
  <c r="BE121"/>
  <c r="BE128"/>
  <c r="BE129"/>
  <c r="J91"/>
  <c r="BE122"/>
  <c r="BE124"/>
  <c r="BE126"/>
  <c r="BE127"/>
  <c r="BE132"/>
  <c i="6" r="J92"/>
  <c r="F113"/>
  <c r="J91"/>
  <c r="F114"/>
  <c r="BE120"/>
  <c r="BE121"/>
  <c r="BE126"/>
  <c r="E85"/>
  <c r="BE123"/>
  <c r="J89"/>
  <c r="BE119"/>
  <c r="BE122"/>
  <c r="BE124"/>
  <c r="BE125"/>
  <c i="5" r="F91"/>
  <c r="BE123"/>
  <c i="4" r="BK134"/>
  <c r="J134"/>
  <c r="J97"/>
  <c i="5" r="J89"/>
  <c r="F92"/>
  <c r="E109"/>
  <c r="BE125"/>
  <c r="BE127"/>
  <c r="BE130"/>
  <c r="J91"/>
  <c r="BE121"/>
  <c i="4" r="E85"/>
  <c r="J129"/>
  <c r="BE140"/>
  <c r="BE142"/>
  <c r="BE164"/>
  <c r="BE176"/>
  <c r="BE179"/>
  <c r="BE180"/>
  <c r="BE193"/>
  <c r="BE197"/>
  <c r="BE199"/>
  <c r="BE202"/>
  <c r="BE240"/>
  <c r="BE268"/>
  <c r="BE271"/>
  <c r="BE297"/>
  <c r="BE299"/>
  <c r="BE325"/>
  <c r="BE330"/>
  <c r="BE353"/>
  <c r="BE368"/>
  <c r="BE370"/>
  <c r="BE380"/>
  <c r="BE386"/>
  <c r="BE392"/>
  <c i="3" r="BK129"/>
  <c r="BK155"/>
  <c r="J155"/>
  <c r="J103"/>
  <c i="4" r="F130"/>
  <c r="BE136"/>
  <c r="BE138"/>
  <c r="BE149"/>
  <c r="BE156"/>
  <c r="BE212"/>
  <c r="BE220"/>
  <c r="BE225"/>
  <c r="BE228"/>
  <c r="BE236"/>
  <c r="BE238"/>
  <c r="BE246"/>
  <c r="BE248"/>
  <c r="BE259"/>
  <c r="BE267"/>
  <c r="BE285"/>
  <c r="BE287"/>
  <c r="BE289"/>
  <c r="BE291"/>
  <c r="BE301"/>
  <c r="BE309"/>
  <c r="BE314"/>
  <c r="BE317"/>
  <c r="BE323"/>
  <c r="BE328"/>
  <c r="BE332"/>
  <c r="BE336"/>
  <c r="BE338"/>
  <c r="BE343"/>
  <c r="BE349"/>
  <c r="BE360"/>
  <c r="BE366"/>
  <c r="BE376"/>
  <c r="F91"/>
  <c r="BE146"/>
  <c r="BE148"/>
  <c r="BE152"/>
  <c r="BE154"/>
  <c r="BE172"/>
  <c r="BE189"/>
  <c r="BE191"/>
  <c r="BE201"/>
  <c r="BE206"/>
  <c r="BE210"/>
  <c r="BE216"/>
  <c r="BE219"/>
  <c r="BE222"/>
  <c r="BE230"/>
  <c r="BE251"/>
  <c r="BE261"/>
  <c r="BE273"/>
  <c r="BE275"/>
  <c r="BE279"/>
  <c r="BE281"/>
  <c r="BE283"/>
  <c r="BE286"/>
  <c r="BE288"/>
  <c r="BE295"/>
  <c r="BE303"/>
  <c r="BE305"/>
  <c r="BE307"/>
  <c r="BE312"/>
  <c r="BE320"/>
  <c r="BE329"/>
  <c r="BE331"/>
  <c r="BE334"/>
  <c r="BE340"/>
  <c r="BE345"/>
  <c r="BE355"/>
  <c r="BE358"/>
  <c r="BE378"/>
  <c r="J89"/>
  <c r="BE150"/>
  <c r="BE158"/>
  <c r="BE162"/>
  <c r="BE166"/>
  <c r="BE168"/>
  <c r="BE170"/>
  <c r="BE174"/>
  <c r="BE182"/>
  <c r="BE187"/>
  <c r="BE195"/>
  <c r="BE204"/>
  <c r="BE208"/>
  <c r="BE213"/>
  <c r="BE215"/>
  <c r="BE218"/>
  <c r="BE221"/>
  <c r="BE224"/>
  <c r="BE231"/>
  <c r="BE234"/>
  <c r="BE243"/>
  <c r="BE247"/>
  <c r="BE253"/>
  <c r="BE257"/>
  <c r="BE263"/>
  <c r="BE284"/>
  <c r="BE293"/>
  <c r="BE306"/>
  <c r="BE308"/>
  <c r="BE315"/>
  <c r="BE327"/>
  <c r="BE347"/>
  <c r="BE351"/>
  <c r="BE357"/>
  <c i="3" r="F91"/>
  <c r="E118"/>
  <c r="J124"/>
  <c r="BE131"/>
  <c r="BE137"/>
  <c r="BE149"/>
  <c r="BE154"/>
  <c r="BE157"/>
  <c r="BE160"/>
  <c r="BE172"/>
  <c r="BE182"/>
  <c r="BE191"/>
  <c r="BE194"/>
  <c r="BE195"/>
  <c r="BE210"/>
  <c r="BE220"/>
  <c r="BE228"/>
  <c r="BE231"/>
  <c r="BE237"/>
  <c r="BE242"/>
  <c r="BE265"/>
  <c r="BE271"/>
  <c r="BE280"/>
  <c r="BE287"/>
  <c r="BE289"/>
  <c r="BE291"/>
  <c r="BE295"/>
  <c r="BE305"/>
  <c r="J89"/>
  <c r="J92"/>
  <c r="BE135"/>
  <c r="BE141"/>
  <c r="BE143"/>
  <c r="BE144"/>
  <c r="BE146"/>
  <c r="BE158"/>
  <c r="BE166"/>
  <c r="BE179"/>
  <c r="BE180"/>
  <c r="BE184"/>
  <c r="BE186"/>
  <c r="BE189"/>
  <c r="BE190"/>
  <c r="BE198"/>
  <c r="BE202"/>
  <c r="BE208"/>
  <c r="BE216"/>
  <c r="BE218"/>
  <c r="BE222"/>
  <c r="BE239"/>
  <c r="BE244"/>
  <c r="BE248"/>
  <c r="BE252"/>
  <c r="BE257"/>
  <c r="BE260"/>
  <c r="BE262"/>
  <c r="BE268"/>
  <c r="BE270"/>
  <c r="BE273"/>
  <c r="BE274"/>
  <c r="F125"/>
  <c r="BE132"/>
  <c r="BE140"/>
  <c r="BE150"/>
  <c r="BE152"/>
  <c r="BE206"/>
  <c r="BE214"/>
  <c r="BE223"/>
  <c r="BE224"/>
  <c r="BE226"/>
  <c r="BE227"/>
  <c r="BE229"/>
  <c r="BE232"/>
  <c r="BE236"/>
  <c r="BE246"/>
  <c r="BE264"/>
  <c r="BE266"/>
  <c r="BE267"/>
  <c r="BE269"/>
  <c r="BE275"/>
  <c r="BE281"/>
  <c r="BE284"/>
  <c r="BE293"/>
  <c r="BE299"/>
  <c r="BE303"/>
  <c r="BE307"/>
  <c r="BE147"/>
  <c r="BE188"/>
  <c r="BE192"/>
  <c r="BE196"/>
  <c r="BE200"/>
  <c r="BE203"/>
  <c r="BE204"/>
  <c r="BE213"/>
  <c r="BE219"/>
  <c r="BE221"/>
  <c r="BE225"/>
  <c r="BE235"/>
  <c r="BE238"/>
  <c r="BE250"/>
  <c r="BE251"/>
  <c r="BE255"/>
  <c r="BE263"/>
  <c r="BE272"/>
  <c r="BE276"/>
  <c r="BE279"/>
  <c r="BE288"/>
  <c r="BE297"/>
  <c r="BE300"/>
  <c r="BE302"/>
  <c i="2" r="F91"/>
  <c r="J92"/>
  <c r="J116"/>
  <c r="BE124"/>
  <c r="BE130"/>
  <c r="BE131"/>
  <c r="BE134"/>
  <c r="BE136"/>
  <c r="BE138"/>
  <c r="BE148"/>
  <c r="BE153"/>
  <c r="BE156"/>
  <c r="BE157"/>
  <c r="BE160"/>
  <c r="BE164"/>
  <c r="BE166"/>
  <c r="BE167"/>
  <c r="BE169"/>
  <c r="BE172"/>
  <c r="BE175"/>
  <c r="BE184"/>
  <c r="BE186"/>
  <c r="BE188"/>
  <c r="BE190"/>
  <c r="BE191"/>
  <c r="BE192"/>
  <c r="BE193"/>
  <c r="BE194"/>
  <c r="BE199"/>
  <c r="BE200"/>
  <c r="BE201"/>
  <c r="BE209"/>
  <c r="BE211"/>
  <c r="BE213"/>
  <c r="BE217"/>
  <c r="BE219"/>
  <c r="BE220"/>
  <c r="BE221"/>
  <c r="BE238"/>
  <c r="BE240"/>
  <c r="BE241"/>
  <c r="BE242"/>
  <c r="E112"/>
  <c r="F119"/>
  <c r="BE127"/>
  <c r="BE128"/>
  <c r="BE129"/>
  <c r="BE132"/>
  <c r="BE133"/>
  <c r="BE135"/>
  <c r="BE140"/>
  <c r="BE143"/>
  <c r="BE147"/>
  <c r="BE155"/>
  <c r="BE158"/>
  <c r="BE159"/>
  <c r="BE161"/>
  <c r="BE171"/>
  <c r="BE177"/>
  <c r="BE181"/>
  <c r="BE182"/>
  <c r="BE187"/>
  <c r="BE189"/>
  <c r="BE195"/>
  <c r="BE197"/>
  <c r="BE198"/>
  <c r="BE210"/>
  <c r="BE218"/>
  <c r="BE222"/>
  <c r="BE225"/>
  <c r="BE228"/>
  <c r="BE232"/>
  <c r="BE233"/>
  <c r="BE234"/>
  <c r="BE237"/>
  <c r="J118"/>
  <c r="BE125"/>
  <c r="BE142"/>
  <c r="BE144"/>
  <c r="BE150"/>
  <c r="BE151"/>
  <c r="BE154"/>
  <c r="BE173"/>
  <c r="BE212"/>
  <c r="BE214"/>
  <c r="BE226"/>
  <c r="BE229"/>
  <c r="BE126"/>
  <c r="BE137"/>
  <c r="BE139"/>
  <c r="BE141"/>
  <c r="BE145"/>
  <c r="BE146"/>
  <c r="BE149"/>
  <c r="BE152"/>
  <c r="BE162"/>
  <c r="BE163"/>
  <c r="BE165"/>
  <c r="BE170"/>
  <c r="BE176"/>
  <c r="BE178"/>
  <c r="BE179"/>
  <c r="BE180"/>
  <c r="BE183"/>
  <c r="BE185"/>
  <c r="BE196"/>
  <c r="BE202"/>
  <c r="BE203"/>
  <c r="BE204"/>
  <c r="BE205"/>
  <c r="BE206"/>
  <c r="BE207"/>
  <c r="BE208"/>
  <c r="BE215"/>
  <c r="BE216"/>
  <c r="BE224"/>
  <c r="BE227"/>
  <c r="BE230"/>
  <c r="BE235"/>
  <c r="BE236"/>
  <c r="BE243"/>
  <c r="F37"/>
  <c i="1" r="BD95"/>
  <c i="3" r="F34"/>
  <c i="1" r="BA96"/>
  <c i="3" r="F36"/>
  <c i="1" r="BC96"/>
  <c i="4" r="F36"/>
  <c i="1" r="BC97"/>
  <c i="5" r="F37"/>
  <c i="1" r="BD98"/>
  <c i="6" r="J34"/>
  <c i="1" r="AW99"/>
  <c i="6" r="F35"/>
  <c i="1" r="BB99"/>
  <c i="7" r="F37"/>
  <c i="1" r="BD100"/>
  <c i="7" r="F35"/>
  <c i="1" r="BB100"/>
  <c i="8" r="F34"/>
  <c i="1" r="BA101"/>
  <c i="8" r="F35"/>
  <c i="1" r="BB101"/>
  <c i="9" r="F37"/>
  <c i="1" r="BD102"/>
  <c i="9" r="F36"/>
  <c i="1" r="BC102"/>
  <c i="10" r="J34"/>
  <c i="1" r="AW103"/>
  <c i="11" r="F36"/>
  <c i="1" r="BC104"/>
  <c i="11" r="F37"/>
  <c i="1" r="BD104"/>
  <c i="12" r="F35"/>
  <c i="1" r="BB105"/>
  <c i="13" r="J34"/>
  <c i="1" r="AW106"/>
  <c i="13" r="F34"/>
  <c i="1" r="BA106"/>
  <c i="14" r="J34"/>
  <c i="1" r="AW107"/>
  <c i="14" r="F37"/>
  <c i="1" r="BD107"/>
  <c i="15" r="F36"/>
  <c i="1" r="BC108"/>
  <c i="16" r="J34"/>
  <c i="1" r="AW109"/>
  <c i="17" r="F35"/>
  <c i="1" r="BB110"/>
  <c i="17" r="J34"/>
  <c i="1" r="AW110"/>
  <c i="2" r="F35"/>
  <c i="1" r="BB95"/>
  <c i="3" r="J34"/>
  <c i="1" r="AW96"/>
  <c i="4" r="F35"/>
  <c i="1" r="BB97"/>
  <c i="5" r="J34"/>
  <c i="1" r="AW98"/>
  <c i="5" r="F35"/>
  <c i="1" r="BB98"/>
  <c i="6" r="F34"/>
  <c i="1" r="BA99"/>
  <c i="6" r="F37"/>
  <c i="1" r="BD99"/>
  <c i="7" r="F36"/>
  <c i="1" r="BC100"/>
  <c i="6" r="J30"/>
  <c i="8" r="J34"/>
  <c i="1" r="AW101"/>
  <c i="8" r="F36"/>
  <c i="1" r="BC101"/>
  <c i="9" r="F34"/>
  <c i="1" r="BA102"/>
  <c i="10" r="F34"/>
  <c i="1" r="BA103"/>
  <c i="10" r="F37"/>
  <c i="1" r="BD103"/>
  <c i="12" r="J34"/>
  <c i="1" r="AW105"/>
  <c i="13" r="F35"/>
  <c i="1" r="BB106"/>
  <c i="14" r="F36"/>
  <c i="1" r="BC107"/>
  <c i="15" r="J34"/>
  <c i="1" r="AW108"/>
  <c i="16" r="F34"/>
  <c i="1" r="BA109"/>
  <c i="16" r="F37"/>
  <c i="1" r="BD109"/>
  <c i="17" r="F37"/>
  <c i="1" r="BD110"/>
  <c i="2" r="J34"/>
  <c i="1" r="AW95"/>
  <c i="3" r="F37"/>
  <c i="1" r="BD96"/>
  <c i="4" r="J34"/>
  <c i="1" r="AW97"/>
  <c i="5" r="F36"/>
  <c i="1" r="BC98"/>
  <c i="5" r="F34"/>
  <c i="1" r="BA98"/>
  <c i="6" r="F36"/>
  <c i="1" r="BC99"/>
  <c i="7" r="J34"/>
  <c i="1" r="AW100"/>
  <c i="7" r="F34"/>
  <c i="1" r="BA100"/>
  <c i="8" r="F37"/>
  <c i="1" r="BD101"/>
  <c i="9" r="F35"/>
  <c i="1" r="BB102"/>
  <c i="10" r="F35"/>
  <c i="1" r="BB103"/>
  <c i="11" r="F34"/>
  <c i="1" r="BA104"/>
  <c i="11" r="F35"/>
  <c i="1" r="BB104"/>
  <c i="12" r="F36"/>
  <c i="1" r="BC105"/>
  <c i="12" r="F37"/>
  <c i="1" r="BD105"/>
  <c i="13" r="F36"/>
  <c i="1" r="BC106"/>
  <c i="14" r="F35"/>
  <c i="1" r="BB107"/>
  <c i="15" r="F35"/>
  <c i="1" r="BB108"/>
  <c i="16" r="F36"/>
  <c i="1" r="BC109"/>
  <c i="17" r="F34"/>
  <c i="1" r="BA110"/>
  <c i="2" r="F36"/>
  <c i="1" r="BC95"/>
  <c i="2" r="F34"/>
  <c i="1" r="BA95"/>
  <c i="3" r="F35"/>
  <c i="1" r="BB96"/>
  <c i="4" r="F34"/>
  <c i="1" r="BA97"/>
  <c i="4" r="F37"/>
  <c i="1" r="BD97"/>
  <c i="9" r="J34"/>
  <c i="1" r="AW102"/>
  <c i="10" r="F36"/>
  <c i="1" r="BC103"/>
  <c i="11" r="J34"/>
  <c i="1" r="AW104"/>
  <c i="10" r="J30"/>
  <c i="11" r="J30"/>
  <c i="12" r="F34"/>
  <c i="1" r="BA105"/>
  <c i="13" r="F37"/>
  <c i="1" r="BD106"/>
  <c i="14" r="F34"/>
  <c i="1" r="BA107"/>
  <c i="15" r="F34"/>
  <c i="1" r="BA108"/>
  <c i="15" r="F37"/>
  <c i="1" r="BD108"/>
  <c i="16" r="F35"/>
  <c i="1" r="BB109"/>
  <c i="17" r="F36"/>
  <c i="1" r="BC110"/>
  <c i="13" l="1" r="R122"/>
  <c i="4" r="R134"/>
  <c i="16" r="T119"/>
  <c i="14" r="T120"/>
  <c i="12" r="P128"/>
  <c i="2" r="P122"/>
  <c i="1" r="AU95"/>
  <c i="4" r="R226"/>
  <c r="P134"/>
  <c i="17" r="P118"/>
  <c i="1" r="AU110"/>
  <c i="15" r="P119"/>
  <c i="1" r="AU108"/>
  <c i="3" r="T155"/>
  <c i="2" r="R122"/>
  <c i="15" r="T119"/>
  <c i="4" r="T134"/>
  <c i="3" r="P155"/>
  <c r="R155"/>
  <c i="16" r="R119"/>
  <c i="4" r="T226"/>
  <c i="3" r="T129"/>
  <c r="T128"/>
  <c i="13" r="T122"/>
  <c i="4" r="P226"/>
  <c i="17" r="R118"/>
  <c i="12" r="P179"/>
  <c i="13" r="BK122"/>
  <c r="J122"/>
  <c i="2" r="T122"/>
  <c i="13" r="P122"/>
  <c i="1" r="AU106"/>
  <c i="12" r="R179"/>
  <c r="T128"/>
  <c r="T127"/>
  <c i="3" r="P129"/>
  <c r="P128"/>
  <c i="1" r="AU96"/>
  <c i="16" r="P119"/>
  <c i="1" r="AU109"/>
  <c i="14" r="R120"/>
  <c i="12" r="R128"/>
  <c r="R127"/>
  <c i="3" r="R129"/>
  <c r="R128"/>
  <c i="2" r="BK122"/>
  <c r="J122"/>
  <c i="8" r="BK117"/>
  <c r="J117"/>
  <c i="16" r="BK119"/>
  <c r="J119"/>
  <c r="J96"/>
  <c i="9" r="BK117"/>
  <c r="J117"/>
  <c i="12" r="BK179"/>
  <c r="J179"/>
  <c r="J102"/>
  <c r="BK128"/>
  <c r="J128"/>
  <c r="J97"/>
  <c i="14" r="BK120"/>
  <c r="J120"/>
  <c i="15" r="BK119"/>
  <c r="J119"/>
  <c r="J96"/>
  <c i="17" r="J119"/>
  <c r="J97"/>
  <c i="4" r="BK226"/>
  <c r="J226"/>
  <c r="J103"/>
  <c i="5" r="BK119"/>
  <c r="J119"/>
  <c r="J96"/>
  <c i="1" r="AG104"/>
  <c i="11" r="J96"/>
  <c i="1" r="AG103"/>
  <c i="10" r="J96"/>
  <c i="1" r="AG99"/>
  <c i="6" r="J96"/>
  <c i="4" r="BK133"/>
  <c r="J133"/>
  <c r="J96"/>
  <c i="3" r="BK128"/>
  <c r="J128"/>
  <c r="J129"/>
  <c r="J97"/>
  <c i="14" r="J30"/>
  <c i="1" r="AG107"/>
  <c i="2" r="F33"/>
  <c i="1" r="AZ95"/>
  <c i="3" r="J30"/>
  <c i="1" r="AG96"/>
  <c i="5" r="J33"/>
  <c i="1" r="AV98"/>
  <c r="AT98"/>
  <c i="5" r="F33"/>
  <c i="1" r="AZ98"/>
  <c i="6" r="J33"/>
  <c i="1" r="AV99"/>
  <c r="AT99"/>
  <c r="AN99"/>
  <c i="7" r="J33"/>
  <c i="1" r="AV100"/>
  <c r="AT100"/>
  <c i="7" r="J30"/>
  <c i="1" r="AG100"/>
  <c i="8" r="F33"/>
  <c i="1" r="AZ101"/>
  <c i="9" r="F33"/>
  <c i="1" r="AZ102"/>
  <c i="10" r="J33"/>
  <c i="1" r="AV103"/>
  <c r="AT103"/>
  <c r="AN103"/>
  <c i="10" r="F33"/>
  <c i="1" r="AZ103"/>
  <c i="12" r="F33"/>
  <c i="1" r="AZ105"/>
  <c i="13" r="J33"/>
  <c i="1" r="AV106"/>
  <c r="AT106"/>
  <c i="15" r="J33"/>
  <c i="1" r="AV108"/>
  <c r="AT108"/>
  <c i="16" r="J33"/>
  <c i="1" r="AV109"/>
  <c r="AT109"/>
  <c r="BC94"/>
  <c r="AY94"/>
  <c r="BA94"/>
  <c r="AW94"/>
  <c r="AK30"/>
  <c r="BB94"/>
  <c r="W31"/>
  <c i="17" r="J30"/>
  <c i="1" r="AG110"/>
  <c i="2" r="J30"/>
  <c i="1" r="AG95"/>
  <c i="3" r="J33"/>
  <c i="1" r="AV96"/>
  <c r="AT96"/>
  <c i="4" r="F33"/>
  <c i="1" r="AZ97"/>
  <c i="13" r="F33"/>
  <c i="1" r="AZ106"/>
  <c i="15" r="F33"/>
  <c i="1" r="AZ108"/>
  <c i="17" r="J33"/>
  <c i="1" r="AV110"/>
  <c r="AT110"/>
  <c r="AN110"/>
  <c i="13" r="J30"/>
  <c i="1" r="AG106"/>
  <c i="8" r="J30"/>
  <c i="1" r="AG101"/>
  <c i="2" r="J33"/>
  <c i="1" r="AV95"/>
  <c r="AT95"/>
  <c r="AN95"/>
  <c i="4" r="J33"/>
  <c i="1" r="AV97"/>
  <c r="AT97"/>
  <c i="12" r="J33"/>
  <c i="1" r="AV105"/>
  <c r="AT105"/>
  <c i="14" r="J33"/>
  <c i="1" r="AV107"/>
  <c r="AT107"/>
  <c r="AN107"/>
  <c i="16" r="F33"/>
  <c i="1" r="AZ109"/>
  <c r="BD94"/>
  <c r="W33"/>
  <c i="9" r="J30"/>
  <c i="1" r="AG102"/>
  <c i="3" r="F33"/>
  <c i="1" r="AZ96"/>
  <c i="6" r="F33"/>
  <c i="1" r="AZ99"/>
  <c i="7" r="F33"/>
  <c i="1" r="AZ100"/>
  <c i="8" r="J33"/>
  <c i="1" r="AV101"/>
  <c r="AT101"/>
  <c r="AN101"/>
  <c i="9" r="J33"/>
  <c i="1" r="AV102"/>
  <c r="AT102"/>
  <c r="AN102"/>
  <c i="11" r="J33"/>
  <c i="1" r="AV104"/>
  <c r="AT104"/>
  <c r="AN104"/>
  <c i="11" r="F33"/>
  <c i="1" r="AZ104"/>
  <c i="14" r="F33"/>
  <c i="1" r="AZ107"/>
  <c i="17" r="F33"/>
  <c i="1" r="AZ110"/>
  <c i="4" l="1" r="T133"/>
  <c i="12" r="P127"/>
  <c i="1" r="AU105"/>
  <c i="4" r="P133"/>
  <c i="1" r="AU97"/>
  <c i="4" r="R133"/>
  <c i="13" r="J96"/>
  <c i="9" r="J96"/>
  <c i="8" r="J96"/>
  <c i="14" r="J96"/>
  <c i="2" r="J96"/>
  <c i="12" r="BK127"/>
  <c r="J127"/>
  <c r="J96"/>
  <c i="17" r="J39"/>
  <c i="14" r="J39"/>
  <c i="13" r="J39"/>
  <c i="11" r="J39"/>
  <c i="10" r="J39"/>
  <c i="9" r="J39"/>
  <c i="1" r="AN100"/>
  <c i="8" r="J39"/>
  <c i="7" r="J39"/>
  <c i="6" r="J39"/>
  <c i="1" r="AN96"/>
  <c i="3" r="J96"/>
  <c r="J39"/>
  <c i="2" r="J39"/>
  <c i="1" r="AN106"/>
  <c i="5" r="J30"/>
  <c i="1" r="AG98"/>
  <c i="16" r="J30"/>
  <c i="1" r="AG109"/>
  <c r="W30"/>
  <c i="4" r="J30"/>
  <c i="1" r="AG97"/>
  <c r="AN97"/>
  <c r="W32"/>
  <c r="AZ94"/>
  <c r="W29"/>
  <c i="15" r="J30"/>
  <c i="1" r="AG108"/>
  <c r="AX94"/>
  <c i="16" l="1" r="J39"/>
  <c i="15" r="J39"/>
  <c i="5" r="J39"/>
  <c i="4" r="J39"/>
  <c i="1" r="AN98"/>
  <c r="AN108"/>
  <c r="AN109"/>
  <c i="12" r="J30"/>
  <c i="1" r="AG105"/>
  <c r="AG94"/>
  <c r="AK26"/>
  <c r="AU94"/>
  <c r="AV94"/>
  <c r="AK29"/>
  <c r="AK35"/>
  <c i="12" l="1" r="J39"/>
  <c i="1" r="AN10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<sst xmlns="http://schemas.openxmlformats.org/spreadsheetml/2006/main">
  <si>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</si>
  <si>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</si>
  <si>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</si>
  <si>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</si>
  <si>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</si>
  <si>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{a4f1bb8c-9adf-4ef4-988a-bc935835988c}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</si>
  <si>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</si>
  <si>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</si>
  <si>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</si>
  <si>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</si>
  <si>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</si>
  <si>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</si>
  <si>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</si>
  <si>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</si>
  <si>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20251510001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</si>
  <si>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</si>
  <si>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</si>
  <si>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VSTUPNÍHO PODLAŽÍ a ÚPRRAVA SERVROVNY OBJEKTU POLIKLINIKY V KARVINÉ</t>
  </si>
  <si>
    <t>KSO:</t>
  </si>
  <si>
    <t>CC-CZ:</t>
  </si>
  <si>
    <t>Místo:</t>
  </si>
  <si>
    <t>Karviná</t>
  </si>
  <si>
    <t>Datum:</t>
  </si>
  <si>
    <t>18. 2. 2024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</si>
  <si>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</si>
  <si>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</si>
  <si>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</si>
  <si>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</si>
  <si>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</si>
  <si>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</si>
  <si>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</si>
  <si>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</si>
  <si>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</si>
  <si>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Barbora Kyšková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</si>
  <si>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</si>
  <si>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</si>
  <si>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</si>
  <si>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</si>
  <si>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</si>
  <si>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</si>
  <si>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</si>
  <si>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</si>
  <si>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</si>
  <si>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</si>
  <si>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</si>
  <si>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</si>
  <si>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</si>
  <si>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</si>
  <si>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</si>
  <si>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</si>
  <si>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</si>
  <si>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</si>
  <si>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</si>
  <si>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</si>
  <si>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</si>
  <si>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</si>
  <si>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</si>
  <si>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</si>
  <si>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</si>
  <si>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</si>
  <si>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</si>
  <si>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</si>
  <si>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</si>
  <si>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</si>
  <si>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</si>
  <si>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</si>
  <si>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</si>
  <si>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</si>
  <si>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</si>
  <si>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</si>
  <si>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</si>
  <si>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</si>
  <si>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</si>
  <si>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</si>
  <si>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</si>
  <si>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</si>
  <si>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</si>
  <si>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</si>
  <si>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</si>
  <si>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</si>
  <si>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</si>
  <si>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 xml:space="preserve">Elektroinstalace </t>
  </si>
  <si>
    <t>STA</t>
  </si>
  <si>
    <t>1</t>
  </si>
  <si>
    <t>{2073841b-bf8b-42bd-b257-28f6ec1588ce}</t>
  </si>
  <si>
    <t>2</t>
  </si>
  <si>
    <t>002</t>
  </si>
  <si>
    <t>Zdravotechnika</t>
  </si>
  <si>
    <t>{31451f42-873e-46c1-bb7d-c84e20050da7}</t>
  </si>
  <si>
    <t>003</t>
  </si>
  <si>
    <t>Stavební práce</t>
  </si>
  <si>
    <t>{0a578080-3059-44ea-858b-c474ae9ba292}</t>
  </si>
  <si>
    <t>005</t>
  </si>
  <si>
    <t xml:space="preserve">Ostatní a vedlejší náklady </t>
  </si>
  <si>
    <t>{572ff800-c1c8-4c66-9429-1717bb8a3f4a}</t>
  </si>
  <si>
    <t>004</t>
  </si>
  <si>
    <t xml:space="preserve">Vzduchotechnika </t>
  </si>
  <si>
    <t>{918db798-c253-4227-9767-45c55157b5fc}</t>
  </si>
  <si>
    <t>004.1</t>
  </si>
  <si>
    <t>Vzduchotechnika - zařízení 1</t>
  </si>
  <si>
    <t>{6da792e8-8f3b-40db-bd13-65cb8df3d369}</t>
  </si>
  <si>
    <t>004.2</t>
  </si>
  <si>
    <t>Vzduchotechnika - zařízení 2</t>
  </si>
  <si>
    <t>{c5f1ec0a-17df-42bb-ac3e-f633b28f509c}</t>
  </si>
  <si>
    <t>004.3</t>
  </si>
  <si>
    <t>Vzduchotechnika - zařízení 3</t>
  </si>
  <si>
    <t>{af245a40-287c-4ec1-b98f-e4edb0ad13b6}</t>
  </si>
  <si>
    <t>004.4</t>
  </si>
  <si>
    <t>Vzduchotechnika - zařízení 4</t>
  </si>
  <si>
    <t>{806117be-51f4-41c8-8509-3ff1ccec3f11}</t>
  </si>
  <si>
    <t>004.5</t>
  </si>
  <si>
    <t>Vzduchotechnika - zařízení 5</t>
  </si>
  <si>
    <t>{8913f183-09bb-4082-bd22-6fc8597e9714}</t>
  </si>
  <si>
    <t>011</t>
  </si>
  <si>
    <t xml:space="preserve">Stavební část - úprava servrovny </t>
  </si>
  <si>
    <t>{52d40f6f-4215-4c59-a3d7-be6251002b6e}</t>
  </si>
  <si>
    <t>012</t>
  </si>
  <si>
    <t xml:space="preserve">Elektroinstalace  - úprava servrovny</t>
  </si>
  <si>
    <t>{94555d61-98aa-4f42-be82-32e5e5354828}</t>
  </si>
  <si>
    <t>013</t>
  </si>
  <si>
    <t>Klimatizace - úprava servrovny</t>
  </si>
  <si>
    <t>{2b0936c2-f74b-4e29-8ac1-97a5a6972ecb}</t>
  </si>
  <si>
    <t>014</t>
  </si>
  <si>
    <t>SK</t>
  </si>
  <si>
    <t>{cb55be94-9a48-4e24-96b7-ed999e98a3ee}</t>
  </si>
  <si>
    <t>015</t>
  </si>
  <si>
    <t>EZS</t>
  </si>
  <si>
    <t>{274446a6-8327-482b-a346-405c711f7349}</t>
  </si>
  <si>
    <t>016</t>
  </si>
  <si>
    <t>EKV</t>
  </si>
  <si>
    <t>{a1efbff2-c38b-4c9d-9b5d-c34024d569fb}</t>
  </si>
  <si>
    <t>KRYCÍ LIST SOUPISU PRACÍ</t>
  </si>
  <si>
    <t>Objekt:</t>
  </si>
  <si>
    <t xml:space="preserve">001 - Elektroinstalace </t>
  </si>
  <si>
    <t>REKAPITULACE ČLENĚNÍ SOUPISU PRACÍ</t>
  </si>
  <si>
    <t>Kód dílu - Popis</t>
  </si>
  <si>
    <t>Cena celkem [CZK]</t>
  </si>
  <si>
    <t>Náklady ze soupisu prací</t>
  </si>
  <si>
    <t>-1</t>
  </si>
  <si>
    <t>D1 - Elektromontáže</t>
  </si>
  <si>
    <t>D2 - Stavební práce</t>
  </si>
  <si>
    <t>D3 - Materiály</t>
  </si>
  <si>
    <t xml:space="preserve">D4 - Dodávky zařízení </t>
  </si>
  <si>
    <t>D5 - HZS</t>
  </si>
  <si>
    <t>D6 - HZS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</si>
  <si>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</si>
  <si>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</si>
  <si>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</si>
  <si>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</si>
  <si>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</si>
  <si>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</si>
  <si>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</si>
  <si>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</si>
  <si>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</si>
  <si>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</si>
  <si>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</si>
  <si>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</si>
  <si>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</si>
  <si>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</si>
  <si>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Elektromontáže</t>
  </si>
  <si>
    <t>ROZPOCET</t>
  </si>
  <si>
    <t>K</t>
  </si>
  <si>
    <t>Pol1</t>
  </si>
  <si>
    <t>lišta vklád.PH 24x22(25x20 , 20X20)</t>
  </si>
  <si>
    <t>m</t>
  </si>
  <si>
    <t>4</t>
  </si>
  <si>
    <t>Pol2</t>
  </si>
  <si>
    <t xml:space="preserve">krab.přístrojová 1901,68L/1,KP 68  bez zapojení</t>
  </si>
  <si>
    <t>ks</t>
  </si>
  <si>
    <t>3</t>
  </si>
  <si>
    <t>Pol3</t>
  </si>
  <si>
    <t xml:space="preserve">krab.odb. (1903;KR 68, KU68/3L)  vč.zap.</t>
  </si>
  <si>
    <t>6</t>
  </si>
  <si>
    <t>Pol4</t>
  </si>
  <si>
    <t xml:space="preserve">krab.rozvodka 003.CS.K.   plast  včet.zapoj.</t>
  </si>
  <si>
    <t>8</t>
  </si>
  <si>
    <t>5</t>
  </si>
  <si>
    <t>Pol5</t>
  </si>
  <si>
    <t>kab.žlab 62/50mm bez víka vč.podpěrek</t>
  </si>
  <si>
    <t>10</t>
  </si>
  <si>
    <t>Pol6</t>
  </si>
  <si>
    <t xml:space="preserve">kab.žlab  125/50mm bez víka vč. podpěrek</t>
  </si>
  <si>
    <t>7</t>
  </si>
  <si>
    <t>Pol7</t>
  </si>
  <si>
    <t>ukonč.kab.smršt.zákl.do 4x10 mm2</t>
  </si>
  <si>
    <t>14</t>
  </si>
  <si>
    <t>Pol8</t>
  </si>
  <si>
    <t>ukonč.kab.smršt.zákl.do 5x4 mm2</t>
  </si>
  <si>
    <t>16</t>
  </si>
  <si>
    <t>9</t>
  </si>
  <si>
    <t>Pol9</t>
  </si>
  <si>
    <t>ukonč.kab.smršt.zákl.do 5x10 mm2</t>
  </si>
  <si>
    <t>18</t>
  </si>
  <si>
    <t>Pol10</t>
  </si>
  <si>
    <t>spín.nást.prost.venk./mokr.3-pólový 25A - řazení 3</t>
  </si>
  <si>
    <t>20</t>
  </si>
  <si>
    <t>11</t>
  </si>
  <si>
    <t>Pol11</t>
  </si>
  <si>
    <t>spín.včet.zap. č.1</t>
  </si>
  <si>
    <t>22</t>
  </si>
  <si>
    <t>Pol12</t>
  </si>
  <si>
    <t xml:space="preserve">spín. včet. zap. č. 5  sériový</t>
  </si>
  <si>
    <t>24</t>
  </si>
  <si>
    <t>13</t>
  </si>
  <si>
    <t>Pol13</t>
  </si>
  <si>
    <t>dvojitý přep.stříd. - řazení 5A,B zápust.vč.zap.</t>
  </si>
  <si>
    <t>26</t>
  </si>
  <si>
    <t>Pol14</t>
  </si>
  <si>
    <t xml:space="preserve">spín. včet.zap.  č.6  střídavý</t>
  </si>
  <si>
    <t>28</t>
  </si>
  <si>
    <t>15</t>
  </si>
  <si>
    <t>Pol15</t>
  </si>
  <si>
    <t>spínač osvětlení,vlhkosti,stmívač,infraspínač, apod.)</t>
  </si>
  <si>
    <t>30</t>
  </si>
  <si>
    <t>Pol16</t>
  </si>
  <si>
    <t xml:space="preserve">zás.5512(3) .....   dvojitá ,průběž.montáž</t>
  </si>
  <si>
    <t>32</t>
  </si>
  <si>
    <t>17</t>
  </si>
  <si>
    <t>Pol17</t>
  </si>
  <si>
    <t xml:space="preserve">zás.5512(3) ...   dvojitá+přep.ochr. ,průběž.montáž</t>
  </si>
  <si>
    <t>34</t>
  </si>
  <si>
    <t>Pol18</t>
  </si>
  <si>
    <t>zás.v krabici prost.vlhké 10/16A 250V 2P+Z</t>
  </si>
  <si>
    <t>36</t>
  </si>
  <si>
    <t>19</t>
  </si>
  <si>
    <t>Pol19</t>
  </si>
  <si>
    <t>transformátor pro signalizač.syst. do krabice(FLM1000)</t>
  </si>
  <si>
    <t>38</t>
  </si>
  <si>
    <t>Pol20</t>
  </si>
  <si>
    <t xml:space="preserve">spínač tahový se  šňůrkou  signální FAP3002</t>
  </si>
  <si>
    <t>40</t>
  </si>
  <si>
    <t>Pol21</t>
  </si>
  <si>
    <t xml:space="preserve">spínač tlačítko reset.  modul  FAP2001</t>
  </si>
  <si>
    <t>42</t>
  </si>
  <si>
    <t>Pol22</t>
  </si>
  <si>
    <t xml:space="preserve">alarm modul do krabice  FEH 2001</t>
  </si>
  <si>
    <t>44</t>
  </si>
  <si>
    <t>23</t>
  </si>
  <si>
    <t>Pol23</t>
  </si>
  <si>
    <t>mont.oceloplech.rozvodnic do 20kg</t>
  </si>
  <si>
    <t>46</t>
  </si>
  <si>
    <t>Pol24</t>
  </si>
  <si>
    <t>skříň s růz.náplní do 10kg</t>
  </si>
  <si>
    <t>48</t>
  </si>
  <si>
    <t>25</t>
  </si>
  <si>
    <t>Pol25</t>
  </si>
  <si>
    <t>svít.zářiv.LED 50-110W,ZÁVĚS., + závěs 2M</t>
  </si>
  <si>
    <t>50</t>
  </si>
  <si>
    <t>Pol26</t>
  </si>
  <si>
    <t>svit.zářiv.LED (14-36)W podhled., IP20-40,</t>
  </si>
  <si>
    <t>52</t>
  </si>
  <si>
    <t>27</t>
  </si>
  <si>
    <t>54</t>
  </si>
  <si>
    <t>Pol27</t>
  </si>
  <si>
    <t>svit.nouzové LED 3-7W stropní, IP20-41,</t>
  </si>
  <si>
    <t>56</t>
  </si>
  <si>
    <t>29</t>
  </si>
  <si>
    <t>Pol28</t>
  </si>
  <si>
    <t>svit.nouzové LED 3-7W nástěnné , IP20-41,</t>
  </si>
  <si>
    <t>58</t>
  </si>
  <si>
    <t>60</t>
  </si>
  <si>
    <t>31</t>
  </si>
  <si>
    <t>Pol29</t>
  </si>
  <si>
    <t xml:space="preserve">svit.zářivk.LED 27-65W podhl.,  IP40</t>
  </si>
  <si>
    <t>Ks</t>
  </si>
  <si>
    <t>62</t>
  </si>
  <si>
    <t>Pol30</t>
  </si>
  <si>
    <t>ochran.pospoj. v prádel.apod. Cu 4-25mm2 (pu)</t>
  </si>
  <si>
    <t>64</t>
  </si>
  <si>
    <t>33</t>
  </si>
  <si>
    <t>Pol31</t>
  </si>
  <si>
    <t>CXKH-R(V).) 3x1.5 mm2 750V (PU)</t>
  </si>
  <si>
    <t>66</t>
  </si>
  <si>
    <t>68</t>
  </si>
  <si>
    <t>35</t>
  </si>
  <si>
    <t>Pol32</t>
  </si>
  <si>
    <t>CYKY-(CXKH-V- ..) 3x1.5 mm2 750V (PU)</t>
  </si>
  <si>
    <t>70</t>
  </si>
  <si>
    <t>Pol33</t>
  </si>
  <si>
    <t xml:space="preserve">CXKH(E)-R,V  3x2.5 mm2 750V (PU)</t>
  </si>
  <si>
    <t>72</t>
  </si>
  <si>
    <t>37</t>
  </si>
  <si>
    <t>Pol34</t>
  </si>
  <si>
    <t>CXKH-R(V) 3Cx6 mm2 750V (PU)</t>
  </si>
  <si>
    <t>74</t>
  </si>
  <si>
    <t>Pol35</t>
  </si>
  <si>
    <t>CXKH(CXKE) 5x1.5 mm2 750V (PU)</t>
  </si>
  <si>
    <t>76</t>
  </si>
  <si>
    <t>39</t>
  </si>
  <si>
    <t>Pol36</t>
  </si>
  <si>
    <t xml:space="preserve">CXKH- V, R   5x4 mm2 750V (PU)</t>
  </si>
  <si>
    <t>78</t>
  </si>
  <si>
    <t>Pol37</t>
  </si>
  <si>
    <t>CHKE-V (CXKE-R) 5x10mm2 750V (PU)</t>
  </si>
  <si>
    <t>80</t>
  </si>
  <si>
    <t>41</t>
  </si>
  <si>
    <t>Pol38</t>
  </si>
  <si>
    <t xml:space="preserve">JYTY 7(8)x1mm  s Al laminovanou folií (PU)</t>
  </si>
  <si>
    <t>82</t>
  </si>
  <si>
    <t>Pol39</t>
  </si>
  <si>
    <t>osazení hmoždinky do cihlového zdiva HM 8</t>
  </si>
  <si>
    <t>84</t>
  </si>
  <si>
    <t>43</t>
  </si>
  <si>
    <t>Pol40</t>
  </si>
  <si>
    <t xml:space="preserve">Svít.  LED pásek</t>
  </si>
  <si>
    <t>M</t>
  </si>
  <si>
    <t>86</t>
  </si>
  <si>
    <t>Pol41</t>
  </si>
  <si>
    <t xml:space="preserve">Svít.  AL profil  U  pro  LED pásek</t>
  </si>
  <si>
    <t>88</t>
  </si>
  <si>
    <t>D2</t>
  </si>
  <si>
    <t>45</t>
  </si>
  <si>
    <t>Pol42</t>
  </si>
  <si>
    <t>vybour.otv.cihl.malt.cem. do R=60mm tl.do 150mm</t>
  </si>
  <si>
    <t>90</t>
  </si>
  <si>
    <t>Pol43</t>
  </si>
  <si>
    <t>vybour.otv.cihl.malt.cem. do R=60mm tl.do 300mm</t>
  </si>
  <si>
    <t>92</t>
  </si>
  <si>
    <t>47</t>
  </si>
  <si>
    <t>Pol44</t>
  </si>
  <si>
    <t>vysek.zdi cihl.kapsy-krab.&lt;100x100x50mm</t>
  </si>
  <si>
    <t>94</t>
  </si>
  <si>
    <t>Pol45</t>
  </si>
  <si>
    <t>vysek.rýh cihla do hl.50mm š.do 70mm</t>
  </si>
  <si>
    <t>96</t>
  </si>
  <si>
    <t>49</t>
  </si>
  <si>
    <t>Pol46</t>
  </si>
  <si>
    <t>vysek.rýh cihla do hl.50mm š.do 150mm</t>
  </si>
  <si>
    <t>98</t>
  </si>
  <si>
    <t>D3</t>
  </si>
  <si>
    <t>Materiály</t>
  </si>
  <si>
    <t>Pol47</t>
  </si>
  <si>
    <t xml:space="preserve">CXKH-V  3CX 1,5</t>
  </si>
  <si>
    <t>100</t>
  </si>
  <si>
    <t>51</t>
  </si>
  <si>
    <t>Pol48</t>
  </si>
  <si>
    <t xml:space="preserve">J-H(ST)H  R 3x2x0,8</t>
  </si>
  <si>
    <t>102</t>
  </si>
  <si>
    <t>Pol49</t>
  </si>
  <si>
    <t xml:space="preserve">CXKH-R  1X 10 ZŹ</t>
  </si>
  <si>
    <t>104</t>
  </si>
  <si>
    <t>53</t>
  </si>
  <si>
    <t>Pol50</t>
  </si>
  <si>
    <t xml:space="preserve">CXKH-R  3x2,5</t>
  </si>
  <si>
    <t>106</t>
  </si>
  <si>
    <t>Pol51</t>
  </si>
  <si>
    <t xml:space="preserve">CXKH-R  3X6</t>
  </si>
  <si>
    <t>108</t>
  </si>
  <si>
    <t>55</t>
  </si>
  <si>
    <t>Pol52</t>
  </si>
  <si>
    <t xml:space="preserve">CXKH-R  5 x 1,5</t>
  </si>
  <si>
    <t>110</t>
  </si>
  <si>
    <t>Pol53</t>
  </si>
  <si>
    <t xml:space="preserve">CXKH-R  3X1,5</t>
  </si>
  <si>
    <t>112</t>
  </si>
  <si>
    <t>57</t>
  </si>
  <si>
    <t>Pol54</t>
  </si>
  <si>
    <t xml:space="preserve">CXKH-R  O 3X1,5</t>
  </si>
  <si>
    <t>114</t>
  </si>
  <si>
    <t>Pol55</t>
  </si>
  <si>
    <t xml:space="preserve">CXKH-R  5 x4</t>
  </si>
  <si>
    <t>116</t>
  </si>
  <si>
    <t>59</t>
  </si>
  <si>
    <t>Pol56</t>
  </si>
  <si>
    <t xml:space="preserve">CXKH-R  5x10</t>
  </si>
  <si>
    <t>118</t>
  </si>
  <si>
    <t>Pol57</t>
  </si>
  <si>
    <t>INFRASPINAC IS 3360 BILY STR</t>
  </si>
  <si>
    <t>KS</t>
  </si>
  <si>
    <t>120</t>
  </si>
  <si>
    <t>61</t>
  </si>
  <si>
    <t>Pol58</t>
  </si>
  <si>
    <t>svorka 273-203 3X1-2,5</t>
  </si>
  <si>
    <t>122</t>
  </si>
  <si>
    <t>Pol59</t>
  </si>
  <si>
    <t>svorka 273-205 5X1-2,5</t>
  </si>
  <si>
    <t>124</t>
  </si>
  <si>
    <t>63</t>
  </si>
  <si>
    <t>Pol60</t>
  </si>
  <si>
    <t>svorka 273-202 2X1-2,5</t>
  </si>
  <si>
    <t>126</t>
  </si>
  <si>
    <t>Pol61</t>
  </si>
  <si>
    <t>svorka 273-204 4X1-2,5</t>
  </si>
  <si>
    <t>128</t>
  </si>
  <si>
    <t>65</t>
  </si>
  <si>
    <t>Pol62</t>
  </si>
  <si>
    <t>SP.TG.3558-651B KRYT JEDNODUCHY</t>
  </si>
  <si>
    <t>130</t>
  </si>
  <si>
    <t>Pol63</t>
  </si>
  <si>
    <t>SP.TG.3558-652B KRYT DVOJ.</t>
  </si>
  <si>
    <t>132</t>
  </si>
  <si>
    <t>67</t>
  </si>
  <si>
    <t>Pol64</t>
  </si>
  <si>
    <t>SP.TG.3901-B10B RAM.JEDN.</t>
  </si>
  <si>
    <t>134</t>
  </si>
  <si>
    <t>Pol65</t>
  </si>
  <si>
    <t xml:space="preserve">SP.TLAČ.TAHOVÝ  SIGNÁLNÍ    FAP 3002</t>
  </si>
  <si>
    <t>136</t>
  </si>
  <si>
    <t>69</t>
  </si>
  <si>
    <t>Pol66</t>
  </si>
  <si>
    <t>SPÍNAČ FAP 2001 tlačítko reset.</t>
  </si>
  <si>
    <t>138</t>
  </si>
  <si>
    <t>Pol67</t>
  </si>
  <si>
    <t>ZAS.TG.5513A-C02357B DVOJ.NATOCENA</t>
  </si>
  <si>
    <t>140</t>
  </si>
  <si>
    <t>71</t>
  </si>
  <si>
    <t>Pol68</t>
  </si>
  <si>
    <t>SP.TG.3558-662B KRYT ZALUZ.</t>
  </si>
  <si>
    <t>142</t>
  </si>
  <si>
    <t>Pol69</t>
  </si>
  <si>
    <t>A-FEH 2001 70 607 17-1 ALARM</t>
  </si>
  <si>
    <t>144</t>
  </si>
  <si>
    <t>73</t>
  </si>
  <si>
    <t>Pol70</t>
  </si>
  <si>
    <t xml:space="preserve">A-FLM 1000  TRAFO</t>
  </si>
  <si>
    <t>146</t>
  </si>
  <si>
    <t>Pol71</t>
  </si>
  <si>
    <t>SP.3559-A01345 STROJEK SPINACE</t>
  </si>
  <si>
    <t>148</t>
  </si>
  <si>
    <t>75</t>
  </si>
  <si>
    <t>Pol72</t>
  </si>
  <si>
    <t>SP.3559-A05345 STROJEK SPINACE</t>
  </si>
  <si>
    <t>150</t>
  </si>
  <si>
    <t>Pol73</t>
  </si>
  <si>
    <t>SP.3559-A06345 STROJEK SPINACE</t>
  </si>
  <si>
    <t>152</t>
  </si>
  <si>
    <t>77</t>
  </si>
  <si>
    <t>Pol74</t>
  </si>
  <si>
    <t>ZAS.TG.5593A-02357 B</t>
  </si>
  <si>
    <t>154</t>
  </si>
  <si>
    <t>Pol75</t>
  </si>
  <si>
    <t>SP.3559-A88345 SP.ZALUZII</t>
  </si>
  <si>
    <t>156</t>
  </si>
  <si>
    <t>79</t>
  </si>
  <si>
    <t>Pol76</t>
  </si>
  <si>
    <t>ZAS.5518N-C02510 B</t>
  </si>
  <si>
    <t>158</t>
  </si>
  <si>
    <t>Pol77</t>
  </si>
  <si>
    <t xml:space="preserve">KR.KP 68  KA</t>
  </si>
  <si>
    <t>160</t>
  </si>
  <si>
    <t>81</t>
  </si>
  <si>
    <t>Pol78</t>
  </si>
  <si>
    <t>KR.KU 68-1902</t>
  </si>
  <si>
    <t>162</t>
  </si>
  <si>
    <t>Pol79</t>
  </si>
  <si>
    <t xml:space="preserve">LISTA LV  20X20 HF  BEZHALOG.</t>
  </si>
  <si>
    <t>164</t>
  </si>
  <si>
    <t>83</t>
  </si>
  <si>
    <t>Pol80</t>
  </si>
  <si>
    <t xml:space="preserve">ZLAB  50/50  2m</t>
  </si>
  <si>
    <t>166</t>
  </si>
  <si>
    <t>Pol81</t>
  </si>
  <si>
    <t>SPOJKA SZM 1</t>
  </si>
  <si>
    <t>168</t>
  </si>
  <si>
    <t>85</t>
  </si>
  <si>
    <t>Pol82</t>
  </si>
  <si>
    <t xml:space="preserve">ZLAB 100/50  2M</t>
  </si>
  <si>
    <t>170</t>
  </si>
  <si>
    <t>Pol83</t>
  </si>
  <si>
    <t>NOSNIK NZ100</t>
  </si>
  <si>
    <t>172</t>
  </si>
  <si>
    <t>87</t>
  </si>
  <si>
    <t>Pol84</t>
  </si>
  <si>
    <t>NOSNIK NZ 50 ZAR.ZINEK</t>
  </si>
  <si>
    <t>174</t>
  </si>
  <si>
    <t>Pol85</t>
  </si>
  <si>
    <t xml:space="preserve">KR.003.CS.K _KB ,  IP65 ,    88X88X48 , BEZHALOG.</t>
  </si>
  <si>
    <t>176</t>
  </si>
  <si>
    <t>89</t>
  </si>
  <si>
    <t>Pol86</t>
  </si>
  <si>
    <t xml:space="preserve">SV.LED  1x22W/2000lm, VESTAV.KRUH., SPMN IP20   310mm</t>
  </si>
  <si>
    <t>178</t>
  </si>
  <si>
    <t>Pol87</t>
  </si>
  <si>
    <t xml:space="preserve">SV.LED  1x15W/1500lm, IP40 , SPMI1500</t>
  </si>
  <si>
    <t>180</t>
  </si>
  <si>
    <t>91</t>
  </si>
  <si>
    <t>Pol88</t>
  </si>
  <si>
    <t xml:space="preserve">SV.LED  1x34W/3800lm, VESTAV.KRUH.,  IP20 , SPMN 390mm</t>
  </si>
  <si>
    <t>182</t>
  </si>
  <si>
    <t>Pol89</t>
  </si>
  <si>
    <t xml:space="preserve">SV.LED DEMMO 1x108W/18160lm, ZÁVĚSNÉ, IP40,  1120mm  + LANK.ZÁVĚS</t>
  </si>
  <si>
    <t>184</t>
  </si>
  <si>
    <t>93</t>
  </si>
  <si>
    <t>Pol90</t>
  </si>
  <si>
    <t xml:space="preserve">SV.LED  1x35W ,600X600, IP40 ,FIT , 4400lm</t>
  </si>
  <si>
    <t>186</t>
  </si>
  <si>
    <t>Pol91</t>
  </si>
  <si>
    <t xml:space="preserve">SV.LED  NOUZ., 3W/1,5H IP20,STROPNÍ</t>
  </si>
  <si>
    <t>188</t>
  </si>
  <si>
    <t>95</t>
  </si>
  <si>
    <t>Pol92</t>
  </si>
  <si>
    <t xml:space="preserve">SV.LED  NOUZ., 3W/1,5H IP20, NÁSTĚNNÉ</t>
  </si>
  <si>
    <t>190</t>
  </si>
  <si>
    <t>Pol93</t>
  </si>
  <si>
    <t xml:space="preserve">LED pásek s lištou a difuzorem  + zdroj  dle projektu</t>
  </si>
  <si>
    <t>192</t>
  </si>
  <si>
    <t>97</t>
  </si>
  <si>
    <t>Pol94</t>
  </si>
  <si>
    <t xml:space="preserve">LED pásek  s lištou a difuzorem + zdroj  dle projektu</t>
  </si>
  <si>
    <t>194</t>
  </si>
  <si>
    <t>D4</t>
  </si>
  <si>
    <t xml:space="preserve">Dodávky zařízení </t>
  </si>
  <si>
    <t>Pol95</t>
  </si>
  <si>
    <t>ROZV.RA1.11 - DOZBROJENÍ DLE PROJEKTU</t>
  </si>
  <si>
    <t>196</t>
  </si>
  <si>
    <t>99</t>
  </si>
  <si>
    <t>Pol96</t>
  </si>
  <si>
    <t>ROZV.RA1.12 - DOZBROJENÍ DLE PROJEKTU</t>
  </si>
  <si>
    <t>198</t>
  </si>
  <si>
    <t>Pol97</t>
  </si>
  <si>
    <t xml:space="preserve">ROZV.RJ1  S VÝZBROJÍ DLE PROJEKTU</t>
  </si>
  <si>
    <t>200</t>
  </si>
  <si>
    <t>101</t>
  </si>
  <si>
    <t>Pol98</t>
  </si>
  <si>
    <t xml:space="preserve">ROZV.RJ2  S VÝZBROJÍ DLE PROJEKTU</t>
  </si>
  <si>
    <t>202</t>
  </si>
  <si>
    <t>Pol99</t>
  </si>
  <si>
    <t xml:space="preserve">ROZV.RB  S VÝZBROJÍ DLE PROJEKTU</t>
  </si>
  <si>
    <t>204</t>
  </si>
  <si>
    <t>103</t>
  </si>
  <si>
    <t>Pol100</t>
  </si>
  <si>
    <t xml:space="preserve">SPÍNAČ VS25  3F. V KRYTÍ IP65</t>
  </si>
  <si>
    <t>206</t>
  </si>
  <si>
    <t>Pol101</t>
  </si>
  <si>
    <t xml:space="preserve">OSUSOVAC RUKOU NEREZ 1800W/230V  TRYSK. BEZDOTYK.</t>
  </si>
  <si>
    <t>208</t>
  </si>
  <si>
    <t>D5</t>
  </si>
  <si>
    <t>HZS</t>
  </si>
  <si>
    <t>105</t>
  </si>
  <si>
    <t>Pol102</t>
  </si>
  <si>
    <t>El.montáž OSUŠOVAČŮ VČETNĚ SEŘÍZENÍ</t>
  </si>
  <si>
    <t>hod.</t>
  </si>
  <si>
    <t>210</t>
  </si>
  <si>
    <t>Pol103</t>
  </si>
  <si>
    <t>Vyhledání původ.obvodů</t>
  </si>
  <si>
    <t>212</t>
  </si>
  <si>
    <t>107</t>
  </si>
  <si>
    <t>Pol104</t>
  </si>
  <si>
    <t>Upravy stavaj. rozvodú EZS dle projektu KYCIK ALARM</t>
  </si>
  <si>
    <t>214</t>
  </si>
  <si>
    <t>Pol105</t>
  </si>
  <si>
    <t>Revize elektro</t>
  </si>
  <si>
    <t>216</t>
  </si>
  <si>
    <t>109</t>
  </si>
  <si>
    <t>Pol106</t>
  </si>
  <si>
    <t>Výpomoc při revizi</t>
  </si>
  <si>
    <t>218</t>
  </si>
  <si>
    <t>Pol107</t>
  </si>
  <si>
    <t>Koordinace s jinými profesemi</t>
  </si>
  <si>
    <t>220</t>
  </si>
  <si>
    <t>111</t>
  </si>
  <si>
    <t>Pol108</t>
  </si>
  <si>
    <t>Demontáž el.zařízení</t>
  </si>
  <si>
    <t>222</t>
  </si>
  <si>
    <t>D6</t>
  </si>
  <si>
    <t xml:space="preserve">Přesun dodávek, doprava dodávek </t>
  </si>
  <si>
    <t>soubor</t>
  </si>
  <si>
    <t>-1057969822</t>
  </si>
  <si>
    <t>113</t>
  </si>
  <si>
    <t>115</t>
  </si>
  <si>
    <t>Prořez materiálu 5% z ceny materiálu</t>
  </si>
  <si>
    <t>1852051790</t>
  </si>
  <si>
    <t xml:space="preserve">Podružný materiál </t>
  </si>
  <si>
    <t>-1404705081</t>
  </si>
  <si>
    <t>Podíl přidružených výkonů</t>
  </si>
  <si>
    <t>1957831324</t>
  </si>
  <si>
    <t>002 - Zdravotechnika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</si>
  <si>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</si>
  <si>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</si>
  <si>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</si>
  <si>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</si>
  <si>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</si>
  <si>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</si>
  <si>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</si>
  <si>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</si>
  <si>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</si>
  <si>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</si>
  <si>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</si>
  <si>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</si>
  <si>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HSV</t>
  </si>
  <si>
    <t>Práce a dodávky HSV</t>
  </si>
  <si>
    <t>Vodorovné konstrukce</t>
  </si>
  <si>
    <t>411388621</t>
  </si>
  <si>
    <t>Zabetonování otvorů tl do 150 mm ze suchých směsí pl do 0,25 m2 ve stropech</t>
  </si>
  <si>
    <t>kus</t>
  </si>
  <si>
    <t>CS ÚRS 2023 02</t>
  </si>
  <si>
    <t>-1990970345</t>
  </si>
  <si>
    <t>451573111</t>
  </si>
  <si>
    <t>Lože pod potrubí otevřený výkop ze štěrkopísku</t>
  </si>
  <si>
    <t>m3</t>
  </si>
  <si>
    <t>1392709250</t>
  </si>
  <si>
    <t>VV</t>
  </si>
  <si>
    <t>"pro ležatou kanalizaci v základech"9*0,6*0,6</t>
  </si>
  <si>
    <t>Úpravy povrchů, podlahy a osazování výplní</t>
  </si>
  <si>
    <t>612135101</t>
  </si>
  <si>
    <t>Hrubá výplň rýh ve stěnách maltou jakékoli šířky rýhy</t>
  </si>
  <si>
    <t>m2</t>
  </si>
  <si>
    <t>-1787503427</t>
  </si>
  <si>
    <t>"zpětná zapravení drážek"210*0,15</t>
  </si>
  <si>
    <t>631312141</t>
  </si>
  <si>
    <t>Doplnění rýh v dosavadních mazaninách betonem prostým</t>
  </si>
  <si>
    <t>-1551394887</t>
  </si>
  <si>
    <t>9*0,15*0,15</t>
  </si>
  <si>
    <t>Ostatní konstrukce a práce, bourání</t>
  </si>
  <si>
    <t>972054341</t>
  </si>
  <si>
    <t>Vybourání otvorů v ŽB stropech nebo klenbách pl do 0,25 m2 tl do 150 mm</t>
  </si>
  <si>
    <t>1687776781</t>
  </si>
  <si>
    <t>974032164</t>
  </si>
  <si>
    <t>Vysekání rýh ve stěnách nebo příčkách z dutých cihel nebo tvárnic hl do 150 mm š do 150 mm</t>
  </si>
  <si>
    <t>-1087315963</t>
  </si>
  <si>
    <t>"pro rozvody vody a kanalizae"210</t>
  </si>
  <si>
    <t>974042564</t>
  </si>
  <si>
    <t>Vysekání rýh v dlažbě betonové nebo jiné monolitické hl do 150 mm š do 150 mm</t>
  </si>
  <si>
    <t>-1286958066</t>
  </si>
  <si>
    <t>977312113</t>
  </si>
  <si>
    <t>Řezání stávajících betonových mazanin vyztužených hl do 150 mm</t>
  </si>
  <si>
    <t>-1536578926</t>
  </si>
  <si>
    <t>997</t>
  </si>
  <si>
    <t>Přesun sutě</t>
  </si>
  <si>
    <t>997013211</t>
  </si>
  <si>
    <t>Vnitrostaveništní doprava suti a vybouraných hmot pro budovy v do 6 m ručně</t>
  </si>
  <si>
    <t>t</t>
  </si>
  <si>
    <t>CS ÚRS 2024 01</t>
  </si>
  <si>
    <t>977310405</t>
  </si>
  <si>
    <t>997013219</t>
  </si>
  <si>
    <t>Příplatek k vnitrostaveništní dopravě suti a vybouraných hmot za zvětšenou dopravu suti ZKD 10 m</t>
  </si>
  <si>
    <t>1091000613</t>
  </si>
  <si>
    <t>12,378*5 'Přepočtené koeficientem množství</t>
  </si>
  <si>
    <t>997013501</t>
  </si>
  <si>
    <t>Odvoz suti a vybouraných hmot na skládku nebo meziskládku do 1 km se složením</t>
  </si>
  <si>
    <t>-723934513</t>
  </si>
  <si>
    <t>997013509</t>
  </si>
  <si>
    <t>Příplatek k odvozu suti a vybouraných hmot na skládku ZKD 1 km přes 1 km</t>
  </si>
  <si>
    <t>-1344000210</t>
  </si>
  <si>
    <t>12,378*19 'Přepočtené koeficientem množství</t>
  </si>
  <si>
    <t>997013631</t>
  </si>
  <si>
    <t>Poplatek za uložení na skládce (skládkovné) stavebního odpadu směsného kód odpadu 17 09 04</t>
  </si>
  <si>
    <t>-101378631</t>
  </si>
  <si>
    <t>998</t>
  </si>
  <si>
    <t>Přesun hmot</t>
  </si>
  <si>
    <t>998011003</t>
  </si>
  <si>
    <t>Přesun hmot pro budovy zděné v přes 12 do 24 m</t>
  </si>
  <si>
    <t>-1398327088</t>
  </si>
  <si>
    <t>PSV</t>
  </si>
  <si>
    <t>Práce a dodávky PSV</t>
  </si>
  <si>
    <t>713</t>
  </si>
  <si>
    <t>Izolace tepelné</t>
  </si>
  <si>
    <t>713420841</t>
  </si>
  <si>
    <t>Odstranění izolace tepelné potrubí rohožemi s úpravou pletivem spojenými drátem tl do 50 mm</t>
  </si>
  <si>
    <t>-1987241167</t>
  </si>
  <si>
    <t>713463121</t>
  </si>
  <si>
    <t>Montáž izolace tepelné potrubí potrubními pouzdry bez úpravy uchycenými sponami 1x</t>
  </si>
  <si>
    <t>2079871041</t>
  </si>
  <si>
    <t>"viz.v.c. D.1.4.b).04 - 06"196,5</t>
  </si>
  <si>
    <t>R-37789</t>
  </si>
  <si>
    <t xml:space="preserve">Pouzdro izolace potrubí 22 x 20 mm - viz. technické podmínky </t>
  </si>
  <si>
    <t>31847988</t>
  </si>
  <si>
    <t>"viz.v.c. D.1.4.b).04 - 06"</t>
  </si>
  <si>
    <t>"teplá"74,5</t>
  </si>
  <si>
    <t>"studená"43</t>
  </si>
  <si>
    <t>Součet</t>
  </si>
  <si>
    <t>117,5*1,05 'Přepočtené koeficientem množství</t>
  </si>
  <si>
    <t>R-37101</t>
  </si>
  <si>
    <t>Pouzdro iIzolace potrubí 25 x 20 mm</t>
  </si>
  <si>
    <t>-694586355</t>
  </si>
  <si>
    <t>"viz.v.c. D.1.4.b).04 - 06-"</t>
  </si>
  <si>
    <t>"tepolá"21,5</t>
  </si>
  <si>
    <t>"studená"25,5</t>
  </si>
  <si>
    <t>47*1,05 'Přepočtené koeficientem množství</t>
  </si>
  <si>
    <t>R-37102</t>
  </si>
  <si>
    <t>Pouzdro iIzolace potrubí 32 x 20 mm</t>
  </si>
  <si>
    <t>17514598</t>
  </si>
  <si>
    <t>"tepolá"16</t>
  </si>
  <si>
    <t>"studená"16</t>
  </si>
  <si>
    <t>32*1,05 'Přepočtené koeficientem množství</t>
  </si>
  <si>
    <t>721</t>
  </si>
  <si>
    <t>Zdravotechnika - vnitřní kanalizace</t>
  </si>
  <si>
    <t>721110802</t>
  </si>
  <si>
    <t xml:space="preserve">Demontáž potrubí kanalizace </t>
  </si>
  <si>
    <t>948406822</t>
  </si>
  <si>
    <t>721174024</t>
  </si>
  <si>
    <t>Potrubí kanalizační z PP odpadní DN 75</t>
  </si>
  <si>
    <t>-53805013</t>
  </si>
  <si>
    <t>"viz.v.č. D.1.4.b).01 - 03"20</t>
  </si>
  <si>
    <t>721174025</t>
  </si>
  <si>
    <t>Potrubí kanalizační z PP odpadní DN 110</t>
  </si>
  <si>
    <t>-907003478</t>
  </si>
  <si>
    <t>"viz.v.č. D.1.4.b).01 - 03"37</t>
  </si>
  <si>
    <t>721174043</t>
  </si>
  <si>
    <t>Potrubí kanalizační z PP připojovací DN 50</t>
  </si>
  <si>
    <t>-1586722817</t>
  </si>
  <si>
    <t>"viz. v.č. D.1.4.b).01 - 03"22,5</t>
  </si>
  <si>
    <t>721174045</t>
  </si>
  <si>
    <t>Potrubí kanalizační z PP připojovací DN 110</t>
  </si>
  <si>
    <t>1120214249</t>
  </si>
  <si>
    <t>"vz. v.č. D.1.4.b).01 - 03"9</t>
  </si>
  <si>
    <t>721174055</t>
  </si>
  <si>
    <t>Potrubí kanalizační z PP dešťové DN 110</t>
  </si>
  <si>
    <t>-1956957372</t>
  </si>
  <si>
    <t>721194104</t>
  </si>
  <si>
    <t>Vyvedení a upevnění odpadních výpustek DN 40/50</t>
  </si>
  <si>
    <t>1031839128</t>
  </si>
  <si>
    <t>721194109</t>
  </si>
  <si>
    <t>Vyvedení a upevnění odpadních výpustek DN 110</t>
  </si>
  <si>
    <t>1745164873</t>
  </si>
  <si>
    <t>721210814</t>
  </si>
  <si>
    <t>Demontáž vpustí podlahových z kyselinovzdorné kameniny DN 125</t>
  </si>
  <si>
    <t>-531247246</t>
  </si>
  <si>
    <t>721211405</t>
  </si>
  <si>
    <t>Vpusť podlahová s vodorovným odtokem DN 40/50 s automatickým a ručním uzávěrem proti vzduté vodě mřížka nerez 115x115</t>
  </si>
  <si>
    <t>-1271231688</t>
  </si>
  <si>
    <t>"viz.v.c.D.1.4.b).02, 03"1"1</t>
  </si>
  <si>
    <t>721290112</t>
  </si>
  <si>
    <t>Zkouška těsnosti potrubí kanalizace vodou DN 150/DN 200</t>
  </si>
  <si>
    <t>529458446</t>
  </si>
  <si>
    <t>998721201</t>
  </si>
  <si>
    <t>Přesun hmot procentní pro vnitřní kanalizaci v objektech v do 6 m</t>
  </si>
  <si>
    <t>%</t>
  </si>
  <si>
    <t>207058155</t>
  </si>
  <si>
    <t>R-7213089</t>
  </si>
  <si>
    <t>D+M potrubí pro odvod kondenzátu DN 16</t>
  </si>
  <si>
    <t>364081544</t>
  </si>
  <si>
    <t>"viz. D.1.4.b).02, 03"22,5</t>
  </si>
  <si>
    <t>R-7213090</t>
  </si>
  <si>
    <t>D+M potrubí pro odvod kondenzátu DN 22</t>
  </si>
  <si>
    <t>-1552633999</t>
  </si>
  <si>
    <t>"viz. v.c.D.1.4.b).02, 03"6,5</t>
  </si>
  <si>
    <t>R-7213095</t>
  </si>
  <si>
    <t>D+M potrubí pro odvod kondenzátu DN 32</t>
  </si>
  <si>
    <t>1209920099</t>
  </si>
  <si>
    <t>"viz. v.c.D.1.4.b).02, 03"2,5</t>
  </si>
  <si>
    <t>R-7213900</t>
  </si>
  <si>
    <t>Napojení nového kanalizačního potrubí na stávající kanalizační potrubí</t>
  </si>
  <si>
    <t>1250018247</t>
  </si>
  <si>
    <t>R-7215200</t>
  </si>
  <si>
    <t>Nástřik kanalizačního potrubí barvou (místnost vstupní hala) vč. dodávky barvy</t>
  </si>
  <si>
    <t>1497896180</t>
  </si>
  <si>
    <t>R-7215978</t>
  </si>
  <si>
    <t>D+M čisticí tvarovky DN 75</t>
  </si>
  <si>
    <t>-44096056</t>
  </si>
  <si>
    <t>"viz. v.c. D.1.4.b).03"2</t>
  </si>
  <si>
    <t>R-7215991</t>
  </si>
  <si>
    <t>D+M Protipožární manžeta pro DN 50</t>
  </si>
  <si>
    <t>2135764937</t>
  </si>
  <si>
    <t>"viz.v.č. D.1.4.b).03, prostup stropem"15</t>
  </si>
  <si>
    <t>R-7215992</t>
  </si>
  <si>
    <t>D+M Protipožární manžeta pro DN 75</t>
  </si>
  <si>
    <t>-35838614</t>
  </si>
  <si>
    <t>"viz.v.č. D.1.4.b).03, prostup stropem"3</t>
  </si>
  <si>
    <t>R-7215993</t>
  </si>
  <si>
    <t>D+M Protipožární manžeta pro DN 110</t>
  </si>
  <si>
    <t>1566815778</t>
  </si>
  <si>
    <t>"viz. v.c. D.1.4.b).03, prostup stropem"12</t>
  </si>
  <si>
    <t>722</t>
  </si>
  <si>
    <t>Zdravotechnika - vnitřní vodovod</t>
  </si>
  <si>
    <t>722130803</t>
  </si>
  <si>
    <t xml:space="preserve">Demontáž potrubí ocelové pozinkované závitové </t>
  </si>
  <si>
    <t>1130570025</t>
  </si>
  <si>
    <t>722174022</t>
  </si>
  <si>
    <t>Potrubí vodovodní plastové PPR svar polyfúze PN 20 D 20x3,4 mm</t>
  </si>
  <si>
    <t>-2108280021</t>
  </si>
  <si>
    <t>"viz.v.č. D.1.4.b).04 - 06"117,5</t>
  </si>
  <si>
    <t>722174023</t>
  </si>
  <si>
    <t>Potrubí vodovodní plastové PPR svar polyfúze PN 20 D 25x4,2 mm</t>
  </si>
  <si>
    <t>1615747831</t>
  </si>
  <si>
    <t>"viz.v.č.D.1.4.b).04 - 06"47</t>
  </si>
  <si>
    <t>722174024</t>
  </si>
  <si>
    <t>Potrubí vodovodní plastové PPR svar polyfúze PN 20 D 32x5,4 mm</t>
  </si>
  <si>
    <t>-1443491949</t>
  </si>
  <si>
    <t>722190901</t>
  </si>
  <si>
    <t>Uzavření nebo otevření vodovodního potrubí při opravách</t>
  </si>
  <si>
    <t>1633375624</t>
  </si>
  <si>
    <t>722220121</t>
  </si>
  <si>
    <t>Nástěnka pro baterii G 1/2" s jedním závitem</t>
  </si>
  <si>
    <t>pár</t>
  </si>
  <si>
    <t>259758061</t>
  </si>
  <si>
    <t>722290215</t>
  </si>
  <si>
    <t>Zkouška těsnosti vodovodního potrubí hrdlového nebo přírubového DN do 100</t>
  </si>
  <si>
    <t>429549686</t>
  </si>
  <si>
    <t>722290234</t>
  </si>
  <si>
    <t>Proplach a dezinfekce vodovodního potrubí DN do 80</t>
  </si>
  <si>
    <t>-942698137</t>
  </si>
  <si>
    <t>998722201</t>
  </si>
  <si>
    <t>Přesun hmot procentní pro vnitřní vodovod v objektech v do 6 m</t>
  </si>
  <si>
    <t>954068847</t>
  </si>
  <si>
    <t>R-7222200</t>
  </si>
  <si>
    <t>Hygienický rozbor vody</t>
  </si>
  <si>
    <t>404564188</t>
  </si>
  <si>
    <t>R-7223098</t>
  </si>
  <si>
    <t>D+M Rohový ventil pro nápojový automat</t>
  </si>
  <si>
    <t>645326687</t>
  </si>
  <si>
    <t>R-7225020</t>
  </si>
  <si>
    <t>Napojení nového vnitřního rozvodu vody na stávající stoupací potrubí vody</t>
  </si>
  <si>
    <t>-1522040313</t>
  </si>
  <si>
    <t>R-7225021</t>
  </si>
  <si>
    <t>Napojení nového vnitřního rozvodu vody na stávající pokračující rozvod vody</t>
  </si>
  <si>
    <t>1329899414</t>
  </si>
  <si>
    <t>R-7225033</t>
  </si>
  <si>
    <t>D+M Protipožárního tmelu na potrubí</t>
  </si>
  <si>
    <t>-1073826109</t>
  </si>
  <si>
    <t>R-7225063</t>
  </si>
  <si>
    <t>Nástřik vodovodního potrubí barvou (místnost vstupní hala) vč. dodávky barvy</t>
  </si>
  <si>
    <t>641628411</t>
  </si>
  <si>
    <t>725</t>
  </si>
  <si>
    <t>Zdravotechnika - zařizovací předměty</t>
  </si>
  <si>
    <t>725110814</t>
  </si>
  <si>
    <t>Demontáž klozetu Kombi</t>
  </si>
  <si>
    <t>-1337902987</t>
  </si>
  <si>
    <t>725112022</t>
  </si>
  <si>
    <t>Klozet keramický závěsný s hlubokým splachováním odpad vodorovný</t>
  </si>
  <si>
    <t>1130389079</t>
  </si>
  <si>
    <t>P</t>
  </si>
  <si>
    <t>Poznámka k položce:_x000d_
Klozet keramický závěsný, včetně prkénka a poklopu - viz. technické podmínky výrobků</t>
  </si>
  <si>
    <t>"viz.v.č. D.1.4.b).02, 03"7</t>
  </si>
  <si>
    <t>725113914</t>
  </si>
  <si>
    <t>Montáž manžety WC</t>
  </si>
  <si>
    <t>-1312566085</t>
  </si>
  <si>
    <t>28651610</t>
  </si>
  <si>
    <t>Manžeta flexi WC</t>
  </si>
  <si>
    <t>167590769</t>
  </si>
  <si>
    <t>725122814</t>
  </si>
  <si>
    <t>Demontáž pisoárových stání s nádrží a dvěma záchodky</t>
  </si>
  <si>
    <t>499118500</t>
  </si>
  <si>
    <t>725210821</t>
  </si>
  <si>
    <t>Demontáž umyvadel bez výtokových armatur</t>
  </si>
  <si>
    <t>-770146466</t>
  </si>
  <si>
    <t>725211616</t>
  </si>
  <si>
    <t>Umyvadlo keramické bílé šířky 550 mm s krytem na sifon připevněné na stěnu šrouby</t>
  </si>
  <si>
    <t>-1389213642</t>
  </si>
  <si>
    <t>Poznámka k položce:_x000d_
UM - Umyvadlo keramické s otvorem pro baterii, bílé, rozměry 600x490 mm - viz. technické podmínky výrobků _x000d_
vč. polosloupu a sifonu</t>
  </si>
  <si>
    <t>"viz.v.č. D.1.4.b).02, 03"3</t>
  </si>
  <si>
    <t>725219105</t>
  </si>
  <si>
    <t xml:space="preserve">Montáž umyvadla  pro invalidy vč.   montáže podomítkového sifonu a baterie</t>
  </si>
  <si>
    <t>-1708812056</t>
  </si>
  <si>
    <t>"viz.v.c.D.1.4.b).02, 03"1</t>
  </si>
  <si>
    <t>642137911</t>
  </si>
  <si>
    <t xml:space="preserve">podomítkový sifon </t>
  </si>
  <si>
    <t>1548282606</t>
  </si>
  <si>
    <t>551440471</t>
  </si>
  <si>
    <t>baterie umyvadlová páková stojánková - pro invalidy - viz. technické podmínky výrobků</t>
  </si>
  <si>
    <t>-893818779</t>
  </si>
  <si>
    <t>642137910</t>
  </si>
  <si>
    <t xml:space="preserve">umyvadlo keramické s otvorem pro baterii pro invalidy  bílé  550x550</t>
  </si>
  <si>
    <t>268784122</t>
  </si>
  <si>
    <t>725240812</t>
  </si>
  <si>
    <t>Demontáž vaniček sprchových bez výtokových armatur</t>
  </si>
  <si>
    <t>-18131935</t>
  </si>
  <si>
    <t>725330840</t>
  </si>
  <si>
    <t>Demontáž výlevka litinová nebo ocelová</t>
  </si>
  <si>
    <t>1690744010</t>
  </si>
  <si>
    <t>725822613</t>
  </si>
  <si>
    <t>Baterie umyvadlová stojánková páková s výpustí</t>
  </si>
  <si>
    <t>-403512682</t>
  </si>
  <si>
    <t xml:space="preserve">Poznámka k položce:_x000d_
viz. technické podmínky výrobků </t>
  </si>
  <si>
    <t>"viz.v.c.D.1.4.b).02, 03"3</t>
  </si>
  <si>
    <t>725829121</t>
  </si>
  <si>
    <t>Montáž baterie umyvadlové nástěnné pákové a klasické ostatní typ</t>
  </si>
  <si>
    <t>1648931003</t>
  </si>
  <si>
    <t>R-7256090</t>
  </si>
  <si>
    <t>Bateria nástěnná výlevka</t>
  </si>
  <si>
    <t>1208238607</t>
  </si>
  <si>
    <t>Poznámka k položce:_x000d_
viz. technické podmínky výrobků</t>
  </si>
  <si>
    <t>725980122</t>
  </si>
  <si>
    <t>D+M Dvířka 15/30</t>
  </si>
  <si>
    <t>100417448</t>
  </si>
  <si>
    <t>"pročist. kusy"2</t>
  </si>
  <si>
    <t>998725201</t>
  </si>
  <si>
    <t>Přesun hmot procentní pro zařizovací předměty v objektech v do 6 m</t>
  </si>
  <si>
    <t>1209642074</t>
  </si>
  <si>
    <t>R-7250011</t>
  </si>
  <si>
    <t>D+M V01 - Zásobník na tekuté mýdlo, bezdotykový, objem 1L vč. kotvení a dodávky kotevních prvků</t>
  </si>
  <si>
    <t>-410721075</t>
  </si>
  <si>
    <t>R-7250012</t>
  </si>
  <si>
    <t>D+M V02 - Zásobník pro toaletní papír vč. kotvení a dodávky kotevních prvků</t>
  </si>
  <si>
    <t>-1333997093</t>
  </si>
  <si>
    <t>R-7250013</t>
  </si>
  <si>
    <t>D+M V03 - Čistící sada skládající se ze záchodové štětky a držáku vč. kotvení a dodávky kotevních prvků</t>
  </si>
  <si>
    <t>-1337143795</t>
  </si>
  <si>
    <t>R-7250014</t>
  </si>
  <si>
    <t>D+M V04 - Zásobník hygienických sáčků vč. kotvení a dodávky kotevních prvků</t>
  </si>
  <si>
    <t>-1217611201</t>
  </si>
  <si>
    <t>R-7250015</t>
  </si>
  <si>
    <t xml:space="preserve">D+M V05 - Odpadkový koš nášlapný, objem 5L </t>
  </si>
  <si>
    <t>1563294298</t>
  </si>
  <si>
    <t>R-7250016</t>
  </si>
  <si>
    <t>D+M V06 - Háček na oděvy jednoduchý vč. kotvení a dodávky kotevních prvků</t>
  </si>
  <si>
    <t>704435228</t>
  </si>
  <si>
    <t>R-7250017</t>
  </si>
  <si>
    <t>D+M V07 - Elektrický osoušeč rukou vč. kotvení a dodávky kotevních prvků</t>
  </si>
  <si>
    <t>603307812</t>
  </si>
  <si>
    <t>R-7250018</t>
  </si>
  <si>
    <t>D+M V08 - Zásobník na papírové ručníky skládané vč. kotvení a dodávky kotevních prvků</t>
  </si>
  <si>
    <t>65413847</t>
  </si>
  <si>
    <t>R-7250019</t>
  </si>
  <si>
    <t>D+M V09 - Zrcadlo 400x600 mm vč. lepení a dodávky lepidla</t>
  </si>
  <si>
    <t>1537269436</t>
  </si>
  <si>
    <t>R-7250020</t>
  </si>
  <si>
    <t>V10 - Odpadkový koš otevřený - WC invalida</t>
  </si>
  <si>
    <t>166191680</t>
  </si>
  <si>
    <t>R-7250021</t>
  </si>
  <si>
    <t xml:space="preserve">D+M V11 - Zrcadlo sklopné s rámečkem, 400x600mm - WC invalida vč. kotvení a dodávky kotevních prvků </t>
  </si>
  <si>
    <t>1671155515</t>
  </si>
  <si>
    <t>R-7250022</t>
  </si>
  <si>
    <t>D+M Zrcadlo 1200 x 800</t>
  </si>
  <si>
    <t>765268734</t>
  </si>
  <si>
    <t>R-7250410</t>
  </si>
  <si>
    <t xml:space="preserve">D+M CSV - centrální směšovací ventil - viz. technické podmínky výrobků </t>
  </si>
  <si>
    <t>-1152786592</t>
  </si>
  <si>
    <t>R-7251120</t>
  </si>
  <si>
    <t xml:space="preserve">D+M Zařízení záchodů klozety keramické závěsné - pro invalidy </t>
  </si>
  <si>
    <t>894004620</t>
  </si>
  <si>
    <t>Poznámka k položce:_x000d_
Klozet keramický závěsný pro invalidy, s hlubokým splachováním</t>
  </si>
  <si>
    <t>"viz.v.č. D.1.4.b).02, 03"1</t>
  </si>
  <si>
    <t>R-7251140</t>
  </si>
  <si>
    <t xml:space="preserve">Montáž manžety výlevky </t>
  </si>
  <si>
    <t>-1760938800</t>
  </si>
  <si>
    <t>R-72590</t>
  </si>
  <si>
    <t>D+M manžeta výlevky</t>
  </si>
  <si>
    <t>444250570</t>
  </si>
  <si>
    <t>R-7251215</t>
  </si>
  <si>
    <t>Pisoárový záchodek automatický s infračerveným senzorem</t>
  </si>
  <si>
    <t>1749102720</t>
  </si>
  <si>
    <t>Poznámka k položce:_x000d_
Pisoár bílý, rozměry 310x335x510 mm, přívod vody shora, odpad dozadu, včetně sifonu - viz. technické podmínky výrobků _x000d_
Infračervený splachovač pisoáru, bateriový provoz, chrom</t>
  </si>
  <si>
    <t>R-7253311</t>
  </si>
  <si>
    <t xml:space="preserve">Výlevka bez výtokových armatur keramická závěsná se sklopnou plastovou mřížkou 500 mm - D+M </t>
  </si>
  <si>
    <t>-1391146656</t>
  </si>
  <si>
    <t xml:space="preserve">Poznámka k položce:_x000d_
závěsná, vč. splachovací nádržky </t>
  </si>
  <si>
    <t>R-7256020</t>
  </si>
  <si>
    <t>D+MProtipožární dvířka 150 / 300 mm (pro čistící kusy) - EW30/DP3</t>
  </si>
  <si>
    <t>1067326271</t>
  </si>
  <si>
    <t>R-7256091</t>
  </si>
  <si>
    <t xml:space="preserve">D+M Podomítkový klimatizační sifon </t>
  </si>
  <si>
    <t>1205080533</t>
  </si>
  <si>
    <t>R-7258201</t>
  </si>
  <si>
    <t>D+M sklopné madlo k WC s držákem toaletního papíru, nerezové, dl. 800 mm</t>
  </si>
  <si>
    <t>-922375910</t>
  </si>
  <si>
    <t xml:space="preserve">Poznámka k položce:_x000d_
vč. kotvení a dodávky kotevních prvků </t>
  </si>
  <si>
    <t>R-7258202</t>
  </si>
  <si>
    <t xml:space="preserve">D+M  pevné madlo k WC nerezové, dl.900 mm</t>
  </si>
  <si>
    <t>1902593207</t>
  </si>
  <si>
    <t>R-7258203</t>
  </si>
  <si>
    <t>D+M svislé madlo k umyvadlu, délka 500 mm</t>
  </si>
  <si>
    <t>-1310985516</t>
  </si>
  <si>
    <t>R-7258204</t>
  </si>
  <si>
    <t>D+M pevné madlo k umvyadlu, s možnosti zavěšení ručníku, délka 600 mm</t>
  </si>
  <si>
    <t>652093809</t>
  </si>
  <si>
    <t>R-7258226</t>
  </si>
  <si>
    <t xml:space="preserve">D+M Infrasenzorové baterie - viz. technické podmínky výrobků </t>
  </si>
  <si>
    <t>-619967923</t>
  </si>
  <si>
    <t>R-7258258</t>
  </si>
  <si>
    <t>D+M Podomítkový pračkový sifon</t>
  </si>
  <si>
    <t>165087488</t>
  </si>
  <si>
    <t>R-7258259</t>
  </si>
  <si>
    <t>D+M nábytkové dvojumyvadlo, včetně skříňky</t>
  </si>
  <si>
    <t>-635536802</t>
  </si>
  <si>
    <t>726</t>
  </si>
  <si>
    <t>Zdravotechnika - předstěnové instalace</t>
  </si>
  <si>
    <t>726131021</t>
  </si>
  <si>
    <t>Instalační předstěna pro pisoár v 1300 mm do lehkých stěn s kovovou kcí</t>
  </si>
  <si>
    <t>2055818901</t>
  </si>
  <si>
    <t>726131041</t>
  </si>
  <si>
    <t>Instalační předstěna - klozet závěsný v 1120 mm s ovládáním zepředu do lehkých stěn s kovovou kcí</t>
  </si>
  <si>
    <t>581602180</t>
  </si>
  <si>
    <t>"viz.v.č.D.1.4.b).02, 03"7</t>
  </si>
  <si>
    <t>R-7261310</t>
  </si>
  <si>
    <t xml:space="preserve">Instalační předstěna - klozet závěsný pro invalidy do lehké stěny </t>
  </si>
  <si>
    <t>1848621586</t>
  </si>
  <si>
    <t>R-7261310.1</t>
  </si>
  <si>
    <t xml:space="preserve">Instalační předstěna - výlevka   do lehkých stěn s kovovou kcí</t>
  </si>
  <si>
    <t>-778273294</t>
  </si>
  <si>
    <t>003 - Stavební práce</t>
  </si>
  <si>
    <t xml:space="preserve">    3 - Svislé a kompletní konstrukce</t>
  </si>
  <si>
    <t xml:space="preserve">    9 - Ostatní konstrukce a práce-bourání</t>
  </si>
  <si>
    <t xml:space="preserve">    711 - Izolace proti vodě, vlhkosti a plynům</t>
  </si>
  <si>
    <t xml:space="preserve">    730 - Vytápění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</si>
  <si>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</si>
  <si>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</si>
  <si>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</si>
  <si>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</si>
  <si>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</si>
  <si>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</si>
  <si>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</si>
  <si>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Svislé a kompletní konstrukce</t>
  </si>
  <si>
    <t>317142420</t>
  </si>
  <si>
    <t>Překlad nenosný pórobetonový š 100 mm v do 250 mm na tenkovrstvou maltu dl do 1000 mm</t>
  </si>
  <si>
    <t>197456187</t>
  </si>
  <si>
    <t>"PŘ4"2</t>
  </si>
  <si>
    <t>317142426</t>
  </si>
  <si>
    <t>Překlad nenosný pórobetonový š 100 mm v do 250 mm na tenkovrstvou maltu dl přes 1500 do 2000 mm</t>
  </si>
  <si>
    <t>-1680315810</t>
  </si>
  <si>
    <t>"PŘ 5"1</t>
  </si>
  <si>
    <t>317142442</t>
  </si>
  <si>
    <t>Překlad nenosný pórobetonový š 150 mm v do 250 mm na tenkovrstvou maltu dl přes 1000 do 1250 mm</t>
  </si>
  <si>
    <t>-2047764329</t>
  </si>
  <si>
    <t>"PŘ 6"1</t>
  </si>
  <si>
    <t>342272225</t>
  </si>
  <si>
    <t>Příčka z pórobetonových hladkých tvárnic na tenkovrstvou maltu tl 100 mm</t>
  </si>
  <si>
    <t>1599952119</t>
  </si>
  <si>
    <t>"viz. výkres nového stavu 1.NP"(1,6+4,3+0,5+1,4*2+0,8+0,9+2+4,2+2,25+1,8*2+0,25)*3,3</t>
  </si>
  <si>
    <t>-(0,7*2)</t>
  </si>
  <si>
    <t>342272245</t>
  </si>
  <si>
    <t>Příčka z pórobetonových hladkých tvárnic na tenkovrstvou maltu tl 150 mm</t>
  </si>
  <si>
    <t>1753434499</t>
  </si>
  <si>
    <t>"viz. výkresy nového stavu - 1.NP"(0,9*4+1,9+2,25+2,125+2,525)*3,3</t>
  </si>
  <si>
    <t>R-3178001</t>
  </si>
  <si>
    <t xml:space="preserve">D+M překladu PŘ 1 - 2x L profil 50x50x5 mm dl. 1200 mm vč. dozdívky </t>
  </si>
  <si>
    <t>-1600522492</t>
  </si>
  <si>
    <t>R-3178002</t>
  </si>
  <si>
    <t xml:space="preserve">D+M překladu PŘ 2 - 2x L profil 50x50x5 mm dl. 1100 mm vč. dozdívky </t>
  </si>
  <si>
    <t>1678017479</t>
  </si>
  <si>
    <t>R-3178003</t>
  </si>
  <si>
    <t xml:space="preserve">D+M překladu PŘ 3 - 2x L profil 60x60x6 mm dl. 1100 mm vč. dozdívky </t>
  </si>
  <si>
    <t>-1739446440</t>
  </si>
  <si>
    <t>612131101</t>
  </si>
  <si>
    <t>Cementový postřik vnitřních stěn nanášený celoplošně ručně</t>
  </si>
  <si>
    <t>-783776060</t>
  </si>
  <si>
    <t>"viz. výkresy nového stavu"(7,3+13+7+13+5,6+4,2*2+9,6+8,1+8,2+19+20+5,8+66+2,1*2+21+8,6+15,8+5,8*2+12,7+12,8+6)*3,3</t>
  </si>
  <si>
    <t>612142001</t>
  </si>
  <si>
    <t>Pletivo sklovláknité vnitřních stěn vtlačené do tmelu</t>
  </si>
  <si>
    <t>464771790</t>
  </si>
  <si>
    <t>612321121</t>
  </si>
  <si>
    <t>Vápenocementová omítka hladká jednovrstvá vnitřních stěn nanášená ručně</t>
  </si>
  <si>
    <t>349215482</t>
  </si>
  <si>
    <t>612321131</t>
  </si>
  <si>
    <t>Vápenocementový štuk vnitřních stěn tloušťky do 3 mm</t>
  </si>
  <si>
    <t>764059925</t>
  </si>
  <si>
    <t>"odpočet obkladů "-(50,59+244,984)</t>
  </si>
  <si>
    <t>612321191</t>
  </si>
  <si>
    <t>Příplatek k vápenocementové omítce vnitřních stěn za každých dalších 5 mm tloušťky ručně</t>
  </si>
  <si>
    <t>1606840231</t>
  </si>
  <si>
    <t>"viz. výkresy nového stavu"(7,3+13+7+13+5,6+4,2*2+9,6+8,1+8,2+19+20+5,8+66+2,1*2+21+8,6+15,8+5,8*2+12,7+12,8+6)*3,3*4</t>
  </si>
  <si>
    <t>619991005</t>
  </si>
  <si>
    <t>Zakrytí stěny fólií</t>
  </si>
  <si>
    <t>1404559775</t>
  </si>
  <si>
    <t>"zakrytí oken a dveří"1,7*2*3*2+3,6*2,3*6+9*3,3*2</t>
  </si>
  <si>
    <t>619995001</t>
  </si>
  <si>
    <t>Začištění omítek kolem oken, dveří, podlah nebo obkladů</t>
  </si>
  <si>
    <t>1478500131</t>
  </si>
  <si>
    <t>"po vyměněných dveřích do vedlejších pavilonů"1,8*3+2,2*2*3</t>
  </si>
  <si>
    <t>632451254</t>
  </si>
  <si>
    <t>Potěr cementový samonivelační litý C30 tl přes 45 do 50 mm</t>
  </si>
  <si>
    <t>-1061650585</t>
  </si>
  <si>
    <t>"podlaha PODL 1 PODL 2"425</t>
  </si>
  <si>
    <t>632451293</t>
  </si>
  <si>
    <t>Příplatek k cementovému samonivelačnímu litému potěru C30 ZKD 5 mm tl přes 50 mm</t>
  </si>
  <si>
    <t>-1963896221</t>
  </si>
  <si>
    <t>"podlaha PODL 1 PODL 2"425*2</t>
  </si>
  <si>
    <t>634112126</t>
  </si>
  <si>
    <t>Obvodová dilatace podlahovým páskem z pěnového PE s fólií mezi stěnou a mazaninou nebo potěrem v 100 mm</t>
  </si>
  <si>
    <t>-1741270493</t>
  </si>
  <si>
    <t>"viz. výkresy nového stavu"(7,3+13+7+13+5,6+4,2*2+9,6+8,1+8,2+19+20+5,8+66+2,1*2+21+8,6+15,8+5,8*2+12,7+12,8+6)</t>
  </si>
  <si>
    <t>R-6324090</t>
  </si>
  <si>
    <t>Vyčištění, vyspravení, vyrovnání st. stropní konstrukcve betonovým potěrem vč. dodávky materiálu</t>
  </si>
  <si>
    <t>-1278681138</t>
  </si>
  <si>
    <t>R-6325030</t>
  </si>
  <si>
    <t xml:space="preserve">Doplnění stropní a podlahové konstrukce po vybourané výtahové šachtě </t>
  </si>
  <si>
    <t>252468917</t>
  </si>
  <si>
    <t xml:space="preserve">Poznámka k položce:_x000d_
bednění, beton, výztuž </t>
  </si>
  <si>
    <t>Ostatní konstrukce a práce-bourání</t>
  </si>
  <si>
    <t>952901111</t>
  </si>
  <si>
    <t>Vyčištění budov bytové a občanské výstavby při výšce podlaží do 4 m</t>
  </si>
  <si>
    <t>CS ÚRS 2023 01</t>
  </si>
  <si>
    <t>-2090250287</t>
  </si>
  <si>
    <t>962031132</t>
  </si>
  <si>
    <t>Bourání příček nebo přizdívek z cihel pálených tl do 100 mm</t>
  </si>
  <si>
    <t>-1873101283</t>
  </si>
  <si>
    <t>"viz. výkresy bouracích prací - 1.NP"(3,2+1,1+4,1+1,1*2+1,4*2+2,8+0,6)*3,35</t>
  </si>
  <si>
    <t>962031133</t>
  </si>
  <si>
    <t>Bourání příček nebo přizdívek z cihel pálených tl přes 100 do 150 mm</t>
  </si>
  <si>
    <t>-738458349</t>
  </si>
  <si>
    <t>"viz. výkresy bouracích prací - 1.NP"(2,25+3+4,5+6,15+2,95+2,8+2,3)*3,35</t>
  </si>
  <si>
    <t>3,9*1,5</t>
  </si>
  <si>
    <t>"1.PP"(5,65+2,175+1)*3,35</t>
  </si>
  <si>
    <t>962052211</t>
  </si>
  <si>
    <t>Bourání zdiva nadzákladového ze ŽB přes 1 m3</t>
  </si>
  <si>
    <t>309959024</t>
  </si>
  <si>
    <t>"viz. výkresy bouracích prací - výtahová šachta - 1.PP, 1.NP"9,18</t>
  </si>
  <si>
    <t>962081141</t>
  </si>
  <si>
    <t>Bourání příček ze skleněných tvárnic tl přes 100 do 150 mm</t>
  </si>
  <si>
    <t>688839574</t>
  </si>
  <si>
    <t>"viz. výkresy bouracích prací - 1.NP"0,95*2,02</t>
  </si>
  <si>
    <t>965043341</t>
  </si>
  <si>
    <t>Bourání podkladů pod dlažby betonových s potěrem nebo teracem tl do 100 mm pl přes 4 m2</t>
  </si>
  <si>
    <t>-1550867208</t>
  </si>
  <si>
    <t>"viz. výkresy bouracích prací - 1.NP"428*0,1</t>
  </si>
  <si>
    <t>965081213</t>
  </si>
  <si>
    <t>Bourání podlah z dlaždic keramických nebo xylolitových tl do 10 mm plochy přes 1 m2</t>
  </si>
  <si>
    <t>-266710835</t>
  </si>
  <si>
    <t>"viz. výkresy bouracích prací - 1.NP"428</t>
  </si>
  <si>
    <t>968072455</t>
  </si>
  <si>
    <t>Vybourání kovových dveřních zárubní pl do 2 m2</t>
  </si>
  <si>
    <t>1524904212</t>
  </si>
  <si>
    <t>"viz. výkresy bouracích prací 1.NP"0,8*2*13+0,9*2*3+0,66*2*8</t>
  </si>
  <si>
    <t>968072456</t>
  </si>
  <si>
    <t>Vybourání kovových dveřních zárubní pl přes 2 m2</t>
  </si>
  <si>
    <t>748532608</t>
  </si>
  <si>
    <t>"viz. výkresy bouracích prací 1.NP"1,7*2*3</t>
  </si>
  <si>
    <t>968072641</t>
  </si>
  <si>
    <t>Vybourání kovových stěn kromě výkladních</t>
  </si>
  <si>
    <t>377301968</t>
  </si>
  <si>
    <t>"viz. výkres bouracích prací 1.NP"12*3,25+2,35*2,15</t>
  </si>
  <si>
    <t>971033471</t>
  </si>
  <si>
    <t>Vybourání otvorů ve zdivu cihelném pl do 0,25 m2 na MVC nebo MV tl do 750 mm</t>
  </si>
  <si>
    <t>39118281</t>
  </si>
  <si>
    <t>971033631</t>
  </si>
  <si>
    <t>Vybourání otvorů ve zdivu cihelném pl do 4 m2 na MVC nebo MV tl do 150 mm</t>
  </si>
  <si>
    <t>2069113062</t>
  </si>
  <si>
    <t xml:space="preserve">"viz. výkresy bouracích prací  1.NP"0,4*2,2+0,9*2,2*2</t>
  </si>
  <si>
    <t>978013191</t>
  </si>
  <si>
    <t>Otlučení (osekání) vnitřní vápenné nebo vápenocementové omítky stěn v rozsahu přes 50 do 100 %</t>
  </si>
  <si>
    <t>678516572</t>
  </si>
  <si>
    <t>"viz. výkresy bouracích prací - 1. NP"(98+77+12,7+4+7+12,9+9,7*2+8,2+9+14,8+16,1+21+8,5+29)*3,37</t>
  </si>
  <si>
    <t>978059511</t>
  </si>
  <si>
    <t>Odsekání a odebrání obkladů stěn z vnitřních obkládaček plochy do 1 m2</t>
  </si>
  <si>
    <t>1856346166</t>
  </si>
  <si>
    <t>"viz. výkres bouracích prací - 1.NP"7,8*1,5+12,4*2+3,9*2*2+7*1,4+13*2+3,9*2*3+4,5*1,4+5,8*1,4+4,5*1,4+8,1*1,5+11,85*2+5,3*2+5*2</t>
  </si>
  <si>
    <t>R-9658520</t>
  </si>
  <si>
    <t xml:space="preserve">Demontáž a odstranění stávající výtahové šachty vč. demontáž a odpojení technologie výtahu </t>
  </si>
  <si>
    <t>-1381397491</t>
  </si>
  <si>
    <t>Poznámka k položce:_x000d_
vč. odvozu na skládku a poplatek za skládkovné</t>
  </si>
  <si>
    <t>R-9850620</t>
  </si>
  <si>
    <t xml:space="preserve">Demontáž vybavení, uložení, zpětná montáž (navigační systém ) </t>
  </si>
  <si>
    <t>-1379461641</t>
  </si>
  <si>
    <t>293949867</t>
  </si>
  <si>
    <t>1009132194</t>
  </si>
  <si>
    <t>247,759*5 'Přepočtené koeficientem množství</t>
  </si>
  <si>
    <t>-469718056</t>
  </si>
  <si>
    <t>557014791</t>
  </si>
  <si>
    <t>247,759*19 'Přepočtené koeficientem množství</t>
  </si>
  <si>
    <t>997013602</t>
  </si>
  <si>
    <t>Poplatek za uložení na skládce (skládkovné) stavebního odpadu železobetonového kód odpadu 17 01 01</t>
  </si>
  <si>
    <t>-73998278</t>
  </si>
  <si>
    <t>131906814</t>
  </si>
  <si>
    <t>997013804</t>
  </si>
  <si>
    <t>Poplatek za uložení na skládce (skládkovné) stavebního odpadu ze skla kód odpadu 17 02 02</t>
  </si>
  <si>
    <t>1468949928</t>
  </si>
  <si>
    <t>997013811</t>
  </si>
  <si>
    <t>Poplatek za uložení na skládce (skládkovné) stavebního odpadu dřevěného kód odpadu 17 02 01</t>
  </si>
  <si>
    <t>1115698195</t>
  </si>
  <si>
    <t>997013814</t>
  </si>
  <si>
    <t>Poplatek za uložení na skládce (skládkovné) stavebního odpadu izolací kód odpadu 17 06 04</t>
  </si>
  <si>
    <t>1825571165</t>
  </si>
  <si>
    <t>998018001</t>
  </si>
  <si>
    <t>Přesun hmot pro budovy ruční pro budovy v do 6 m</t>
  </si>
  <si>
    <t>-1539427719</t>
  </si>
  <si>
    <t>998018011</t>
  </si>
  <si>
    <t>Příplatek k ručnímu přesunu hmot pro budovy za zvětšený přesun ZKD 100 m</t>
  </si>
  <si>
    <t>635347844</t>
  </si>
  <si>
    <t>711</t>
  </si>
  <si>
    <t>Izolace proti vodě, vlhkosti a plynům</t>
  </si>
  <si>
    <t>711131811</t>
  </si>
  <si>
    <t>Odstranění izolace proti zemní vlhkosti vodorovné</t>
  </si>
  <si>
    <t>-302206018</t>
  </si>
  <si>
    <t>998711201</t>
  </si>
  <si>
    <t>Přesun hmot procentní pro izolace proti vodě, vlhkosti a plynům v objektech v do 6 m</t>
  </si>
  <si>
    <t>2084112292</t>
  </si>
  <si>
    <t>R-7112023</t>
  </si>
  <si>
    <t>Demontáž desky 2XFibrex tl. 20 mm</t>
  </si>
  <si>
    <t>67424942</t>
  </si>
  <si>
    <t>713121111</t>
  </si>
  <si>
    <t>Montáž izolace tepelné podlah volně kladenými rohožemi, pásy, dílci, deskami 1 vrstva</t>
  </si>
  <si>
    <t>1163004093</t>
  </si>
  <si>
    <t>28375889</t>
  </si>
  <si>
    <t>deska EPS 150 pro konstrukce s vysokým zatížením λ=0,035 tl 20mm</t>
  </si>
  <si>
    <t>1378156937</t>
  </si>
  <si>
    <t>425*1,1</t>
  </si>
  <si>
    <t>998713201</t>
  </si>
  <si>
    <t>Přesun hmot procentní pro izolace tepelné v objektech v do 6 m</t>
  </si>
  <si>
    <t>1925247573</t>
  </si>
  <si>
    <t>730</t>
  </si>
  <si>
    <t>Vytápění</t>
  </si>
  <si>
    <t>R-7307650</t>
  </si>
  <si>
    <t>VÝMĚNA OTOPNÉHO TĚLESA, ZA NOVÉ DESKOVÉ OTOPNÉ TĚLESO V ODPOVÍDAJÍCÍ VELIKOSTI, NAPOJENÍ STÁVAJÍCÍCH IRC HLAVIC - viz. Z01</t>
  </si>
  <si>
    <t>-1817777156</t>
  </si>
  <si>
    <t xml:space="preserve">Poznámka k položce:_x000d_
demontáž . IRC hlavic_x000d_
_x000d_
D+M nového otopného tělesa _x000d_
zpětná montáž a napojení IRC hlavice _x000d_
</t>
  </si>
  <si>
    <t>"viz. výpis zám. prvků - Z01"7</t>
  </si>
  <si>
    <t>R-7307651</t>
  </si>
  <si>
    <t>VÝMĚNA OTOPNÉHO TĚLESA, ZA NOVÉ DESKOVÉ OTOPNÉ TĚLESO V ODPOVÍDAJÍCÍ VELIKOSTI, NAPOJENÍ STÁVAJÍCÍCH IRC HLAVIC - viz. Z02</t>
  </si>
  <si>
    <t>-1898808942</t>
  </si>
  <si>
    <t xml:space="preserve">Poznámka k položce:_x000d_
demontáž  IRC hlavic_x000d_
_x000d_
D+M nového otopného tělesa _x000d_
zpětná montáž a napojení IRC hlavice _x000d_
</t>
  </si>
  <si>
    <t>"viz. výpis zám. prvků - Z02"1</t>
  </si>
  <si>
    <t>R-7309099</t>
  </si>
  <si>
    <t>vypuštění otopné soustavy</t>
  </si>
  <si>
    <t>-592933118</t>
  </si>
  <si>
    <t>R-7309101</t>
  </si>
  <si>
    <t>Napuštění otopné soustavy, uvedení do provozu</t>
  </si>
  <si>
    <t>1341648232</t>
  </si>
  <si>
    <t>R-7309899</t>
  </si>
  <si>
    <t>Demontáž radiátoru</t>
  </si>
  <si>
    <t>-261249109</t>
  </si>
  <si>
    <t>"viz. výkresy bouracích prací"8</t>
  </si>
  <si>
    <t>763</t>
  </si>
  <si>
    <t>Konstrukce suché výstavby</t>
  </si>
  <si>
    <t>763111351</t>
  </si>
  <si>
    <t>SDK příčka tl 105 mm profil CW+UW 75 desky 1xDF 15 s izolací EI 60</t>
  </si>
  <si>
    <t>-101485467</t>
  </si>
  <si>
    <t>"viz. výkres nového stavu - 1.NP - S03"4*3,3+0,9*3,3</t>
  </si>
  <si>
    <t>763111417</t>
  </si>
  <si>
    <t>SDK příčka tl 150 mm profil CW+UW 100 desky 2xA 12,5 s izolací EI 60 Rw do 56 dB</t>
  </si>
  <si>
    <t>-495407777</t>
  </si>
  <si>
    <t>"viz. výkres nového stavu - 1.NP-SO 01"6,25*3,3</t>
  </si>
  <si>
    <t>"SO 04"8,9*1+4,325*3,3</t>
  </si>
  <si>
    <t>763121415</t>
  </si>
  <si>
    <t>SDK stěna předsazená tl 112,5 mm profil CW+UW 100 deska 1xA 12,5 bez izolace EI 15</t>
  </si>
  <si>
    <t>1492271354</t>
  </si>
  <si>
    <t>"viz. výkres nového stavu -1.NP"2,8*1,5+2*2,7+0,95*2,7+0,85*2,7+1*1,5+0,9*2,7</t>
  </si>
  <si>
    <t>763131411</t>
  </si>
  <si>
    <t>SDK podhled desky 1xA 12,5 bez izolace dvouvrstvá spodní kce profil CD+UD</t>
  </si>
  <si>
    <t>-985578008</t>
  </si>
  <si>
    <t>"viz výkres podhledů POD1"21+2+18,7+36,5+39,4+14,5+16,5</t>
  </si>
  <si>
    <t>763131451</t>
  </si>
  <si>
    <t>SDK podhled deska 1xH2 12,5 bez izolace dvouvrstvá spodní kce profil CD+UD</t>
  </si>
  <si>
    <t>2079078869</t>
  </si>
  <si>
    <t>"viz. výkres podhledů POD4"10+12,9+9,6+9+4</t>
  </si>
  <si>
    <t>763131821</t>
  </si>
  <si>
    <t>Demontáž SDK podhledu s dvouvrstvou nosnou kcí z ocelových profilů opláštění jednoduché</t>
  </si>
  <si>
    <t>249925370</t>
  </si>
  <si>
    <t>"viz. výkresy bouracích prací 1.PP"1,6+3,1+1,5+0,5+1</t>
  </si>
  <si>
    <t>"1.NP"10+23</t>
  </si>
  <si>
    <t>998763201</t>
  </si>
  <si>
    <t>Přesun hmot procentní pro dřevostavby v objektech v přes 6 do 12 m</t>
  </si>
  <si>
    <t>1634741742</t>
  </si>
  <si>
    <t>R-7630512</t>
  </si>
  <si>
    <t xml:space="preserve">D+M akustického podhledu </t>
  </si>
  <si>
    <t>1506777100</t>
  </si>
  <si>
    <t xml:space="preserve">Poznámka k položce:_x000d_
AKUSTICKÝ SDK PODHLED ROZPTÝLENÉ KULATÉ DĚROVÁNÍ, TL. DESKY 12,5 mm_x000d_
NAD NOSNÉ PROFILI UMÍSTIT MINERÁLNÍ VATU TL. 20 mm_x000d_
VČETNĚ NOSNÉ KONSTRUKCE A PŘÍSLUŠENSTVÍ_x000d_
_x000d_
vč. podkladního roštu, vč. všech příslušenství a doplňků </t>
  </si>
  <si>
    <t>"viz. podhled POD2"123</t>
  </si>
  <si>
    <t>R-7631318</t>
  </si>
  <si>
    <t xml:space="preserve">Demontáž plechového  podhledu s dvouvrstvou nosnou kcí z ocelových profilů opláštění jednoduché</t>
  </si>
  <si>
    <t>-1162339440</t>
  </si>
  <si>
    <t>"1.NP"32</t>
  </si>
  <si>
    <t>R-7634000</t>
  </si>
  <si>
    <t xml:space="preserve">D+M kazetového podhledu vč. podkladního roštu </t>
  </si>
  <si>
    <t>-150493751</t>
  </si>
  <si>
    <t>"viz. výkres nového stavu 1.PP "1,6+3,1+1,5+0,5+1</t>
  </si>
  <si>
    <t>R-7635200</t>
  </si>
  <si>
    <t>D+M AKUSTICKÝ KULATÝ PODHLED, PR. 1200 mm</t>
  </si>
  <si>
    <t>1512161547</t>
  </si>
  <si>
    <t>Poznámka k položce:_x000d_
AKUSTICKÝ KULATÝ PODHLED, PR. 1200 mm VČETNĚ NOSNÉ KONSTRUKCE A PŘÍSLUŠENSTVÍ</t>
  </si>
  <si>
    <t>"viz. výkres podhledů-POD03"18</t>
  </si>
  <si>
    <t>766</t>
  </si>
  <si>
    <t>Konstrukce truhlářské</t>
  </si>
  <si>
    <t>766411811</t>
  </si>
  <si>
    <t>Demontáž truhlářského obložení stěn z panelů plochy do 1,5 m2</t>
  </si>
  <si>
    <t>1874594149</t>
  </si>
  <si>
    <t>"viz. výkresy bouracích prací - 1.NP"14,2*2</t>
  </si>
  <si>
    <t>766411822</t>
  </si>
  <si>
    <t>Demontáž truhlářského obložení stěn podkladových roštů</t>
  </si>
  <si>
    <t>-890080677</t>
  </si>
  <si>
    <t>R-7660011</t>
  </si>
  <si>
    <t xml:space="preserve">D+M dveří vč. ocelové zárubně a jejího nátěru - viz. D01 - vč. všech příslušenství a doplňků </t>
  </si>
  <si>
    <t>-1533247434</t>
  </si>
  <si>
    <t>R-7660012</t>
  </si>
  <si>
    <t xml:space="preserve">D+M dveří vč. ocelové zárubně a jejího nátěru - viz. D02 - vč. všech příslušenství a doplňků </t>
  </si>
  <si>
    <t>2025948681</t>
  </si>
  <si>
    <t>R-7660013</t>
  </si>
  <si>
    <t xml:space="preserve">D+M dveří vč. ocelové zárubně a jejího nátěru - viz. D03 - vč. všech příslušenství a doplňků </t>
  </si>
  <si>
    <t>-1249289371</t>
  </si>
  <si>
    <t>R-7660014</t>
  </si>
  <si>
    <t xml:space="preserve">D+M dveří vč. ocelové zárubně a jejího nátěru - viz. D04 - vč. všech příslušenství a doplňků </t>
  </si>
  <si>
    <t>2013256276</t>
  </si>
  <si>
    <t>R-7660015</t>
  </si>
  <si>
    <t xml:space="preserve">D+M dveří vč. ocelové zárubně a jejího nátěru - viz. D05 - vč. všech příslušenství a doplňků </t>
  </si>
  <si>
    <t>234627920</t>
  </si>
  <si>
    <t>R-7660016</t>
  </si>
  <si>
    <t xml:space="preserve">D+M dveří vč. ocelové zárubně a jejího nátěru - viz. D06 - vč. všech příslušenství a doplňků </t>
  </si>
  <si>
    <t>-1326651956</t>
  </si>
  <si>
    <t>R-7660018</t>
  </si>
  <si>
    <t xml:space="preserve">D+Mhliníkových dveří  - viz. D08 - vč. všech příslušenství a doplňků </t>
  </si>
  <si>
    <t>-298177342</t>
  </si>
  <si>
    <t>Poznámka k položce:_x000d_
s požární odolností v souladu s PBŘ</t>
  </si>
  <si>
    <t>R-7660021</t>
  </si>
  <si>
    <t xml:space="preserve">D+M hliníkového posuvného ona  - viz. O01  - vč. všech příslušenství a doplňků </t>
  </si>
  <si>
    <t>2106688744</t>
  </si>
  <si>
    <t>R-7660031</t>
  </si>
  <si>
    <t>D+M ZÁSTĚNA ODDĚLUJÍCÍ PISOÁROVÉ STÁNÍ, HPL - viz. T01</t>
  </si>
  <si>
    <t>1169576330</t>
  </si>
  <si>
    <t xml:space="preserve">Poznámka k položce:_x000d_
ZÁSTĚNA ODDĚLUJÍCÍ PISOÁROVÉ STÁNÍ, HPL KOMPAKTNÍ DESKA TL. 12 mm, KOTVENÍ DO STĚNY (SAMONOSNÉ)_x000d_
_x000d_
vč. kotvení a dodávky kotevních a spojovacích prvků, vč. všech příslušenství a doplňků </t>
  </si>
  <si>
    <t>R-7660032</t>
  </si>
  <si>
    <t>D+M LAMINÁTOVÁ DŘEVOTŘÍSKOVÁ STĚNA HYGIENICKÉHO ZÁZEMÍ , HPL - viz. T02</t>
  </si>
  <si>
    <t>524729198</t>
  </si>
  <si>
    <t xml:space="preserve">Poznámka k položce:_x000d_
LAMINÁTOVÁ DŘEVOTŘÍSKOVÁ STĚNA HYGIENICKÉHO ZÁZEMÍ, VÝŠKA 2100 mm, VČERNĚ DVEŘÍ - D07_x000d_
_x000d_
_x000d_
vč. kotvení a dodávky kotevních a spojovacích prvků, vč. všech příslušenství a doplňků </t>
  </si>
  <si>
    <t>R-7660033</t>
  </si>
  <si>
    <t>D+M SESTAVA LAMINÁTOVÁ DŘEVOTŘÍSKOVÁ STĚNA HYGIENICKÉHO ZÁZEMÍ,Í , HPL - viz. T03</t>
  </si>
  <si>
    <t>-1074554294</t>
  </si>
  <si>
    <t xml:space="preserve">Poznámka k položce:_x000d_
SESTAVA LAMINÁTOVÁ DŘEVOTŘÍSKOVÁ STĚNA HYGIENICKÉHO ZÁZEMÍ, VÝŠKA 2100 mm, VČERNĚ DVEŘÍ - 3 x D07_x000d_
_x000d_
vč. kotvení a dodávky kotevních a spojovacích prvků, vč. všech příslušenství a doplňků </t>
  </si>
  <si>
    <t>R-7660034</t>
  </si>
  <si>
    <t>D+M ZÁVĚSNÝ PŘEBALOVACÍ PULT, SKLÁDACÍ, S BOČNÍ OCHRANOU, NOSNOST 15 KG, KONSTRUKCE DŘEVĚNÁ - viz. T04</t>
  </si>
  <si>
    <t>-869759673</t>
  </si>
  <si>
    <t xml:space="preserve">Poznámka k položce:_x000d_
ZÁVĚSNÝ PŘEBALOVACÍ PULT, SKLÁDACÍ, S BOČNÍ OCHRANOU, NOSNOST 15 KG, KONSTRUKCE DŘEVĚNÁ_x000d_
_x000d_
SOUČÁSTÍ POLSTROVANÁ PŘEBALOVACÍ PODLOŽKA_x000d_
_x000d_
vč. kotvení a dodávky kotevních a spojovacích prvků, vč. všech příslušenství a doplňků </t>
  </si>
  <si>
    <t>R-7660035</t>
  </si>
  <si>
    <t xml:space="preserve">D+M vybavení bufetu vč. výdejního pultu  S POLICEMI, VÝKLOPNOU DESKOU - viz. výkres BUFETU</t>
  </si>
  <si>
    <t>-1481417536</t>
  </si>
  <si>
    <t>Poznámka k položce:_x000d_
vč.dvojdřezu a baterie</t>
  </si>
  <si>
    <t>R-7660036</t>
  </si>
  <si>
    <t>D+M prosklené lednice 278 l</t>
  </si>
  <si>
    <t>857577264</t>
  </si>
  <si>
    <t>R-7660039</t>
  </si>
  <si>
    <t>D+M kuchyňské linky - viz. T06 vč. dřezu a baterie - viz. v.č. D.1.1.c)04</t>
  </si>
  <si>
    <t>-846254554</t>
  </si>
  <si>
    <t>R-7662053</t>
  </si>
  <si>
    <t>Demontáž vybavení bufetu</t>
  </si>
  <si>
    <t>1280215370</t>
  </si>
  <si>
    <t>R-7665020</t>
  </si>
  <si>
    <t>Demontáž pultu</t>
  </si>
  <si>
    <t>-780664942</t>
  </si>
  <si>
    <t>R-7668052</t>
  </si>
  <si>
    <t>Demontáž schránek</t>
  </si>
  <si>
    <t>1018590085</t>
  </si>
  <si>
    <t>R-7668100</t>
  </si>
  <si>
    <t xml:space="preserve">D+M dřevěného obkladu vč. podkladního roštu, vč. všech ukončovacích lišt, vč. kotvení a dodávky kotevních a spojovacích prvků, vč. všech příslušenství a doplňků </t>
  </si>
  <si>
    <t>-1842506778</t>
  </si>
  <si>
    <t>"viz. výkres nového stavu - 1.NP"6,3*3,25+2,2*1,6*2+7,1*3,25+7,2*1+0,8*3,25</t>
  </si>
  <si>
    <t>767</t>
  </si>
  <si>
    <t>Konstrukce zámečnické</t>
  </si>
  <si>
    <t>767810811</t>
  </si>
  <si>
    <t>Demontáž mřížek větracích ocelových čtyřhranných nebo kruhových</t>
  </si>
  <si>
    <t>2125240091</t>
  </si>
  <si>
    <t>"viz. výkres bouracích prací - 1.NP"8</t>
  </si>
  <si>
    <t>998767201</t>
  </si>
  <si>
    <t>Přesun hmot procentní pro zámečnické konstrukce v objektech v do 6 m</t>
  </si>
  <si>
    <t>-1597746238</t>
  </si>
  <si>
    <t>R-7675020</t>
  </si>
  <si>
    <t>D+M ocelové výztuhy - viz. S05</t>
  </si>
  <si>
    <t>93166766</t>
  </si>
  <si>
    <t xml:space="preserve">Poznámka k položce:_x000d_
OCELOVÁ VÝSTUHA KOTVENA DO STROPNÍ KONSTRUKCE A OBVODOVÝCH STĚN_x000d_
JEKL 100/60/4 (VxŠxTL), DÉLKA 3395 mm, 2ks, BUDE ZPRACOVÁNA VÝROBNÍ DOKUMENTACE_x000d_
</t>
  </si>
  <si>
    <t>R-7675021</t>
  </si>
  <si>
    <t>D+M SESTAVA POŠTOVNÍCH SCHRÁNEK, SCHRÁNKA LEŽATÁ SE SKLAPKOU, VHOZ I VÝBĚR VPŘEDU, MATERIÁL SCHRÁNKY POZINKOVAANÁ OCEL, SOUČÁSTÍ PLASTOVÁ JMENOVKA, OSAZENÍ ZÁMKEM, PŘEDNÍ ČÁST SCHRÁNKY LAKOVANÁ V BARVĚ RAL 7016-ANTRACIT</t>
  </si>
  <si>
    <t>-104073755</t>
  </si>
  <si>
    <t xml:space="preserve">Poznámka k položce:_x000d_
viz. Z03 - 385x300x220 mm_x000d_
_x000d_
SESTAVA JE TVOŘENA 6xSCHRÁNKA SVISLE, 12xSCHRÁNKA VODOROVNĚ, SPODNÍ ŘADA SCHRÁNEK OD VÝŠKY 500mm OD PODLAHY_x000d_
vč. kotvení a dodávky kotevních a spojovacích prvků </t>
  </si>
  <si>
    <t>"viz. Z03"54</t>
  </si>
  <si>
    <t>R-7675022</t>
  </si>
  <si>
    <t>-1150687010</t>
  </si>
  <si>
    <t xml:space="preserve">Poznámka k položce:_x000d_
viz. Z03 - 385x300x110 mm_x000d_
_x000d_
SESTAVA JE TVOŘENA 6xSCHRÁNKA SVISLE, 12xSCHRÁNKA VODOROVNĚ, SPODNÍ ŘADA SCHRÁNEK OD VÝŠKY 500mm OD PODLAHY_x000d_
vč. kotvení a dodávky kotevních a spojovacích prvků </t>
  </si>
  <si>
    <t>"viz. Z03"36</t>
  </si>
  <si>
    <t>R-7675026</t>
  </si>
  <si>
    <t>D+M ocelové výztuhy - viz. S07</t>
  </si>
  <si>
    <t>-316235917</t>
  </si>
  <si>
    <t xml:space="preserve">Poznámka k položce:_x000d_
OCELOVÁ VÝSTUHA - SLOUPEK, KOTVENA DO STROPNÍ KONSTRUKCE A PODLAHY_x000d_
JEKL 60/60/4 (VxŠxTL), DÉLKA 3250 mm,_x000d_
_x000d_
</t>
  </si>
  <si>
    <t>R-7675027</t>
  </si>
  <si>
    <t>D+M bezrámové příčky 3395 x 2300 mm vč. všech systémových příslušenství a doplňků, vč. kotvení a dodávky kotevních prvků - viz. S08</t>
  </si>
  <si>
    <t>-593310236</t>
  </si>
  <si>
    <t xml:space="preserve">Poznámka k položce:_x000d_
BEZRÁMOVÁ PŘÍČKA VÝŠKY 2300 mm, JEDNODUCHÉ ZASKLENÍ, MIN. NEPRŮZVUČNOST 37dB_x000d_
TL. SKLA 12 mm, VČETNĚ DVEŘNÍHO KŘÍDLA 8_x000d_
_x000d_
</t>
  </si>
  <si>
    <t>R-7678230</t>
  </si>
  <si>
    <t>D+M REVIZNÍ DVÍŘKA DO PODHLEDU, OTVÍRÁNÍ A ZAVÍRÁNÍ TLAČNÝMI ZÁMKY, DVÍŘKA OPATŘENA BEZPEČNOSTNÍM LANKEM, MINIMÁLNÍ SPÁRA - viz. Z04</t>
  </si>
  <si>
    <t>-959097771</t>
  </si>
  <si>
    <t>R-7678231</t>
  </si>
  <si>
    <t>D+M RLAMELOVÉ REVIZNÍ DVÍŘKA DO PODHLEDU (ROZMĚRY JEDNOTLIVÝCH LAMEL 500x2125 mm, CELKOVÝ POČET SKLÁDACÍCH LAMEL 6ks, SKLÁDÁNÍ SMĚREM K PAVILONU A4)- viz. Z05</t>
  </si>
  <si>
    <t>-1384508112</t>
  </si>
  <si>
    <t>R-7678232</t>
  </si>
  <si>
    <t>D+M LAMELOVÉ REVIZNÍ DVÍŘKA DO PODHLEDU (ROZMĚRY JEDNOTLIVÝCH LAMEL 500x900 mm, CELKOVÝ POČET SKLÁDACÍCH LAMEL 4ks, SKLÁDÁNÍ SMĚREM KE STĚNĚ)- viz. Z06</t>
  </si>
  <si>
    <t>-1528355125</t>
  </si>
  <si>
    <t>R-7678901</t>
  </si>
  <si>
    <t>D+M PHP HASEBNÍ SCHOPNOST 21A - vč. revize - viz. Z07</t>
  </si>
  <si>
    <t>-280639013</t>
  </si>
  <si>
    <t>R-7678902</t>
  </si>
  <si>
    <t>D+M POPISOVÉ CEDULU JEDNOTLIVÝCH PAVILONŮ - viz. Z08</t>
  </si>
  <si>
    <t>-1265250867</t>
  </si>
  <si>
    <t>R-7678903</t>
  </si>
  <si>
    <t>ZPĚTNÁ MONTÁŽ INFORMAČNÍ TABULE - viz. Z09</t>
  </si>
  <si>
    <t>1575126696</t>
  </si>
  <si>
    <t xml:space="preserve">Poznámka k položce:_x000d_
vč. kotfvení a dodávky kotevních prvků </t>
  </si>
  <si>
    <t>R-7678904</t>
  </si>
  <si>
    <t>POTRUBÍ VYTÁPĚNÍ BUDE OPATŘENO 3-MI VRSTVAMI NÁTĚRU PRO OTOPNÁ TĚLESA V BARVĚ BÍLÁ (RAL 9010), vč. dodávky barvy</t>
  </si>
  <si>
    <t>115832706</t>
  </si>
  <si>
    <t>Poznámka k položce:_x000d_
viz. Z10</t>
  </si>
  <si>
    <t>R-7678905</t>
  </si>
  <si>
    <t xml:space="preserve">D+M ELEKTRICKÁ ROLETA SE ZÁMKEM vč. všech příslušenství a doplňků  - viz,. Z11</t>
  </si>
  <si>
    <t>-228005753</t>
  </si>
  <si>
    <t>R-7678906</t>
  </si>
  <si>
    <t>D+M DILATAČNÍ PROFILI MEZI JEDNOTLIVÝMI PIVILONY - viz. Z12</t>
  </si>
  <si>
    <t>1335813416</t>
  </si>
  <si>
    <t>R-7678907</t>
  </si>
  <si>
    <t>D+M OCELOVÁ KONSTRUKCE - PODSTAVEC PRO KONDENZAČNÍ JEDNOTKU (RÁM + NOHY), vč. povrchové úpravy</t>
  </si>
  <si>
    <t>180276173</t>
  </si>
  <si>
    <t xml:space="preserve">Poznámka k položce:_x000d_
viz. Z13, vč. kotvení a dodávky kotevních prvků </t>
  </si>
  <si>
    <t>771</t>
  </si>
  <si>
    <t>Podlahy z dlaždic</t>
  </si>
  <si>
    <t>771111011</t>
  </si>
  <si>
    <t>Vysátí podkladu před pokládkou dlažby</t>
  </si>
  <si>
    <t>717515871</t>
  </si>
  <si>
    <t>771121011</t>
  </si>
  <si>
    <t>Nátěr penetrační na podlahu</t>
  </si>
  <si>
    <t>1051331308</t>
  </si>
  <si>
    <t>771151024</t>
  </si>
  <si>
    <t>Samonivelační stěrka podlah pevnosti 30 MPa tl přes 8 do 10 mm</t>
  </si>
  <si>
    <t>985136432</t>
  </si>
  <si>
    <t>771574432</t>
  </si>
  <si>
    <t>Montáž podlah keramických reliéfních nebo z dekorů lepených cementovým flexibilním lepidlem přes 0,5 do 2 ks/m2</t>
  </si>
  <si>
    <t>-1849035879</t>
  </si>
  <si>
    <t>"podlaha PODL 1 PODL 2"425-34</t>
  </si>
  <si>
    <t>59761102</t>
  </si>
  <si>
    <t xml:space="preserve">dlažba keramická slinutá mrazuvzdorná  s jedním rozměrem přes 800 do 1200mm tl do 10mm přes 0,5 do 2ks/m2</t>
  </si>
  <si>
    <t>-1457152402</t>
  </si>
  <si>
    <t>391*1,15 'Přepočtené koeficientem množství</t>
  </si>
  <si>
    <t>771591112</t>
  </si>
  <si>
    <t>Izolace pod dlažbu nátěrem nebo stěrkou ve dvou vrstvách</t>
  </si>
  <si>
    <t>1535800374</t>
  </si>
  <si>
    <t>998771201</t>
  </si>
  <si>
    <t>Přesun hmot procentní pro podlahy z dlaždic v objektech v do 6 m</t>
  </si>
  <si>
    <t>4311086</t>
  </si>
  <si>
    <t>776</t>
  </si>
  <si>
    <t>Podlahy povlakové</t>
  </si>
  <si>
    <t>998776201</t>
  </si>
  <si>
    <t>Přesun hmot procentní pro podlahy povlakové v objektech v do 6 m</t>
  </si>
  <si>
    <t>-849340957</t>
  </si>
  <si>
    <t>R-7760020</t>
  </si>
  <si>
    <t xml:space="preserve">DM čisticí zóny vč. lepeníé a dodávky lepidla, vč. kobercových lišt </t>
  </si>
  <si>
    <t>252266764</t>
  </si>
  <si>
    <t>781</t>
  </si>
  <si>
    <t>Dokončovací práce - obklady</t>
  </si>
  <si>
    <t>117</t>
  </si>
  <si>
    <t>781121011</t>
  </si>
  <si>
    <t>Nátěr penetrační na stěnu</t>
  </si>
  <si>
    <t>157102064</t>
  </si>
  <si>
    <t>"viz. výkres nového stavu -1.NP"(7,4+12,6+7,06+13,05+5,6+4,3+7,5+9,6+8,2+8,5+5,3+5,7)*2,1</t>
  </si>
  <si>
    <t>-(0,8*2*3+0,8*2*2+0,8*2+0,8*2+0,7*2+0,8*2+0,7*2+0,8*2*2+0,7*2+0,9*2+0,8*2+0,8*2+0,7*2*2)</t>
  </si>
  <si>
    <t>23,5*3,25+0,8*3,25+6,85*0,95</t>
  </si>
  <si>
    <t>-(0,8*2*4+0,9*2+1,7*2)</t>
  </si>
  <si>
    <t>781131112</t>
  </si>
  <si>
    <t>Izolace pod obklad nátěrem nebo stěrkou ve dvou vrstvách</t>
  </si>
  <si>
    <t>-1830163877</t>
  </si>
  <si>
    <t>"viz. výkres nového stavu -1.NP"(7,4+12,6+7,06+13,05+5,6+4,3+7,5+9,6+8,2+8,5+5,3+5,7)*0,3</t>
  </si>
  <si>
    <t>119</t>
  </si>
  <si>
    <t>781131264</t>
  </si>
  <si>
    <t>Izolace pod obklad těsnícími pásy mezi podlahou a stěnou</t>
  </si>
  <si>
    <t>1466636386</t>
  </si>
  <si>
    <t>"viz. výkres nového stavu -1.NP"(7,4+12,6+7,06+13,05+5,6+4,3+7,5+9,6+8,2+8,5+5,3+5,7)</t>
  </si>
  <si>
    <t>781472212</t>
  </si>
  <si>
    <t>Montáž obkladů keramických hladkých lepených cementovým flexibilním lepidlem přes 0,5 do 2 ks/m2</t>
  </si>
  <si>
    <t>-1283264199</t>
  </si>
  <si>
    <t>121</t>
  </si>
  <si>
    <t>59761141</t>
  </si>
  <si>
    <t>dlažba keramická slinutá mrazuvzdorná R9/A povrch hladký/matný tl do 10mm přes 0,5 do 2ks/m2</t>
  </si>
  <si>
    <t>-138091836</t>
  </si>
  <si>
    <t>244,984*1,2 'Přepočtené koeficientem množství</t>
  </si>
  <si>
    <t>998781201</t>
  </si>
  <si>
    <t>Přesun hmot procentní pro obklady keramické v objektech v do 6 m</t>
  </si>
  <si>
    <t>-1685576513</t>
  </si>
  <si>
    <t>784</t>
  </si>
  <si>
    <t>Dokončovací práce - malby a tapety</t>
  </si>
  <si>
    <t>123</t>
  </si>
  <si>
    <t>784181111</t>
  </si>
  <si>
    <t>Základní silikátová jednonásobná bezbarvá penetrace podkladu v místnostech v do 3,80 m</t>
  </si>
  <si>
    <t>-1797314968</t>
  </si>
  <si>
    <t>784221101</t>
  </si>
  <si>
    <t>Dvojnásobné bílé malby ze směsí za sucha dobře otěruvzdorných v místnostech do 3,80 m</t>
  </si>
  <si>
    <t>1242851819</t>
  </si>
  <si>
    <t>125</t>
  </si>
  <si>
    <t>R-7842211</t>
  </si>
  <si>
    <t>Nátěr/nástřik betonového stropu - barva černá, vč. dodávky bervy , vč. přípravy podkladu (očištění, obroušení výstupků, penetrace)</t>
  </si>
  <si>
    <t>-206223874</t>
  </si>
  <si>
    <t>"nad akustickým podhledem v části před bufetem"72</t>
  </si>
  <si>
    <t xml:space="preserve">005 - Ostatní a vedlejší náklady </t>
  </si>
  <si>
    <t>VRN1 - Průzkumné, geodetické a projektové práce</t>
  </si>
  <si>
    <t>VRN3 - Zařízení staveniště</t>
  </si>
  <si>
    <t>Pol213.1</t>
  </si>
  <si>
    <t xml:space="preserve">Stanovisko  TIČR </t>
  </si>
  <si>
    <t>1042409803</t>
  </si>
  <si>
    <t>VRN1</t>
  </si>
  <si>
    <t>Průzkumné, geodetické a projektové práce</t>
  </si>
  <si>
    <t>013254001</t>
  </si>
  <si>
    <t xml:space="preserve">Výrobní a dílenská dokumentace </t>
  </si>
  <si>
    <t>1024</t>
  </si>
  <si>
    <t>807300913</t>
  </si>
  <si>
    <t xml:space="preserve">Poznámka k položce:_x000d_
_x000d_
_x000d_
_x000d_
_x000d_
_x000d_
_x000d_
_x000d_
</t>
  </si>
  <si>
    <t>013254002</t>
  </si>
  <si>
    <t>Dokumentace skutečného provedení stavby</t>
  </si>
  <si>
    <t>-1124509677</t>
  </si>
  <si>
    <t>013254101</t>
  </si>
  <si>
    <t xml:space="preserve">Monitoring v průběhu výstavby </t>
  </si>
  <si>
    <t>-1854298352</t>
  </si>
  <si>
    <t xml:space="preserve">Poznámka k položce:_x000d_
_x000d_
_x000d_
Fotodokumentace před zahájením stavby, v průběhu stavby, se zřetelem též na zabudované konstrukce, a při přejímce stavby_x000d_
</t>
  </si>
  <si>
    <t>VRN3</t>
  </si>
  <si>
    <t>Zařízení staveniště</t>
  </si>
  <si>
    <t>R-0321030</t>
  </si>
  <si>
    <t xml:space="preserve">Zařízení staveniště - zřízení, provoz, odstranění </t>
  </si>
  <si>
    <t>-996114504</t>
  </si>
  <si>
    <t xml:space="preserve">Poznámka k položce:_x000d_
Náklady na vybudování a zajištění zařízení staveniště a jeho provoz, údržbu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na kterých bylo zařízení staveniště provozováno; dodávka, skladování, správa, zabudování a montáž veškerých dílů a materiálů a zařízení týkající se veřejné zakázky; zajištění staveniště proti přístupu nepovolaných osob, zabezpečení staveniště. Náklady na vybavení objektů zařízení staveniště a odstranění objektů zařízení staveniště včetně odvozu. Náklady na střežení, vhodné zabezpečení staveniště._x000d_
Zajištění bezpečného příjezdu a přístupu na staveniště vč. dopravního zmnačení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 ._x000d_
_x000d_
Součástí jsou také náklady na personální zajištění stavby (Náklady na pracovníky - náklady na mzdy stavbyvedoucích, přípraváře, projektového manažera, případně dalších osob)_x000d_
</t>
  </si>
  <si>
    <t xml:space="preserve">004 - Vzduchotechnika </t>
  </si>
  <si>
    <t>D1 - REKAPITULACE</t>
  </si>
  <si>
    <t>REKAPITULACE</t>
  </si>
  <si>
    <t>-</t>
  </si>
  <si>
    <t>Doprava (zařízení / materiál / pracovníci apod.)</t>
  </si>
  <si>
    <t>kpl</t>
  </si>
  <si>
    <t>-.1</t>
  </si>
  <si>
    <t>Přesun hmot (max. hmotnost břemene 130kg)</t>
  </si>
  <si>
    <t>-.2</t>
  </si>
  <si>
    <t>Lešení a jeřábová technika</t>
  </si>
  <si>
    <t>-.3</t>
  </si>
  <si>
    <t>Komplexní vyzkoušení zařízení, oživení a vyregulování zařízení</t>
  </si>
  <si>
    <t>-.4</t>
  </si>
  <si>
    <t>Vypracování protokolu o proměření a vyregulování</t>
  </si>
  <si>
    <t>-.5</t>
  </si>
  <si>
    <t>Zaškolení obsluhy</t>
  </si>
  <si>
    <t>-.6</t>
  </si>
  <si>
    <t>Vypracování provozních předpisů</t>
  </si>
  <si>
    <t>-.7</t>
  </si>
  <si>
    <t>Projekt skutečného provedení</t>
  </si>
  <si>
    <t>004.1 - Vzduchotechnika - zařízení 1</t>
  </si>
  <si>
    <t>D1 - ZAŘÍZENÍ Č.1 – VĚTRÁNÍ OBCHODNÍCH JEDNOTEK</t>
  </si>
  <si>
    <t>ZAŘÍZENÍ Č.1 – VĚTRÁNÍ OBCHODNÍCH JEDNOTEK</t>
  </si>
  <si>
    <t>1.01</t>
  </si>
  <si>
    <t>Vzduchotechnická / rekuperační jednotka pro přívod / odvod vzduchu, splňující požadavky nařízení č.1253/2014 (Ekodesign 2018), vnitřní / podstropní provedení, Vp=580m3/h / dp=300Pa, Vo=580m3/h / dp=300Pa, protiproudý rekuperátor s účinností 80% (suchá), v</t>
  </si>
  <si>
    <t>MaR - kompletní systém měření a regulace pro zařízení č. 1 - externí rozvaděč ve vnitřním provedení (délka kabelů 6m) , dálkový ovladač s displayem, řízení otáček ventilátorů (EC motory), regulace EI ohřívače, kompletní sada teplotních čidel, manostaty př</t>
  </si>
  <si>
    <t>1.02</t>
  </si>
  <si>
    <t>Tlumič hluku do 4-hranného potrubí 300x300, délka 1000, včetně pláště, jádrový - 1x jádro 300/300/1000, s náběhovou hranou, útlum v pásmu 250Hz = 17.3[dB], akustický výkon tlumiče v pásmu 250Hz = 10.3[dB], tlaková ztráta tlumiče = 5.4Pa (580m3/h)</t>
  </si>
  <si>
    <t>1.03</t>
  </si>
  <si>
    <t>Koncový prvek pro sání/odfuk vzduchu - protidešťová žaluzie 500x400 (přesný rozměr upřesnit při montáži - při zachování průtočné plochy), se sítem proti ptactvu, barevné provedení žaluzie RAL7016/antracit (před zadáním do výroby musí být odstín vyvzorková</t>
  </si>
  <si>
    <t>1.04</t>
  </si>
  <si>
    <t>Vyúsť s vířivým výtokem vzduchu, čelní deska kruhová velikosti 500, 24x stavitelná lamela, včetně připojovací skříně (plenumboxu) s roznášecím prvkem, vodorovné napojení - připojovací hrdlo DN200 s regulací průtoku vzduchu, barevné provedení čelní desky R</t>
  </si>
  <si>
    <t>1.05</t>
  </si>
  <si>
    <t>Vyúsť s vířivým výtokem vzduchu - pouze čelní deska kruhová velikosti 500 (přefukový prvek do podhledu), 24x stavitelná lamela, barevné provedení čelní desky RAL9010/bílá (před zadáním do výroby musí být odstín vyvzorkován a odsouhlasen objednatelem)</t>
  </si>
  <si>
    <t>1.06</t>
  </si>
  <si>
    <t>Krycí mřížka - síto 300x300, okna min 10x10, barevné provedení pozink.</t>
  </si>
  <si>
    <t>1.07</t>
  </si>
  <si>
    <t>Regulační klapka do 4-hranného potrubí 300x300, ruční ovládání</t>
  </si>
  <si>
    <t>Čtyřhranné potrubí, do obvodu 1800mm, včetně tvarovek 60%, pozink. provedení, třída těsnosti C dle EN1507</t>
  </si>
  <si>
    <t>Kruhové potrubí, do DN250mm, včetně tvarovek 70%, s těsněním, pozink. provedení, třída těsnosti D dle EN12237</t>
  </si>
  <si>
    <t>bm</t>
  </si>
  <si>
    <t>Potrubí flexibilní, s termoakustickou izolací, s parozábranou, do průměru DN200</t>
  </si>
  <si>
    <t>Termoakustická izolace do vnitřního prostředí - syntetický kaučuk tl. 32mm, samolep, Al povrchová úprava</t>
  </si>
  <si>
    <t>Termoakustická izolace do vnitřního prostředí - syntetický kaučuk tl. 19mm, samolep, Al povrchová úprava</t>
  </si>
  <si>
    <t>Montážní, kotvící a spojovací materiál</t>
  </si>
  <si>
    <t>kg</t>
  </si>
  <si>
    <t>004.2 - Vzduchotechnika - zařízení 2</t>
  </si>
  <si>
    <t>D1 - ZAŘÍZENÍ Č.2 – VĚTRÁNÍ HYGIENICKÉHO ZÁZEMÍ</t>
  </si>
  <si>
    <t>ZAŘÍZENÍ Č.2 – VĚTRÁNÍ HYGIENICKÉHO ZÁZEMÍ</t>
  </si>
  <si>
    <t>2.01</t>
  </si>
  <si>
    <t>Regulátor konstantního průtoku vzduchu, do 4-hranného potrubí velikosti 300x200, pro nízké rychlosti (V=690m3/h)</t>
  </si>
  <si>
    <t>2.02</t>
  </si>
  <si>
    <t>Dýza s dalekým dosahem, velikosti DN125, ručně stavitelná, barevné provedení dýzy RAL9010/bílá (před zadáním do výroby musí být odstín vyvzorkován a odsouhlasen objednatelem)</t>
  </si>
  <si>
    <t>2.03</t>
  </si>
  <si>
    <t>Talířový ventil DN160, včetně zděře, barevné provedení ventilu RAL9010</t>
  </si>
  <si>
    <t>2.04</t>
  </si>
  <si>
    <t>Talířový ventil DN125, včetně zděře, barevné provedení ventilu RAL9010</t>
  </si>
  <si>
    <t>2.05</t>
  </si>
  <si>
    <t>Stěnová mřížka 600x300, rozteč lamel 12.5mm, skryté uchycení, barevné provedení mřížky RAL9010/bílá (před zadáním do výroby musí být odstín vyvzorkován a odsouhlasen objednatelem)</t>
  </si>
  <si>
    <t>Kruhové potrubí, do DN160mm, včetně tvarovek 60%, s těsněním, pozink. provedení, třída těsnosti D dle EN12237</t>
  </si>
  <si>
    <t>Potrubí flexibilní, s termoakustickou izolací, s parozábranou, do průměru DN160</t>
  </si>
  <si>
    <t>004.3 - Vzduchotechnika - zařízení 3</t>
  </si>
  <si>
    <t>D1 - ZAŘÍZENÍ Č.3 – VĚTRÁNÍ PROVOZNÍHO ZÁZEMÍ</t>
  </si>
  <si>
    <t>ZAŘÍZENÍ Č.3 – VĚTRÁNÍ PROVOZNÍHO ZÁZEMÍ</t>
  </si>
  <si>
    <t>3.01</t>
  </si>
  <si>
    <t>Vzduchotechnická / rekuperační jednotka pro přívod / odvod vzduchu, splňující požadavky nařízení č.1253/2014 (Ekodesign 2018), vnitřní / podstropní provedení, Vp=100m3/h / dp=200Pa, Vo=100m3/h / dp=200Pa, protiproudý rekuperátor s účinností 80% (suchá), 2</t>
  </si>
  <si>
    <t>3.02</t>
  </si>
  <si>
    <t>Elektrický dohřívač do kruhového potrubí DN125, Qt=0.9kW/230V, včetně regulátoru výkonu / prvků ochrany / příslušenství</t>
  </si>
  <si>
    <t>3.03</t>
  </si>
  <si>
    <t>Regulační / uzavírací klapka do kruhového potrubí DN125, těsná, s přípravou pro osazení servopohonu</t>
  </si>
  <si>
    <t>MaR - kompletní systém měření a regulace pro zařízení č. 3 - integrovaný rozvaděč ve vnitřním provedení (v jednotce) , dálkový ovladač s displayem, řízení otáček ventilátorů (EC motory), regulace EI ohřívače, kompletní sada teplotních čidel, manostaty pří</t>
  </si>
  <si>
    <t>3.04</t>
  </si>
  <si>
    <t>Tlumič hluku do kruhového potrubíi DN125, L=600, plášť tlumiče z galvanizovaného plechu</t>
  </si>
  <si>
    <t>3.05</t>
  </si>
  <si>
    <t>Tlumič hluku do kruhového potrubíi DN125, flexibilní / ohebný, L=1000</t>
  </si>
  <si>
    <t>3.06</t>
  </si>
  <si>
    <t>Vyúsť s vířivým výtokem vzduchu, čelní deska kruhová velikosti 300, 8x stavitelná lamela, včetně připojovací skříně (plenumboxu) s roznášecím prvkem, vodorovné napojení - připojovací hrdlo DN160 s regulací průtoku vzduchu, barevné provedení čelní desky RA</t>
  </si>
  <si>
    <t>3.07</t>
  </si>
  <si>
    <t>3.08</t>
  </si>
  <si>
    <t>Stěnová mřížka 500x200, rozteč lamel 12.5mm, skryté uchycení, barevné provedení mřížky RAL9010/bílá (před zadáním do výroby musí být odstín vyvzorkován a odsouhlasen objednatelem)</t>
  </si>
  <si>
    <t>3.09</t>
  </si>
  <si>
    <t>Stěnová mřížka 300x300, rozteč lamel 12.5mm, skryté uchycení, barevné provedení mřížky RAL9010/bílá (před zadáním do výroby musí být odstín vyvzorkován a odsouhlasen objednatelem)</t>
  </si>
  <si>
    <t>Čtyřhranné potrubí, do obvodu 1400mm, včetně tvarovek 60%, pozink. provedení, třída těsnosti C dle EN1507</t>
  </si>
  <si>
    <t>Kruhové potrubí, do DN160mm, včetně tvarovek 70%, s těsněním, pozink. provedení, třída těsnosti D dle EN12237</t>
  </si>
  <si>
    <t>004.4 - Vzduchotechnika - zařízení 4</t>
  </si>
  <si>
    <t>D1 - ZAŘÍZENÍ Č.4 – KLIMATIZACE BUFETU</t>
  </si>
  <si>
    <t>ZAŘÍZENÍ Č.4 – KLIMATIZACE BUFETU</t>
  </si>
  <si>
    <t>4.01</t>
  </si>
  <si>
    <t xml:space="preserve">Venkovní kondenzační jednotka systému VRV, invertorová technologie, jmenovitý chladící / topný výkon = 15.5/18.0kW, připojovací Cu potrubí 9.52/19.05, SEER / SCOP =7.75 / 4.90, chladivo R410A, jmenovitý el. příkon dle Euroventu - chlazení / topení = 5.74 </t>
  </si>
  <si>
    <t>Chladivo R410A - doplnění systému (kondenzační jednotka částečně předplněna)</t>
  </si>
  <si>
    <t>4.02</t>
  </si>
  <si>
    <t xml:space="preserve">Vnitřní klimatizační jednotka systému VRV, kazetová - kruhová, Qch/Qt=7.1/8.0kW, včetně bílého čelního panelu, připojovací Cu potrubí 9.52/15.88, el. příkon 30W/230V, průměr potrubí pro odvod kondenzátu 32/25, rozměry KJ DN974 / výška 281, rozměry panelu </t>
  </si>
  <si>
    <t>4.03</t>
  </si>
  <si>
    <t>Vnitřní klimatizační jednotka systému VRV, kazetová - 4hranná Qch/Qt=3.6/4.0kW, včetně bílého čelního panelu, připojovací Cu potrubí 6.35/12.70, el. příkon 30W/230V, průměr potrubí pro odvod kondenzátu 32/25, rozměry KJ 575x575 / výška 250, rozměry panelu</t>
  </si>
  <si>
    <t>Nástěnný / dálkový ovladač pro klima jednotku, provedení s LCD displeyem, včetně komunikační kabeláže v délce cca 30m</t>
  </si>
  <si>
    <t>Rozbočovač chladiva systému VRV - refnet (kapalina/plyn), do 9.52/19.05mm, pro chladivo R410A, kaučuková izolace</t>
  </si>
  <si>
    <t>Cu potrubí chladiva R410A (kapalina/plyn), dimenze 9.52/19.05, kaučuková izolace, komunikační kabeláž</t>
  </si>
  <si>
    <t>Cu potrubí chladiva R410A (kapalina/plyn), dimenze 9.52/15.88, kaučuková izolace, komunikační kabeláž</t>
  </si>
  <si>
    <t>Cu potrubí chladiva R410A (kapalina/plyn), dimenze 6.35/12.70, kaučuková izolace, komunikační kabeláž</t>
  </si>
  <si>
    <t>Instalační žlab pro vedení Cu potrubí + kabeláže v exteriéru, provedení pozink, celokrytový</t>
  </si>
  <si>
    <t>Instalační žlab pro vedení Cu potrubí + kabeláže v interiéru provedení pozink, drátový</t>
  </si>
  <si>
    <t>-.8</t>
  </si>
  <si>
    <t>004.5 - Vzduchotechnika - zařízení 5</t>
  </si>
  <si>
    <t>D1 - ZAŘÍZENÍ Č.5 – DEMONTÁŽE STÁVAJÍCÍ VZT</t>
  </si>
  <si>
    <t>ZAŘÍZENÍ Č.5 – DEMONTÁŽE STÁVAJÍCÍ VZT</t>
  </si>
  <si>
    <t>Demontáž stávajícího potrubí VZT, včetně koncových prvků a příslušenství</t>
  </si>
  <si>
    <t>Odvoz + ekologická likvidace stávajícího potrubí VZT, včetně koncových prvků a příslušenství</t>
  </si>
  <si>
    <t xml:space="preserve">011 - Stavební část - úprava servrovny </t>
  </si>
  <si>
    <t>Statutární město Karviná</t>
  </si>
  <si>
    <t>ATRIS s.r.o.</t>
  </si>
  <si>
    <t>611131101</t>
  </si>
  <si>
    <t>Cementový postřik vnitřních stropů nanášený celoplošně ručně</t>
  </si>
  <si>
    <t>CS ÚRS 2024 02</t>
  </si>
  <si>
    <t>881431320</t>
  </si>
  <si>
    <t>611135101</t>
  </si>
  <si>
    <t>Hrubá výplň rýh ve stropech maltou jakékoli šířky rýhy</t>
  </si>
  <si>
    <t>-121581073</t>
  </si>
  <si>
    <t>"po vybouraných příčkách "(5,65+2,175+1)*0,15*0,2</t>
  </si>
  <si>
    <t>611321141</t>
  </si>
  <si>
    <t>Vápenocementová omítka štuková dvouvrstvá vnitřních stropů rovných nanášená ručně</t>
  </si>
  <si>
    <t>-1989870900</t>
  </si>
  <si>
    <t>611321191</t>
  </si>
  <si>
    <t>Příplatek k vápenocementové omítce vnitřních stropů za každých dalších 5 mm tloušťky ručně</t>
  </si>
  <si>
    <t>1846162461</t>
  </si>
  <si>
    <t>40*6</t>
  </si>
  <si>
    <t>2113280604</t>
  </si>
  <si>
    <t>"viz. výkresy bouracích prací"13*3,5+28*3,5</t>
  </si>
  <si>
    <t>-1870495200</t>
  </si>
  <si>
    <t>5*3,5*0,3</t>
  </si>
  <si>
    <t>612321141</t>
  </si>
  <si>
    <t>Vápenocementová omítka štuková dvouvrstvá vnitřních stěn nanášená ručně</t>
  </si>
  <si>
    <t>388802350</t>
  </si>
  <si>
    <t>-695636155</t>
  </si>
  <si>
    <t>143,5*6</t>
  </si>
  <si>
    <t>1789868682</t>
  </si>
  <si>
    <t>1659227581</t>
  </si>
  <si>
    <t>"po vybourané výtahové šachtě"1,5*2,1*0,2</t>
  </si>
  <si>
    <t>632450134</t>
  </si>
  <si>
    <t>Vyrovnávací cementový potěr tl přes 40 do 50 mm ze suchých směsí provedený v ploše</t>
  </si>
  <si>
    <t>2086500486</t>
  </si>
  <si>
    <t>"viz. půdorys 1.PP "(31+9)*2</t>
  </si>
  <si>
    <t>949101112</t>
  </si>
  <si>
    <t>Lešení pomocné pro objekty pozemních staveb s lešeňovou podlahou v přes 1,9 do 3,5 m zatížení do 150 kg/m2</t>
  </si>
  <si>
    <t>-773276790</t>
  </si>
  <si>
    <t>853962636</t>
  </si>
  <si>
    <t>-1771094396</t>
  </si>
  <si>
    <t>"viz. výkres bouracích prací"5,65*3,5+2,175*3,5+1*3,5</t>
  </si>
  <si>
    <t>962032230</t>
  </si>
  <si>
    <t>Bourání zdiva z cihel pálených nebo vápenopískových na MV nebo MVC do 1 m3</t>
  </si>
  <si>
    <t>-349145664</t>
  </si>
  <si>
    <t>"viz. výkresy bouracích prací"(1,5*2+2,1)*3,5*0,3</t>
  </si>
  <si>
    <t>965045112</t>
  </si>
  <si>
    <t>Bourání potěrů cementových nebo pískocementových tl do 50 mm pl do 4 m2</t>
  </si>
  <si>
    <t>703291990</t>
  </si>
  <si>
    <t>"viz. půdorys bouracích prací "(31+9)*2</t>
  </si>
  <si>
    <t>-1305814251</t>
  </si>
  <si>
    <t>"viz. výkres bouracích prací "0,8*2*4</t>
  </si>
  <si>
    <t>978011191</t>
  </si>
  <si>
    <t>Otlučení (osekání) vnitřní vápenné nebo vápenocementové omítky stropů v rozsahu přes 50 do 100 %</t>
  </si>
  <si>
    <t>1587271</t>
  </si>
  <si>
    <t>"viz. výkresy bouracích prací"9+31</t>
  </si>
  <si>
    <t>748146287</t>
  </si>
  <si>
    <t>R-9652030</t>
  </si>
  <si>
    <t>Odstranění výtahové šachty vč. technologie</t>
  </si>
  <si>
    <t>-909956739</t>
  </si>
  <si>
    <t>1660974716</t>
  </si>
  <si>
    <t>1043756935</t>
  </si>
  <si>
    <t>34,393*10 'Přepočtené koeficientem množství</t>
  </si>
  <si>
    <t>705769817</t>
  </si>
  <si>
    <t>1272915296</t>
  </si>
  <si>
    <t>34,393*19 'Přepočtené koeficientem množství</t>
  </si>
  <si>
    <t>-1406578298</t>
  </si>
  <si>
    <t>997013813</t>
  </si>
  <si>
    <t>Poplatek za uložení na skládce (skládkovné) stavebního odpadu z plastických hmot kód odpadu 17 02 03</t>
  </si>
  <si>
    <t>1127934900</t>
  </si>
  <si>
    <t>1344618648</t>
  </si>
  <si>
    <t>611626611</t>
  </si>
  <si>
    <t>-383923390</t>
  </si>
  <si>
    <t>R-7250010</t>
  </si>
  <si>
    <t>Zaslepení rozvodů ZDT</t>
  </si>
  <si>
    <t>892465881</t>
  </si>
  <si>
    <t>766691914</t>
  </si>
  <si>
    <t>Vyvěšení nebo zavěšení dřevěných křídel dveří pl do 2 m2</t>
  </si>
  <si>
    <t>-56036744</t>
  </si>
  <si>
    <t>R-7660090</t>
  </si>
  <si>
    <t xml:space="preserve">D+M dveří D01 protipožárních vč. dodávky a montáže ocelové protipožární zárubně, vč. nátěru zárubně </t>
  </si>
  <si>
    <t>-1367061942</t>
  </si>
  <si>
    <t>Poznámka k položce:_x000d_
DŘEVĚNÉ PROTIPOŽÁRNÍ_x000d_
DVEŘE V OCELOVÉ_x000d_
ZÁRUBNI, DVEŘE BUDOU_x000d_
DEKOROVĚ SJEDNOCENY S_x000d_
OKOLNÍMI DVEŘMÍ - BARVA_x000d_
BÍLÁ, POŽÁRNÍ ODOLNOST_x000d_
DVEŘÍ EI 30_x000d_
DP3+SAMOZAVÍRAČ, DVEŘE_x000d_
S FAB ZÁMKEM (GENERÁLNÍ_x000d_
KLÍČ) - ROZMĚR 800/1970_x000d_
MM_x000d_
_x000d_
vč. samozavírače</t>
  </si>
  <si>
    <t>R-7660094</t>
  </si>
  <si>
    <t xml:space="preserve">D+M dveří D02  vč. dodávky a montáže ocelové  zárubně, vč. nátěru zárubně </t>
  </si>
  <si>
    <t>33352577</t>
  </si>
  <si>
    <t>Poznámka k položce:_x000d_
DŘEVĚNÉ DVEŘE V_x000d_
OCELOVÉ ZÁRUBNI, DVEŘE_x000d_
BUDOU DEKOROVĚ_x000d_
SJEDNOCENY S OKOLNÍMI_x000d_
DVEŘMÍ - BARVA BÍLÁ,_x000d_
DVEŘE S FAB ZÁMKEM_x000d_
(GENERÁLNÍ KLÍČ) -_x000d_
ROZMĚR 800/1970 MM</t>
  </si>
  <si>
    <t>R-7665098</t>
  </si>
  <si>
    <t>D+M NOVÁ VNITŘNÍ HLINÍKOVÁ HORIZONTÁLNÍ ŽALUZIE - BARVA STŘÍBRNÁ 3,6x1,8 m</t>
  </si>
  <si>
    <t>889499702</t>
  </si>
  <si>
    <t>767661811</t>
  </si>
  <si>
    <t>Demontáž mříží pevných nebo otevíravých</t>
  </si>
  <si>
    <t>-301894985</t>
  </si>
  <si>
    <t>"viz. výkres bouracích prací"0,9*2,1</t>
  </si>
  <si>
    <t>776111112</t>
  </si>
  <si>
    <t>Broušení betonového podkladu povlakových podlah</t>
  </si>
  <si>
    <t>-1501516993</t>
  </si>
  <si>
    <t>"viz. půdorys 1.PP"31+9</t>
  </si>
  <si>
    <t>776111311</t>
  </si>
  <si>
    <t>Vysátí podkladu povlakových podlah</t>
  </si>
  <si>
    <t>248554758</t>
  </si>
  <si>
    <t>776121112</t>
  </si>
  <si>
    <t>Vodou ředitelná penetrace savého podkladu povlakových podlah</t>
  </si>
  <si>
    <t>877911229</t>
  </si>
  <si>
    <t>776141122</t>
  </si>
  <si>
    <t>Stěrka podlahová nivelační pro vyrovnání podkladu povlakových podlah pevnosti 30 MPa tl přes 3 do 5 mm</t>
  </si>
  <si>
    <t>-2107319532</t>
  </si>
  <si>
    <t>776201812</t>
  </si>
  <si>
    <t>Demontáž lepených povlakových podlah s podložkou ručně</t>
  </si>
  <si>
    <t>-1396543879</t>
  </si>
  <si>
    <t>776410811</t>
  </si>
  <si>
    <t>Odstranění soklíků a lišt pryžových nebo plastových</t>
  </si>
  <si>
    <t>-1648760785</t>
  </si>
  <si>
    <t>"viz. výkresy bouracích prací"12,5+27</t>
  </si>
  <si>
    <t>-899217582</t>
  </si>
  <si>
    <t>R-7760900</t>
  </si>
  <si>
    <t>D+ M antistatický vinyl lepený vč. dodávky lepidla, vč. dodávky a montáže soklových lišt</t>
  </si>
  <si>
    <t>-2043556136</t>
  </si>
  <si>
    <t>636012830</t>
  </si>
  <si>
    <t>40+144+10</t>
  </si>
  <si>
    <t>1716998581</t>
  </si>
  <si>
    <t xml:space="preserve">012 - Elektroinstalace  - úprava servrovny</t>
  </si>
  <si>
    <t>D4 - Dodávky zařízení (specifikace)</t>
  </si>
  <si>
    <t>lišta vklád.PH 18x13(20X10)</t>
  </si>
  <si>
    <t>lišta vklád.PH 40x40</t>
  </si>
  <si>
    <t>lišta vklád.PH 60(80)x40</t>
  </si>
  <si>
    <t xml:space="preserve">krab. LK 80x28/2...  (dvojzasuvka)</t>
  </si>
  <si>
    <t>ukonč. 1 žil. vodičů do 16 mm2</t>
  </si>
  <si>
    <t>zás.5512 ...dvojitá včet.montáže</t>
  </si>
  <si>
    <t xml:space="preserve">mont.  rozvaděče do 50kg</t>
  </si>
  <si>
    <t>svit.zářiv.LED 22-65W strop.IP20</t>
  </si>
  <si>
    <t>CYKY J 3x1.5 mm2 750V (PO) (do LV nebo žlabu)</t>
  </si>
  <si>
    <t>CYKY J 3x2.5 mm2 750V (PO) (do LV nebo žlabu)</t>
  </si>
  <si>
    <t xml:space="preserve">CYKY J 5x4   mm2  750V  (PO) (do LV nebo žlabu)</t>
  </si>
  <si>
    <t>vybour.otv.cihl.malt.cem. do R=60mm tl.do 600mm</t>
  </si>
  <si>
    <t xml:space="preserve">CYKY-J  3X1,5 (C)</t>
  </si>
  <si>
    <t xml:space="preserve">CYKY-J  3X2,5 (C)</t>
  </si>
  <si>
    <t xml:space="preserve">CXKH-R  1X 16 ZŹ</t>
  </si>
  <si>
    <t xml:space="preserve">KR.LK 80/3  HR.VI+VE</t>
  </si>
  <si>
    <t xml:space="preserve">LISTA LV  40X40 2M LH</t>
  </si>
  <si>
    <t xml:space="preserve">LISTA LV  60X40 2M LH</t>
  </si>
  <si>
    <t xml:space="preserve">LISTA LV  18X13 2M</t>
  </si>
  <si>
    <t xml:space="preserve">HMOZDINKA HM  8</t>
  </si>
  <si>
    <t>KR.LK 80X28/2ZT DVOJZAS</t>
  </si>
  <si>
    <t>KR.LK 80X28/1</t>
  </si>
  <si>
    <t xml:space="preserve">LISTA LV  80X40 HF    BEZHALOG.</t>
  </si>
  <si>
    <t xml:space="preserve">SV.LED 1x35W, 4100lm, PŘISAZ.,  IP40 ,</t>
  </si>
  <si>
    <t>Dodávky zařízení (specifikace)</t>
  </si>
  <si>
    <t xml:space="preserve">ROZV.Rser.  viz projekt</t>
  </si>
  <si>
    <t xml:space="preserve">DOPLNĚNÍ ROZVÁDĚČE  RA101   viz projekt</t>
  </si>
  <si>
    <t>SADA</t>
  </si>
  <si>
    <t xml:space="preserve">Zaškolení +seznámení  obsluhy s el.zařízením</t>
  </si>
  <si>
    <t xml:space="preserve">El.montáž-ukončení kabelů  klima</t>
  </si>
  <si>
    <t xml:space="preserve">Úprava stavaj. rozvaděče RA 101  viz projekt</t>
  </si>
  <si>
    <t>2073555713</t>
  </si>
  <si>
    <t>-1152080241</t>
  </si>
  <si>
    <t>-760060704</t>
  </si>
  <si>
    <t>203808652</t>
  </si>
  <si>
    <t>013 - Klimatizace - úprava servrovny</t>
  </si>
  <si>
    <t xml:space="preserve">D1 - Zařízení č.1 -  KLIMATIZACE (CHLAZENÍ) SERVROVNY .</t>
  </si>
  <si>
    <t>D2 - Přesun hmot</t>
  </si>
  <si>
    <t>D3 - Stavební výpomoc:</t>
  </si>
  <si>
    <t>D4 - Stavební výpomoc celkem</t>
  </si>
  <si>
    <t xml:space="preserve">Zařízení č.1 -  KLIMATIZACE (CHLAZENÍ) SERVROVNY .</t>
  </si>
  <si>
    <t>D.1.4.3-02</t>
  </si>
  <si>
    <t xml:space="preserve">Klimatizační zařízení Split systém invertor sestávající se:                                           Vnější kompresor-kondenzátorová jednotka, Qchl=6,8kW, Qt=6,9kW, chladivo R32, el.příkon 2,0kW/230V/50Hz, provoz chlazení do -15°C, SEER 6,7, SCOP 3,9, EE</t>
  </si>
  <si>
    <t>Montáž</t>
  </si>
  <si>
    <t>D.1.4.3-02.1</t>
  </si>
  <si>
    <t>Vnitřní klimatiz. jednotka stěnová, jmenovité výkony: Qchlj=6,8 kW, Qtj=6,9kW, Qv=624 až1014 m3/hod, vč. dálkového bezdrátového ovladače</t>
  </si>
  <si>
    <t>D.1.4.3-02.2</t>
  </si>
  <si>
    <t xml:space="preserve">Dálkový kabelový ovladač  s češtinou na stěnu  vč. Kabelu 10m, s možností nastavení technického chlazení a nastavení střídání jednotek v provozu</t>
  </si>
  <si>
    <t>D.1.4.3-02.3</t>
  </si>
  <si>
    <t>Suchý kontakt pro hlášení poruchy</t>
  </si>
  <si>
    <t>Kabely pro skupinové ovládání dvou splitových systémů</t>
  </si>
  <si>
    <t>D.1.4.3-02.4</t>
  </si>
  <si>
    <t xml:space="preserve">Potrubí z Cu pro vedení chladiva (vč. chladiva R32, izolace + doplnění chladiva) + komunikační kabeláž + závěsový materiál- kapalina/plyn        :  9,5/15,9mm vč. Izolace</t>
  </si>
  <si>
    <t>D.1.4.3-02.5</t>
  </si>
  <si>
    <t>Ocelová pozinkovaná konzola na zateplenou stěnu pro jednotku 59kg. Vyložení od izolace 450mm</t>
  </si>
  <si>
    <t>D.1.4.3-02.6</t>
  </si>
  <si>
    <t>Gumový pás pod venkovní jednotku tl. 5mm - šířka 50mm</t>
  </si>
  <si>
    <t>Zprovoznění (uvedení do provozu) + technické zabezpečení stavby</t>
  </si>
  <si>
    <t>komp</t>
  </si>
  <si>
    <t>D.1.4.3-02.7</t>
  </si>
  <si>
    <t>Krycí lišta pro rozvody potrubí Cu , napájecí a komunikační kabely příp. potrubí kondenzátu - profil 135x65mm - plastová bílá, včetně tvarovek a montážního materiálu</t>
  </si>
  <si>
    <t>D.1.4.3-02.8</t>
  </si>
  <si>
    <t>Oplechování žlabu Al. Plechem tl. 0,6 ve venkovnbím prostředí</t>
  </si>
  <si>
    <t>D.1.4.3-02.9</t>
  </si>
  <si>
    <t>Potrubí pro odvod kondenzátu - vody HT 32 tl. Stěny 1,8mm vč. Tvarovek a mont. materiálu, bez zednické výpomoci</t>
  </si>
  <si>
    <t>D.1.4.3-02.10</t>
  </si>
  <si>
    <t xml:space="preserve">Kondenzační sifon s kuličkou podomítkové provedení  vstup DN 20-32, odvod DN32</t>
  </si>
  <si>
    <t>Zkouška těsnosti do DN 125</t>
  </si>
  <si>
    <t>- ostatní</t>
  </si>
  <si>
    <t>Stavební výpomoc:</t>
  </si>
  <si>
    <t>Průchody potrubí přes stěny - obalení potrubí v průchodu izolací (např. 0,5cm po obvodu použít trvale pružný tmel.</t>
  </si>
  <si>
    <t>Stavební výpomoc celkem</t>
  </si>
  <si>
    <t xml:space="preserve">HZS - odstranění drobných závad, zaregulování apod. Práce lze fakturovat dle skutečně odpracovaných hodin potvrzených v montážním  deníku</t>
  </si>
  <si>
    <t>R-10100</t>
  </si>
  <si>
    <t xml:space="preserve">Dopravné </t>
  </si>
  <si>
    <t>1394130480</t>
  </si>
  <si>
    <t>014 - SK</t>
  </si>
  <si>
    <t>D1 - Zařízení</t>
  </si>
  <si>
    <t>D2 - Trasy</t>
  </si>
  <si>
    <t>D3 - Ostatní</t>
  </si>
  <si>
    <t>Zařízení</t>
  </si>
  <si>
    <t>Pol110</t>
  </si>
  <si>
    <t>Záložní napájecí zdroj do 19" racku UPS RM 2200VA, 230V, LCD, 2U, Do hlavního racku UPS 2200VA + management, eth., výška pozice 2U, výkon 1980 W/2200 VA, vzdálená správa, 8x IEC 320 C13, 1x IEC 320 C19, 3x IEC Jumpers, DB-9/RS-232, USB a Smart-slot</t>
  </si>
  <si>
    <t>Pol121</t>
  </si>
  <si>
    <t>Datová zásuvka 2xRJ45, Cat.6, UTP - do stěny (komplet - krabička, keystone, rámeček, maska) - Design nutno koordnovat s profesí silnoproud</t>
  </si>
  <si>
    <t>Pol122</t>
  </si>
  <si>
    <t xml:space="preserve">Datová zásuvka 2xRJ45, Cat.6, UTP - na strop  (komplet - krabička, keystone, rámeček, maska) -1.NP  před recepcí strop, dvojzásuvka RJ45 pro WIFI, ve foyer umístit dvojzásuvku RJ45 pro infobox</t>
  </si>
  <si>
    <t>Pol124</t>
  </si>
  <si>
    <t>Konektor RJ45 Cat.6 UTP - zakončení datového kabelu na volném vývodu datového kabelu dle požadvku</t>
  </si>
  <si>
    <t>Pol125</t>
  </si>
  <si>
    <t>Montážní sada (4x), šroub M6, podložka, matice</t>
  </si>
  <si>
    <t>Pol126</t>
  </si>
  <si>
    <t>Zemnící sado pro datové rozvaděče</t>
  </si>
  <si>
    <t>Pol127</t>
  </si>
  <si>
    <t>Drobný instalační materiál</t>
  </si>
  <si>
    <t>Pol128</t>
  </si>
  <si>
    <t>Pomocné montážní práce: zednické výpomoci, bourací práce, koordinační práce</t>
  </si>
  <si>
    <t>hod</t>
  </si>
  <si>
    <t>Trasy</t>
  </si>
  <si>
    <t>Pol135</t>
  </si>
  <si>
    <t>Jistič 16A</t>
  </si>
  <si>
    <t>Ostatní</t>
  </si>
  <si>
    <t>Pol139</t>
  </si>
  <si>
    <t>Měření a kontrola met. vedení vč. Vyhotovení protokolu</t>
  </si>
  <si>
    <t>Pol143</t>
  </si>
  <si>
    <t>Pol144</t>
  </si>
  <si>
    <t>Úklid staveniště</t>
  </si>
  <si>
    <t>Pol145</t>
  </si>
  <si>
    <t>Ostatní rozpočtové náklady</t>
  </si>
  <si>
    <t>Pol146</t>
  </si>
  <si>
    <t>Doprava</t>
  </si>
  <si>
    <t>Pol147</t>
  </si>
  <si>
    <t>Revize systému</t>
  </si>
  <si>
    <t>015 - EZS</t>
  </si>
  <si>
    <t>D3 - Zařízení - zabezpečovací systém</t>
  </si>
  <si>
    <t>D1 - Trasy</t>
  </si>
  <si>
    <t>D2 - Ostatní</t>
  </si>
  <si>
    <t>Zařízení - zabezpečovací systém</t>
  </si>
  <si>
    <t>Pol154</t>
  </si>
  <si>
    <t>Ústředna PZTS: ústředna až 520 zón a 32 grup v krytu bez klávesnice s komunikátorem a zdrojem, včetně transformátoru,</t>
  </si>
  <si>
    <t>1*1</t>
  </si>
  <si>
    <t>Pol155</t>
  </si>
  <si>
    <t>TCP/IP komunikátor bez krytu, určený pro instalaci do krytu společně s ústřednou</t>
  </si>
  <si>
    <t>Pol156</t>
  </si>
  <si>
    <t>ZDP pro připojení systému na PCO určené hlídací agentury</t>
  </si>
  <si>
    <t>Pol157</t>
  </si>
  <si>
    <t>Systémový GSM modul v kovovém krytu pro posílání SMS a volání uživateli</t>
  </si>
  <si>
    <t>Pol158</t>
  </si>
  <si>
    <t>Napájecí transformátor, trafo kryté 50 VA</t>
  </si>
  <si>
    <t>2*1" tranformátor pro napájecí zdroj instalovaný v ZDP a GSM komunikátoru</t>
  </si>
  <si>
    <t>Pol159</t>
  </si>
  <si>
    <t>Zdroj spínaný - 1,7 A</t>
  </si>
  <si>
    <t>2*1" 1x pro ZDP, 1x pro GSM komunikátor</t>
  </si>
  <si>
    <t>Pol160</t>
  </si>
  <si>
    <t>Box pro napájecí zdroje</t>
  </si>
  <si>
    <t>2*1" box pro instalaci napájecích zdrojů určených pro ZDP a GSM komunikátor</t>
  </si>
  <si>
    <t>Pol161</t>
  </si>
  <si>
    <t>Modul posilovacího zdroje 2,75A v krytu s vestavěným koncentrátorem</t>
  </si>
  <si>
    <t>Pol162</t>
  </si>
  <si>
    <t xml:space="preserve">Akumulátor  12 V / 17 Ah</t>
  </si>
  <si>
    <t>6*1" 1x pro hlavní ústřednu PZTS, 1x pro každý pomocný napájecí zdroj prop ZDP a GSM komunikátor, 1x pro každý modul posilovacího zdroje</t>
  </si>
  <si>
    <t>Pol163</t>
  </si>
  <si>
    <t>PIR detektor pohybu</t>
  </si>
  <si>
    <t>6*1</t>
  </si>
  <si>
    <t>Pol164</t>
  </si>
  <si>
    <t>Tísňové tlačítko s pamětí - pro tísňové volání z toalet pro invalidní</t>
  </si>
  <si>
    <t>2*1</t>
  </si>
  <si>
    <t>Pol165</t>
  </si>
  <si>
    <t>Tlačítko pro rušení tísňového volání an toalety pro invalidní</t>
  </si>
  <si>
    <t>Pol166</t>
  </si>
  <si>
    <t>Opticko akustická signalizace tísňového volání na toalety pro invalidní</t>
  </si>
  <si>
    <t>Pol167</t>
  </si>
  <si>
    <t>Sběrnicový modul - koncentrátor, 8 smyček, 1x PGM výstup, v plastovém krytu</t>
  </si>
  <si>
    <t>3*1</t>
  </si>
  <si>
    <t>Pol168</t>
  </si>
  <si>
    <t>Hlásič požáru kouřový</t>
  </si>
  <si>
    <t>Pol169</t>
  </si>
  <si>
    <t>Ovládací LCD Klávesnice s vestavěnou čtečkou EM karet a přívěšků</t>
  </si>
  <si>
    <t>4*1</t>
  </si>
  <si>
    <t>Pol170</t>
  </si>
  <si>
    <t>Poplacová siréna, nezálohovaná</t>
  </si>
  <si>
    <t>Pol171</t>
  </si>
  <si>
    <t>Víceúčelová montážní krabice</t>
  </si>
  <si>
    <t>10*1</t>
  </si>
  <si>
    <t>Pol172</t>
  </si>
  <si>
    <t>Pol173</t>
  </si>
  <si>
    <t>Ostatní pomocné montážní práce</t>
  </si>
  <si>
    <t>Pol133</t>
  </si>
  <si>
    <t>Kabel 3x2,5, B2ca-s1,d1,a1</t>
  </si>
  <si>
    <t>4*30</t>
  </si>
  <si>
    <t>Pol150</t>
  </si>
  <si>
    <t>Požární ucpávky prostupů kabeláže, požární odolnost 45 minut</t>
  </si>
  <si>
    <t>Pol174</t>
  </si>
  <si>
    <t>Drobný montážní materiál</t>
  </si>
  <si>
    <t>Pol151</t>
  </si>
  <si>
    <t>Nespecifikované pomocné montážní práce</t>
  </si>
  <si>
    <t>8*1</t>
  </si>
  <si>
    <t>Pol175</t>
  </si>
  <si>
    <t>Naprogramování, konfigurace systému</t>
  </si>
  <si>
    <t>Kpl</t>
  </si>
  <si>
    <t>Pol176</t>
  </si>
  <si>
    <t>Pol177</t>
  </si>
  <si>
    <t>Uživatelský program v české a anglické verzi určený konečnému uživateli. Software lze použít pro 1 instalaci, vždy pro konkrétní ústřednu</t>
  </si>
  <si>
    <t>Pol178</t>
  </si>
  <si>
    <t>Pol179</t>
  </si>
  <si>
    <t>016 - EKV</t>
  </si>
  <si>
    <t>D3 - Zařízení - elektronická kontrola vstupu</t>
  </si>
  <si>
    <t>Zařízení - elektronická kontrola vstupu</t>
  </si>
  <si>
    <t>Pol184</t>
  </si>
  <si>
    <t xml:space="preserve">Dveřní kontrolér: řídící modul pro připojení 2 bezkontaktních čteček, 2x relé (ovládání 1x dveře oboustranně  / 2x dveře jednostrannně, Wiegand až 40 bitů, až 1000 uživatelů</t>
  </si>
  <si>
    <t>Pol185</t>
  </si>
  <si>
    <t>Čtečka ID karet: bezkontaktní čtečka iClass, Mifare a DESFire karet s podporou SIO objektů (dle konfigurace může číst iCLASS a/nebo iCLASS SE), základní úzké provedení. Velmi vysoké zabezpečení přenášených dat díky SIO (Secure Identity Object), Wiegand vý</t>
  </si>
  <si>
    <t>Pol186</t>
  </si>
  <si>
    <t>Impulsní napájecí zdroj 12V, 5A, zálohování akumulátorem, dobíjení akumulátoru</t>
  </si>
  <si>
    <t>1*1" napájecí zdroj pro napájení dveřních zámků</t>
  </si>
  <si>
    <t>Pol187</t>
  </si>
  <si>
    <t>Elektromechanický dvežřníbzámek, samozamykací s panikovou funkcí</t>
  </si>
  <si>
    <t>Pol188</t>
  </si>
  <si>
    <t>Bezkontaktní karta, Mifare</t>
  </si>
  <si>
    <t>50*1" počet bude upřesněn dle požadavku investora</t>
  </si>
  <si>
    <t>Pol189</t>
  </si>
  <si>
    <t>Pol190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</si>
</sst>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20251510001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ÚPRAVA VSTUPNÍHO PODLAŽÍ a ÚPRRAVA SERVROVNY OBJEKTU POLIKLINIKY V KARVINÉ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Karviná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18. 2. 2024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Barbora Kyšková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ROUND(SUM(AG95:AG110),2)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ROUND(SUM(AS95:AS110),2)</f>
        <v>0</v>
      </c>
      <c r="AT94" s="114">
        <f>ROUND(SUM(AV94:AW94),2)</f>
        <v>0</v>
      </c>
      <c r="AU94" s="115">
        <f>ROUND(SUM(AU95:AU110),5)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ROUND(SUM(AZ95:AZ110),2)</f>
        <v>0</v>
      </c>
      <c r="BA94" s="114">
        <f>ROUND(SUM(BA95:BA110),2)</f>
        <v>0</v>
      </c>
      <c r="BB94" s="114">
        <f>ROUND(SUM(BB95:BB110),2)</f>
        <v>0</v>
      </c>
      <c r="BC94" s="114">
        <f>ROUND(SUM(BC95:BC110),2)</f>
        <v>0</v>
      </c>
      <c r="BD94" s="116">
        <f>ROUND(SUM(BD95:BD110),2)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'001 - Elektroinstalace 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'001 - Elektroinstalace '!P122</f>
        <v>0</v>
      </c>
      <c r="AV95" s="128">
        <f>'001 - Elektroinstalace '!J33</f>
        <v>0</v>
      </c>
      <c r="AW95" s="128">
        <f>'001 - Elektroinstalace '!J34</f>
        <v>0</v>
      </c>
      <c r="AX95" s="128">
        <f>'001 - Elektroinstalace '!J35</f>
        <v>0</v>
      </c>
      <c r="AY95" s="128">
        <f>'001 - Elektroinstalace '!J36</f>
        <v>0</v>
      </c>
      <c r="AZ95" s="128">
        <f>'001 - Elektroinstalace '!F33</f>
        <v>0</v>
      </c>
      <c r="BA95" s="128">
        <f>'001 - Elektroinstalace '!F34</f>
        <v>0</v>
      </c>
      <c r="BB95" s="128">
        <f>'001 - Elektroinstalace '!F35</f>
        <v>0</v>
      </c>
      <c r="BC95" s="128">
        <f>'001 - Elektroinstalace '!F36</f>
        <v>0</v>
      </c>
      <c r="BD95" s="130">
        <f>'001 - Elektroinstalace 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'002 - Zdravotechnika'!J30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'002 - Zdravotechnika'!P128</f>
        <v>0</v>
      </c>
      <c r="AV96" s="128">
        <f>'002 - Zdravotechnika'!J33</f>
        <v>0</v>
      </c>
      <c r="AW96" s="128">
        <f>'002 - Zdravotechnika'!J34</f>
        <v>0</v>
      </c>
      <c r="AX96" s="128">
        <f>'002 - Zdravotechnika'!J35</f>
        <v>0</v>
      </c>
      <c r="AY96" s="128">
        <f>'002 - Zdravotechnika'!J36</f>
        <v>0</v>
      </c>
      <c r="AZ96" s="128">
        <f>'002 - Zdravotechnika'!F33</f>
        <v>0</v>
      </c>
      <c r="BA96" s="128">
        <f>'002 - Zdravotechnika'!F34</f>
        <v>0</v>
      </c>
      <c r="BB96" s="128">
        <f>'002 - Zdravotechnika'!F35</f>
        <v>0</v>
      </c>
      <c r="BC96" s="128">
        <f>'002 - Zdravotechnika'!F36</f>
        <v>0</v>
      </c>
      <c r="BD96" s="130">
        <f>'002 - Zdravotechnika'!F37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16.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'003 - Stavební práce'!J30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'003 - Stavební práce'!P133</f>
        <v>0</v>
      </c>
      <c r="AV97" s="128">
        <f>'003 - Stavební práce'!J33</f>
        <v>0</v>
      </c>
      <c r="AW97" s="128">
        <f>'003 - Stavební práce'!J34</f>
        <v>0</v>
      </c>
      <c r="AX97" s="128">
        <f>'003 - Stavební práce'!J35</f>
        <v>0</v>
      </c>
      <c r="AY97" s="128">
        <f>'003 - Stavební práce'!J36</f>
        <v>0</v>
      </c>
      <c r="AZ97" s="128">
        <f>'003 - Stavební práce'!F33</f>
        <v>0</v>
      </c>
      <c r="BA97" s="128">
        <f>'003 - Stavební práce'!F34</f>
        <v>0</v>
      </c>
      <c r="BB97" s="128">
        <f>'003 - Stavební práce'!F35</f>
        <v>0</v>
      </c>
      <c r="BC97" s="128">
        <f>'003 - Stavební práce'!F36</f>
        <v>0</v>
      </c>
      <c r="BD97" s="130">
        <f>'003 - Stavební práce'!F37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16.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'005 - Ostatní a vedlejší 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27">
        <v>0</v>
      </c>
      <c r="AT98" s="128">
        <f>ROUND(SUM(AV98:AW98),2)</f>
        <v>0</v>
      </c>
      <c r="AU98" s="129">
        <f>'005 - Ostatní a vedlejší ...'!P119</f>
        <v>0</v>
      </c>
      <c r="AV98" s="128">
        <f>'005 - Ostatní a vedlejší ...'!J33</f>
        <v>0</v>
      </c>
      <c r="AW98" s="128">
        <f>'005 - Ostatní a vedlejší ...'!J34</f>
        <v>0</v>
      </c>
      <c r="AX98" s="128">
        <f>'005 - Ostatní a vedlejší ...'!J35</f>
        <v>0</v>
      </c>
      <c r="AY98" s="128">
        <f>'005 - Ostatní a vedlejší ...'!J36</f>
        <v>0</v>
      </c>
      <c r="AZ98" s="128">
        <f>'005 - Ostatní a vedlejší ...'!F33</f>
        <v>0</v>
      </c>
      <c r="BA98" s="128">
        <f>'005 - Ostatní a vedlejší ...'!F34</f>
        <v>0</v>
      </c>
      <c r="BB98" s="128">
        <f>'005 - Ostatní a vedlejší ...'!F35</f>
        <v>0</v>
      </c>
      <c r="BC98" s="128">
        <f>'005 - Ostatní a vedlejší ...'!F36</f>
        <v>0</v>
      </c>
      <c r="BD98" s="130">
        <f>'005 - Ostatní a vedlejší ...'!F37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79</v>
      </c>
      <c r="B99" s="120"/>
      <c r="C99" s="121"/>
      <c r="D99" s="122" t="s">
        <v>95</v>
      </c>
      <c r="E99" s="122"/>
      <c r="F99" s="122"/>
      <c r="G99" s="122"/>
      <c r="H99" s="122"/>
      <c r="I99" s="123"/>
      <c r="J99" s="122" t="s">
        <v>96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'004 - Vzduchotechnika 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82</v>
      </c>
      <c r="AR99" s="126"/>
      <c r="AS99" s="127">
        <v>0</v>
      </c>
      <c r="AT99" s="128">
        <f>ROUND(SUM(AV99:AW99),2)</f>
        <v>0</v>
      </c>
      <c r="AU99" s="129">
        <f>'004 - Vzduchotechnika '!P117</f>
        <v>0</v>
      </c>
      <c r="AV99" s="128">
        <f>'004 - Vzduchotechnika '!J33</f>
        <v>0</v>
      </c>
      <c r="AW99" s="128">
        <f>'004 - Vzduchotechnika '!J34</f>
        <v>0</v>
      </c>
      <c r="AX99" s="128">
        <f>'004 - Vzduchotechnika '!J35</f>
        <v>0</v>
      </c>
      <c r="AY99" s="128">
        <f>'004 - Vzduchotechnika '!J36</f>
        <v>0</v>
      </c>
      <c r="AZ99" s="128">
        <f>'004 - Vzduchotechnika '!F33</f>
        <v>0</v>
      </c>
      <c r="BA99" s="128">
        <f>'004 - Vzduchotechnika '!F34</f>
        <v>0</v>
      </c>
      <c r="BB99" s="128">
        <f>'004 - Vzduchotechnika '!F35</f>
        <v>0</v>
      </c>
      <c r="BC99" s="128">
        <f>'004 - Vzduchotechnika '!F36</f>
        <v>0</v>
      </c>
      <c r="BD99" s="130">
        <f>'004 - Vzduchotechnika '!F37</f>
        <v>0</v>
      </c>
      <c r="BE99" s="7"/>
      <c r="BT99" s="131" t="s">
        <v>83</v>
      </c>
      <c r="BV99" s="131" t="s">
        <v>77</v>
      </c>
      <c r="BW99" s="131" t="s">
        <v>97</v>
      </c>
      <c r="BX99" s="131" t="s">
        <v>5</v>
      </c>
      <c r="CL99" s="131" t="s">
        <v>1</v>
      </c>
      <c r="CM99" s="131" t="s">
        <v>85</v>
      </c>
    </row>
    <row r="100" s="7" customFormat="1" ht="16.5" customHeight="1">
      <c r="A100" s="119" t="s">
        <v>79</v>
      </c>
      <c r="B100" s="120"/>
      <c r="C100" s="121"/>
      <c r="D100" s="122" t="s">
        <v>98</v>
      </c>
      <c r="E100" s="122"/>
      <c r="F100" s="122"/>
      <c r="G100" s="122"/>
      <c r="H100" s="122"/>
      <c r="I100" s="123"/>
      <c r="J100" s="122" t="s">
        <v>99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'004.1 - Vzduchotechnika -...'!J30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82</v>
      </c>
      <c r="AR100" s="126"/>
      <c r="AS100" s="127">
        <v>0</v>
      </c>
      <c r="AT100" s="128">
        <f>ROUND(SUM(AV100:AW100),2)</f>
        <v>0</v>
      </c>
      <c r="AU100" s="129">
        <f>'004.1 - Vzduchotechnika -...'!P117</f>
        <v>0</v>
      </c>
      <c r="AV100" s="128">
        <f>'004.1 - Vzduchotechnika -...'!J33</f>
        <v>0</v>
      </c>
      <c r="AW100" s="128">
        <f>'004.1 - Vzduchotechnika -...'!J34</f>
        <v>0</v>
      </c>
      <c r="AX100" s="128">
        <f>'004.1 - Vzduchotechnika -...'!J35</f>
        <v>0</v>
      </c>
      <c r="AY100" s="128">
        <f>'004.1 - Vzduchotechnika -...'!J36</f>
        <v>0</v>
      </c>
      <c r="AZ100" s="128">
        <f>'004.1 - Vzduchotechnika -...'!F33</f>
        <v>0</v>
      </c>
      <c r="BA100" s="128">
        <f>'004.1 - Vzduchotechnika -...'!F34</f>
        <v>0</v>
      </c>
      <c r="BB100" s="128">
        <f>'004.1 - Vzduchotechnika -...'!F35</f>
        <v>0</v>
      </c>
      <c r="BC100" s="128">
        <f>'004.1 - Vzduchotechnika -...'!F36</f>
        <v>0</v>
      </c>
      <c r="BD100" s="130">
        <f>'004.1 - Vzduchotechnika -...'!F37</f>
        <v>0</v>
      </c>
      <c r="BE100" s="7"/>
      <c r="BT100" s="131" t="s">
        <v>83</v>
      </c>
      <c r="BV100" s="131" t="s">
        <v>77</v>
      </c>
      <c r="BW100" s="131" t="s">
        <v>100</v>
      </c>
      <c r="BX100" s="131" t="s">
        <v>5</v>
      </c>
      <c r="CL100" s="131" t="s">
        <v>1</v>
      </c>
      <c r="CM100" s="131" t="s">
        <v>85</v>
      </c>
    </row>
    <row r="101" s="7" customFormat="1" ht="16.5" customHeight="1">
      <c r="A101" s="119" t="s">
        <v>79</v>
      </c>
      <c r="B101" s="120"/>
      <c r="C101" s="121"/>
      <c r="D101" s="122" t="s">
        <v>101</v>
      </c>
      <c r="E101" s="122"/>
      <c r="F101" s="122"/>
      <c r="G101" s="122"/>
      <c r="H101" s="122"/>
      <c r="I101" s="123"/>
      <c r="J101" s="122" t="s">
        <v>102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'004.2 - Vzduchotechnika -...'!J30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82</v>
      </c>
      <c r="AR101" s="126"/>
      <c r="AS101" s="127">
        <v>0</v>
      </c>
      <c r="AT101" s="128">
        <f>ROUND(SUM(AV101:AW101),2)</f>
        <v>0</v>
      </c>
      <c r="AU101" s="129">
        <f>'004.2 - Vzduchotechnika -...'!P117</f>
        <v>0</v>
      </c>
      <c r="AV101" s="128">
        <f>'004.2 - Vzduchotechnika -...'!J33</f>
        <v>0</v>
      </c>
      <c r="AW101" s="128">
        <f>'004.2 - Vzduchotechnika -...'!J34</f>
        <v>0</v>
      </c>
      <c r="AX101" s="128">
        <f>'004.2 - Vzduchotechnika -...'!J35</f>
        <v>0</v>
      </c>
      <c r="AY101" s="128">
        <f>'004.2 - Vzduchotechnika -...'!J36</f>
        <v>0</v>
      </c>
      <c r="AZ101" s="128">
        <f>'004.2 - Vzduchotechnika -...'!F33</f>
        <v>0</v>
      </c>
      <c r="BA101" s="128">
        <f>'004.2 - Vzduchotechnika -...'!F34</f>
        <v>0</v>
      </c>
      <c r="BB101" s="128">
        <f>'004.2 - Vzduchotechnika -...'!F35</f>
        <v>0</v>
      </c>
      <c r="BC101" s="128">
        <f>'004.2 - Vzduchotechnika -...'!F36</f>
        <v>0</v>
      </c>
      <c r="BD101" s="130">
        <f>'004.2 - Vzduchotechnika -...'!F37</f>
        <v>0</v>
      </c>
      <c r="BE101" s="7"/>
      <c r="BT101" s="131" t="s">
        <v>83</v>
      </c>
      <c r="BV101" s="131" t="s">
        <v>77</v>
      </c>
      <c r="BW101" s="131" t="s">
        <v>103</v>
      </c>
      <c r="BX101" s="131" t="s">
        <v>5</v>
      </c>
      <c r="CL101" s="131" t="s">
        <v>1</v>
      </c>
      <c r="CM101" s="131" t="s">
        <v>85</v>
      </c>
    </row>
    <row r="102" s="7" customFormat="1" ht="16.5" customHeight="1">
      <c r="A102" s="119" t="s">
        <v>79</v>
      </c>
      <c r="B102" s="120"/>
      <c r="C102" s="121"/>
      <c r="D102" s="122" t="s">
        <v>104</v>
      </c>
      <c r="E102" s="122"/>
      <c r="F102" s="122"/>
      <c r="G102" s="122"/>
      <c r="H102" s="122"/>
      <c r="I102" s="123"/>
      <c r="J102" s="122" t="s">
        <v>105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'004.3 - Vzduchotechnika -...'!J30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82</v>
      </c>
      <c r="AR102" s="126"/>
      <c r="AS102" s="127">
        <v>0</v>
      </c>
      <c r="AT102" s="128">
        <f>ROUND(SUM(AV102:AW102),2)</f>
        <v>0</v>
      </c>
      <c r="AU102" s="129">
        <f>'004.3 - Vzduchotechnika -...'!P117</f>
        <v>0</v>
      </c>
      <c r="AV102" s="128">
        <f>'004.3 - Vzduchotechnika -...'!J33</f>
        <v>0</v>
      </c>
      <c r="AW102" s="128">
        <f>'004.3 - Vzduchotechnika -...'!J34</f>
        <v>0</v>
      </c>
      <c r="AX102" s="128">
        <f>'004.3 - Vzduchotechnika -...'!J35</f>
        <v>0</v>
      </c>
      <c r="AY102" s="128">
        <f>'004.3 - Vzduchotechnika -...'!J36</f>
        <v>0</v>
      </c>
      <c r="AZ102" s="128">
        <f>'004.3 - Vzduchotechnika -...'!F33</f>
        <v>0</v>
      </c>
      <c r="BA102" s="128">
        <f>'004.3 - Vzduchotechnika -...'!F34</f>
        <v>0</v>
      </c>
      <c r="BB102" s="128">
        <f>'004.3 - Vzduchotechnika -...'!F35</f>
        <v>0</v>
      </c>
      <c r="BC102" s="128">
        <f>'004.3 - Vzduchotechnika -...'!F36</f>
        <v>0</v>
      </c>
      <c r="BD102" s="130">
        <f>'004.3 - Vzduchotechnika -...'!F37</f>
        <v>0</v>
      </c>
      <c r="BE102" s="7"/>
      <c r="BT102" s="131" t="s">
        <v>83</v>
      </c>
      <c r="BV102" s="131" t="s">
        <v>77</v>
      </c>
      <c r="BW102" s="131" t="s">
        <v>106</v>
      </c>
      <c r="BX102" s="131" t="s">
        <v>5</v>
      </c>
      <c r="CL102" s="131" t="s">
        <v>1</v>
      </c>
      <c r="CM102" s="131" t="s">
        <v>85</v>
      </c>
    </row>
    <row r="103" s="7" customFormat="1" ht="16.5" customHeight="1">
      <c r="A103" s="119" t="s">
        <v>79</v>
      </c>
      <c r="B103" s="120"/>
      <c r="C103" s="121"/>
      <c r="D103" s="122" t="s">
        <v>107</v>
      </c>
      <c r="E103" s="122"/>
      <c r="F103" s="122"/>
      <c r="G103" s="122"/>
      <c r="H103" s="122"/>
      <c r="I103" s="123"/>
      <c r="J103" s="122" t="s">
        <v>108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'004.4 - Vzduchotechnika -...'!J30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82</v>
      </c>
      <c r="AR103" s="126"/>
      <c r="AS103" s="127">
        <v>0</v>
      </c>
      <c r="AT103" s="128">
        <f>ROUND(SUM(AV103:AW103),2)</f>
        <v>0</v>
      </c>
      <c r="AU103" s="129">
        <f>'004.4 - Vzduchotechnika -...'!P117</f>
        <v>0</v>
      </c>
      <c r="AV103" s="128">
        <f>'004.4 - Vzduchotechnika -...'!J33</f>
        <v>0</v>
      </c>
      <c r="AW103" s="128">
        <f>'004.4 - Vzduchotechnika -...'!J34</f>
        <v>0</v>
      </c>
      <c r="AX103" s="128">
        <f>'004.4 - Vzduchotechnika -...'!J35</f>
        <v>0</v>
      </c>
      <c r="AY103" s="128">
        <f>'004.4 - Vzduchotechnika -...'!J36</f>
        <v>0</v>
      </c>
      <c r="AZ103" s="128">
        <f>'004.4 - Vzduchotechnika -...'!F33</f>
        <v>0</v>
      </c>
      <c r="BA103" s="128">
        <f>'004.4 - Vzduchotechnika -...'!F34</f>
        <v>0</v>
      </c>
      <c r="BB103" s="128">
        <f>'004.4 - Vzduchotechnika -...'!F35</f>
        <v>0</v>
      </c>
      <c r="BC103" s="128">
        <f>'004.4 - Vzduchotechnika -...'!F36</f>
        <v>0</v>
      </c>
      <c r="BD103" s="130">
        <f>'004.4 - Vzduchotechnika -...'!F37</f>
        <v>0</v>
      </c>
      <c r="BE103" s="7"/>
      <c r="BT103" s="131" t="s">
        <v>83</v>
      </c>
      <c r="BV103" s="131" t="s">
        <v>77</v>
      </c>
      <c r="BW103" s="131" t="s">
        <v>109</v>
      </c>
      <c r="BX103" s="131" t="s">
        <v>5</v>
      </c>
      <c r="CL103" s="131" t="s">
        <v>1</v>
      </c>
      <c r="CM103" s="131" t="s">
        <v>85</v>
      </c>
    </row>
    <row r="104" s="7" customFormat="1" ht="16.5" customHeight="1">
      <c r="A104" s="119" t="s">
        <v>79</v>
      </c>
      <c r="B104" s="120"/>
      <c r="C104" s="121"/>
      <c r="D104" s="122" t="s">
        <v>110</v>
      </c>
      <c r="E104" s="122"/>
      <c r="F104" s="122"/>
      <c r="G104" s="122"/>
      <c r="H104" s="122"/>
      <c r="I104" s="123"/>
      <c r="J104" s="122" t="s">
        <v>111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'004.5 - Vzduchotechnika -...'!J30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82</v>
      </c>
      <c r="AR104" s="126"/>
      <c r="AS104" s="127">
        <v>0</v>
      </c>
      <c r="AT104" s="128">
        <f>ROUND(SUM(AV104:AW104),2)</f>
        <v>0</v>
      </c>
      <c r="AU104" s="129">
        <f>'004.5 - Vzduchotechnika -...'!P117</f>
        <v>0</v>
      </c>
      <c r="AV104" s="128">
        <f>'004.5 - Vzduchotechnika -...'!J33</f>
        <v>0</v>
      </c>
      <c r="AW104" s="128">
        <f>'004.5 - Vzduchotechnika -...'!J34</f>
        <v>0</v>
      </c>
      <c r="AX104" s="128">
        <f>'004.5 - Vzduchotechnika -...'!J35</f>
        <v>0</v>
      </c>
      <c r="AY104" s="128">
        <f>'004.5 - Vzduchotechnika -...'!J36</f>
        <v>0</v>
      </c>
      <c r="AZ104" s="128">
        <f>'004.5 - Vzduchotechnika -...'!F33</f>
        <v>0</v>
      </c>
      <c r="BA104" s="128">
        <f>'004.5 - Vzduchotechnika -...'!F34</f>
        <v>0</v>
      </c>
      <c r="BB104" s="128">
        <f>'004.5 - Vzduchotechnika -...'!F35</f>
        <v>0</v>
      </c>
      <c r="BC104" s="128">
        <f>'004.5 - Vzduchotechnika -...'!F36</f>
        <v>0</v>
      </c>
      <c r="BD104" s="130">
        <f>'004.5 - Vzduchotechnika -...'!F37</f>
        <v>0</v>
      </c>
      <c r="BE104" s="7"/>
      <c r="BT104" s="131" t="s">
        <v>83</v>
      </c>
      <c r="BV104" s="131" t="s">
        <v>77</v>
      </c>
      <c r="BW104" s="131" t="s">
        <v>112</v>
      </c>
      <c r="BX104" s="131" t="s">
        <v>5</v>
      </c>
      <c r="CL104" s="131" t="s">
        <v>1</v>
      </c>
      <c r="CM104" s="131" t="s">
        <v>85</v>
      </c>
    </row>
    <row r="105" s="7" customFormat="1" ht="16.5" customHeight="1">
      <c r="A105" s="119" t="s">
        <v>79</v>
      </c>
      <c r="B105" s="120"/>
      <c r="C105" s="121"/>
      <c r="D105" s="122" t="s">
        <v>113</v>
      </c>
      <c r="E105" s="122"/>
      <c r="F105" s="122"/>
      <c r="G105" s="122"/>
      <c r="H105" s="122"/>
      <c r="I105" s="123"/>
      <c r="J105" s="122" t="s">
        <v>114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'011 - Stavební část - úpr...'!J30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82</v>
      </c>
      <c r="AR105" s="126"/>
      <c r="AS105" s="127">
        <v>0</v>
      </c>
      <c r="AT105" s="128">
        <f>ROUND(SUM(AV105:AW105),2)</f>
        <v>0</v>
      </c>
      <c r="AU105" s="129">
        <f>'011 - Stavební část - úpr...'!P127</f>
        <v>0</v>
      </c>
      <c r="AV105" s="128">
        <f>'011 - Stavební část - úpr...'!J33</f>
        <v>0</v>
      </c>
      <c r="AW105" s="128">
        <f>'011 - Stavební část - úpr...'!J34</f>
        <v>0</v>
      </c>
      <c r="AX105" s="128">
        <f>'011 - Stavební část - úpr...'!J35</f>
        <v>0</v>
      </c>
      <c r="AY105" s="128">
        <f>'011 - Stavební část - úpr...'!J36</f>
        <v>0</v>
      </c>
      <c r="AZ105" s="128">
        <f>'011 - Stavební část - úpr...'!F33</f>
        <v>0</v>
      </c>
      <c r="BA105" s="128">
        <f>'011 - Stavební část - úpr...'!F34</f>
        <v>0</v>
      </c>
      <c r="BB105" s="128">
        <f>'011 - Stavební část - úpr...'!F35</f>
        <v>0</v>
      </c>
      <c r="BC105" s="128">
        <f>'011 - Stavební část - úpr...'!F36</f>
        <v>0</v>
      </c>
      <c r="BD105" s="130">
        <f>'011 - Stavební část - úpr...'!F37</f>
        <v>0</v>
      </c>
      <c r="BE105" s="7"/>
      <c r="BT105" s="131" t="s">
        <v>83</v>
      </c>
      <c r="BV105" s="131" t="s">
        <v>77</v>
      </c>
      <c r="BW105" s="131" t="s">
        <v>115</v>
      </c>
      <c r="BX105" s="131" t="s">
        <v>5</v>
      </c>
      <c r="CL105" s="131" t="s">
        <v>1</v>
      </c>
      <c r="CM105" s="131" t="s">
        <v>85</v>
      </c>
    </row>
    <row r="106" s="7" customFormat="1" ht="16.5" customHeight="1">
      <c r="A106" s="119" t="s">
        <v>79</v>
      </c>
      <c r="B106" s="120"/>
      <c r="C106" s="121"/>
      <c r="D106" s="122" t="s">
        <v>116</v>
      </c>
      <c r="E106" s="122"/>
      <c r="F106" s="122"/>
      <c r="G106" s="122"/>
      <c r="H106" s="122"/>
      <c r="I106" s="123"/>
      <c r="J106" s="122" t="s">
        <v>117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'012 - Elektroinstalace  -...'!J30</f>
        <v>0</v>
      </c>
      <c r="AH106" s="123"/>
      <c r="AI106" s="123"/>
      <c r="AJ106" s="123"/>
      <c r="AK106" s="123"/>
      <c r="AL106" s="123"/>
      <c r="AM106" s="123"/>
      <c r="AN106" s="124">
        <f>SUM(AG106,AT106)</f>
        <v>0</v>
      </c>
      <c r="AO106" s="123"/>
      <c r="AP106" s="123"/>
      <c r="AQ106" s="125" t="s">
        <v>82</v>
      </c>
      <c r="AR106" s="126"/>
      <c r="AS106" s="127">
        <v>0</v>
      </c>
      <c r="AT106" s="128">
        <f>ROUND(SUM(AV106:AW106),2)</f>
        <v>0</v>
      </c>
      <c r="AU106" s="129">
        <f>'012 - Elektroinstalace  -...'!P122</f>
        <v>0</v>
      </c>
      <c r="AV106" s="128">
        <f>'012 - Elektroinstalace  -...'!J33</f>
        <v>0</v>
      </c>
      <c r="AW106" s="128">
        <f>'012 - Elektroinstalace  -...'!J34</f>
        <v>0</v>
      </c>
      <c r="AX106" s="128">
        <f>'012 - Elektroinstalace  -...'!J35</f>
        <v>0</v>
      </c>
      <c r="AY106" s="128">
        <f>'012 - Elektroinstalace  -...'!J36</f>
        <v>0</v>
      </c>
      <c r="AZ106" s="128">
        <f>'012 - Elektroinstalace  -...'!F33</f>
        <v>0</v>
      </c>
      <c r="BA106" s="128">
        <f>'012 - Elektroinstalace  -...'!F34</f>
        <v>0</v>
      </c>
      <c r="BB106" s="128">
        <f>'012 - Elektroinstalace  -...'!F35</f>
        <v>0</v>
      </c>
      <c r="BC106" s="128">
        <f>'012 - Elektroinstalace  -...'!F36</f>
        <v>0</v>
      </c>
      <c r="BD106" s="130">
        <f>'012 - Elektroinstalace  -...'!F37</f>
        <v>0</v>
      </c>
      <c r="BE106" s="7"/>
      <c r="BT106" s="131" t="s">
        <v>83</v>
      </c>
      <c r="BV106" s="131" t="s">
        <v>77</v>
      </c>
      <c r="BW106" s="131" t="s">
        <v>118</v>
      </c>
      <c r="BX106" s="131" t="s">
        <v>5</v>
      </c>
      <c r="CL106" s="131" t="s">
        <v>1</v>
      </c>
      <c r="CM106" s="131" t="s">
        <v>85</v>
      </c>
    </row>
    <row r="107" s="7" customFormat="1" ht="16.5" customHeight="1">
      <c r="A107" s="119" t="s">
        <v>79</v>
      </c>
      <c r="B107" s="120"/>
      <c r="C107" s="121"/>
      <c r="D107" s="122" t="s">
        <v>119</v>
      </c>
      <c r="E107" s="122"/>
      <c r="F107" s="122"/>
      <c r="G107" s="122"/>
      <c r="H107" s="122"/>
      <c r="I107" s="123"/>
      <c r="J107" s="122" t="s">
        <v>120</v>
      </c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4">
        <f>'013 - Klimatizace - úprav...'!J30</f>
        <v>0</v>
      </c>
      <c r="AH107" s="123"/>
      <c r="AI107" s="123"/>
      <c r="AJ107" s="123"/>
      <c r="AK107" s="123"/>
      <c r="AL107" s="123"/>
      <c r="AM107" s="123"/>
      <c r="AN107" s="124">
        <f>SUM(AG107,AT107)</f>
        <v>0</v>
      </c>
      <c r="AO107" s="123"/>
      <c r="AP107" s="123"/>
      <c r="AQ107" s="125" t="s">
        <v>82</v>
      </c>
      <c r="AR107" s="126"/>
      <c r="AS107" s="127">
        <v>0</v>
      </c>
      <c r="AT107" s="128">
        <f>ROUND(SUM(AV107:AW107),2)</f>
        <v>0</v>
      </c>
      <c r="AU107" s="129">
        <f>'013 - Klimatizace - úprav...'!P120</f>
        <v>0</v>
      </c>
      <c r="AV107" s="128">
        <f>'013 - Klimatizace - úprav...'!J33</f>
        <v>0</v>
      </c>
      <c r="AW107" s="128">
        <f>'013 - Klimatizace - úprav...'!J34</f>
        <v>0</v>
      </c>
      <c r="AX107" s="128">
        <f>'013 - Klimatizace - úprav...'!J35</f>
        <v>0</v>
      </c>
      <c r="AY107" s="128">
        <f>'013 - Klimatizace - úprav...'!J36</f>
        <v>0</v>
      </c>
      <c r="AZ107" s="128">
        <f>'013 - Klimatizace - úprav...'!F33</f>
        <v>0</v>
      </c>
      <c r="BA107" s="128">
        <f>'013 - Klimatizace - úprav...'!F34</f>
        <v>0</v>
      </c>
      <c r="BB107" s="128">
        <f>'013 - Klimatizace - úprav...'!F35</f>
        <v>0</v>
      </c>
      <c r="BC107" s="128">
        <f>'013 - Klimatizace - úprav...'!F36</f>
        <v>0</v>
      </c>
      <c r="BD107" s="130">
        <f>'013 - Klimatizace - úprav...'!F37</f>
        <v>0</v>
      </c>
      <c r="BE107" s="7"/>
      <c r="BT107" s="131" t="s">
        <v>83</v>
      </c>
      <c r="BV107" s="131" t="s">
        <v>77</v>
      </c>
      <c r="BW107" s="131" t="s">
        <v>121</v>
      </c>
      <c r="BX107" s="131" t="s">
        <v>5</v>
      </c>
      <c r="CL107" s="131" t="s">
        <v>1</v>
      </c>
      <c r="CM107" s="131" t="s">
        <v>85</v>
      </c>
    </row>
    <row r="108" s="7" customFormat="1" ht="16.5" customHeight="1">
      <c r="A108" s="119" t="s">
        <v>79</v>
      </c>
      <c r="B108" s="120"/>
      <c r="C108" s="121"/>
      <c r="D108" s="122" t="s">
        <v>122</v>
      </c>
      <c r="E108" s="122"/>
      <c r="F108" s="122"/>
      <c r="G108" s="122"/>
      <c r="H108" s="122"/>
      <c r="I108" s="123"/>
      <c r="J108" s="122" t="s">
        <v>123</v>
      </c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4">
        <f>'014 - SK'!J30</f>
        <v>0</v>
      </c>
      <c r="AH108" s="123"/>
      <c r="AI108" s="123"/>
      <c r="AJ108" s="123"/>
      <c r="AK108" s="123"/>
      <c r="AL108" s="123"/>
      <c r="AM108" s="123"/>
      <c r="AN108" s="124">
        <f>SUM(AG108,AT108)</f>
        <v>0</v>
      </c>
      <c r="AO108" s="123"/>
      <c r="AP108" s="123"/>
      <c r="AQ108" s="125" t="s">
        <v>82</v>
      </c>
      <c r="AR108" s="126"/>
      <c r="AS108" s="127">
        <v>0</v>
      </c>
      <c r="AT108" s="128">
        <f>ROUND(SUM(AV108:AW108),2)</f>
        <v>0</v>
      </c>
      <c r="AU108" s="129">
        <f>'014 - SK'!P119</f>
        <v>0</v>
      </c>
      <c r="AV108" s="128">
        <f>'014 - SK'!J33</f>
        <v>0</v>
      </c>
      <c r="AW108" s="128">
        <f>'014 - SK'!J34</f>
        <v>0</v>
      </c>
      <c r="AX108" s="128">
        <f>'014 - SK'!J35</f>
        <v>0</v>
      </c>
      <c r="AY108" s="128">
        <f>'014 - SK'!J36</f>
        <v>0</v>
      </c>
      <c r="AZ108" s="128">
        <f>'014 - SK'!F33</f>
        <v>0</v>
      </c>
      <c r="BA108" s="128">
        <f>'014 - SK'!F34</f>
        <v>0</v>
      </c>
      <c r="BB108" s="128">
        <f>'014 - SK'!F35</f>
        <v>0</v>
      </c>
      <c r="BC108" s="128">
        <f>'014 - SK'!F36</f>
        <v>0</v>
      </c>
      <c r="BD108" s="130">
        <f>'014 - SK'!F37</f>
        <v>0</v>
      </c>
      <c r="BE108" s="7"/>
      <c r="BT108" s="131" t="s">
        <v>83</v>
      </c>
      <c r="BV108" s="131" t="s">
        <v>77</v>
      </c>
      <c r="BW108" s="131" t="s">
        <v>124</v>
      </c>
      <c r="BX108" s="131" t="s">
        <v>5</v>
      </c>
      <c r="CL108" s="131" t="s">
        <v>1</v>
      </c>
      <c r="CM108" s="131" t="s">
        <v>85</v>
      </c>
    </row>
    <row r="109" s="7" customFormat="1" ht="16.5" customHeight="1">
      <c r="A109" s="119" t="s">
        <v>79</v>
      </c>
      <c r="B109" s="120"/>
      <c r="C109" s="121"/>
      <c r="D109" s="122" t="s">
        <v>125</v>
      </c>
      <c r="E109" s="122"/>
      <c r="F109" s="122"/>
      <c r="G109" s="122"/>
      <c r="H109" s="122"/>
      <c r="I109" s="123"/>
      <c r="J109" s="122" t="s">
        <v>126</v>
      </c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4">
        <f>'015 - EZS'!J30</f>
        <v>0</v>
      </c>
      <c r="AH109" s="123"/>
      <c r="AI109" s="123"/>
      <c r="AJ109" s="123"/>
      <c r="AK109" s="123"/>
      <c r="AL109" s="123"/>
      <c r="AM109" s="123"/>
      <c r="AN109" s="124">
        <f>SUM(AG109,AT109)</f>
        <v>0</v>
      </c>
      <c r="AO109" s="123"/>
      <c r="AP109" s="123"/>
      <c r="AQ109" s="125" t="s">
        <v>82</v>
      </c>
      <c r="AR109" s="126"/>
      <c r="AS109" s="127">
        <v>0</v>
      </c>
      <c r="AT109" s="128">
        <f>ROUND(SUM(AV109:AW109),2)</f>
        <v>0</v>
      </c>
      <c r="AU109" s="129">
        <f>'015 - EZS'!P119</f>
        <v>0</v>
      </c>
      <c r="AV109" s="128">
        <f>'015 - EZS'!J33</f>
        <v>0</v>
      </c>
      <c r="AW109" s="128">
        <f>'015 - EZS'!J34</f>
        <v>0</v>
      </c>
      <c r="AX109" s="128">
        <f>'015 - EZS'!J35</f>
        <v>0</v>
      </c>
      <c r="AY109" s="128">
        <f>'015 - EZS'!J36</f>
        <v>0</v>
      </c>
      <c r="AZ109" s="128">
        <f>'015 - EZS'!F33</f>
        <v>0</v>
      </c>
      <c r="BA109" s="128">
        <f>'015 - EZS'!F34</f>
        <v>0</v>
      </c>
      <c r="BB109" s="128">
        <f>'015 - EZS'!F35</f>
        <v>0</v>
      </c>
      <c r="BC109" s="128">
        <f>'015 - EZS'!F36</f>
        <v>0</v>
      </c>
      <c r="BD109" s="130">
        <f>'015 - EZS'!F37</f>
        <v>0</v>
      </c>
      <c r="BE109" s="7"/>
      <c r="BT109" s="131" t="s">
        <v>83</v>
      </c>
      <c r="BV109" s="131" t="s">
        <v>77</v>
      </c>
      <c r="BW109" s="131" t="s">
        <v>127</v>
      </c>
      <c r="BX109" s="131" t="s">
        <v>5</v>
      </c>
      <c r="CL109" s="131" t="s">
        <v>1</v>
      </c>
      <c r="CM109" s="131" t="s">
        <v>85</v>
      </c>
    </row>
    <row r="110" s="7" customFormat="1" ht="16.5" customHeight="1">
      <c r="A110" s="119" t="s">
        <v>79</v>
      </c>
      <c r="B110" s="120"/>
      <c r="C110" s="121"/>
      <c r="D110" s="122" t="s">
        <v>128</v>
      </c>
      <c r="E110" s="122"/>
      <c r="F110" s="122"/>
      <c r="G110" s="122"/>
      <c r="H110" s="122"/>
      <c r="I110" s="123"/>
      <c r="J110" s="122" t="s">
        <v>129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4">
        <f>'016 - EKV'!J30</f>
        <v>0</v>
      </c>
      <c r="AH110" s="123"/>
      <c r="AI110" s="123"/>
      <c r="AJ110" s="123"/>
      <c r="AK110" s="123"/>
      <c r="AL110" s="123"/>
      <c r="AM110" s="123"/>
      <c r="AN110" s="124">
        <f>SUM(AG110,AT110)</f>
        <v>0</v>
      </c>
      <c r="AO110" s="123"/>
      <c r="AP110" s="123"/>
      <c r="AQ110" s="125" t="s">
        <v>82</v>
      </c>
      <c r="AR110" s="126"/>
      <c r="AS110" s="132">
        <v>0</v>
      </c>
      <c r="AT110" s="133">
        <f>ROUND(SUM(AV110:AW110),2)</f>
        <v>0</v>
      </c>
      <c r="AU110" s="134">
        <f>'016 - EKV'!P118</f>
        <v>0</v>
      </c>
      <c r="AV110" s="133">
        <f>'016 - EKV'!J33</f>
        <v>0</v>
      </c>
      <c r="AW110" s="133">
        <f>'016 - EKV'!J34</f>
        <v>0</v>
      </c>
      <c r="AX110" s="133">
        <f>'016 - EKV'!J35</f>
        <v>0</v>
      </c>
      <c r="AY110" s="133">
        <f>'016 - EKV'!J36</f>
        <v>0</v>
      </c>
      <c r="AZ110" s="133">
        <f>'016 - EKV'!F33</f>
        <v>0</v>
      </c>
      <c r="BA110" s="133">
        <f>'016 - EKV'!F34</f>
        <v>0</v>
      </c>
      <c r="BB110" s="133">
        <f>'016 - EKV'!F35</f>
        <v>0</v>
      </c>
      <c r="BC110" s="133">
        <f>'016 - EKV'!F36</f>
        <v>0</v>
      </c>
      <c r="BD110" s="135">
        <f>'016 - EKV'!F37</f>
        <v>0</v>
      </c>
      <c r="BE110" s="7"/>
      <c r="BT110" s="131" t="s">
        <v>83</v>
      </c>
      <c r="BV110" s="131" t="s">
        <v>77</v>
      </c>
      <c r="BW110" s="131" t="s">
        <v>130</v>
      </c>
      <c r="BX110" s="131" t="s">
        <v>5</v>
      </c>
      <c r="CL110" s="131" t="s">
        <v>1</v>
      </c>
      <c r="CM110" s="131" t="s">
        <v>85</v>
      </c>
    </row>
    <row r="111" s="2" customFormat="1" ht="30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44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</sheetData>
  <sheetProtection sheet="1" formatColumns="0" formatRows="0" objects="1" scenarios="1" spinCount="100000" saltValue="hjpVlXAx0d2zMXQ6MJ/kxjWOPcb3offMHYeyrzln+HovUhhHc+QOcY67sv2z9mIYPiHQInJegHbjI9gMnoVS7Q==" hashValue="FUhGSTd8Jow6VTfHdKPrnurr0ToWSnLIvFvlmpkPQzKhE+N0/IoILchnbmWDOLDOwL/kRExXMn5aZ6Gey4nshQ==" algorithmName="SHA-512" password="CC35"/>
  <mergeCells count="10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94:AM94"/>
    <mergeCell ref="AN94:AP94"/>
  </mergeCells>
  <hyperlinks>
    <hyperlink ref="A95" location="'001 - Elektroinstalace '!C2" display="/"/>
    <hyperlink ref="A96" location="'002 - Zdravotechnika'!C2" display="/"/>
    <hyperlink ref="A97" location="'003 - Stavební práce'!C2" display="/"/>
    <hyperlink ref="A98" location="'005 - Ostatní a vedlejší ...'!C2" display="/"/>
    <hyperlink ref="A99" location="'004 - Vzduchotechnika '!C2" display="/"/>
    <hyperlink ref="A100" location="'004.1 - Vzduchotechnika -...'!C2" display="/"/>
    <hyperlink ref="A101" location="'004.2 - Vzduchotechnika -...'!C2" display="/"/>
    <hyperlink ref="A102" location="'004.3 - Vzduchotechnika -...'!C2" display="/"/>
    <hyperlink ref="A103" location="'004.4 - Vzduchotechnika -...'!C2" display="/"/>
    <hyperlink ref="A104" location="'004.5 - Vzduchotechnika -...'!C2" display="/"/>
    <hyperlink ref="A105" location="'011 - Stavební část - úpr...'!C2" display="/"/>
    <hyperlink ref="A106" location="'012 - Elektroinstalace  -...'!C2" display="/"/>
    <hyperlink ref="A107" location="'013 - Klimatizace - úprav...'!C2" display="/"/>
    <hyperlink ref="A108" location="'014 - SK'!C2" display="/"/>
    <hyperlink ref="A109" location="'015 - EZS'!C2" display="/"/>
    <hyperlink ref="A110" location="'016 - EKV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ROUND((SUM(BE117:BE130)),  2)</f>
        <v>0</v>
      </c>
      <c r="G33" s="38"/>
      <c r="H33" s="38"/>
      <c r="I33" s="155">
        <v>0.21</v>
      </c>
      <c r="J33" s="154">
        <f>ROUND(((SUM(BE117:BE130))*I33),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ROUND((SUM(BF117:BF130)),  2)</f>
        <v>0</v>
      </c>
      <c r="G34" s="38"/>
      <c r="H34" s="38"/>
      <c r="I34" s="155">
        <v>0.12</v>
      </c>
      <c r="J34" s="154">
        <f>ROUND(((SUM(BF117:BF130))*I34),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ROUND((SUM(BG117:BG130)),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ROUND((SUM(BH117:BH130)),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ROUND((SUM(BI117:BI130)),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004.4 - Vzduchotechnika - zařízení 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1564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004.4 - Vzduchotechnika - zařízení 4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1565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SUM(P119:P130)</f>
        <v>0</v>
      </c>
      <c r="Q118" s="204"/>
      <c r="R118" s="205">
        <f>SUM(R119:R130)</f>
        <v>0</v>
      </c>
      <c r="S118" s="204"/>
      <c r="T118" s="206">
        <f>SUM(T119:T130)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SUM(BK119:BK130)</f>
        <v>0</v>
      </c>
    </row>
    <row r="119" s="2" customFormat="1" ht="66.75" customHeight="1">
      <c r="A119" s="38"/>
      <c r="B119" s="39"/>
      <c r="C119" s="210" t="s">
        <v>83</v>
      </c>
      <c r="D119" s="210" t="s">
        <v>161</v>
      </c>
      <c r="E119" s="211" t="s">
        <v>1566</v>
      </c>
      <c r="F119" s="212" t="s">
        <v>1567</v>
      </c>
      <c r="G119" s="213" t="s">
        <v>168</v>
      </c>
      <c r="H119" s="214">
        <v>1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24.15" customHeight="1">
      <c r="A120" s="38"/>
      <c r="B120" s="39"/>
      <c r="C120" s="210" t="s">
        <v>85</v>
      </c>
      <c r="D120" s="210" t="s">
        <v>161</v>
      </c>
      <c r="E120" s="211" t="s">
        <v>1482</v>
      </c>
      <c r="F120" s="212" t="s">
        <v>1568</v>
      </c>
      <c r="G120" s="213" t="s">
        <v>1524</v>
      </c>
      <c r="H120" s="214">
        <v>2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66.75" customHeight="1">
      <c r="A121" s="38"/>
      <c r="B121" s="39"/>
      <c r="C121" s="210" t="s">
        <v>169</v>
      </c>
      <c r="D121" s="210" t="s">
        <v>161</v>
      </c>
      <c r="E121" s="211" t="s">
        <v>1569</v>
      </c>
      <c r="F121" s="212" t="s">
        <v>1570</v>
      </c>
      <c r="G121" s="213" t="s">
        <v>168</v>
      </c>
      <c r="H121" s="214">
        <v>2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172</v>
      </c>
    </row>
    <row r="122" s="2" customFormat="1" ht="66.75" customHeight="1">
      <c r="A122" s="38"/>
      <c r="B122" s="39"/>
      <c r="C122" s="210" t="s">
        <v>165</v>
      </c>
      <c r="D122" s="210" t="s">
        <v>161</v>
      </c>
      <c r="E122" s="211" t="s">
        <v>1571</v>
      </c>
      <c r="F122" s="212" t="s">
        <v>1572</v>
      </c>
      <c r="G122" s="213" t="s">
        <v>168</v>
      </c>
      <c r="H122" s="214">
        <v>1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175</v>
      </c>
    </row>
    <row r="123" s="2" customFormat="1" ht="37.8" customHeight="1">
      <c r="A123" s="38"/>
      <c r="B123" s="39"/>
      <c r="C123" s="210" t="s">
        <v>176</v>
      </c>
      <c r="D123" s="210" t="s">
        <v>161</v>
      </c>
      <c r="E123" s="211" t="s">
        <v>1485</v>
      </c>
      <c r="F123" s="212" t="s">
        <v>1573</v>
      </c>
      <c r="G123" s="213" t="s">
        <v>168</v>
      </c>
      <c r="H123" s="214">
        <v>3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179</v>
      </c>
    </row>
    <row r="124" s="2" customFormat="1" ht="37.8" customHeight="1">
      <c r="A124" s="38"/>
      <c r="B124" s="39"/>
      <c r="C124" s="210" t="s">
        <v>172</v>
      </c>
      <c r="D124" s="210" t="s">
        <v>161</v>
      </c>
      <c r="E124" s="211" t="s">
        <v>1487</v>
      </c>
      <c r="F124" s="212" t="s">
        <v>1574</v>
      </c>
      <c r="G124" s="213" t="s">
        <v>168</v>
      </c>
      <c r="H124" s="214">
        <v>2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</v>
      </c>
    </row>
    <row r="125" s="2" customFormat="1" ht="33" customHeight="1">
      <c r="A125" s="38"/>
      <c r="B125" s="39"/>
      <c r="C125" s="210" t="s">
        <v>182</v>
      </c>
      <c r="D125" s="210" t="s">
        <v>161</v>
      </c>
      <c r="E125" s="211" t="s">
        <v>1489</v>
      </c>
      <c r="F125" s="212" t="s">
        <v>1575</v>
      </c>
      <c r="G125" s="213" t="s">
        <v>1519</v>
      </c>
      <c r="H125" s="214">
        <v>16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185</v>
      </c>
    </row>
    <row r="126" s="2" customFormat="1" ht="33" customHeight="1">
      <c r="A126" s="38"/>
      <c r="B126" s="39"/>
      <c r="C126" s="210" t="s">
        <v>175</v>
      </c>
      <c r="D126" s="210" t="s">
        <v>161</v>
      </c>
      <c r="E126" s="211" t="s">
        <v>1491</v>
      </c>
      <c r="F126" s="212" t="s">
        <v>1576</v>
      </c>
      <c r="G126" s="213" t="s">
        <v>1519</v>
      </c>
      <c r="H126" s="214">
        <v>8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188</v>
      </c>
    </row>
    <row r="127" s="2" customFormat="1" ht="33" customHeight="1">
      <c r="A127" s="38"/>
      <c r="B127" s="39"/>
      <c r="C127" s="210" t="s">
        <v>189</v>
      </c>
      <c r="D127" s="210" t="s">
        <v>161</v>
      </c>
      <c r="E127" s="211" t="s">
        <v>1493</v>
      </c>
      <c r="F127" s="212" t="s">
        <v>1577</v>
      </c>
      <c r="G127" s="213" t="s">
        <v>1519</v>
      </c>
      <c r="H127" s="214">
        <v>5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192</v>
      </c>
    </row>
    <row r="128" s="2" customFormat="1" ht="24.15" customHeight="1">
      <c r="A128" s="38"/>
      <c r="B128" s="39"/>
      <c r="C128" s="210" t="s">
        <v>179</v>
      </c>
      <c r="D128" s="210" t="s">
        <v>161</v>
      </c>
      <c r="E128" s="211" t="s">
        <v>1495</v>
      </c>
      <c r="F128" s="212" t="s">
        <v>1578</v>
      </c>
      <c r="G128" s="213" t="s">
        <v>1519</v>
      </c>
      <c r="H128" s="214">
        <v>6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195</v>
      </c>
    </row>
    <row r="129" s="2" customFormat="1" ht="24.15" customHeight="1">
      <c r="A129" s="38"/>
      <c r="B129" s="39"/>
      <c r="C129" s="210" t="s">
        <v>196</v>
      </c>
      <c r="D129" s="210" t="s">
        <v>161</v>
      </c>
      <c r="E129" s="211" t="s">
        <v>1497</v>
      </c>
      <c r="F129" s="212" t="s">
        <v>1579</v>
      </c>
      <c r="G129" s="213" t="s">
        <v>1519</v>
      </c>
      <c r="H129" s="214">
        <v>26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199</v>
      </c>
    </row>
    <row r="130" s="2" customFormat="1" ht="16.5" customHeight="1">
      <c r="A130" s="38"/>
      <c r="B130" s="39"/>
      <c r="C130" s="210" t="s">
        <v>8</v>
      </c>
      <c r="D130" s="210" t="s">
        <v>161</v>
      </c>
      <c r="E130" s="211" t="s">
        <v>1580</v>
      </c>
      <c r="F130" s="212" t="s">
        <v>1523</v>
      </c>
      <c r="G130" s="213" t="s">
        <v>1524</v>
      </c>
      <c r="H130" s="214">
        <v>120</v>
      </c>
      <c r="I130" s="215"/>
      <c r="J130" s="216">
        <f>ROUND(I130*H130,2)</f>
        <v>0</v>
      </c>
      <c r="K130" s="212" t="s">
        <v>1</v>
      </c>
      <c r="L130" s="44"/>
      <c r="M130" s="223" t="s">
        <v>1</v>
      </c>
      <c r="N130" s="224" t="s">
        <v>40</v>
      </c>
      <c r="O130" s="225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202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0IKmbLq2GsexbtfnpavT9leV2aGhAqC/m9DUSgHIuGEzLZHs6Q+LxiIhRRgHAuMDj/3svLJiR6OpItaiqSnKtg==" hashValue="PXCm8QlDCuxEmQch23eGRcGx0rvEj1DZssgv2leuBpgfGvUKawY/X22+1MVGm4XDxmL8OITd9bizTTZyzZQ5og==" algorithmName="SHA-512" password="CC35"/>
  <autoFilter ref="C116:K13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1581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ROUND((SUM(BE117:BE120)),  2)</f>
        <v>0</v>
      </c>
      <c r="G33" s="38"/>
      <c r="H33" s="38"/>
      <c r="I33" s="155">
        <v>0.21</v>
      </c>
      <c r="J33" s="154">
        <f>ROUND(((SUM(BE117:BE120))*I33),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ROUND((SUM(BF117:BF120)),  2)</f>
        <v>0</v>
      </c>
      <c r="G34" s="38"/>
      <c r="H34" s="38"/>
      <c r="I34" s="155">
        <v>0.12</v>
      </c>
      <c r="J34" s="154">
        <f>ROUND(((SUM(BF117:BF120))*I34),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ROUND((SUM(BG117:BG120)),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ROUND((SUM(BH117:BH120)),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ROUND((SUM(BI117:BI120)),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004.5 - Vzduchotechnika - zařízení 5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1582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004.5 - Vzduchotechnika - zařízení 5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1583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SUM(P119:P120)</f>
        <v>0</v>
      </c>
      <c r="Q118" s="204"/>
      <c r="R118" s="205">
        <f>SUM(R119:R120)</f>
        <v>0</v>
      </c>
      <c r="S118" s="204"/>
      <c r="T118" s="206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SUM(BK119:BK120)</f>
        <v>0</v>
      </c>
    </row>
    <row r="119" s="2" customFormat="1" ht="24.15" customHeight="1">
      <c r="A119" s="38"/>
      <c r="B119" s="39"/>
      <c r="C119" s="210" t="s">
        <v>83</v>
      </c>
      <c r="D119" s="210" t="s">
        <v>161</v>
      </c>
      <c r="E119" s="211" t="s">
        <v>1482</v>
      </c>
      <c r="F119" s="212" t="s">
        <v>1584</v>
      </c>
      <c r="G119" s="213" t="s">
        <v>596</v>
      </c>
      <c r="H119" s="214">
        <v>138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24.15" customHeight="1">
      <c r="A120" s="38"/>
      <c r="B120" s="39"/>
      <c r="C120" s="210" t="s">
        <v>85</v>
      </c>
      <c r="D120" s="210" t="s">
        <v>161</v>
      </c>
      <c r="E120" s="211" t="s">
        <v>1485</v>
      </c>
      <c r="F120" s="212" t="s">
        <v>1585</v>
      </c>
      <c r="G120" s="213" t="s">
        <v>596</v>
      </c>
      <c r="H120" s="214">
        <v>138</v>
      </c>
      <c r="I120" s="215"/>
      <c r="J120" s="216">
        <f>ROUND(I120*H120,2)</f>
        <v>0</v>
      </c>
      <c r="K120" s="212" t="s">
        <v>1</v>
      </c>
      <c r="L120" s="44"/>
      <c r="M120" s="223" t="s">
        <v>1</v>
      </c>
      <c r="N120" s="224" t="s">
        <v>40</v>
      </c>
      <c r="O120" s="225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qdS/iMCrD5tmu345LIfI3yNaAxWPoGSrXyyYFlYG4ZvMYYUkEUz7PMtnoSFgJFZb4bBC3KqrIYXk/W01XRfF9w==" hashValue="hF4xZSjBMC6g9g9dm1pjrznS+Og1Va597Xw7xnJmN3Z0LASc9Sa0ncHn/16Agv7V8znHP+uhKrVN4AoX7KqLow==" algorithmName="SHA-512" password="CC35"/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1586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1587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1588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ROUND((SUM(BE127:BE212)),  2)</f>
        <v>0</v>
      </c>
      <c r="G33" s="38"/>
      <c r="H33" s="38"/>
      <c r="I33" s="155">
        <v>0.21</v>
      </c>
      <c r="J33" s="154">
        <f>ROUND(((SUM(BE127:BE212))*I33),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ROUND((SUM(BF127:BF212)),  2)</f>
        <v>0</v>
      </c>
      <c r="G34" s="38"/>
      <c r="H34" s="38"/>
      <c r="I34" s="155">
        <v>0.12</v>
      </c>
      <c r="J34" s="154">
        <f>ROUND(((SUM(BF127:BF212))*I34),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ROUND((SUM(BG127:BG212)),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ROUND((SUM(BH127:BH212)),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ROUND((SUM(BI127:BI212)),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011 - Stavební část - úprava servrovny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Karviná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Karviná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567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8"/>
      <c r="C98" s="229"/>
      <c r="D98" s="230" t="s">
        <v>569</v>
      </c>
      <c r="E98" s="231"/>
      <c r="F98" s="231"/>
      <c r="G98" s="231"/>
      <c r="H98" s="231"/>
      <c r="I98" s="231"/>
      <c r="J98" s="232">
        <f>J129</f>
        <v>0</v>
      </c>
      <c r="K98" s="229"/>
      <c r="L98" s="233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8"/>
      <c r="C99" s="229"/>
      <c r="D99" s="230" t="s">
        <v>570</v>
      </c>
      <c r="E99" s="231"/>
      <c r="F99" s="231"/>
      <c r="G99" s="231"/>
      <c r="H99" s="231"/>
      <c r="I99" s="231"/>
      <c r="J99" s="232">
        <f>J151</f>
        <v>0</v>
      </c>
      <c r="K99" s="229"/>
      <c r="L99" s="233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8"/>
      <c r="C100" s="229"/>
      <c r="D100" s="230" t="s">
        <v>571</v>
      </c>
      <c r="E100" s="231"/>
      <c r="F100" s="231"/>
      <c r="G100" s="231"/>
      <c r="H100" s="231"/>
      <c r="I100" s="231"/>
      <c r="J100" s="232">
        <f>J167</f>
        <v>0</v>
      </c>
      <c r="K100" s="229"/>
      <c r="L100" s="233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8"/>
      <c r="C101" s="229"/>
      <c r="D101" s="230" t="s">
        <v>572</v>
      </c>
      <c r="E101" s="231"/>
      <c r="F101" s="231"/>
      <c r="G101" s="231"/>
      <c r="H101" s="231"/>
      <c r="I101" s="231"/>
      <c r="J101" s="232">
        <f>J176</f>
        <v>0</v>
      </c>
      <c r="K101" s="229"/>
      <c r="L101" s="233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9" customFormat="1" ht="24.96" customHeight="1">
      <c r="A102" s="9"/>
      <c r="B102" s="179"/>
      <c r="C102" s="180"/>
      <c r="D102" s="181" t="s">
        <v>573</v>
      </c>
      <c r="E102" s="182"/>
      <c r="F102" s="182"/>
      <c r="G102" s="182"/>
      <c r="H102" s="182"/>
      <c r="I102" s="182"/>
      <c r="J102" s="183">
        <f>J179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2" customFormat="1" ht="19.92" customHeight="1">
      <c r="A103" s="12"/>
      <c r="B103" s="228"/>
      <c r="C103" s="229"/>
      <c r="D103" s="230" t="s">
        <v>577</v>
      </c>
      <c r="E103" s="231"/>
      <c r="F103" s="231"/>
      <c r="G103" s="231"/>
      <c r="H103" s="231"/>
      <c r="I103" s="231"/>
      <c r="J103" s="232">
        <f>J180</f>
        <v>0</v>
      </c>
      <c r="K103" s="229"/>
      <c r="L103" s="233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28"/>
      <c r="C104" s="229"/>
      <c r="D104" s="230" t="s">
        <v>976</v>
      </c>
      <c r="E104" s="231"/>
      <c r="F104" s="231"/>
      <c r="G104" s="231"/>
      <c r="H104" s="231"/>
      <c r="I104" s="231"/>
      <c r="J104" s="232">
        <f>J183</f>
        <v>0</v>
      </c>
      <c r="K104" s="229"/>
      <c r="L104" s="233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8"/>
      <c r="C105" s="229"/>
      <c r="D105" s="230" t="s">
        <v>977</v>
      </c>
      <c r="E105" s="231"/>
      <c r="F105" s="231"/>
      <c r="G105" s="231"/>
      <c r="H105" s="231"/>
      <c r="I105" s="231"/>
      <c r="J105" s="232">
        <f>J190</f>
        <v>0</v>
      </c>
      <c r="K105" s="229"/>
      <c r="L105" s="233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28"/>
      <c r="C106" s="229"/>
      <c r="D106" s="230" t="s">
        <v>979</v>
      </c>
      <c r="E106" s="231"/>
      <c r="F106" s="231"/>
      <c r="G106" s="231"/>
      <c r="H106" s="231"/>
      <c r="I106" s="231"/>
      <c r="J106" s="232">
        <f>J193</f>
        <v>0</v>
      </c>
      <c r="K106" s="229"/>
      <c r="L106" s="233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12" customFormat="1" ht="19.92" customHeight="1">
      <c r="A107" s="12"/>
      <c r="B107" s="228"/>
      <c r="C107" s="229"/>
      <c r="D107" s="230" t="s">
        <v>981</v>
      </c>
      <c r="E107" s="231"/>
      <c r="F107" s="231"/>
      <c r="G107" s="231"/>
      <c r="H107" s="231"/>
      <c r="I107" s="231"/>
      <c r="J107" s="232">
        <f>J209</f>
        <v>0</v>
      </c>
      <c r="K107" s="229"/>
      <c r="L107" s="233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74" t="str">
        <f>E7</f>
        <v>ÚPRAVA VSTUPNÍHO PODLAŽÍ a ÚPRRAVA SERVROVNY OBJEKTU POLIKLINIKY V KARVINÉ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132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 xml:space="preserve">011 - Stavební část - úprava servrovny 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Karviná</v>
      </c>
      <c r="G121" s="40"/>
      <c r="H121" s="40"/>
      <c r="I121" s="32" t="s">
        <v>22</v>
      </c>
      <c r="J121" s="79" t="str">
        <f>IF(J12="","",J12)</f>
        <v>18. 2. 2024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Statutární město Karviná</v>
      </c>
      <c r="G123" s="40"/>
      <c r="H123" s="40"/>
      <c r="I123" s="32" t="s">
        <v>30</v>
      </c>
      <c r="J123" s="36" t="str">
        <f>E21</f>
        <v>ATRIS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32</v>
      </c>
      <c r="J124" s="36" t="str">
        <f>E24</f>
        <v>Barbora Kyšková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0" customFormat="1" ht="29.28" customHeight="1">
      <c r="A126" s="185"/>
      <c r="B126" s="186"/>
      <c r="C126" s="187" t="s">
        <v>146</v>
      </c>
      <c r="D126" s="188" t="s">
        <v>60</v>
      </c>
      <c r="E126" s="188" t="s">
        <v>56</v>
      </c>
      <c r="F126" s="188" t="s">
        <v>57</v>
      </c>
      <c r="G126" s="188" t="s">
        <v>147</v>
      </c>
      <c r="H126" s="188" t="s">
        <v>148</v>
      </c>
      <c r="I126" s="188" t="s">
        <v>149</v>
      </c>
      <c r="J126" s="188" t="s">
        <v>136</v>
      </c>
      <c r="K126" s="189" t="s">
        <v>150</v>
      </c>
      <c r="L126" s="190"/>
      <c r="M126" s="100" t="s">
        <v>1</v>
      </c>
      <c r="N126" s="101" t="s">
        <v>39</v>
      </c>
      <c r="O126" s="101" t="s">
        <v>151</v>
      </c>
      <c r="P126" s="101" t="s">
        <v>152</v>
      </c>
      <c r="Q126" s="101" t="s">
        <v>153</v>
      </c>
      <c r="R126" s="101" t="s">
        <v>154</v>
      </c>
      <c r="S126" s="101" t="s">
        <v>155</v>
      </c>
      <c r="T126" s="102" t="s">
        <v>156</v>
      </c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</row>
    <row r="127" s="2" customFormat="1" ht="22.8" customHeight="1">
      <c r="A127" s="38"/>
      <c r="B127" s="39"/>
      <c r="C127" s="107" t="s">
        <v>157</v>
      </c>
      <c r="D127" s="40"/>
      <c r="E127" s="40"/>
      <c r="F127" s="40"/>
      <c r="G127" s="40"/>
      <c r="H127" s="40"/>
      <c r="I127" s="40"/>
      <c r="J127" s="191">
        <f>BK127</f>
        <v>0</v>
      </c>
      <c r="K127" s="40"/>
      <c r="L127" s="44"/>
      <c r="M127" s="103"/>
      <c r="N127" s="192"/>
      <c r="O127" s="104"/>
      <c r="P127" s="193">
        <f>P128+P179</f>
        <v>0</v>
      </c>
      <c r="Q127" s="104"/>
      <c r="R127" s="193">
        <f>R128+R179</f>
        <v>24.603307900000004</v>
      </c>
      <c r="S127" s="104"/>
      <c r="T127" s="194">
        <f>T128+T179</f>
        <v>34.393278000000004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138</v>
      </c>
      <c r="BK127" s="195">
        <f>BK128+BK179</f>
        <v>0</v>
      </c>
    </row>
    <row r="128" s="11" customFormat="1" ht="25.92" customHeight="1">
      <c r="A128" s="11"/>
      <c r="B128" s="196"/>
      <c r="C128" s="197"/>
      <c r="D128" s="198" t="s">
        <v>74</v>
      </c>
      <c r="E128" s="199" t="s">
        <v>579</v>
      </c>
      <c r="F128" s="199" t="s">
        <v>580</v>
      </c>
      <c r="G128" s="197"/>
      <c r="H128" s="197"/>
      <c r="I128" s="200"/>
      <c r="J128" s="201">
        <f>BK128</f>
        <v>0</v>
      </c>
      <c r="K128" s="197"/>
      <c r="L128" s="202"/>
      <c r="M128" s="203"/>
      <c r="N128" s="204"/>
      <c r="O128" s="204"/>
      <c r="P128" s="205">
        <f>P129+P151+P167+P176</f>
        <v>0</v>
      </c>
      <c r="Q128" s="204"/>
      <c r="R128" s="205">
        <f>R129+R151+R167+R176</f>
        <v>24.205107900000004</v>
      </c>
      <c r="S128" s="204"/>
      <c r="T128" s="206">
        <f>T129+T151+T167+T176</f>
        <v>33.988168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7" t="s">
        <v>83</v>
      </c>
      <c r="AT128" s="208" t="s">
        <v>74</v>
      </c>
      <c r="AU128" s="208" t="s">
        <v>75</v>
      </c>
      <c r="AY128" s="207" t="s">
        <v>160</v>
      </c>
      <c r="BK128" s="209">
        <f>BK129+BK151+BK167+BK176</f>
        <v>0</v>
      </c>
    </row>
    <row r="129" s="11" customFormat="1" ht="22.8" customHeight="1">
      <c r="A129" s="11"/>
      <c r="B129" s="196"/>
      <c r="C129" s="197"/>
      <c r="D129" s="198" t="s">
        <v>74</v>
      </c>
      <c r="E129" s="234" t="s">
        <v>172</v>
      </c>
      <c r="F129" s="234" t="s">
        <v>593</v>
      </c>
      <c r="G129" s="197"/>
      <c r="H129" s="197"/>
      <c r="I129" s="200"/>
      <c r="J129" s="235">
        <f>BK129</f>
        <v>0</v>
      </c>
      <c r="K129" s="197"/>
      <c r="L129" s="202"/>
      <c r="M129" s="203"/>
      <c r="N129" s="204"/>
      <c r="O129" s="204"/>
      <c r="P129" s="205">
        <f>SUM(P130:P150)</f>
        <v>0</v>
      </c>
      <c r="Q129" s="204"/>
      <c r="R129" s="205">
        <f>SUM(R130:R150)</f>
        <v>24.195107900000004</v>
      </c>
      <c r="S129" s="204"/>
      <c r="T129" s="206">
        <f>SUM(T130:T150)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83</v>
      </c>
      <c r="AT129" s="208" t="s">
        <v>74</v>
      </c>
      <c r="AU129" s="208" t="s">
        <v>83</v>
      </c>
      <c r="AY129" s="207" t="s">
        <v>160</v>
      </c>
      <c r="BK129" s="209">
        <f>SUM(BK130:BK150)</f>
        <v>0</v>
      </c>
    </row>
    <row r="130" s="2" customFormat="1" ht="24.15" customHeight="1">
      <c r="A130" s="38"/>
      <c r="B130" s="39"/>
      <c r="C130" s="210" t="s">
        <v>83</v>
      </c>
      <c r="D130" s="210" t="s">
        <v>161</v>
      </c>
      <c r="E130" s="211" t="s">
        <v>1589</v>
      </c>
      <c r="F130" s="212" t="s">
        <v>1590</v>
      </c>
      <c r="G130" s="213" t="s">
        <v>596</v>
      </c>
      <c r="H130" s="214">
        <v>40</v>
      </c>
      <c r="I130" s="215"/>
      <c r="J130" s="216">
        <f>ROUND(I130*H130,2)</f>
        <v>0</v>
      </c>
      <c r="K130" s="212" t="s">
        <v>1591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0.00735</v>
      </c>
      <c r="R130" s="219">
        <f>Q130*H130</f>
        <v>0.294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85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1592</v>
      </c>
    </row>
    <row r="131" s="2" customFormat="1" ht="21.75" customHeight="1">
      <c r="A131" s="38"/>
      <c r="B131" s="39"/>
      <c r="C131" s="210" t="s">
        <v>85</v>
      </c>
      <c r="D131" s="210" t="s">
        <v>161</v>
      </c>
      <c r="E131" s="211" t="s">
        <v>1593</v>
      </c>
      <c r="F131" s="212" t="s">
        <v>1594</v>
      </c>
      <c r="G131" s="213" t="s">
        <v>596</v>
      </c>
      <c r="H131" s="214">
        <v>0.26500000000000004</v>
      </c>
      <c r="I131" s="215"/>
      <c r="J131" s="216">
        <f>ROUND(I131*H131,2)</f>
        <v>0</v>
      </c>
      <c r="K131" s="212" t="s">
        <v>1591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0.056000000000000008</v>
      </c>
      <c r="R131" s="219">
        <f>Q131*H131</f>
        <v>0.014840000000000003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85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1595</v>
      </c>
    </row>
    <row r="132" s="13" customFormat="1">
      <c r="A132" s="13"/>
      <c r="B132" s="236"/>
      <c r="C132" s="237"/>
      <c r="D132" s="238" t="s">
        <v>591</v>
      </c>
      <c r="E132" s="239" t="s">
        <v>1</v>
      </c>
      <c r="F132" s="240" t="s">
        <v>1596</v>
      </c>
      <c r="G132" s="237"/>
      <c r="H132" s="241">
        <v>0.26500000000000004</v>
      </c>
      <c r="I132" s="242"/>
      <c r="J132" s="237"/>
      <c r="K132" s="237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591</v>
      </c>
      <c r="AU132" s="247" t="s">
        <v>85</v>
      </c>
      <c r="AV132" s="13" t="s">
        <v>85</v>
      </c>
      <c r="AW132" s="13" t="s">
        <v>31</v>
      </c>
      <c r="AX132" s="13" t="s">
        <v>83</v>
      </c>
      <c r="AY132" s="247" t="s">
        <v>160</v>
      </c>
    </row>
    <row r="133" s="2" customFormat="1" ht="24.15" customHeight="1">
      <c r="A133" s="38"/>
      <c r="B133" s="39"/>
      <c r="C133" s="210" t="s">
        <v>169</v>
      </c>
      <c r="D133" s="210" t="s">
        <v>161</v>
      </c>
      <c r="E133" s="211" t="s">
        <v>1597</v>
      </c>
      <c r="F133" s="212" t="s">
        <v>1598</v>
      </c>
      <c r="G133" s="213" t="s">
        <v>596</v>
      </c>
      <c r="H133" s="214">
        <v>40</v>
      </c>
      <c r="I133" s="215"/>
      <c r="J133" s="216">
        <f>ROUND(I133*H133,2)</f>
        <v>0</v>
      </c>
      <c r="K133" s="212" t="s">
        <v>1591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0.01838</v>
      </c>
      <c r="R133" s="219">
        <f>Q133*H133</f>
        <v>0.7352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85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1599</v>
      </c>
    </row>
    <row r="134" s="2" customFormat="1" ht="24.15" customHeight="1">
      <c r="A134" s="38"/>
      <c r="B134" s="39"/>
      <c r="C134" s="210" t="s">
        <v>165</v>
      </c>
      <c r="D134" s="210" t="s">
        <v>161</v>
      </c>
      <c r="E134" s="211" t="s">
        <v>1600</v>
      </c>
      <c r="F134" s="212" t="s">
        <v>1601</v>
      </c>
      <c r="G134" s="213" t="s">
        <v>596</v>
      </c>
      <c r="H134" s="214">
        <v>240</v>
      </c>
      <c r="I134" s="215"/>
      <c r="J134" s="216">
        <f>ROUND(I134*H134,2)</f>
        <v>0</v>
      </c>
      <c r="K134" s="212" t="s">
        <v>1591</v>
      </c>
      <c r="L134" s="44"/>
      <c r="M134" s="217" t="s">
        <v>1</v>
      </c>
      <c r="N134" s="218" t="s">
        <v>40</v>
      </c>
      <c r="O134" s="91"/>
      <c r="P134" s="219">
        <f>O134*H134</f>
        <v>0</v>
      </c>
      <c r="Q134" s="219">
        <v>0.0079</v>
      </c>
      <c r="R134" s="219">
        <f>Q134*H134</f>
        <v>1.896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85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1602</v>
      </c>
    </row>
    <row r="135" s="13" customFormat="1">
      <c r="A135" s="13"/>
      <c r="B135" s="236"/>
      <c r="C135" s="237"/>
      <c r="D135" s="238" t="s">
        <v>591</v>
      </c>
      <c r="E135" s="239" t="s">
        <v>1</v>
      </c>
      <c r="F135" s="240" t="s">
        <v>1603</v>
      </c>
      <c r="G135" s="237"/>
      <c r="H135" s="241">
        <v>240</v>
      </c>
      <c r="I135" s="242"/>
      <c r="J135" s="237"/>
      <c r="K135" s="237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591</v>
      </c>
      <c r="AU135" s="247" t="s">
        <v>85</v>
      </c>
      <c r="AV135" s="13" t="s">
        <v>85</v>
      </c>
      <c r="AW135" s="13" t="s">
        <v>31</v>
      </c>
      <c r="AX135" s="13" t="s">
        <v>83</v>
      </c>
      <c r="AY135" s="247" t="s">
        <v>160</v>
      </c>
    </row>
    <row r="136" s="2" customFormat="1" ht="24.15" customHeight="1">
      <c r="A136" s="38"/>
      <c r="B136" s="39"/>
      <c r="C136" s="210" t="s">
        <v>176</v>
      </c>
      <c r="D136" s="210" t="s">
        <v>161</v>
      </c>
      <c r="E136" s="211" t="s">
        <v>1013</v>
      </c>
      <c r="F136" s="212" t="s">
        <v>1014</v>
      </c>
      <c r="G136" s="213" t="s">
        <v>596</v>
      </c>
      <c r="H136" s="214">
        <v>143.5</v>
      </c>
      <c r="I136" s="215"/>
      <c r="J136" s="216">
        <f>ROUND(I136*H136,2)</f>
        <v>0</v>
      </c>
      <c r="K136" s="212" t="s">
        <v>1591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0.00735</v>
      </c>
      <c r="R136" s="219">
        <f>Q136*H136</f>
        <v>1.0547249999999998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85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1604</v>
      </c>
    </row>
    <row r="137" s="13" customFormat="1">
      <c r="A137" s="13"/>
      <c r="B137" s="236"/>
      <c r="C137" s="237"/>
      <c r="D137" s="238" t="s">
        <v>591</v>
      </c>
      <c r="E137" s="239" t="s">
        <v>1</v>
      </c>
      <c r="F137" s="240" t="s">
        <v>1605</v>
      </c>
      <c r="G137" s="237"/>
      <c r="H137" s="241">
        <v>143.5</v>
      </c>
      <c r="I137" s="242"/>
      <c r="J137" s="237"/>
      <c r="K137" s="237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591</v>
      </c>
      <c r="AU137" s="247" t="s">
        <v>85</v>
      </c>
      <c r="AV137" s="13" t="s">
        <v>85</v>
      </c>
      <c r="AW137" s="13" t="s">
        <v>31</v>
      </c>
      <c r="AX137" s="13" t="s">
        <v>83</v>
      </c>
      <c r="AY137" s="247" t="s">
        <v>160</v>
      </c>
    </row>
    <row r="138" s="2" customFormat="1" ht="21.75" customHeight="1">
      <c r="A138" s="38"/>
      <c r="B138" s="39"/>
      <c r="C138" s="210" t="s">
        <v>172</v>
      </c>
      <c r="D138" s="210" t="s">
        <v>161</v>
      </c>
      <c r="E138" s="211" t="s">
        <v>594</v>
      </c>
      <c r="F138" s="212" t="s">
        <v>595</v>
      </c>
      <c r="G138" s="213" t="s">
        <v>596</v>
      </c>
      <c r="H138" s="214">
        <v>5.25</v>
      </c>
      <c r="I138" s="215"/>
      <c r="J138" s="216">
        <f>ROUND(I138*H138,2)</f>
        <v>0</v>
      </c>
      <c r="K138" s="212" t="s">
        <v>1591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0.056000000000000008</v>
      </c>
      <c r="R138" s="219">
        <f>Q138*H138</f>
        <v>0.294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85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1606</v>
      </c>
    </row>
    <row r="139" s="13" customFormat="1">
      <c r="A139" s="13"/>
      <c r="B139" s="236"/>
      <c r="C139" s="237"/>
      <c r="D139" s="238" t="s">
        <v>591</v>
      </c>
      <c r="E139" s="239" t="s">
        <v>1</v>
      </c>
      <c r="F139" s="240" t="s">
        <v>1607</v>
      </c>
      <c r="G139" s="237"/>
      <c r="H139" s="241">
        <v>5.25</v>
      </c>
      <c r="I139" s="242"/>
      <c r="J139" s="237"/>
      <c r="K139" s="237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591</v>
      </c>
      <c r="AU139" s="247" t="s">
        <v>85</v>
      </c>
      <c r="AV139" s="13" t="s">
        <v>85</v>
      </c>
      <c r="AW139" s="13" t="s">
        <v>31</v>
      </c>
      <c r="AX139" s="13" t="s">
        <v>83</v>
      </c>
      <c r="AY139" s="247" t="s">
        <v>160</v>
      </c>
    </row>
    <row r="140" s="2" customFormat="1" ht="24.15" customHeight="1">
      <c r="A140" s="38"/>
      <c r="B140" s="39"/>
      <c r="C140" s="210" t="s">
        <v>182</v>
      </c>
      <c r="D140" s="210" t="s">
        <v>161</v>
      </c>
      <c r="E140" s="211" t="s">
        <v>1608</v>
      </c>
      <c r="F140" s="212" t="s">
        <v>1609</v>
      </c>
      <c r="G140" s="213" t="s">
        <v>596</v>
      </c>
      <c r="H140" s="214">
        <v>143.5</v>
      </c>
      <c r="I140" s="215"/>
      <c r="J140" s="216">
        <f>ROUND(I140*H140,2)</f>
        <v>0</v>
      </c>
      <c r="K140" s="212" t="s">
        <v>1591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0.01838</v>
      </c>
      <c r="R140" s="219">
        <f>Q140*H140</f>
        <v>2.63753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85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1610</v>
      </c>
    </row>
    <row r="141" s="13" customFormat="1">
      <c r="A141" s="13"/>
      <c r="B141" s="236"/>
      <c r="C141" s="237"/>
      <c r="D141" s="238" t="s">
        <v>591</v>
      </c>
      <c r="E141" s="239" t="s">
        <v>1</v>
      </c>
      <c r="F141" s="240" t="s">
        <v>1605</v>
      </c>
      <c r="G141" s="237"/>
      <c r="H141" s="241">
        <v>143.5</v>
      </c>
      <c r="I141" s="242"/>
      <c r="J141" s="237"/>
      <c r="K141" s="237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591</v>
      </c>
      <c r="AU141" s="247" t="s">
        <v>85</v>
      </c>
      <c r="AV141" s="13" t="s">
        <v>85</v>
      </c>
      <c r="AW141" s="13" t="s">
        <v>31</v>
      </c>
      <c r="AX141" s="13" t="s">
        <v>83</v>
      </c>
      <c r="AY141" s="247" t="s">
        <v>160</v>
      </c>
    </row>
    <row r="142" s="2" customFormat="1" ht="24.15" customHeight="1">
      <c r="A142" s="38"/>
      <c r="B142" s="39"/>
      <c r="C142" s="210" t="s">
        <v>175</v>
      </c>
      <c r="D142" s="210" t="s">
        <v>161</v>
      </c>
      <c r="E142" s="211" t="s">
        <v>1027</v>
      </c>
      <c r="F142" s="212" t="s">
        <v>1028</v>
      </c>
      <c r="G142" s="213" t="s">
        <v>596</v>
      </c>
      <c r="H142" s="214">
        <v>861</v>
      </c>
      <c r="I142" s="215"/>
      <c r="J142" s="216">
        <f>ROUND(I142*H142,2)</f>
        <v>0</v>
      </c>
      <c r="K142" s="212" t="s">
        <v>1591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0.0079</v>
      </c>
      <c r="R142" s="219">
        <f>Q142*H142</f>
        <v>6.8019000000000008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85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1611</v>
      </c>
    </row>
    <row r="143" s="13" customFormat="1">
      <c r="A143" s="13"/>
      <c r="B143" s="236"/>
      <c r="C143" s="237"/>
      <c r="D143" s="238" t="s">
        <v>591</v>
      </c>
      <c r="E143" s="239" t="s">
        <v>1</v>
      </c>
      <c r="F143" s="240" t="s">
        <v>1612</v>
      </c>
      <c r="G143" s="237"/>
      <c r="H143" s="241">
        <v>861</v>
      </c>
      <c r="I143" s="242"/>
      <c r="J143" s="237"/>
      <c r="K143" s="237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591</v>
      </c>
      <c r="AU143" s="247" t="s">
        <v>85</v>
      </c>
      <c r="AV143" s="13" t="s">
        <v>85</v>
      </c>
      <c r="AW143" s="13" t="s">
        <v>31</v>
      </c>
      <c r="AX143" s="13" t="s">
        <v>83</v>
      </c>
      <c r="AY143" s="247" t="s">
        <v>160</v>
      </c>
    </row>
    <row r="144" s="2" customFormat="1" ht="24.15" customHeight="1">
      <c r="A144" s="38"/>
      <c r="B144" s="39"/>
      <c r="C144" s="210" t="s">
        <v>189</v>
      </c>
      <c r="D144" s="210" t="s">
        <v>161</v>
      </c>
      <c r="E144" s="211" t="s">
        <v>1035</v>
      </c>
      <c r="F144" s="212" t="s">
        <v>1036</v>
      </c>
      <c r="G144" s="213" t="s">
        <v>164</v>
      </c>
      <c r="H144" s="214">
        <v>5</v>
      </c>
      <c r="I144" s="215"/>
      <c r="J144" s="216">
        <f>ROUND(I144*H144,2)</f>
        <v>0</v>
      </c>
      <c r="K144" s="212" t="s">
        <v>1591</v>
      </c>
      <c r="L144" s="44"/>
      <c r="M144" s="217" t="s">
        <v>1</v>
      </c>
      <c r="N144" s="218" t="s">
        <v>40</v>
      </c>
      <c r="O144" s="91"/>
      <c r="P144" s="219">
        <f>O144*H144</f>
        <v>0</v>
      </c>
      <c r="Q144" s="219">
        <v>0.0015</v>
      </c>
      <c r="R144" s="219">
        <f>Q144*H144</f>
        <v>0.0075</v>
      </c>
      <c r="S144" s="219">
        <v>0</v>
      </c>
      <c r="T144" s="22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1" t="s">
        <v>165</v>
      </c>
      <c r="AT144" s="221" t="s">
        <v>161</v>
      </c>
      <c r="AU144" s="221" t="s">
        <v>85</v>
      </c>
      <c r="AY144" s="17" t="s">
        <v>160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7" t="s">
        <v>83</v>
      </c>
      <c r="BK144" s="222">
        <f>ROUND(I144*H144,2)</f>
        <v>0</v>
      </c>
      <c r="BL144" s="17" t="s">
        <v>165</v>
      </c>
      <c r="BM144" s="221" t="s">
        <v>1613</v>
      </c>
    </row>
    <row r="145" s="2" customFormat="1" ht="24.15" customHeight="1">
      <c r="A145" s="38"/>
      <c r="B145" s="39"/>
      <c r="C145" s="210" t="s">
        <v>179</v>
      </c>
      <c r="D145" s="210" t="s">
        <v>161</v>
      </c>
      <c r="E145" s="211" t="s">
        <v>599</v>
      </c>
      <c r="F145" s="212" t="s">
        <v>600</v>
      </c>
      <c r="G145" s="213" t="s">
        <v>589</v>
      </c>
      <c r="H145" s="214">
        <v>0.895</v>
      </c>
      <c r="I145" s="215"/>
      <c r="J145" s="216">
        <f>ROUND(I145*H145,2)</f>
        <v>0</v>
      </c>
      <c r="K145" s="212" t="s">
        <v>1591</v>
      </c>
      <c r="L145" s="44"/>
      <c r="M145" s="217" t="s">
        <v>1</v>
      </c>
      <c r="N145" s="218" t="s">
        <v>40</v>
      </c>
      <c r="O145" s="91"/>
      <c r="P145" s="219">
        <f>O145*H145</f>
        <v>0</v>
      </c>
      <c r="Q145" s="219">
        <v>2.30102</v>
      </c>
      <c r="R145" s="219">
        <f>Q145*H145</f>
        <v>2.0594129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165</v>
      </c>
      <c r="AT145" s="221" t="s">
        <v>161</v>
      </c>
      <c r="AU145" s="221" t="s">
        <v>85</v>
      </c>
      <c r="AY145" s="17" t="s">
        <v>160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83</v>
      </c>
      <c r="BK145" s="222">
        <f>ROUND(I145*H145,2)</f>
        <v>0</v>
      </c>
      <c r="BL145" s="17" t="s">
        <v>165</v>
      </c>
      <c r="BM145" s="221" t="s">
        <v>1614</v>
      </c>
    </row>
    <row r="146" s="13" customFormat="1">
      <c r="A146" s="13"/>
      <c r="B146" s="236"/>
      <c r="C146" s="237"/>
      <c r="D146" s="238" t="s">
        <v>591</v>
      </c>
      <c r="E146" s="239" t="s">
        <v>1</v>
      </c>
      <c r="F146" s="240" t="s">
        <v>1596</v>
      </c>
      <c r="G146" s="237"/>
      <c r="H146" s="241">
        <v>0.26500000000000004</v>
      </c>
      <c r="I146" s="242"/>
      <c r="J146" s="237"/>
      <c r="K146" s="237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591</v>
      </c>
      <c r="AU146" s="247" t="s">
        <v>85</v>
      </c>
      <c r="AV146" s="13" t="s">
        <v>85</v>
      </c>
      <c r="AW146" s="13" t="s">
        <v>31</v>
      </c>
      <c r="AX146" s="13" t="s">
        <v>75</v>
      </c>
      <c r="AY146" s="247" t="s">
        <v>160</v>
      </c>
    </row>
    <row r="147" s="13" customFormat="1">
      <c r="A147" s="13"/>
      <c r="B147" s="236"/>
      <c r="C147" s="237"/>
      <c r="D147" s="238" t="s">
        <v>591</v>
      </c>
      <c r="E147" s="239" t="s">
        <v>1</v>
      </c>
      <c r="F147" s="240" t="s">
        <v>1615</v>
      </c>
      <c r="G147" s="237"/>
      <c r="H147" s="241">
        <v>0.63</v>
      </c>
      <c r="I147" s="242"/>
      <c r="J147" s="237"/>
      <c r="K147" s="237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591</v>
      </c>
      <c r="AU147" s="247" t="s">
        <v>85</v>
      </c>
      <c r="AV147" s="13" t="s">
        <v>85</v>
      </c>
      <c r="AW147" s="13" t="s">
        <v>31</v>
      </c>
      <c r="AX147" s="13" t="s">
        <v>75</v>
      </c>
      <c r="AY147" s="247" t="s">
        <v>160</v>
      </c>
    </row>
    <row r="148" s="15" customFormat="1">
      <c r="A148" s="15"/>
      <c r="B148" s="268"/>
      <c r="C148" s="269"/>
      <c r="D148" s="238" t="s">
        <v>591</v>
      </c>
      <c r="E148" s="270" t="s">
        <v>1</v>
      </c>
      <c r="F148" s="271" t="s">
        <v>660</v>
      </c>
      <c r="G148" s="269"/>
      <c r="H148" s="272">
        <v>0.895</v>
      </c>
      <c r="I148" s="273"/>
      <c r="J148" s="269"/>
      <c r="K148" s="269"/>
      <c r="L148" s="274"/>
      <c r="M148" s="275"/>
      <c r="N148" s="276"/>
      <c r="O148" s="276"/>
      <c r="P148" s="276"/>
      <c r="Q148" s="276"/>
      <c r="R148" s="276"/>
      <c r="S148" s="276"/>
      <c r="T148" s="27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8" t="s">
        <v>591</v>
      </c>
      <c r="AU148" s="278" t="s">
        <v>85</v>
      </c>
      <c r="AV148" s="15" t="s">
        <v>165</v>
      </c>
      <c r="AW148" s="15" t="s">
        <v>31</v>
      </c>
      <c r="AX148" s="15" t="s">
        <v>83</v>
      </c>
      <c r="AY148" s="278" t="s">
        <v>160</v>
      </c>
    </row>
    <row r="149" s="2" customFormat="1" ht="24.15" customHeight="1">
      <c r="A149" s="38"/>
      <c r="B149" s="39"/>
      <c r="C149" s="210" t="s">
        <v>196</v>
      </c>
      <c r="D149" s="210" t="s">
        <v>161</v>
      </c>
      <c r="E149" s="211" t="s">
        <v>1616</v>
      </c>
      <c r="F149" s="212" t="s">
        <v>1617</v>
      </c>
      <c r="G149" s="213" t="s">
        <v>596</v>
      </c>
      <c r="H149" s="214">
        <v>80</v>
      </c>
      <c r="I149" s="215"/>
      <c r="J149" s="216">
        <f>ROUND(I149*H149,2)</f>
        <v>0</v>
      </c>
      <c r="K149" s="212" t="s">
        <v>1591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0.105</v>
      </c>
      <c r="R149" s="219">
        <f>Q149*H149</f>
        <v>8.4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85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1618</v>
      </c>
    </row>
    <row r="150" s="13" customFormat="1">
      <c r="A150" s="13"/>
      <c r="B150" s="236"/>
      <c r="C150" s="237"/>
      <c r="D150" s="238" t="s">
        <v>591</v>
      </c>
      <c r="E150" s="239" t="s">
        <v>1</v>
      </c>
      <c r="F150" s="240" t="s">
        <v>1619</v>
      </c>
      <c r="G150" s="237"/>
      <c r="H150" s="241">
        <v>80</v>
      </c>
      <c r="I150" s="242"/>
      <c r="J150" s="237"/>
      <c r="K150" s="237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591</v>
      </c>
      <c r="AU150" s="247" t="s">
        <v>85</v>
      </c>
      <c r="AV150" s="13" t="s">
        <v>85</v>
      </c>
      <c r="AW150" s="13" t="s">
        <v>31</v>
      </c>
      <c r="AX150" s="13" t="s">
        <v>83</v>
      </c>
      <c r="AY150" s="247" t="s">
        <v>160</v>
      </c>
    </row>
    <row r="151" s="11" customFormat="1" ht="22.8" customHeight="1">
      <c r="A151" s="11"/>
      <c r="B151" s="196"/>
      <c r="C151" s="197"/>
      <c r="D151" s="198" t="s">
        <v>74</v>
      </c>
      <c r="E151" s="234" t="s">
        <v>189</v>
      </c>
      <c r="F151" s="234" t="s">
        <v>603</v>
      </c>
      <c r="G151" s="197"/>
      <c r="H151" s="197"/>
      <c r="I151" s="200"/>
      <c r="J151" s="235">
        <f>BK151</f>
        <v>0</v>
      </c>
      <c r="K151" s="197"/>
      <c r="L151" s="202"/>
      <c r="M151" s="203"/>
      <c r="N151" s="204"/>
      <c r="O151" s="204"/>
      <c r="P151" s="205">
        <f>SUM(P152:P166)</f>
        <v>0</v>
      </c>
      <c r="Q151" s="204"/>
      <c r="R151" s="205">
        <f>SUM(R152:R166)</f>
        <v>0.010000000000000002</v>
      </c>
      <c r="S151" s="204"/>
      <c r="T151" s="206">
        <f>SUM(T152:T166)</f>
        <v>33.988168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7" t="s">
        <v>83</v>
      </c>
      <c r="AT151" s="208" t="s">
        <v>74</v>
      </c>
      <c r="AU151" s="208" t="s">
        <v>83</v>
      </c>
      <c r="AY151" s="207" t="s">
        <v>160</v>
      </c>
      <c r="BK151" s="209">
        <f>SUM(BK152:BK166)</f>
        <v>0</v>
      </c>
    </row>
    <row r="152" s="2" customFormat="1" ht="37.8" customHeight="1">
      <c r="A152" s="38"/>
      <c r="B152" s="39"/>
      <c r="C152" s="210" t="s">
        <v>8</v>
      </c>
      <c r="D152" s="210" t="s">
        <v>161</v>
      </c>
      <c r="E152" s="211" t="s">
        <v>1620</v>
      </c>
      <c r="F152" s="212" t="s">
        <v>1621</v>
      </c>
      <c r="G152" s="213" t="s">
        <v>596</v>
      </c>
      <c r="H152" s="214">
        <v>40</v>
      </c>
      <c r="I152" s="215"/>
      <c r="J152" s="216">
        <f>ROUND(I152*H152,2)</f>
        <v>0</v>
      </c>
      <c r="K152" s="212" t="s">
        <v>1591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0.00021</v>
      </c>
      <c r="R152" s="219">
        <f>Q152*H152</f>
        <v>0.0084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85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1622</v>
      </c>
    </row>
    <row r="153" s="2" customFormat="1" ht="24.15" customHeight="1">
      <c r="A153" s="38"/>
      <c r="B153" s="39"/>
      <c r="C153" s="210" t="s">
        <v>203</v>
      </c>
      <c r="D153" s="210" t="s">
        <v>161</v>
      </c>
      <c r="E153" s="211" t="s">
        <v>1059</v>
      </c>
      <c r="F153" s="212" t="s">
        <v>1060</v>
      </c>
      <c r="G153" s="213" t="s">
        <v>596</v>
      </c>
      <c r="H153" s="214">
        <v>40</v>
      </c>
      <c r="I153" s="215"/>
      <c r="J153" s="216">
        <f>ROUND(I153*H153,2)</f>
        <v>0</v>
      </c>
      <c r="K153" s="212" t="s">
        <v>1591</v>
      </c>
      <c r="L153" s="44"/>
      <c r="M153" s="217" t="s">
        <v>1</v>
      </c>
      <c r="N153" s="218" t="s">
        <v>40</v>
      </c>
      <c r="O153" s="91"/>
      <c r="P153" s="219">
        <f>O153*H153</f>
        <v>0</v>
      </c>
      <c r="Q153" s="219">
        <v>4E-05</v>
      </c>
      <c r="R153" s="219">
        <f>Q153*H153</f>
        <v>0.0016</v>
      </c>
      <c r="S153" s="219">
        <v>0</v>
      </c>
      <c r="T153" s="22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165</v>
      </c>
      <c r="AT153" s="221" t="s">
        <v>161</v>
      </c>
      <c r="AU153" s="221" t="s">
        <v>85</v>
      </c>
      <c r="AY153" s="17" t="s">
        <v>160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83</v>
      </c>
      <c r="BK153" s="222">
        <f>ROUND(I153*H153,2)</f>
        <v>0</v>
      </c>
      <c r="BL153" s="17" t="s">
        <v>165</v>
      </c>
      <c r="BM153" s="221" t="s">
        <v>1623</v>
      </c>
    </row>
    <row r="154" s="2" customFormat="1" ht="24.15" customHeight="1">
      <c r="A154" s="38"/>
      <c r="B154" s="39"/>
      <c r="C154" s="210" t="s">
        <v>185</v>
      </c>
      <c r="D154" s="210" t="s">
        <v>161</v>
      </c>
      <c r="E154" s="211" t="s">
        <v>1067</v>
      </c>
      <c r="F154" s="212" t="s">
        <v>1068</v>
      </c>
      <c r="G154" s="213" t="s">
        <v>596</v>
      </c>
      <c r="H154" s="214">
        <v>30.888</v>
      </c>
      <c r="I154" s="215"/>
      <c r="J154" s="216">
        <f>ROUND(I154*H154,2)</f>
        <v>0</v>
      </c>
      <c r="K154" s="212" t="s">
        <v>1591</v>
      </c>
      <c r="L154" s="44"/>
      <c r="M154" s="217" t="s">
        <v>1</v>
      </c>
      <c r="N154" s="218" t="s">
        <v>40</v>
      </c>
      <c r="O154" s="91"/>
      <c r="P154" s="219">
        <f>O154*H154</f>
        <v>0</v>
      </c>
      <c r="Q154" s="219">
        <v>0</v>
      </c>
      <c r="R154" s="219">
        <f>Q154*H154</f>
        <v>0</v>
      </c>
      <c r="S154" s="219">
        <v>0.26100000000000004</v>
      </c>
      <c r="T154" s="220">
        <f>S154*H154</f>
        <v>8.061768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165</v>
      </c>
      <c r="AT154" s="221" t="s">
        <v>161</v>
      </c>
      <c r="AU154" s="221" t="s">
        <v>85</v>
      </c>
      <c r="AY154" s="17" t="s">
        <v>160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83</v>
      </c>
      <c r="BK154" s="222">
        <f>ROUND(I154*H154,2)</f>
        <v>0</v>
      </c>
      <c r="BL154" s="17" t="s">
        <v>165</v>
      </c>
      <c r="BM154" s="221" t="s">
        <v>1624</v>
      </c>
    </row>
    <row r="155" s="13" customFormat="1">
      <c r="A155" s="13"/>
      <c r="B155" s="236"/>
      <c r="C155" s="237"/>
      <c r="D155" s="238" t="s">
        <v>591</v>
      </c>
      <c r="E155" s="239" t="s">
        <v>1</v>
      </c>
      <c r="F155" s="240" t="s">
        <v>1625</v>
      </c>
      <c r="G155" s="237"/>
      <c r="H155" s="241">
        <v>30.888</v>
      </c>
      <c r="I155" s="242"/>
      <c r="J155" s="237"/>
      <c r="K155" s="237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591</v>
      </c>
      <c r="AU155" s="247" t="s">
        <v>85</v>
      </c>
      <c r="AV155" s="13" t="s">
        <v>85</v>
      </c>
      <c r="AW155" s="13" t="s">
        <v>31</v>
      </c>
      <c r="AX155" s="13" t="s">
        <v>83</v>
      </c>
      <c r="AY155" s="247" t="s">
        <v>160</v>
      </c>
    </row>
    <row r="156" s="2" customFormat="1" ht="24.15" customHeight="1">
      <c r="A156" s="38"/>
      <c r="B156" s="39"/>
      <c r="C156" s="210" t="s">
        <v>210</v>
      </c>
      <c r="D156" s="210" t="s">
        <v>161</v>
      </c>
      <c r="E156" s="211" t="s">
        <v>1626</v>
      </c>
      <c r="F156" s="212" t="s">
        <v>1627</v>
      </c>
      <c r="G156" s="213" t="s">
        <v>589</v>
      </c>
      <c r="H156" s="214">
        <v>5.3550000000000008</v>
      </c>
      <c r="I156" s="215"/>
      <c r="J156" s="216">
        <f>ROUND(I156*H156,2)</f>
        <v>0</v>
      </c>
      <c r="K156" s="212" t="s">
        <v>1591</v>
      </c>
      <c r="L156" s="44"/>
      <c r="M156" s="217" t="s">
        <v>1</v>
      </c>
      <c r="N156" s="218" t="s">
        <v>40</v>
      </c>
      <c r="O156" s="91"/>
      <c r="P156" s="219">
        <f>O156*H156</f>
        <v>0</v>
      </c>
      <c r="Q156" s="219">
        <v>0</v>
      </c>
      <c r="R156" s="219">
        <f>Q156*H156</f>
        <v>0</v>
      </c>
      <c r="S156" s="219">
        <v>1.8</v>
      </c>
      <c r="T156" s="220">
        <f>S156*H156</f>
        <v>9.6390000000000016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165</v>
      </c>
      <c r="AT156" s="221" t="s">
        <v>161</v>
      </c>
      <c r="AU156" s="221" t="s">
        <v>85</v>
      </c>
      <c r="AY156" s="17" t="s">
        <v>160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83</v>
      </c>
      <c r="BK156" s="222">
        <f>ROUND(I156*H156,2)</f>
        <v>0</v>
      </c>
      <c r="BL156" s="17" t="s">
        <v>165</v>
      </c>
      <c r="BM156" s="221" t="s">
        <v>1628</v>
      </c>
    </row>
    <row r="157" s="13" customFormat="1">
      <c r="A157" s="13"/>
      <c r="B157" s="236"/>
      <c r="C157" s="237"/>
      <c r="D157" s="238" t="s">
        <v>591</v>
      </c>
      <c r="E157" s="239" t="s">
        <v>1</v>
      </c>
      <c r="F157" s="240" t="s">
        <v>1629</v>
      </c>
      <c r="G157" s="237"/>
      <c r="H157" s="241">
        <v>5.3550000000000008</v>
      </c>
      <c r="I157" s="242"/>
      <c r="J157" s="237"/>
      <c r="K157" s="237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591</v>
      </c>
      <c r="AU157" s="247" t="s">
        <v>85</v>
      </c>
      <c r="AV157" s="13" t="s">
        <v>85</v>
      </c>
      <c r="AW157" s="13" t="s">
        <v>31</v>
      </c>
      <c r="AX157" s="13" t="s">
        <v>83</v>
      </c>
      <c r="AY157" s="247" t="s">
        <v>160</v>
      </c>
    </row>
    <row r="158" s="2" customFormat="1" ht="24.15" customHeight="1">
      <c r="A158" s="38"/>
      <c r="B158" s="39"/>
      <c r="C158" s="210" t="s">
        <v>188</v>
      </c>
      <c r="D158" s="210" t="s">
        <v>161</v>
      </c>
      <c r="E158" s="211" t="s">
        <v>1630</v>
      </c>
      <c r="F158" s="212" t="s">
        <v>1631</v>
      </c>
      <c r="G158" s="213" t="s">
        <v>596</v>
      </c>
      <c r="H158" s="214">
        <v>80</v>
      </c>
      <c r="I158" s="215"/>
      <c r="J158" s="216">
        <f>ROUND(I158*H158,2)</f>
        <v>0</v>
      </c>
      <c r="K158" s="212" t="s">
        <v>1591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0.09</v>
      </c>
      <c r="T158" s="220">
        <f>S158*H158</f>
        <v>7.1999999999999992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165</v>
      </c>
      <c r="AT158" s="221" t="s">
        <v>161</v>
      </c>
      <c r="AU158" s="221" t="s">
        <v>85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165</v>
      </c>
      <c r="BM158" s="221" t="s">
        <v>1632</v>
      </c>
    </row>
    <row r="159" s="13" customFormat="1">
      <c r="A159" s="13"/>
      <c r="B159" s="236"/>
      <c r="C159" s="237"/>
      <c r="D159" s="238" t="s">
        <v>591</v>
      </c>
      <c r="E159" s="239" t="s">
        <v>1</v>
      </c>
      <c r="F159" s="240" t="s">
        <v>1633</v>
      </c>
      <c r="G159" s="237"/>
      <c r="H159" s="241">
        <v>80</v>
      </c>
      <c r="I159" s="242"/>
      <c r="J159" s="237"/>
      <c r="K159" s="237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591</v>
      </c>
      <c r="AU159" s="247" t="s">
        <v>85</v>
      </c>
      <c r="AV159" s="13" t="s">
        <v>85</v>
      </c>
      <c r="AW159" s="13" t="s">
        <v>31</v>
      </c>
      <c r="AX159" s="13" t="s">
        <v>83</v>
      </c>
      <c r="AY159" s="247" t="s">
        <v>160</v>
      </c>
    </row>
    <row r="160" s="2" customFormat="1" ht="21.75" customHeight="1">
      <c r="A160" s="38"/>
      <c r="B160" s="39"/>
      <c r="C160" s="210" t="s">
        <v>217</v>
      </c>
      <c r="D160" s="210" t="s">
        <v>161</v>
      </c>
      <c r="E160" s="211" t="s">
        <v>1089</v>
      </c>
      <c r="F160" s="212" t="s">
        <v>1090</v>
      </c>
      <c r="G160" s="213" t="s">
        <v>596</v>
      </c>
      <c r="H160" s="214">
        <v>6.4</v>
      </c>
      <c r="I160" s="215"/>
      <c r="J160" s="216">
        <f>ROUND(I160*H160,2)</f>
        <v>0</v>
      </c>
      <c r="K160" s="212" t="s">
        <v>1591</v>
      </c>
      <c r="L160" s="44"/>
      <c r="M160" s="217" t="s">
        <v>1</v>
      </c>
      <c r="N160" s="218" t="s">
        <v>40</v>
      </c>
      <c r="O160" s="91"/>
      <c r="P160" s="219">
        <f>O160*H160</f>
        <v>0</v>
      </c>
      <c r="Q160" s="219">
        <v>0</v>
      </c>
      <c r="R160" s="219">
        <f>Q160*H160</f>
        <v>0</v>
      </c>
      <c r="S160" s="219">
        <v>0.076</v>
      </c>
      <c r="T160" s="220">
        <f>S160*H160</f>
        <v>0.4864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1" t="s">
        <v>165</v>
      </c>
      <c r="AT160" s="221" t="s">
        <v>161</v>
      </c>
      <c r="AU160" s="221" t="s">
        <v>85</v>
      </c>
      <c r="AY160" s="17" t="s">
        <v>160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7" t="s">
        <v>83</v>
      </c>
      <c r="BK160" s="222">
        <f>ROUND(I160*H160,2)</f>
        <v>0</v>
      </c>
      <c r="BL160" s="17" t="s">
        <v>165</v>
      </c>
      <c r="BM160" s="221" t="s">
        <v>1634</v>
      </c>
    </row>
    <row r="161" s="13" customFormat="1">
      <c r="A161" s="13"/>
      <c r="B161" s="236"/>
      <c r="C161" s="237"/>
      <c r="D161" s="238" t="s">
        <v>591</v>
      </c>
      <c r="E161" s="239" t="s">
        <v>1</v>
      </c>
      <c r="F161" s="240" t="s">
        <v>1635</v>
      </c>
      <c r="G161" s="237"/>
      <c r="H161" s="241">
        <v>6.4</v>
      </c>
      <c r="I161" s="242"/>
      <c r="J161" s="237"/>
      <c r="K161" s="237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591</v>
      </c>
      <c r="AU161" s="247" t="s">
        <v>85</v>
      </c>
      <c r="AV161" s="13" t="s">
        <v>85</v>
      </c>
      <c r="AW161" s="13" t="s">
        <v>31</v>
      </c>
      <c r="AX161" s="13" t="s">
        <v>83</v>
      </c>
      <c r="AY161" s="247" t="s">
        <v>160</v>
      </c>
    </row>
    <row r="162" s="2" customFormat="1" ht="37.8" customHeight="1">
      <c r="A162" s="38"/>
      <c r="B162" s="39"/>
      <c r="C162" s="210" t="s">
        <v>192</v>
      </c>
      <c r="D162" s="210" t="s">
        <v>161</v>
      </c>
      <c r="E162" s="211" t="s">
        <v>1636</v>
      </c>
      <c r="F162" s="212" t="s">
        <v>1637</v>
      </c>
      <c r="G162" s="213" t="s">
        <v>596</v>
      </c>
      <c r="H162" s="214">
        <v>40</v>
      </c>
      <c r="I162" s="215"/>
      <c r="J162" s="216">
        <f>ROUND(I162*H162,2)</f>
        <v>0</v>
      </c>
      <c r="K162" s="212" t="s">
        <v>1591</v>
      </c>
      <c r="L162" s="44"/>
      <c r="M162" s="217" t="s">
        <v>1</v>
      </c>
      <c r="N162" s="218" t="s">
        <v>40</v>
      </c>
      <c r="O162" s="91"/>
      <c r="P162" s="219">
        <f>O162*H162</f>
        <v>0</v>
      </c>
      <c r="Q162" s="219">
        <v>0</v>
      </c>
      <c r="R162" s="219">
        <f>Q162*H162</f>
        <v>0</v>
      </c>
      <c r="S162" s="219">
        <v>0.05</v>
      </c>
      <c r="T162" s="220">
        <f>S162*H162</f>
        <v>2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165</v>
      </c>
      <c r="AT162" s="221" t="s">
        <v>161</v>
      </c>
      <c r="AU162" s="221" t="s">
        <v>85</v>
      </c>
      <c r="AY162" s="17" t="s">
        <v>160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83</v>
      </c>
      <c r="BK162" s="222">
        <f>ROUND(I162*H162,2)</f>
        <v>0</v>
      </c>
      <c r="BL162" s="17" t="s">
        <v>165</v>
      </c>
      <c r="BM162" s="221" t="s">
        <v>1638</v>
      </c>
    </row>
    <row r="163" s="13" customFormat="1">
      <c r="A163" s="13"/>
      <c r="B163" s="236"/>
      <c r="C163" s="237"/>
      <c r="D163" s="238" t="s">
        <v>591</v>
      </c>
      <c r="E163" s="239" t="s">
        <v>1</v>
      </c>
      <c r="F163" s="240" t="s">
        <v>1639</v>
      </c>
      <c r="G163" s="237"/>
      <c r="H163" s="241">
        <v>40</v>
      </c>
      <c r="I163" s="242"/>
      <c r="J163" s="237"/>
      <c r="K163" s="237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591</v>
      </c>
      <c r="AU163" s="247" t="s">
        <v>85</v>
      </c>
      <c r="AV163" s="13" t="s">
        <v>85</v>
      </c>
      <c r="AW163" s="13" t="s">
        <v>31</v>
      </c>
      <c r="AX163" s="13" t="s">
        <v>83</v>
      </c>
      <c r="AY163" s="247" t="s">
        <v>160</v>
      </c>
    </row>
    <row r="164" s="2" customFormat="1" ht="37.8" customHeight="1">
      <c r="A164" s="38"/>
      <c r="B164" s="39"/>
      <c r="C164" s="210" t="s">
        <v>224</v>
      </c>
      <c r="D164" s="210" t="s">
        <v>161</v>
      </c>
      <c r="E164" s="211" t="s">
        <v>1108</v>
      </c>
      <c r="F164" s="212" t="s">
        <v>1109</v>
      </c>
      <c r="G164" s="213" t="s">
        <v>596</v>
      </c>
      <c r="H164" s="214">
        <v>143.5</v>
      </c>
      <c r="I164" s="215"/>
      <c r="J164" s="216">
        <f>ROUND(I164*H164,2)</f>
        <v>0</v>
      </c>
      <c r="K164" s="212" t="s">
        <v>1591</v>
      </c>
      <c r="L164" s="44"/>
      <c r="M164" s="217" t="s">
        <v>1</v>
      </c>
      <c r="N164" s="218" t="s">
        <v>40</v>
      </c>
      <c r="O164" s="91"/>
      <c r="P164" s="219">
        <f>O164*H164</f>
        <v>0</v>
      </c>
      <c r="Q164" s="219">
        <v>0</v>
      </c>
      <c r="R164" s="219">
        <f>Q164*H164</f>
        <v>0</v>
      </c>
      <c r="S164" s="219">
        <v>0.046</v>
      </c>
      <c r="T164" s="220">
        <f>S164*H164</f>
        <v>6.601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165</v>
      </c>
      <c r="AT164" s="221" t="s">
        <v>161</v>
      </c>
      <c r="AU164" s="221" t="s">
        <v>85</v>
      </c>
      <c r="AY164" s="17" t="s">
        <v>160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83</v>
      </c>
      <c r="BK164" s="222">
        <f>ROUND(I164*H164,2)</f>
        <v>0</v>
      </c>
      <c r="BL164" s="17" t="s">
        <v>165</v>
      </c>
      <c r="BM164" s="221" t="s">
        <v>1640</v>
      </c>
    </row>
    <row r="165" s="13" customFormat="1">
      <c r="A165" s="13"/>
      <c r="B165" s="236"/>
      <c r="C165" s="237"/>
      <c r="D165" s="238" t="s">
        <v>591</v>
      </c>
      <c r="E165" s="239" t="s">
        <v>1</v>
      </c>
      <c r="F165" s="240" t="s">
        <v>1605</v>
      </c>
      <c r="G165" s="237"/>
      <c r="H165" s="241">
        <v>143.5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591</v>
      </c>
      <c r="AU165" s="247" t="s">
        <v>85</v>
      </c>
      <c r="AV165" s="13" t="s">
        <v>85</v>
      </c>
      <c r="AW165" s="13" t="s">
        <v>31</v>
      </c>
      <c r="AX165" s="13" t="s">
        <v>83</v>
      </c>
      <c r="AY165" s="247" t="s">
        <v>160</v>
      </c>
    </row>
    <row r="166" s="2" customFormat="1" ht="16.5" customHeight="1">
      <c r="A166" s="38"/>
      <c r="B166" s="39"/>
      <c r="C166" s="210" t="s">
        <v>195</v>
      </c>
      <c r="D166" s="210" t="s">
        <v>161</v>
      </c>
      <c r="E166" s="211" t="s">
        <v>1641</v>
      </c>
      <c r="F166" s="212" t="s">
        <v>1642</v>
      </c>
      <c r="G166" s="213" t="s">
        <v>584</v>
      </c>
      <c r="H166" s="214">
        <v>1</v>
      </c>
      <c r="I166" s="215"/>
      <c r="J166" s="216">
        <f>ROUND(I166*H166,2)</f>
        <v>0</v>
      </c>
      <c r="K166" s="212" t="s">
        <v>1</v>
      </c>
      <c r="L166" s="44"/>
      <c r="M166" s="217" t="s">
        <v>1</v>
      </c>
      <c r="N166" s="218" t="s">
        <v>40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165</v>
      </c>
      <c r="AT166" s="221" t="s">
        <v>161</v>
      </c>
      <c r="AU166" s="221" t="s">
        <v>85</v>
      </c>
      <c r="AY166" s="17" t="s">
        <v>160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83</v>
      </c>
      <c r="BK166" s="222">
        <f>ROUND(I166*H166,2)</f>
        <v>0</v>
      </c>
      <c r="BL166" s="17" t="s">
        <v>165</v>
      </c>
      <c r="BM166" s="221" t="s">
        <v>1643</v>
      </c>
    </row>
    <row r="167" s="11" customFormat="1" ht="22.8" customHeight="1">
      <c r="A167" s="11"/>
      <c r="B167" s="196"/>
      <c r="C167" s="197"/>
      <c r="D167" s="198" t="s">
        <v>74</v>
      </c>
      <c r="E167" s="234" t="s">
        <v>617</v>
      </c>
      <c r="F167" s="234" t="s">
        <v>618</v>
      </c>
      <c r="G167" s="197"/>
      <c r="H167" s="197"/>
      <c r="I167" s="200"/>
      <c r="J167" s="235">
        <f>BK167</f>
        <v>0</v>
      </c>
      <c r="K167" s="197"/>
      <c r="L167" s="202"/>
      <c r="M167" s="203"/>
      <c r="N167" s="204"/>
      <c r="O167" s="204"/>
      <c r="P167" s="205">
        <f>SUM(P168:P175)</f>
        <v>0</v>
      </c>
      <c r="Q167" s="204"/>
      <c r="R167" s="205">
        <f>SUM(R168:R175)</f>
        <v>0</v>
      </c>
      <c r="S167" s="204"/>
      <c r="T167" s="206">
        <f>SUM(T168:T175)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207" t="s">
        <v>83</v>
      </c>
      <c r="AT167" s="208" t="s">
        <v>74</v>
      </c>
      <c r="AU167" s="208" t="s">
        <v>83</v>
      </c>
      <c r="AY167" s="207" t="s">
        <v>160</v>
      </c>
      <c r="BK167" s="209">
        <f>SUM(BK168:BK175)</f>
        <v>0</v>
      </c>
    </row>
    <row r="168" s="2" customFormat="1" ht="24.15" customHeight="1">
      <c r="A168" s="38"/>
      <c r="B168" s="39"/>
      <c r="C168" s="210" t="s">
        <v>7</v>
      </c>
      <c r="D168" s="210" t="s">
        <v>161</v>
      </c>
      <c r="E168" s="211" t="s">
        <v>619</v>
      </c>
      <c r="F168" s="212" t="s">
        <v>620</v>
      </c>
      <c r="G168" s="213" t="s">
        <v>621</v>
      </c>
      <c r="H168" s="214">
        <v>34.393</v>
      </c>
      <c r="I168" s="215"/>
      <c r="J168" s="216">
        <f>ROUND(I168*H168,2)</f>
        <v>0</v>
      </c>
      <c r="K168" s="212" t="s">
        <v>1591</v>
      </c>
      <c r="L168" s="44"/>
      <c r="M168" s="217" t="s">
        <v>1</v>
      </c>
      <c r="N168" s="218" t="s">
        <v>40</v>
      </c>
      <c r="O168" s="91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165</v>
      </c>
      <c r="AT168" s="221" t="s">
        <v>161</v>
      </c>
      <c r="AU168" s="221" t="s">
        <v>85</v>
      </c>
      <c r="AY168" s="17" t="s">
        <v>160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83</v>
      </c>
      <c r="BK168" s="222">
        <f>ROUND(I168*H168,2)</f>
        <v>0</v>
      </c>
      <c r="BL168" s="17" t="s">
        <v>165</v>
      </c>
      <c r="BM168" s="221" t="s">
        <v>1644</v>
      </c>
    </row>
    <row r="169" s="2" customFormat="1" ht="33" customHeight="1">
      <c r="A169" s="38"/>
      <c r="B169" s="39"/>
      <c r="C169" s="210" t="s">
        <v>199</v>
      </c>
      <c r="D169" s="210" t="s">
        <v>161</v>
      </c>
      <c r="E169" s="211" t="s">
        <v>624</v>
      </c>
      <c r="F169" s="212" t="s">
        <v>625</v>
      </c>
      <c r="G169" s="213" t="s">
        <v>621</v>
      </c>
      <c r="H169" s="214">
        <v>343.93</v>
      </c>
      <c r="I169" s="215"/>
      <c r="J169" s="216">
        <f>ROUND(I169*H169,2)</f>
        <v>0</v>
      </c>
      <c r="K169" s="212" t="s">
        <v>1591</v>
      </c>
      <c r="L169" s="44"/>
      <c r="M169" s="217" t="s">
        <v>1</v>
      </c>
      <c r="N169" s="218" t="s">
        <v>40</v>
      </c>
      <c r="O169" s="91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1" t="s">
        <v>165</v>
      </c>
      <c r="AT169" s="221" t="s">
        <v>161</v>
      </c>
      <c r="AU169" s="221" t="s">
        <v>85</v>
      </c>
      <c r="AY169" s="17" t="s">
        <v>160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7" t="s">
        <v>83</v>
      </c>
      <c r="BK169" s="222">
        <f>ROUND(I169*H169,2)</f>
        <v>0</v>
      </c>
      <c r="BL169" s="17" t="s">
        <v>165</v>
      </c>
      <c r="BM169" s="221" t="s">
        <v>1645</v>
      </c>
    </row>
    <row r="170" s="13" customFormat="1">
      <c r="A170" s="13"/>
      <c r="B170" s="236"/>
      <c r="C170" s="237"/>
      <c r="D170" s="238" t="s">
        <v>591</v>
      </c>
      <c r="E170" s="237"/>
      <c r="F170" s="240" t="s">
        <v>1646</v>
      </c>
      <c r="G170" s="237"/>
      <c r="H170" s="241">
        <v>343.93</v>
      </c>
      <c r="I170" s="242"/>
      <c r="J170" s="237"/>
      <c r="K170" s="237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591</v>
      </c>
      <c r="AU170" s="247" t="s">
        <v>85</v>
      </c>
      <c r="AV170" s="13" t="s">
        <v>85</v>
      </c>
      <c r="AW170" s="13" t="s">
        <v>4</v>
      </c>
      <c r="AX170" s="13" t="s">
        <v>83</v>
      </c>
      <c r="AY170" s="247" t="s">
        <v>160</v>
      </c>
    </row>
    <row r="171" s="2" customFormat="1" ht="24.15" customHeight="1">
      <c r="A171" s="38"/>
      <c r="B171" s="39"/>
      <c r="C171" s="210" t="s">
        <v>237</v>
      </c>
      <c r="D171" s="210" t="s">
        <v>161</v>
      </c>
      <c r="E171" s="211" t="s">
        <v>628</v>
      </c>
      <c r="F171" s="212" t="s">
        <v>629</v>
      </c>
      <c r="G171" s="213" t="s">
        <v>621</v>
      </c>
      <c r="H171" s="214">
        <v>34.393</v>
      </c>
      <c r="I171" s="215"/>
      <c r="J171" s="216">
        <f>ROUND(I171*H171,2)</f>
        <v>0</v>
      </c>
      <c r="K171" s="212" t="s">
        <v>1591</v>
      </c>
      <c r="L171" s="44"/>
      <c r="M171" s="217" t="s">
        <v>1</v>
      </c>
      <c r="N171" s="218" t="s">
        <v>40</v>
      </c>
      <c r="O171" s="91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1" t="s">
        <v>165</v>
      </c>
      <c r="AT171" s="221" t="s">
        <v>161</v>
      </c>
      <c r="AU171" s="221" t="s">
        <v>85</v>
      </c>
      <c r="AY171" s="17" t="s">
        <v>160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7" t="s">
        <v>83</v>
      </c>
      <c r="BK171" s="222">
        <f>ROUND(I171*H171,2)</f>
        <v>0</v>
      </c>
      <c r="BL171" s="17" t="s">
        <v>165</v>
      </c>
      <c r="BM171" s="221" t="s">
        <v>1647</v>
      </c>
    </row>
    <row r="172" s="2" customFormat="1" ht="24.15" customHeight="1">
      <c r="A172" s="38"/>
      <c r="B172" s="39"/>
      <c r="C172" s="210" t="s">
        <v>202</v>
      </c>
      <c r="D172" s="210" t="s">
        <v>161</v>
      </c>
      <c r="E172" s="211" t="s">
        <v>631</v>
      </c>
      <c r="F172" s="212" t="s">
        <v>632</v>
      </c>
      <c r="G172" s="213" t="s">
        <v>621</v>
      </c>
      <c r="H172" s="214">
        <v>653.467</v>
      </c>
      <c r="I172" s="215"/>
      <c r="J172" s="216">
        <f>ROUND(I172*H172,2)</f>
        <v>0</v>
      </c>
      <c r="K172" s="212" t="s">
        <v>1591</v>
      </c>
      <c r="L172" s="44"/>
      <c r="M172" s="217" t="s">
        <v>1</v>
      </c>
      <c r="N172" s="218" t="s">
        <v>40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165</v>
      </c>
      <c r="AT172" s="221" t="s">
        <v>161</v>
      </c>
      <c r="AU172" s="221" t="s">
        <v>85</v>
      </c>
      <c r="AY172" s="17" t="s">
        <v>160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83</v>
      </c>
      <c r="BK172" s="222">
        <f>ROUND(I172*H172,2)</f>
        <v>0</v>
      </c>
      <c r="BL172" s="17" t="s">
        <v>165</v>
      </c>
      <c r="BM172" s="221" t="s">
        <v>1648</v>
      </c>
    </row>
    <row r="173" s="13" customFormat="1">
      <c r="A173" s="13"/>
      <c r="B173" s="236"/>
      <c r="C173" s="237"/>
      <c r="D173" s="238" t="s">
        <v>591</v>
      </c>
      <c r="E173" s="237"/>
      <c r="F173" s="240" t="s">
        <v>1649</v>
      </c>
      <c r="G173" s="237"/>
      <c r="H173" s="241">
        <v>653.467</v>
      </c>
      <c r="I173" s="242"/>
      <c r="J173" s="237"/>
      <c r="K173" s="237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591</v>
      </c>
      <c r="AU173" s="247" t="s">
        <v>85</v>
      </c>
      <c r="AV173" s="13" t="s">
        <v>85</v>
      </c>
      <c r="AW173" s="13" t="s">
        <v>4</v>
      </c>
      <c r="AX173" s="13" t="s">
        <v>83</v>
      </c>
      <c r="AY173" s="247" t="s">
        <v>160</v>
      </c>
    </row>
    <row r="174" s="2" customFormat="1" ht="33" customHeight="1">
      <c r="A174" s="38"/>
      <c r="B174" s="39"/>
      <c r="C174" s="210" t="s">
        <v>244</v>
      </c>
      <c r="D174" s="210" t="s">
        <v>161</v>
      </c>
      <c r="E174" s="211" t="s">
        <v>635</v>
      </c>
      <c r="F174" s="212" t="s">
        <v>636</v>
      </c>
      <c r="G174" s="213" t="s">
        <v>621</v>
      </c>
      <c r="H174" s="214">
        <v>34.141</v>
      </c>
      <c r="I174" s="215"/>
      <c r="J174" s="216">
        <f>ROUND(I174*H174,2)</f>
        <v>0</v>
      </c>
      <c r="K174" s="212" t="s">
        <v>1591</v>
      </c>
      <c r="L174" s="44"/>
      <c r="M174" s="217" t="s">
        <v>1</v>
      </c>
      <c r="N174" s="218" t="s">
        <v>40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165</v>
      </c>
      <c r="AT174" s="221" t="s">
        <v>161</v>
      </c>
      <c r="AU174" s="221" t="s">
        <v>85</v>
      </c>
      <c r="AY174" s="17" t="s">
        <v>160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83</v>
      </c>
      <c r="BK174" s="222">
        <f>ROUND(I174*H174,2)</f>
        <v>0</v>
      </c>
      <c r="BL174" s="17" t="s">
        <v>165</v>
      </c>
      <c r="BM174" s="221" t="s">
        <v>1650</v>
      </c>
    </row>
    <row r="175" s="2" customFormat="1" ht="37.8" customHeight="1">
      <c r="A175" s="38"/>
      <c r="B175" s="39"/>
      <c r="C175" s="210" t="s">
        <v>206</v>
      </c>
      <c r="D175" s="210" t="s">
        <v>161</v>
      </c>
      <c r="E175" s="211" t="s">
        <v>1651</v>
      </c>
      <c r="F175" s="212" t="s">
        <v>1652</v>
      </c>
      <c r="G175" s="213" t="s">
        <v>621</v>
      </c>
      <c r="H175" s="214">
        <v>0.252</v>
      </c>
      <c r="I175" s="215"/>
      <c r="J175" s="216">
        <f>ROUND(I175*H175,2)</f>
        <v>0</v>
      </c>
      <c r="K175" s="212" t="s">
        <v>1591</v>
      </c>
      <c r="L175" s="44"/>
      <c r="M175" s="217" t="s">
        <v>1</v>
      </c>
      <c r="N175" s="218" t="s">
        <v>40</v>
      </c>
      <c r="O175" s="91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2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165</v>
      </c>
      <c r="AT175" s="221" t="s">
        <v>161</v>
      </c>
      <c r="AU175" s="221" t="s">
        <v>85</v>
      </c>
      <c r="AY175" s="17" t="s">
        <v>160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83</v>
      </c>
      <c r="BK175" s="222">
        <f>ROUND(I175*H175,2)</f>
        <v>0</v>
      </c>
      <c r="BL175" s="17" t="s">
        <v>165</v>
      </c>
      <c r="BM175" s="221" t="s">
        <v>1653</v>
      </c>
    </row>
    <row r="176" s="11" customFormat="1" ht="22.8" customHeight="1">
      <c r="A176" s="11"/>
      <c r="B176" s="196"/>
      <c r="C176" s="197"/>
      <c r="D176" s="198" t="s">
        <v>74</v>
      </c>
      <c r="E176" s="234" t="s">
        <v>638</v>
      </c>
      <c r="F176" s="234" t="s">
        <v>639</v>
      </c>
      <c r="G176" s="197"/>
      <c r="H176" s="197"/>
      <c r="I176" s="200"/>
      <c r="J176" s="235">
        <f>BK176</f>
        <v>0</v>
      </c>
      <c r="K176" s="197"/>
      <c r="L176" s="202"/>
      <c r="M176" s="203"/>
      <c r="N176" s="204"/>
      <c r="O176" s="204"/>
      <c r="P176" s="205">
        <f>SUM(P177:P178)</f>
        <v>0</v>
      </c>
      <c r="Q176" s="204"/>
      <c r="R176" s="205">
        <f>SUM(R177:R178)</f>
        <v>0</v>
      </c>
      <c r="S176" s="204"/>
      <c r="T176" s="206">
        <f>SUM(T177:T178)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7" t="s">
        <v>83</v>
      </c>
      <c r="AT176" s="208" t="s">
        <v>74</v>
      </c>
      <c r="AU176" s="208" t="s">
        <v>83</v>
      </c>
      <c r="AY176" s="207" t="s">
        <v>160</v>
      </c>
      <c r="BK176" s="209">
        <f>SUM(BK177:BK178)</f>
        <v>0</v>
      </c>
    </row>
    <row r="177" s="2" customFormat="1" ht="21.75" customHeight="1">
      <c r="A177" s="38"/>
      <c r="B177" s="39"/>
      <c r="C177" s="210" t="s">
        <v>251</v>
      </c>
      <c r="D177" s="210" t="s">
        <v>161</v>
      </c>
      <c r="E177" s="211" t="s">
        <v>1142</v>
      </c>
      <c r="F177" s="212" t="s">
        <v>1143</v>
      </c>
      <c r="G177" s="213" t="s">
        <v>621</v>
      </c>
      <c r="H177" s="214">
        <v>24.205</v>
      </c>
      <c r="I177" s="215"/>
      <c r="J177" s="216">
        <f>ROUND(I177*H177,2)</f>
        <v>0</v>
      </c>
      <c r="K177" s="212" t="s">
        <v>1591</v>
      </c>
      <c r="L177" s="44"/>
      <c r="M177" s="217" t="s">
        <v>1</v>
      </c>
      <c r="N177" s="218" t="s">
        <v>40</v>
      </c>
      <c r="O177" s="91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1" t="s">
        <v>165</v>
      </c>
      <c r="AT177" s="221" t="s">
        <v>161</v>
      </c>
      <c r="AU177" s="221" t="s">
        <v>85</v>
      </c>
      <c r="AY177" s="17" t="s">
        <v>160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7" t="s">
        <v>83</v>
      </c>
      <c r="BK177" s="222">
        <f>ROUND(I177*H177,2)</f>
        <v>0</v>
      </c>
      <c r="BL177" s="17" t="s">
        <v>165</v>
      </c>
      <c r="BM177" s="221" t="s">
        <v>1654</v>
      </c>
    </row>
    <row r="178" s="2" customFormat="1" ht="24.15" customHeight="1">
      <c r="A178" s="38"/>
      <c r="B178" s="39"/>
      <c r="C178" s="210" t="s">
        <v>209</v>
      </c>
      <c r="D178" s="210" t="s">
        <v>161</v>
      </c>
      <c r="E178" s="211" t="s">
        <v>1145</v>
      </c>
      <c r="F178" s="212" t="s">
        <v>1146</v>
      </c>
      <c r="G178" s="213" t="s">
        <v>621</v>
      </c>
      <c r="H178" s="214">
        <v>24.205</v>
      </c>
      <c r="I178" s="215"/>
      <c r="J178" s="216">
        <f>ROUND(I178*H178,2)</f>
        <v>0</v>
      </c>
      <c r="K178" s="212" t="s">
        <v>1591</v>
      </c>
      <c r="L178" s="44"/>
      <c r="M178" s="217" t="s">
        <v>1</v>
      </c>
      <c r="N178" s="218" t="s">
        <v>40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165</v>
      </c>
      <c r="AT178" s="221" t="s">
        <v>161</v>
      </c>
      <c r="AU178" s="221" t="s">
        <v>85</v>
      </c>
      <c r="AY178" s="17" t="s">
        <v>160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83</v>
      </c>
      <c r="BK178" s="222">
        <f>ROUND(I178*H178,2)</f>
        <v>0</v>
      </c>
      <c r="BL178" s="17" t="s">
        <v>165</v>
      </c>
      <c r="BM178" s="221" t="s">
        <v>1655</v>
      </c>
    </row>
    <row r="179" s="11" customFormat="1" ht="25.92" customHeight="1">
      <c r="A179" s="11"/>
      <c r="B179" s="196"/>
      <c r="C179" s="197"/>
      <c r="D179" s="198" t="s">
        <v>74</v>
      </c>
      <c r="E179" s="199" t="s">
        <v>643</v>
      </c>
      <c r="F179" s="199" t="s">
        <v>644</v>
      </c>
      <c r="G179" s="197"/>
      <c r="H179" s="197"/>
      <c r="I179" s="200"/>
      <c r="J179" s="201">
        <f>BK179</f>
        <v>0</v>
      </c>
      <c r="K179" s="197"/>
      <c r="L179" s="202"/>
      <c r="M179" s="203"/>
      <c r="N179" s="204"/>
      <c r="O179" s="204"/>
      <c r="P179" s="205">
        <f>P180+P183+P190+P193+P209</f>
        <v>0</v>
      </c>
      <c r="Q179" s="204"/>
      <c r="R179" s="205">
        <f>R180+R183+R190+R193+R209</f>
        <v>0.3982</v>
      </c>
      <c r="S179" s="204"/>
      <c r="T179" s="206">
        <f>T180+T183+T190+T193+T209</f>
        <v>0.40511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7" t="s">
        <v>85</v>
      </c>
      <c r="AT179" s="208" t="s">
        <v>74</v>
      </c>
      <c r="AU179" s="208" t="s">
        <v>75</v>
      </c>
      <c r="AY179" s="207" t="s">
        <v>160</v>
      </c>
      <c r="BK179" s="209">
        <f>BK180+BK183+BK190+BK193+BK209</f>
        <v>0</v>
      </c>
    </row>
    <row r="180" s="11" customFormat="1" ht="22.8" customHeight="1">
      <c r="A180" s="11"/>
      <c r="B180" s="196"/>
      <c r="C180" s="197"/>
      <c r="D180" s="198" t="s">
        <v>74</v>
      </c>
      <c r="E180" s="234" t="s">
        <v>803</v>
      </c>
      <c r="F180" s="234" t="s">
        <v>804</v>
      </c>
      <c r="G180" s="197"/>
      <c r="H180" s="197"/>
      <c r="I180" s="200"/>
      <c r="J180" s="235">
        <f>BK180</f>
        <v>0</v>
      </c>
      <c r="K180" s="197"/>
      <c r="L180" s="202"/>
      <c r="M180" s="203"/>
      <c r="N180" s="204"/>
      <c r="O180" s="204"/>
      <c r="P180" s="205">
        <f>SUM(P181:P182)</f>
        <v>0</v>
      </c>
      <c r="Q180" s="204"/>
      <c r="R180" s="205">
        <f>SUM(R181:R182)</f>
        <v>0</v>
      </c>
      <c r="S180" s="204"/>
      <c r="T180" s="206">
        <f>SUM(T181:T182)</f>
        <v>0.01946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207" t="s">
        <v>85</v>
      </c>
      <c r="AT180" s="208" t="s">
        <v>74</v>
      </c>
      <c r="AU180" s="208" t="s">
        <v>83</v>
      </c>
      <c r="AY180" s="207" t="s">
        <v>160</v>
      </c>
      <c r="BK180" s="209">
        <f>SUM(BK181:BK182)</f>
        <v>0</v>
      </c>
    </row>
    <row r="181" s="2" customFormat="1" ht="16.5" customHeight="1">
      <c r="A181" s="38"/>
      <c r="B181" s="39"/>
      <c r="C181" s="210" t="s">
        <v>256</v>
      </c>
      <c r="D181" s="210" t="s">
        <v>161</v>
      </c>
      <c r="E181" s="211" t="s">
        <v>823</v>
      </c>
      <c r="F181" s="212" t="s">
        <v>824</v>
      </c>
      <c r="G181" s="213" t="s">
        <v>556</v>
      </c>
      <c r="H181" s="214">
        <v>1</v>
      </c>
      <c r="I181" s="215"/>
      <c r="J181" s="216">
        <f>ROUND(I181*H181,2)</f>
        <v>0</v>
      </c>
      <c r="K181" s="212" t="s">
        <v>1591</v>
      </c>
      <c r="L181" s="44"/>
      <c r="M181" s="217" t="s">
        <v>1</v>
      </c>
      <c r="N181" s="218" t="s">
        <v>40</v>
      </c>
      <c r="O181" s="91"/>
      <c r="P181" s="219">
        <f>O181*H181</f>
        <v>0</v>
      </c>
      <c r="Q181" s="219">
        <v>0</v>
      </c>
      <c r="R181" s="219">
        <f>Q181*H181</f>
        <v>0</v>
      </c>
      <c r="S181" s="219">
        <v>0.01946</v>
      </c>
      <c r="T181" s="220">
        <f>S181*H181</f>
        <v>0.01946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188</v>
      </c>
      <c r="AT181" s="221" t="s">
        <v>161</v>
      </c>
      <c r="AU181" s="221" t="s">
        <v>85</v>
      </c>
      <c r="AY181" s="17" t="s">
        <v>160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83</v>
      </c>
      <c r="BK181" s="222">
        <f>ROUND(I181*H181,2)</f>
        <v>0</v>
      </c>
      <c r="BL181" s="17" t="s">
        <v>188</v>
      </c>
      <c r="BM181" s="221" t="s">
        <v>1656</v>
      </c>
    </row>
    <row r="182" s="2" customFormat="1" ht="16.5" customHeight="1">
      <c r="A182" s="38"/>
      <c r="B182" s="39"/>
      <c r="C182" s="210" t="s">
        <v>213</v>
      </c>
      <c r="D182" s="210" t="s">
        <v>161</v>
      </c>
      <c r="E182" s="211" t="s">
        <v>1657</v>
      </c>
      <c r="F182" s="212" t="s">
        <v>1658</v>
      </c>
      <c r="G182" s="213" t="s">
        <v>556</v>
      </c>
      <c r="H182" s="214">
        <v>1</v>
      </c>
      <c r="I182" s="215"/>
      <c r="J182" s="216">
        <f>ROUND(I182*H182,2)</f>
        <v>0</v>
      </c>
      <c r="K182" s="212" t="s">
        <v>1</v>
      </c>
      <c r="L182" s="44"/>
      <c r="M182" s="217" t="s">
        <v>1</v>
      </c>
      <c r="N182" s="218" t="s">
        <v>40</v>
      </c>
      <c r="O182" s="91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188</v>
      </c>
      <c r="AT182" s="221" t="s">
        <v>161</v>
      </c>
      <c r="AU182" s="221" t="s">
        <v>85</v>
      </c>
      <c r="AY182" s="17" t="s">
        <v>160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83</v>
      </c>
      <c r="BK182" s="222">
        <f>ROUND(I182*H182,2)</f>
        <v>0</v>
      </c>
      <c r="BL182" s="17" t="s">
        <v>188</v>
      </c>
      <c r="BM182" s="221" t="s">
        <v>1659</v>
      </c>
    </row>
    <row r="183" s="11" customFormat="1" ht="22.8" customHeight="1">
      <c r="A183" s="11"/>
      <c r="B183" s="196"/>
      <c r="C183" s="197"/>
      <c r="D183" s="198" t="s">
        <v>74</v>
      </c>
      <c r="E183" s="234" t="s">
        <v>1240</v>
      </c>
      <c r="F183" s="234" t="s">
        <v>1241</v>
      </c>
      <c r="G183" s="197"/>
      <c r="H183" s="197"/>
      <c r="I183" s="200"/>
      <c r="J183" s="235">
        <f>BK183</f>
        <v>0</v>
      </c>
      <c r="K183" s="197"/>
      <c r="L183" s="202"/>
      <c r="M183" s="203"/>
      <c r="N183" s="204"/>
      <c r="O183" s="204"/>
      <c r="P183" s="205">
        <f>SUM(P184:P189)</f>
        <v>0</v>
      </c>
      <c r="Q183" s="204"/>
      <c r="R183" s="205">
        <f>SUM(R184:R189)</f>
        <v>0</v>
      </c>
      <c r="S183" s="204"/>
      <c r="T183" s="206">
        <f>SUM(T184:T189)</f>
        <v>0.096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7" t="s">
        <v>85</v>
      </c>
      <c r="AT183" s="208" t="s">
        <v>74</v>
      </c>
      <c r="AU183" s="208" t="s">
        <v>83</v>
      </c>
      <c r="AY183" s="207" t="s">
        <v>160</v>
      </c>
      <c r="BK183" s="209">
        <f>SUM(BK184:BK189)</f>
        <v>0</v>
      </c>
    </row>
    <row r="184" s="2" customFormat="1" ht="24.15" customHeight="1">
      <c r="A184" s="38"/>
      <c r="B184" s="39"/>
      <c r="C184" s="210" t="s">
        <v>261</v>
      </c>
      <c r="D184" s="210" t="s">
        <v>161</v>
      </c>
      <c r="E184" s="211" t="s">
        <v>1660</v>
      </c>
      <c r="F184" s="212" t="s">
        <v>1661</v>
      </c>
      <c r="G184" s="213" t="s">
        <v>584</v>
      </c>
      <c r="H184" s="214">
        <v>4</v>
      </c>
      <c r="I184" s="215"/>
      <c r="J184" s="216">
        <f>ROUND(I184*H184,2)</f>
        <v>0</v>
      </c>
      <c r="K184" s="212" t="s">
        <v>1591</v>
      </c>
      <c r="L184" s="44"/>
      <c r="M184" s="217" t="s">
        <v>1</v>
      </c>
      <c r="N184" s="218" t="s">
        <v>40</v>
      </c>
      <c r="O184" s="91"/>
      <c r="P184" s="219">
        <f>O184*H184</f>
        <v>0</v>
      </c>
      <c r="Q184" s="219">
        <v>0</v>
      </c>
      <c r="R184" s="219">
        <f>Q184*H184</f>
        <v>0</v>
      </c>
      <c r="S184" s="219">
        <v>0.024</v>
      </c>
      <c r="T184" s="220">
        <f>S184*H184</f>
        <v>0.096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1" t="s">
        <v>188</v>
      </c>
      <c r="AT184" s="221" t="s">
        <v>161</v>
      </c>
      <c r="AU184" s="221" t="s">
        <v>85</v>
      </c>
      <c r="AY184" s="17" t="s">
        <v>160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7" t="s">
        <v>83</v>
      </c>
      <c r="BK184" s="222">
        <f>ROUND(I184*H184,2)</f>
        <v>0</v>
      </c>
      <c r="BL184" s="17" t="s">
        <v>188</v>
      </c>
      <c r="BM184" s="221" t="s">
        <v>1662</v>
      </c>
    </row>
    <row r="185" s="2" customFormat="1" ht="33" customHeight="1">
      <c r="A185" s="38"/>
      <c r="B185" s="39"/>
      <c r="C185" s="210" t="s">
        <v>216</v>
      </c>
      <c r="D185" s="210" t="s">
        <v>161</v>
      </c>
      <c r="E185" s="211" t="s">
        <v>1663</v>
      </c>
      <c r="F185" s="212" t="s">
        <v>1664</v>
      </c>
      <c r="G185" s="213" t="s">
        <v>584</v>
      </c>
      <c r="H185" s="214">
        <v>1</v>
      </c>
      <c r="I185" s="215"/>
      <c r="J185" s="216">
        <f>ROUND(I185*H185,2)</f>
        <v>0</v>
      </c>
      <c r="K185" s="212" t="s">
        <v>1</v>
      </c>
      <c r="L185" s="44"/>
      <c r="M185" s="217" t="s">
        <v>1</v>
      </c>
      <c r="N185" s="218" t="s">
        <v>40</v>
      </c>
      <c r="O185" s="91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1" t="s">
        <v>188</v>
      </c>
      <c r="AT185" s="221" t="s">
        <v>161</v>
      </c>
      <c r="AU185" s="221" t="s">
        <v>85</v>
      </c>
      <c r="AY185" s="17" t="s">
        <v>160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7" t="s">
        <v>83</v>
      </c>
      <c r="BK185" s="222">
        <f>ROUND(I185*H185,2)</f>
        <v>0</v>
      </c>
      <c r="BL185" s="17" t="s">
        <v>188</v>
      </c>
      <c r="BM185" s="221" t="s">
        <v>1665</v>
      </c>
    </row>
    <row r="186" s="2" customFormat="1">
      <c r="A186" s="38"/>
      <c r="B186" s="39"/>
      <c r="C186" s="40"/>
      <c r="D186" s="238" t="s">
        <v>811</v>
      </c>
      <c r="E186" s="40"/>
      <c r="F186" s="280" t="s">
        <v>1666</v>
      </c>
      <c r="G186" s="40"/>
      <c r="H186" s="40"/>
      <c r="I186" s="281"/>
      <c r="J186" s="40"/>
      <c r="K186" s="40"/>
      <c r="L186" s="44"/>
      <c r="M186" s="282"/>
      <c r="N186" s="28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811</v>
      </c>
      <c r="AU186" s="17" t="s">
        <v>85</v>
      </c>
    </row>
    <row r="187" s="2" customFormat="1" ht="24.15" customHeight="1">
      <c r="A187" s="38"/>
      <c r="B187" s="39"/>
      <c r="C187" s="210" t="s">
        <v>269</v>
      </c>
      <c r="D187" s="210" t="s">
        <v>161</v>
      </c>
      <c r="E187" s="211" t="s">
        <v>1667</v>
      </c>
      <c r="F187" s="212" t="s">
        <v>1668</v>
      </c>
      <c r="G187" s="213" t="s">
        <v>584</v>
      </c>
      <c r="H187" s="214">
        <v>1</v>
      </c>
      <c r="I187" s="215"/>
      <c r="J187" s="216">
        <f>ROUND(I187*H187,2)</f>
        <v>0</v>
      </c>
      <c r="K187" s="212" t="s">
        <v>1</v>
      </c>
      <c r="L187" s="44"/>
      <c r="M187" s="217" t="s">
        <v>1</v>
      </c>
      <c r="N187" s="218" t="s">
        <v>40</v>
      </c>
      <c r="O187" s="91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1" t="s">
        <v>188</v>
      </c>
      <c r="AT187" s="221" t="s">
        <v>161</v>
      </c>
      <c r="AU187" s="221" t="s">
        <v>85</v>
      </c>
      <c r="AY187" s="17" t="s">
        <v>160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7" t="s">
        <v>83</v>
      </c>
      <c r="BK187" s="222">
        <f>ROUND(I187*H187,2)</f>
        <v>0</v>
      </c>
      <c r="BL187" s="17" t="s">
        <v>188</v>
      </c>
      <c r="BM187" s="221" t="s">
        <v>1669</v>
      </c>
    </row>
    <row r="188" s="2" customFormat="1">
      <c r="A188" s="38"/>
      <c r="B188" s="39"/>
      <c r="C188" s="40"/>
      <c r="D188" s="238" t="s">
        <v>811</v>
      </c>
      <c r="E188" s="40"/>
      <c r="F188" s="280" t="s">
        <v>1670</v>
      </c>
      <c r="G188" s="40"/>
      <c r="H188" s="40"/>
      <c r="I188" s="281"/>
      <c r="J188" s="40"/>
      <c r="K188" s="40"/>
      <c r="L188" s="44"/>
      <c r="M188" s="282"/>
      <c r="N188" s="28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811</v>
      </c>
      <c r="AU188" s="17" t="s">
        <v>85</v>
      </c>
    </row>
    <row r="189" s="2" customFormat="1" ht="24.15" customHeight="1">
      <c r="A189" s="38"/>
      <c r="B189" s="39"/>
      <c r="C189" s="210" t="s">
        <v>220</v>
      </c>
      <c r="D189" s="210" t="s">
        <v>161</v>
      </c>
      <c r="E189" s="211" t="s">
        <v>1671</v>
      </c>
      <c r="F189" s="212" t="s">
        <v>1672</v>
      </c>
      <c r="G189" s="213" t="s">
        <v>584</v>
      </c>
      <c r="H189" s="214">
        <v>1</v>
      </c>
      <c r="I189" s="215"/>
      <c r="J189" s="216">
        <f>ROUND(I189*H189,2)</f>
        <v>0</v>
      </c>
      <c r="K189" s="212" t="s">
        <v>1</v>
      </c>
      <c r="L189" s="44"/>
      <c r="M189" s="217" t="s">
        <v>1</v>
      </c>
      <c r="N189" s="218" t="s">
        <v>40</v>
      </c>
      <c r="O189" s="91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188</v>
      </c>
      <c r="AT189" s="221" t="s">
        <v>161</v>
      </c>
      <c r="AU189" s="221" t="s">
        <v>85</v>
      </c>
      <c r="AY189" s="17" t="s">
        <v>160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83</v>
      </c>
      <c r="BK189" s="222">
        <f>ROUND(I189*H189,2)</f>
        <v>0</v>
      </c>
      <c r="BL189" s="17" t="s">
        <v>188</v>
      </c>
      <c r="BM189" s="221" t="s">
        <v>1673</v>
      </c>
    </row>
    <row r="190" s="11" customFormat="1" ht="22.8" customHeight="1">
      <c r="A190" s="11"/>
      <c r="B190" s="196"/>
      <c r="C190" s="197"/>
      <c r="D190" s="198" t="s">
        <v>74</v>
      </c>
      <c r="E190" s="234" t="s">
        <v>1313</v>
      </c>
      <c r="F190" s="234" t="s">
        <v>1314</v>
      </c>
      <c r="G190" s="197"/>
      <c r="H190" s="197"/>
      <c r="I190" s="200"/>
      <c r="J190" s="235">
        <f>BK190</f>
        <v>0</v>
      </c>
      <c r="K190" s="197"/>
      <c r="L190" s="202"/>
      <c r="M190" s="203"/>
      <c r="N190" s="204"/>
      <c r="O190" s="204"/>
      <c r="P190" s="205">
        <f>SUM(P191:P192)</f>
        <v>0</v>
      </c>
      <c r="Q190" s="204"/>
      <c r="R190" s="205">
        <f>SUM(R191:R192)</f>
        <v>0</v>
      </c>
      <c r="S190" s="204"/>
      <c r="T190" s="206">
        <f>SUM(T191:T192)</f>
        <v>0.0378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R190" s="207" t="s">
        <v>85</v>
      </c>
      <c r="AT190" s="208" t="s">
        <v>74</v>
      </c>
      <c r="AU190" s="208" t="s">
        <v>83</v>
      </c>
      <c r="AY190" s="207" t="s">
        <v>160</v>
      </c>
      <c r="BK190" s="209">
        <f>SUM(BK191:BK192)</f>
        <v>0</v>
      </c>
    </row>
    <row r="191" s="2" customFormat="1" ht="16.5" customHeight="1">
      <c r="A191" s="38"/>
      <c r="B191" s="39"/>
      <c r="C191" s="210" t="s">
        <v>274</v>
      </c>
      <c r="D191" s="210" t="s">
        <v>161</v>
      </c>
      <c r="E191" s="211" t="s">
        <v>1674</v>
      </c>
      <c r="F191" s="212" t="s">
        <v>1675</v>
      </c>
      <c r="G191" s="213" t="s">
        <v>596</v>
      </c>
      <c r="H191" s="214">
        <v>1.89</v>
      </c>
      <c r="I191" s="215"/>
      <c r="J191" s="216">
        <f>ROUND(I191*H191,2)</f>
        <v>0</v>
      </c>
      <c r="K191" s="212" t="s">
        <v>1591</v>
      </c>
      <c r="L191" s="44"/>
      <c r="M191" s="217" t="s">
        <v>1</v>
      </c>
      <c r="N191" s="218" t="s">
        <v>40</v>
      </c>
      <c r="O191" s="91"/>
      <c r="P191" s="219">
        <f>O191*H191</f>
        <v>0</v>
      </c>
      <c r="Q191" s="219">
        <v>0</v>
      </c>
      <c r="R191" s="219">
        <f>Q191*H191</f>
        <v>0</v>
      </c>
      <c r="S191" s="219">
        <v>0.02</v>
      </c>
      <c r="T191" s="220">
        <f>S191*H191</f>
        <v>0.0378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1" t="s">
        <v>188</v>
      </c>
      <c r="AT191" s="221" t="s">
        <v>161</v>
      </c>
      <c r="AU191" s="221" t="s">
        <v>85</v>
      </c>
      <c r="AY191" s="17" t="s">
        <v>160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7" t="s">
        <v>83</v>
      </c>
      <c r="BK191" s="222">
        <f>ROUND(I191*H191,2)</f>
        <v>0</v>
      </c>
      <c r="BL191" s="17" t="s">
        <v>188</v>
      </c>
      <c r="BM191" s="221" t="s">
        <v>1676</v>
      </c>
    </row>
    <row r="192" s="13" customFormat="1">
      <c r="A192" s="13"/>
      <c r="B192" s="236"/>
      <c r="C192" s="237"/>
      <c r="D192" s="238" t="s">
        <v>591</v>
      </c>
      <c r="E192" s="239" t="s">
        <v>1</v>
      </c>
      <c r="F192" s="240" t="s">
        <v>1677</v>
      </c>
      <c r="G192" s="237"/>
      <c r="H192" s="241">
        <v>1.89</v>
      </c>
      <c r="I192" s="242"/>
      <c r="J192" s="237"/>
      <c r="K192" s="237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591</v>
      </c>
      <c r="AU192" s="247" t="s">
        <v>85</v>
      </c>
      <c r="AV192" s="13" t="s">
        <v>85</v>
      </c>
      <c r="AW192" s="13" t="s">
        <v>31</v>
      </c>
      <c r="AX192" s="13" t="s">
        <v>83</v>
      </c>
      <c r="AY192" s="247" t="s">
        <v>160</v>
      </c>
    </row>
    <row r="193" s="11" customFormat="1" ht="22.8" customHeight="1">
      <c r="A193" s="11"/>
      <c r="B193" s="196"/>
      <c r="C193" s="197"/>
      <c r="D193" s="198" t="s">
        <v>74</v>
      </c>
      <c r="E193" s="234" t="s">
        <v>1401</v>
      </c>
      <c r="F193" s="234" t="s">
        <v>1402</v>
      </c>
      <c r="G193" s="197"/>
      <c r="H193" s="197"/>
      <c r="I193" s="200"/>
      <c r="J193" s="235">
        <f>BK193</f>
        <v>0</v>
      </c>
      <c r="K193" s="197"/>
      <c r="L193" s="202"/>
      <c r="M193" s="203"/>
      <c r="N193" s="204"/>
      <c r="O193" s="204"/>
      <c r="P193" s="205">
        <f>SUM(P194:P208)</f>
        <v>0</v>
      </c>
      <c r="Q193" s="204"/>
      <c r="R193" s="205">
        <f>SUM(R194:R208)</f>
        <v>0.30119999999999996</v>
      </c>
      <c r="S193" s="204"/>
      <c r="T193" s="206">
        <f>SUM(T194:T208)</f>
        <v>0.25185000000000004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7" t="s">
        <v>85</v>
      </c>
      <c r="AT193" s="208" t="s">
        <v>74</v>
      </c>
      <c r="AU193" s="208" t="s">
        <v>83</v>
      </c>
      <c r="AY193" s="207" t="s">
        <v>160</v>
      </c>
      <c r="BK193" s="209">
        <f>SUM(BK194:BK208)</f>
        <v>0</v>
      </c>
    </row>
    <row r="194" s="2" customFormat="1" ht="21.75" customHeight="1">
      <c r="A194" s="38"/>
      <c r="B194" s="39"/>
      <c r="C194" s="210" t="s">
        <v>223</v>
      </c>
      <c r="D194" s="210" t="s">
        <v>161</v>
      </c>
      <c r="E194" s="211" t="s">
        <v>1678</v>
      </c>
      <c r="F194" s="212" t="s">
        <v>1679</v>
      </c>
      <c r="G194" s="213" t="s">
        <v>596</v>
      </c>
      <c r="H194" s="214">
        <v>40</v>
      </c>
      <c r="I194" s="215"/>
      <c r="J194" s="216">
        <f>ROUND(I194*H194,2)</f>
        <v>0</v>
      </c>
      <c r="K194" s="212" t="s">
        <v>1591</v>
      </c>
      <c r="L194" s="44"/>
      <c r="M194" s="217" t="s">
        <v>1</v>
      </c>
      <c r="N194" s="218" t="s">
        <v>40</v>
      </c>
      <c r="O194" s="91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188</v>
      </c>
      <c r="AT194" s="221" t="s">
        <v>161</v>
      </c>
      <c r="AU194" s="221" t="s">
        <v>85</v>
      </c>
      <c r="AY194" s="17" t="s">
        <v>160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83</v>
      </c>
      <c r="BK194" s="222">
        <f>ROUND(I194*H194,2)</f>
        <v>0</v>
      </c>
      <c r="BL194" s="17" t="s">
        <v>188</v>
      </c>
      <c r="BM194" s="221" t="s">
        <v>1680</v>
      </c>
    </row>
    <row r="195" s="13" customFormat="1">
      <c r="A195" s="13"/>
      <c r="B195" s="236"/>
      <c r="C195" s="237"/>
      <c r="D195" s="238" t="s">
        <v>591</v>
      </c>
      <c r="E195" s="239" t="s">
        <v>1</v>
      </c>
      <c r="F195" s="240" t="s">
        <v>1681</v>
      </c>
      <c r="G195" s="237"/>
      <c r="H195" s="241">
        <v>40</v>
      </c>
      <c r="I195" s="242"/>
      <c r="J195" s="237"/>
      <c r="K195" s="237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591</v>
      </c>
      <c r="AU195" s="247" t="s">
        <v>85</v>
      </c>
      <c r="AV195" s="13" t="s">
        <v>85</v>
      </c>
      <c r="AW195" s="13" t="s">
        <v>31</v>
      </c>
      <c r="AX195" s="13" t="s">
        <v>83</v>
      </c>
      <c r="AY195" s="247" t="s">
        <v>160</v>
      </c>
    </row>
    <row r="196" s="2" customFormat="1" ht="16.5" customHeight="1">
      <c r="A196" s="38"/>
      <c r="B196" s="39"/>
      <c r="C196" s="210" t="s">
        <v>281</v>
      </c>
      <c r="D196" s="210" t="s">
        <v>161</v>
      </c>
      <c r="E196" s="211" t="s">
        <v>1682</v>
      </c>
      <c r="F196" s="212" t="s">
        <v>1683</v>
      </c>
      <c r="G196" s="213" t="s">
        <v>596</v>
      </c>
      <c r="H196" s="214">
        <v>40</v>
      </c>
      <c r="I196" s="215"/>
      <c r="J196" s="216">
        <f>ROUND(I196*H196,2)</f>
        <v>0</v>
      </c>
      <c r="K196" s="212" t="s">
        <v>1591</v>
      </c>
      <c r="L196" s="44"/>
      <c r="M196" s="217" t="s">
        <v>1</v>
      </c>
      <c r="N196" s="218" t="s">
        <v>40</v>
      </c>
      <c r="O196" s="91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188</v>
      </c>
      <c r="AT196" s="221" t="s">
        <v>161</v>
      </c>
      <c r="AU196" s="221" t="s">
        <v>85</v>
      </c>
      <c r="AY196" s="17" t="s">
        <v>160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83</v>
      </c>
      <c r="BK196" s="222">
        <f>ROUND(I196*H196,2)</f>
        <v>0</v>
      </c>
      <c r="BL196" s="17" t="s">
        <v>188</v>
      </c>
      <c r="BM196" s="221" t="s">
        <v>1684</v>
      </c>
    </row>
    <row r="197" s="13" customFormat="1">
      <c r="A197" s="13"/>
      <c r="B197" s="236"/>
      <c r="C197" s="237"/>
      <c r="D197" s="238" t="s">
        <v>591</v>
      </c>
      <c r="E197" s="239" t="s">
        <v>1</v>
      </c>
      <c r="F197" s="240" t="s">
        <v>1681</v>
      </c>
      <c r="G197" s="237"/>
      <c r="H197" s="241">
        <v>40</v>
      </c>
      <c r="I197" s="242"/>
      <c r="J197" s="237"/>
      <c r="K197" s="237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591</v>
      </c>
      <c r="AU197" s="247" t="s">
        <v>85</v>
      </c>
      <c r="AV197" s="13" t="s">
        <v>85</v>
      </c>
      <c r="AW197" s="13" t="s">
        <v>31</v>
      </c>
      <c r="AX197" s="13" t="s">
        <v>83</v>
      </c>
      <c r="AY197" s="247" t="s">
        <v>160</v>
      </c>
    </row>
    <row r="198" s="2" customFormat="1" ht="24.15" customHeight="1">
      <c r="A198" s="38"/>
      <c r="B198" s="39"/>
      <c r="C198" s="210" t="s">
        <v>227</v>
      </c>
      <c r="D198" s="210" t="s">
        <v>161</v>
      </c>
      <c r="E198" s="211" t="s">
        <v>1685</v>
      </c>
      <c r="F198" s="212" t="s">
        <v>1686</v>
      </c>
      <c r="G198" s="213" t="s">
        <v>596</v>
      </c>
      <c r="H198" s="214">
        <v>40</v>
      </c>
      <c r="I198" s="215"/>
      <c r="J198" s="216">
        <f>ROUND(I198*H198,2)</f>
        <v>0</v>
      </c>
      <c r="K198" s="212" t="s">
        <v>1591</v>
      </c>
      <c r="L198" s="44"/>
      <c r="M198" s="217" t="s">
        <v>1</v>
      </c>
      <c r="N198" s="218" t="s">
        <v>40</v>
      </c>
      <c r="O198" s="91"/>
      <c r="P198" s="219">
        <f>O198*H198</f>
        <v>0</v>
      </c>
      <c r="Q198" s="219">
        <v>3E-05</v>
      </c>
      <c r="R198" s="219">
        <f>Q198*H198</f>
        <v>0.0012000000000000002</v>
      </c>
      <c r="S198" s="219">
        <v>0</v>
      </c>
      <c r="T198" s="22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1" t="s">
        <v>188</v>
      </c>
      <c r="AT198" s="221" t="s">
        <v>161</v>
      </c>
      <c r="AU198" s="221" t="s">
        <v>85</v>
      </c>
      <c r="AY198" s="17" t="s">
        <v>160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7" t="s">
        <v>83</v>
      </c>
      <c r="BK198" s="222">
        <f>ROUND(I198*H198,2)</f>
        <v>0</v>
      </c>
      <c r="BL198" s="17" t="s">
        <v>188</v>
      </c>
      <c r="BM198" s="221" t="s">
        <v>1687</v>
      </c>
    </row>
    <row r="199" s="13" customFormat="1">
      <c r="A199" s="13"/>
      <c r="B199" s="236"/>
      <c r="C199" s="237"/>
      <c r="D199" s="238" t="s">
        <v>591</v>
      </c>
      <c r="E199" s="239" t="s">
        <v>1</v>
      </c>
      <c r="F199" s="240" t="s">
        <v>1681</v>
      </c>
      <c r="G199" s="237"/>
      <c r="H199" s="241">
        <v>40</v>
      </c>
      <c r="I199" s="242"/>
      <c r="J199" s="237"/>
      <c r="K199" s="237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591</v>
      </c>
      <c r="AU199" s="247" t="s">
        <v>85</v>
      </c>
      <c r="AV199" s="13" t="s">
        <v>85</v>
      </c>
      <c r="AW199" s="13" t="s">
        <v>31</v>
      </c>
      <c r="AX199" s="13" t="s">
        <v>83</v>
      </c>
      <c r="AY199" s="247" t="s">
        <v>160</v>
      </c>
    </row>
    <row r="200" s="2" customFormat="1" ht="33" customHeight="1">
      <c r="A200" s="38"/>
      <c r="B200" s="39"/>
      <c r="C200" s="210" t="s">
        <v>288</v>
      </c>
      <c r="D200" s="210" t="s">
        <v>161</v>
      </c>
      <c r="E200" s="211" t="s">
        <v>1688</v>
      </c>
      <c r="F200" s="212" t="s">
        <v>1689</v>
      </c>
      <c r="G200" s="213" t="s">
        <v>596</v>
      </c>
      <c r="H200" s="214">
        <v>40</v>
      </c>
      <c r="I200" s="215"/>
      <c r="J200" s="216">
        <f>ROUND(I200*H200,2)</f>
        <v>0</v>
      </c>
      <c r="K200" s="212" t="s">
        <v>1591</v>
      </c>
      <c r="L200" s="44"/>
      <c r="M200" s="217" t="s">
        <v>1</v>
      </c>
      <c r="N200" s="218" t="s">
        <v>40</v>
      </c>
      <c r="O200" s="91"/>
      <c r="P200" s="219">
        <f>O200*H200</f>
        <v>0</v>
      </c>
      <c r="Q200" s="219">
        <v>0.0075</v>
      </c>
      <c r="R200" s="219">
        <f>Q200*H200</f>
        <v>0.3</v>
      </c>
      <c r="S200" s="219">
        <v>0</v>
      </c>
      <c r="T200" s="22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1" t="s">
        <v>188</v>
      </c>
      <c r="AT200" s="221" t="s">
        <v>161</v>
      </c>
      <c r="AU200" s="221" t="s">
        <v>85</v>
      </c>
      <c r="AY200" s="17" t="s">
        <v>160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7" t="s">
        <v>83</v>
      </c>
      <c r="BK200" s="222">
        <f>ROUND(I200*H200,2)</f>
        <v>0</v>
      </c>
      <c r="BL200" s="17" t="s">
        <v>188</v>
      </c>
      <c r="BM200" s="221" t="s">
        <v>1690</v>
      </c>
    </row>
    <row r="201" s="13" customFormat="1">
      <c r="A201" s="13"/>
      <c r="B201" s="236"/>
      <c r="C201" s="237"/>
      <c r="D201" s="238" t="s">
        <v>591</v>
      </c>
      <c r="E201" s="239" t="s">
        <v>1</v>
      </c>
      <c r="F201" s="240" t="s">
        <v>1681</v>
      </c>
      <c r="G201" s="237"/>
      <c r="H201" s="241">
        <v>40</v>
      </c>
      <c r="I201" s="242"/>
      <c r="J201" s="237"/>
      <c r="K201" s="237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591</v>
      </c>
      <c r="AU201" s="247" t="s">
        <v>85</v>
      </c>
      <c r="AV201" s="13" t="s">
        <v>85</v>
      </c>
      <c r="AW201" s="13" t="s">
        <v>31</v>
      </c>
      <c r="AX201" s="13" t="s">
        <v>83</v>
      </c>
      <c r="AY201" s="247" t="s">
        <v>160</v>
      </c>
    </row>
    <row r="202" s="2" customFormat="1" ht="24.15" customHeight="1">
      <c r="A202" s="38"/>
      <c r="B202" s="39"/>
      <c r="C202" s="210" t="s">
        <v>230</v>
      </c>
      <c r="D202" s="210" t="s">
        <v>161</v>
      </c>
      <c r="E202" s="211" t="s">
        <v>1691</v>
      </c>
      <c r="F202" s="212" t="s">
        <v>1692</v>
      </c>
      <c r="G202" s="213" t="s">
        <v>596</v>
      </c>
      <c r="H202" s="214">
        <v>80</v>
      </c>
      <c r="I202" s="215"/>
      <c r="J202" s="216">
        <f>ROUND(I202*H202,2)</f>
        <v>0</v>
      </c>
      <c r="K202" s="212" t="s">
        <v>1591</v>
      </c>
      <c r="L202" s="44"/>
      <c r="M202" s="217" t="s">
        <v>1</v>
      </c>
      <c r="N202" s="218" t="s">
        <v>40</v>
      </c>
      <c r="O202" s="91"/>
      <c r="P202" s="219">
        <f>O202*H202</f>
        <v>0</v>
      </c>
      <c r="Q202" s="219">
        <v>0</v>
      </c>
      <c r="R202" s="219">
        <f>Q202*H202</f>
        <v>0</v>
      </c>
      <c r="S202" s="219">
        <v>0.003</v>
      </c>
      <c r="T202" s="220">
        <f>S202*H202</f>
        <v>0.24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1" t="s">
        <v>188</v>
      </c>
      <c r="AT202" s="221" t="s">
        <v>161</v>
      </c>
      <c r="AU202" s="221" t="s">
        <v>85</v>
      </c>
      <c r="AY202" s="17" t="s">
        <v>160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7" t="s">
        <v>83</v>
      </c>
      <c r="BK202" s="222">
        <f>ROUND(I202*H202,2)</f>
        <v>0</v>
      </c>
      <c r="BL202" s="17" t="s">
        <v>188</v>
      </c>
      <c r="BM202" s="221" t="s">
        <v>1693</v>
      </c>
    </row>
    <row r="203" s="13" customFormat="1">
      <c r="A203" s="13"/>
      <c r="B203" s="236"/>
      <c r="C203" s="237"/>
      <c r="D203" s="238" t="s">
        <v>591</v>
      </c>
      <c r="E203" s="239" t="s">
        <v>1</v>
      </c>
      <c r="F203" s="240" t="s">
        <v>1633</v>
      </c>
      <c r="G203" s="237"/>
      <c r="H203" s="241">
        <v>80</v>
      </c>
      <c r="I203" s="242"/>
      <c r="J203" s="237"/>
      <c r="K203" s="237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591</v>
      </c>
      <c r="AU203" s="247" t="s">
        <v>85</v>
      </c>
      <c r="AV203" s="13" t="s">
        <v>85</v>
      </c>
      <c r="AW203" s="13" t="s">
        <v>31</v>
      </c>
      <c r="AX203" s="13" t="s">
        <v>83</v>
      </c>
      <c r="AY203" s="247" t="s">
        <v>160</v>
      </c>
    </row>
    <row r="204" s="2" customFormat="1" ht="21.75" customHeight="1">
      <c r="A204" s="38"/>
      <c r="B204" s="39"/>
      <c r="C204" s="210" t="s">
        <v>295</v>
      </c>
      <c r="D204" s="210" t="s">
        <v>161</v>
      </c>
      <c r="E204" s="211" t="s">
        <v>1694</v>
      </c>
      <c r="F204" s="212" t="s">
        <v>1695</v>
      </c>
      <c r="G204" s="213" t="s">
        <v>164</v>
      </c>
      <c r="H204" s="214">
        <v>39.5</v>
      </c>
      <c r="I204" s="215"/>
      <c r="J204" s="216">
        <f>ROUND(I204*H204,2)</f>
        <v>0</v>
      </c>
      <c r="K204" s="212" t="s">
        <v>1591</v>
      </c>
      <c r="L204" s="44"/>
      <c r="M204" s="217" t="s">
        <v>1</v>
      </c>
      <c r="N204" s="218" t="s">
        <v>40</v>
      </c>
      <c r="O204" s="91"/>
      <c r="P204" s="219">
        <f>O204*H204</f>
        <v>0</v>
      </c>
      <c r="Q204" s="219">
        <v>0</v>
      </c>
      <c r="R204" s="219">
        <f>Q204*H204</f>
        <v>0</v>
      </c>
      <c r="S204" s="219">
        <v>0.00029999999999999996</v>
      </c>
      <c r="T204" s="220">
        <f>S204*H204</f>
        <v>0.01185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188</v>
      </c>
      <c r="AT204" s="221" t="s">
        <v>161</v>
      </c>
      <c r="AU204" s="221" t="s">
        <v>85</v>
      </c>
      <c r="AY204" s="17" t="s">
        <v>160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83</v>
      </c>
      <c r="BK204" s="222">
        <f>ROUND(I204*H204,2)</f>
        <v>0</v>
      </c>
      <c r="BL204" s="17" t="s">
        <v>188</v>
      </c>
      <c r="BM204" s="221" t="s">
        <v>1696</v>
      </c>
    </row>
    <row r="205" s="13" customFormat="1">
      <c r="A205" s="13"/>
      <c r="B205" s="236"/>
      <c r="C205" s="237"/>
      <c r="D205" s="238" t="s">
        <v>591</v>
      </c>
      <c r="E205" s="239" t="s">
        <v>1</v>
      </c>
      <c r="F205" s="240" t="s">
        <v>1697</v>
      </c>
      <c r="G205" s="237"/>
      <c r="H205" s="241">
        <v>39.5</v>
      </c>
      <c r="I205" s="242"/>
      <c r="J205" s="237"/>
      <c r="K205" s="237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591</v>
      </c>
      <c r="AU205" s="247" t="s">
        <v>85</v>
      </c>
      <c r="AV205" s="13" t="s">
        <v>85</v>
      </c>
      <c r="AW205" s="13" t="s">
        <v>31</v>
      </c>
      <c r="AX205" s="13" t="s">
        <v>83</v>
      </c>
      <c r="AY205" s="247" t="s">
        <v>160</v>
      </c>
    </row>
    <row r="206" s="2" customFormat="1" ht="24.15" customHeight="1">
      <c r="A206" s="38"/>
      <c r="B206" s="39"/>
      <c r="C206" s="210" t="s">
        <v>233</v>
      </c>
      <c r="D206" s="210" t="s">
        <v>161</v>
      </c>
      <c r="E206" s="211" t="s">
        <v>1403</v>
      </c>
      <c r="F206" s="212" t="s">
        <v>1404</v>
      </c>
      <c r="G206" s="213" t="s">
        <v>717</v>
      </c>
      <c r="H206" s="279"/>
      <c r="I206" s="215"/>
      <c r="J206" s="216">
        <f>ROUND(I206*H206,2)</f>
        <v>0</v>
      </c>
      <c r="K206" s="212" t="s">
        <v>1591</v>
      </c>
      <c r="L206" s="44"/>
      <c r="M206" s="217" t="s">
        <v>1</v>
      </c>
      <c r="N206" s="218" t="s">
        <v>40</v>
      </c>
      <c r="O206" s="91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188</v>
      </c>
      <c r="AT206" s="221" t="s">
        <v>161</v>
      </c>
      <c r="AU206" s="221" t="s">
        <v>85</v>
      </c>
      <c r="AY206" s="17" t="s">
        <v>160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83</v>
      </c>
      <c r="BK206" s="222">
        <f>ROUND(I206*H206,2)</f>
        <v>0</v>
      </c>
      <c r="BL206" s="17" t="s">
        <v>188</v>
      </c>
      <c r="BM206" s="221" t="s">
        <v>1698</v>
      </c>
    </row>
    <row r="207" s="2" customFormat="1" ht="24.15" customHeight="1">
      <c r="A207" s="38"/>
      <c r="B207" s="39"/>
      <c r="C207" s="210" t="s">
        <v>302</v>
      </c>
      <c r="D207" s="210" t="s">
        <v>161</v>
      </c>
      <c r="E207" s="211" t="s">
        <v>1699</v>
      </c>
      <c r="F207" s="212" t="s">
        <v>1700</v>
      </c>
      <c r="G207" s="213" t="s">
        <v>596</v>
      </c>
      <c r="H207" s="214">
        <v>40</v>
      </c>
      <c r="I207" s="215"/>
      <c r="J207" s="216">
        <f>ROUND(I207*H207,2)</f>
        <v>0</v>
      </c>
      <c r="K207" s="212" t="s">
        <v>1</v>
      </c>
      <c r="L207" s="44"/>
      <c r="M207" s="217" t="s">
        <v>1</v>
      </c>
      <c r="N207" s="218" t="s">
        <v>40</v>
      </c>
      <c r="O207" s="91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1" t="s">
        <v>188</v>
      </c>
      <c r="AT207" s="221" t="s">
        <v>161</v>
      </c>
      <c r="AU207" s="221" t="s">
        <v>85</v>
      </c>
      <c r="AY207" s="17" t="s">
        <v>160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7" t="s">
        <v>83</v>
      </c>
      <c r="BK207" s="222">
        <f>ROUND(I207*H207,2)</f>
        <v>0</v>
      </c>
      <c r="BL207" s="17" t="s">
        <v>188</v>
      </c>
      <c r="BM207" s="221" t="s">
        <v>1701</v>
      </c>
    </row>
    <row r="208" s="13" customFormat="1">
      <c r="A208" s="13"/>
      <c r="B208" s="236"/>
      <c r="C208" s="237"/>
      <c r="D208" s="238" t="s">
        <v>591</v>
      </c>
      <c r="E208" s="239" t="s">
        <v>1</v>
      </c>
      <c r="F208" s="240" t="s">
        <v>1681</v>
      </c>
      <c r="G208" s="237"/>
      <c r="H208" s="241">
        <v>40</v>
      </c>
      <c r="I208" s="242"/>
      <c r="J208" s="237"/>
      <c r="K208" s="237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591</v>
      </c>
      <c r="AU208" s="247" t="s">
        <v>85</v>
      </c>
      <c r="AV208" s="13" t="s">
        <v>85</v>
      </c>
      <c r="AW208" s="13" t="s">
        <v>31</v>
      </c>
      <c r="AX208" s="13" t="s">
        <v>83</v>
      </c>
      <c r="AY208" s="247" t="s">
        <v>160</v>
      </c>
    </row>
    <row r="209" s="11" customFormat="1" ht="22.8" customHeight="1">
      <c r="A209" s="11"/>
      <c r="B209" s="196"/>
      <c r="C209" s="197"/>
      <c r="D209" s="198" t="s">
        <v>74</v>
      </c>
      <c r="E209" s="234" t="s">
        <v>1439</v>
      </c>
      <c r="F209" s="234" t="s">
        <v>1440</v>
      </c>
      <c r="G209" s="197"/>
      <c r="H209" s="197"/>
      <c r="I209" s="200"/>
      <c r="J209" s="235">
        <f>BK209</f>
        <v>0</v>
      </c>
      <c r="K209" s="197"/>
      <c r="L209" s="202"/>
      <c r="M209" s="203"/>
      <c r="N209" s="204"/>
      <c r="O209" s="204"/>
      <c r="P209" s="205">
        <f>SUM(P210:P212)</f>
        <v>0</v>
      </c>
      <c r="Q209" s="204"/>
      <c r="R209" s="205">
        <f>SUM(R210:R212)</f>
        <v>0.097000000000000016</v>
      </c>
      <c r="S209" s="204"/>
      <c r="T209" s="206">
        <f>SUM(T210:T212)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207" t="s">
        <v>85</v>
      </c>
      <c r="AT209" s="208" t="s">
        <v>74</v>
      </c>
      <c r="AU209" s="208" t="s">
        <v>83</v>
      </c>
      <c r="AY209" s="207" t="s">
        <v>160</v>
      </c>
      <c r="BK209" s="209">
        <f>SUM(BK210:BK212)</f>
        <v>0</v>
      </c>
    </row>
    <row r="210" s="2" customFormat="1" ht="24.15" customHeight="1">
      <c r="A210" s="38"/>
      <c r="B210" s="39"/>
      <c r="C210" s="210" t="s">
        <v>236</v>
      </c>
      <c r="D210" s="210" t="s">
        <v>161</v>
      </c>
      <c r="E210" s="211" t="s">
        <v>1442</v>
      </c>
      <c r="F210" s="212" t="s">
        <v>1443</v>
      </c>
      <c r="G210" s="213" t="s">
        <v>596</v>
      </c>
      <c r="H210" s="214">
        <v>194</v>
      </c>
      <c r="I210" s="215"/>
      <c r="J210" s="216">
        <f>ROUND(I210*H210,2)</f>
        <v>0</v>
      </c>
      <c r="K210" s="212" t="s">
        <v>1591</v>
      </c>
      <c r="L210" s="44"/>
      <c r="M210" s="217" t="s">
        <v>1</v>
      </c>
      <c r="N210" s="218" t="s">
        <v>40</v>
      </c>
      <c r="O210" s="91"/>
      <c r="P210" s="219">
        <f>O210*H210</f>
        <v>0</v>
      </c>
      <c r="Q210" s="219">
        <v>0.00021</v>
      </c>
      <c r="R210" s="219">
        <f>Q210*H210</f>
        <v>0.04074</v>
      </c>
      <c r="S210" s="219">
        <v>0</v>
      </c>
      <c r="T210" s="22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1" t="s">
        <v>188</v>
      </c>
      <c r="AT210" s="221" t="s">
        <v>161</v>
      </c>
      <c r="AU210" s="221" t="s">
        <v>85</v>
      </c>
      <c r="AY210" s="17" t="s">
        <v>160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7" t="s">
        <v>83</v>
      </c>
      <c r="BK210" s="222">
        <f>ROUND(I210*H210,2)</f>
        <v>0</v>
      </c>
      <c r="BL210" s="17" t="s">
        <v>188</v>
      </c>
      <c r="BM210" s="221" t="s">
        <v>1702</v>
      </c>
    </row>
    <row r="211" s="13" customFormat="1">
      <c r="A211" s="13"/>
      <c r="B211" s="236"/>
      <c r="C211" s="237"/>
      <c r="D211" s="238" t="s">
        <v>591</v>
      </c>
      <c r="E211" s="239" t="s">
        <v>1</v>
      </c>
      <c r="F211" s="240" t="s">
        <v>1703</v>
      </c>
      <c r="G211" s="237"/>
      <c r="H211" s="241">
        <v>194</v>
      </c>
      <c r="I211" s="242"/>
      <c r="J211" s="237"/>
      <c r="K211" s="237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591</v>
      </c>
      <c r="AU211" s="247" t="s">
        <v>85</v>
      </c>
      <c r="AV211" s="13" t="s">
        <v>85</v>
      </c>
      <c r="AW211" s="13" t="s">
        <v>31</v>
      </c>
      <c r="AX211" s="13" t="s">
        <v>83</v>
      </c>
      <c r="AY211" s="247" t="s">
        <v>160</v>
      </c>
    </row>
    <row r="212" s="2" customFormat="1" ht="24.15" customHeight="1">
      <c r="A212" s="38"/>
      <c r="B212" s="39"/>
      <c r="C212" s="210" t="s">
        <v>311</v>
      </c>
      <c r="D212" s="210" t="s">
        <v>161</v>
      </c>
      <c r="E212" s="211" t="s">
        <v>1445</v>
      </c>
      <c r="F212" s="212" t="s">
        <v>1446</v>
      </c>
      <c r="G212" s="213" t="s">
        <v>596</v>
      </c>
      <c r="H212" s="214">
        <v>194</v>
      </c>
      <c r="I212" s="215"/>
      <c r="J212" s="216">
        <f>ROUND(I212*H212,2)</f>
        <v>0</v>
      </c>
      <c r="K212" s="212" t="s">
        <v>1591</v>
      </c>
      <c r="L212" s="44"/>
      <c r="M212" s="223" t="s">
        <v>1</v>
      </c>
      <c r="N212" s="224" t="s">
        <v>40</v>
      </c>
      <c r="O212" s="225"/>
      <c r="P212" s="226">
        <f>O212*H212</f>
        <v>0</v>
      </c>
      <c r="Q212" s="226">
        <v>0.00029</v>
      </c>
      <c r="R212" s="226">
        <f>Q212*H212</f>
        <v>0.056259999999999992</v>
      </c>
      <c r="S212" s="226">
        <v>0</v>
      </c>
      <c r="T212" s="22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1" t="s">
        <v>188</v>
      </c>
      <c r="AT212" s="221" t="s">
        <v>161</v>
      </c>
      <c r="AU212" s="221" t="s">
        <v>85</v>
      </c>
      <c r="AY212" s="17" t="s">
        <v>160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7" t="s">
        <v>83</v>
      </c>
      <c r="BK212" s="222">
        <f>ROUND(I212*H212,2)</f>
        <v>0</v>
      </c>
      <c r="BL212" s="17" t="s">
        <v>188</v>
      </c>
      <c r="BM212" s="221" t="s">
        <v>1704</v>
      </c>
    </row>
    <row r="213" s="2" customFormat="1" ht="6.96" customHeight="1">
      <c r="A213" s="38"/>
      <c r="B213" s="66"/>
      <c r="C213" s="67"/>
      <c r="D213" s="67"/>
      <c r="E213" s="67"/>
      <c r="F213" s="67"/>
      <c r="G213" s="67"/>
      <c r="H213" s="67"/>
      <c r="I213" s="67"/>
      <c r="J213" s="67"/>
      <c r="K213" s="67"/>
      <c r="L213" s="44"/>
      <c r="M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</row>
  </sheetData>
  <sheetProtection sheet="1" autoFilter="0" formatColumns="0" formatRows="0" objects="1" scenarios="1" spinCount="100000" saltValue="sRZP1Y2Tu8q7a5LUdt5ijxS4wKCGrEA49hcNTpCuesCoGJndg7yUlLJkvTRKKaOt/0f7fsj8uT19YAHyxJP4Qg==" hashValue="Tg2wHKIgu6vtEI04P8vGK4vsNo1jZ+Qbpmp72EJCjKx12xnDMgh+/VXlJTiunh3CoE1dPjHLV2f3nI+GoAM/JA==" algorithmName="SHA-512" password="CC35"/>
  <autoFilter ref="C126:K21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1705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ROUND((SUM(BE122:BE181)),  2)</f>
        <v>0</v>
      </c>
      <c r="G33" s="38"/>
      <c r="H33" s="38"/>
      <c r="I33" s="155">
        <v>0.21</v>
      </c>
      <c r="J33" s="154">
        <f>ROUND(((SUM(BE122:BE181))*I33),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ROUND((SUM(BF122:BF181)),  2)</f>
        <v>0</v>
      </c>
      <c r="G34" s="38"/>
      <c r="H34" s="38"/>
      <c r="I34" s="155">
        <v>0.12</v>
      </c>
      <c r="J34" s="154">
        <f>ROUND(((SUM(BF122:BF181))*I34),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ROUND((SUM(BG122:BG181)),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ROUND((SUM(BH122:BH181)),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ROUND((SUM(BI122:BI181)),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012 - Elektroinstalace  - úprava servrovny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139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140</v>
      </c>
      <c r="E98" s="182"/>
      <c r="F98" s="182"/>
      <c r="G98" s="182"/>
      <c r="H98" s="182"/>
      <c r="I98" s="182"/>
      <c r="J98" s="183">
        <f>J144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141</v>
      </c>
      <c r="E99" s="182"/>
      <c r="F99" s="182"/>
      <c r="G99" s="182"/>
      <c r="H99" s="182"/>
      <c r="I99" s="182"/>
      <c r="J99" s="183">
        <f>J147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1706</v>
      </c>
      <c r="E100" s="182"/>
      <c r="F100" s="182"/>
      <c r="G100" s="182"/>
      <c r="H100" s="182"/>
      <c r="I100" s="182"/>
      <c r="J100" s="183">
        <f>J166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143</v>
      </c>
      <c r="E101" s="182"/>
      <c r="F101" s="182"/>
      <c r="G101" s="182"/>
      <c r="H101" s="182"/>
      <c r="I101" s="182"/>
      <c r="J101" s="183">
        <f>J169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144</v>
      </c>
      <c r="E102" s="182"/>
      <c r="F102" s="182"/>
      <c r="G102" s="182"/>
      <c r="H102" s="182"/>
      <c r="I102" s="182"/>
      <c r="J102" s="183">
        <f>J177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ÚPRAVA VSTUPNÍHO PODLAŽÍ a ÚPRRAVA SERVROVNY OBJEKTU POLIKLINIKY V KARVINÉ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132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 xml:space="preserve">012 - Elektroinstalace  - úprava servrovny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18. 2. 2024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>Barbora Kyšková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0" customFormat="1" ht="29.28" customHeight="1">
      <c r="A121" s="185"/>
      <c r="B121" s="186"/>
      <c r="C121" s="187" t="s">
        <v>146</v>
      </c>
      <c r="D121" s="188" t="s">
        <v>60</v>
      </c>
      <c r="E121" s="188" t="s">
        <v>56</v>
      </c>
      <c r="F121" s="188" t="s">
        <v>57</v>
      </c>
      <c r="G121" s="188" t="s">
        <v>147</v>
      </c>
      <c r="H121" s="188" t="s">
        <v>148</v>
      </c>
      <c r="I121" s="188" t="s">
        <v>149</v>
      </c>
      <c r="J121" s="188" t="s">
        <v>136</v>
      </c>
      <c r="K121" s="189" t="s">
        <v>150</v>
      </c>
      <c r="L121" s="190"/>
      <c r="M121" s="100" t="s">
        <v>1</v>
      </c>
      <c r="N121" s="101" t="s">
        <v>39</v>
      </c>
      <c r="O121" s="101" t="s">
        <v>151</v>
      </c>
      <c r="P121" s="101" t="s">
        <v>152</v>
      </c>
      <c r="Q121" s="101" t="s">
        <v>153</v>
      </c>
      <c r="R121" s="101" t="s">
        <v>154</v>
      </c>
      <c r="S121" s="101" t="s">
        <v>155</v>
      </c>
      <c r="T121" s="102" t="s">
        <v>156</v>
      </c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</row>
    <row r="122" s="2" customFormat="1" ht="22.8" customHeight="1">
      <c r="A122" s="38"/>
      <c r="B122" s="39"/>
      <c r="C122" s="107" t="s">
        <v>157</v>
      </c>
      <c r="D122" s="40"/>
      <c r="E122" s="40"/>
      <c r="F122" s="40"/>
      <c r="G122" s="40"/>
      <c r="H122" s="40"/>
      <c r="I122" s="40"/>
      <c r="J122" s="191">
        <f>BK122</f>
        <v>0</v>
      </c>
      <c r="K122" s="40"/>
      <c r="L122" s="44"/>
      <c r="M122" s="103"/>
      <c r="N122" s="192"/>
      <c r="O122" s="104"/>
      <c r="P122" s="193">
        <f>P123+P144+P147+P166+P169+P177</f>
        <v>0</v>
      </c>
      <c r="Q122" s="104"/>
      <c r="R122" s="193">
        <f>R123+R144+R147+R166+R169+R177</f>
        <v>0</v>
      </c>
      <c r="S122" s="104"/>
      <c r="T122" s="194">
        <f>T123+T144+T147+T166+T169+T177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138</v>
      </c>
      <c r="BK122" s="195">
        <f>BK123+BK144+BK147+BK166+BK169+BK177</f>
        <v>0</v>
      </c>
    </row>
    <row r="123" s="11" customFormat="1" ht="25.92" customHeight="1">
      <c r="A123" s="11"/>
      <c r="B123" s="196"/>
      <c r="C123" s="197"/>
      <c r="D123" s="198" t="s">
        <v>74</v>
      </c>
      <c r="E123" s="199" t="s">
        <v>158</v>
      </c>
      <c r="F123" s="199" t="s">
        <v>159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SUM(P124:P143)</f>
        <v>0</v>
      </c>
      <c r="Q123" s="204"/>
      <c r="R123" s="205">
        <f>SUM(R124:R143)</f>
        <v>0</v>
      </c>
      <c r="S123" s="204"/>
      <c r="T123" s="206">
        <f>SUM(T124:T143)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83</v>
      </c>
      <c r="AT123" s="208" t="s">
        <v>74</v>
      </c>
      <c r="AU123" s="208" t="s">
        <v>75</v>
      </c>
      <c r="AY123" s="207" t="s">
        <v>160</v>
      </c>
      <c r="BK123" s="209">
        <f>SUM(BK124:BK143)</f>
        <v>0</v>
      </c>
    </row>
    <row r="124" s="2" customFormat="1" ht="16.5" customHeight="1">
      <c r="A124" s="38"/>
      <c r="B124" s="39"/>
      <c r="C124" s="210" t="s">
        <v>83</v>
      </c>
      <c r="D124" s="210" t="s">
        <v>161</v>
      </c>
      <c r="E124" s="211" t="s">
        <v>162</v>
      </c>
      <c r="F124" s="212" t="s">
        <v>1707</v>
      </c>
      <c r="G124" s="213" t="s">
        <v>164</v>
      </c>
      <c r="H124" s="214">
        <v>10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85</v>
      </c>
    </row>
    <row r="125" s="2" customFormat="1" ht="16.5" customHeight="1">
      <c r="A125" s="38"/>
      <c r="B125" s="39"/>
      <c r="C125" s="210" t="s">
        <v>85</v>
      </c>
      <c r="D125" s="210" t="s">
        <v>161</v>
      </c>
      <c r="E125" s="211" t="s">
        <v>166</v>
      </c>
      <c r="F125" s="212" t="s">
        <v>1708</v>
      </c>
      <c r="G125" s="213" t="s">
        <v>164</v>
      </c>
      <c r="H125" s="214">
        <v>20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165</v>
      </c>
    </row>
    <row r="126" s="2" customFormat="1" ht="16.5" customHeight="1">
      <c r="A126" s="38"/>
      <c r="B126" s="39"/>
      <c r="C126" s="210" t="s">
        <v>169</v>
      </c>
      <c r="D126" s="210" t="s">
        <v>161</v>
      </c>
      <c r="E126" s="211" t="s">
        <v>170</v>
      </c>
      <c r="F126" s="212" t="s">
        <v>1709</v>
      </c>
      <c r="G126" s="213" t="s">
        <v>164</v>
      </c>
      <c r="H126" s="214">
        <v>15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172</v>
      </c>
    </row>
    <row r="127" s="2" customFormat="1" ht="16.5" customHeight="1">
      <c r="A127" s="38"/>
      <c r="B127" s="39"/>
      <c r="C127" s="210" t="s">
        <v>165</v>
      </c>
      <c r="D127" s="210" t="s">
        <v>161</v>
      </c>
      <c r="E127" s="211" t="s">
        <v>170</v>
      </c>
      <c r="F127" s="212" t="s">
        <v>1709</v>
      </c>
      <c r="G127" s="213" t="s">
        <v>164</v>
      </c>
      <c r="H127" s="214">
        <v>10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175</v>
      </c>
    </row>
    <row r="128" s="2" customFormat="1" ht="16.5" customHeight="1">
      <c r="A128" s="38"/>
      <c r="B128" s="39"/>
      <c r="C128" s="210" t="s">
        <v>176</v>
      </c>
      <c r="D128" s="210" t="s">
        <v>161</v>
      </c>
      <c r="E128" s="211" t="s">
        <v>173</v>
      </c>
      <c r="F128" s="212" t="s">
        <v>167</v>
      </c>
      <c r="G128" s="213" t="s">
        <v>168</v>
      </c>
      <c r="H128" s="214">
        <v>1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179</v>
      </c>
    </row>
    <row r="129" s="2" customFormat="1" ht="16.5" customHeight="1">
      <c r="A129" s="38"/>
      <c r="B129" s="39"/>
      <c r="C129" s="210" t="s">
        <v>172</v>
      </c>
      <c r="D129" s="210" t="s">
        <v>161</v>
      </c>
      <c r="E129" s="211" t="s">
        <v>177</v>
      </c>
      <c r="F129" s="212" t="s">
        <v>171</v>
      </c>
      <c r="G129" s="213" t="s">
        <v>168</v>
      </c>
      <c r="H129" s="214">
        <v>1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8</v>
      </c>
    </row>
    <row r="130" s="2" customFormat="1" ht="16.5" customHeight="1">
      <c r="A130" s="38"/>
      <c r="B130" s="39"/>
      <c r="C130" s="210" t="s">
        <v>182</v>
      </c>
      <c r="D130" s="210" t="s">
        <v>161</v>
      </c>
      <c r="E130" s="211" t="s">
        <v>180</v>
      </c>
      <c r="F130" s="212" t="s">
        <v>1710</v>
      </c>
      <c r="G130" s="213" t="s">
        <v>168</v>
      </c>
      <c r="H130" s="214">
        <v>8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185</v>
      </c>
    </row>
    <row r="131" s="2" customFormat="1" ht="16.5" customHeight="1">
      <c r="A131" s="38"/>
      <c r="B131" s="39"/>
      <c r="C131" s="210" t="s">
        <v>175</v>
      </c>
      <c r="D131" s="210" t="s">
        <v>161</v>
      </c>
      <c r="E131" s="211" t="s">
        <v>183</v>
      </c>
      <c r="F131" s="212" t="s">
        <v>1711</v>
      </c>
      <c r="G131" s="213" t="s">
        <v>168</v>
      </c>
      <c r="H131" s="214">
        <v>2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83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188</v>
      </c>
    </row>
    <row r="132" s="2" customFormat="1" ht="16.5" customHeight="1">
      <c r="A132" s="38"/>
      <c r="B132" s="39"/>
      <c r="C132" s="210" t="s">
        <v>189</v>
      </c>
      <c r="D132" s="210" t="s">
        <v>161</v>
      </c>
      <c r="E132" s="211" t="s">
        <v>186</v>
      </c>
      <c r="F132" s="212" t="s">
        <v>184</v>
      </c>
      <c r="G132" s="213" t="s">
        <v>168</v>
      </c>
      <c r="H132" s="214">
        <v>8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192</v>
      </c>
    </row>
    <row r="133" s="2" customFormat="1" ht="16.5" customHeight="1">
      <c r="A133" s="38"/>
      <c r="B133" s="39"/>
      <c r="C133" s="210" t="s">
        <v>179</v>
      </c>
      <c r="D133" s="210" t="s">
        <v>161</v>
      </c>
      <c r="E133" s="211" t="s">
        <v>190</v>
      </c>
      <c r="F133" s="212" t="s">
        <v>187</v>
      </c>
      <c r="G133" s="213" t="s">
        <v>168</v>
      </c>
      <c r="H133" s="214">
        <v>2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195</v>
      </c>
    </row>
    <row r="134" s="2" customFormat="1" ht="16.5" customHeight="1">
      <c r="A134" s="38"/>
      <c r="B134" s="39"/>
      <c r="C134" s="210" t="s">
        <v>196</v>
      </c>
      <c r="D134" s="210" t="s">
        <v>161</v>
      </c>
      <c r="E134" s="211" t="s">
        <v>193</v>
      </c>
      <c r="F134" s="212" t="s">
        <v>198</v>
      </c>
      <c r="G134" s="213" t="s">
        <v>168</v>
      </c>
      <c r="H134" s="214">
        <v>1</v>
      </c>
      <c r="I134" s="215"/>
      <c r="J134" s="216">
        <f>ROUND(I134*H134,2)</f>
        <v>0</v>
      </c>
      <c r="K134" s="212" t="s">
        <v>1</v>
      </c>
      <c r="L134" s="44"/>
      <c r="M134" s="217" t="s">
        <v>1</v>
      </c>
      <c r="N134" s="218" t="s">
        <v>40</v>
      </c>
      <c r="O134" s="91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83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199</v>
      </c>
    </row>
    <row r="135" s="2" customFormat="1" ht="16.5" customHeight="1">
      <c r="A135" s="38"/>
      <c r="B135" s="39"/>
      <c r="C135" s="210" t="s">
        <v>8</v>
      </c>
      <c r="D135" s="210" t="s">
        <v>161</v>
      </c>
      <c r="E135" s="211" t="s">
        <v>197</v>
      </c>
      <c r="F135" s="212" t="s">
        <v>1712</v>
      </c>
      <c r="G135" s="213" t="s">
        <v>168</v>
      </c>
      <c r="H135" s="214">
        <v>8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83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202</v>
      </c>
    </row>
    <row r="136" s="2" customFormat="1" ht="16.5" customHeight="1">
      <c r="A136" s="38"/>
      <c r="B136" s="39"/>
      <c r="C136" s="210" t="s">
        <v>203</v>
      </c>
      <c r="D136" s="210" t="s">
        <v>161</v>
      </c>
      <c r="E136" s="211" t="s">
        <v>200</v>
      </c>
      <c r="F136" s="212" t="s">
        <v>1713</v>
      </c>
      <c r="G136" s="213" t="s">
        <v>168</v>
      </c>
      <c r="H136" s="214">
        <v>1</v>
      </c>
      <c r="I136" s="215"/>
      <c r="J136" s="216">
        <f>ROUND(I136*H136,2)</f>
        <v>0</v>
      </c>
      <c r="K136" s="212" t="s">
        <v>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83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206</v>
      </c>
    </row>
    <row r="137" s="2" customFormat="1" ht="16.5" customHeight="1">
      <c r="A137" s="38"/>
      <c r="B137" s="39"/>
      <c r="C137" s="210" t="s">
        <v>185</v>
      </c>
      <c r="D137" s="210" t="s">
        <v>161</v>
      </c>
      <c r="E137" s="211" t="s">
        <v>204</v>
      </c>
      <c r="F137" s="212" t="s">
        <v>1714</v>
      </c>
      <c r="G137" s="213" t="s">
        <v>168</v>
      </c>
      <c r="H137" s="214">
        <v>7</v>
      </c>
      <c r="I137" s="215"/>
      <c r="J137" s="216">
        <f>ROUND(I137*H137,2)</f>
        <v>0</v>
      </c>
      <c r="K137" s="212" t="s">
        <v>1</v>
      </c>
      <c r="L137" s="44"/>
      <c r="M137" s="217" t="s">
        <v>1</v>
      </c>
      <c r="N137" s="218" t="s">
        <v>40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165</v>
      </c>
      <c r="AT137" s="221" t="s">
        <v>161</v>
      </c>
      <c r="AU137" s="221" t="s">
        <v>83</v>
      </c>
      <c r="AY137" s="17" t="s">
        <v>160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83</v>
      </c>
      <c r="BK137" s="222">
        <f>ROUND(I137*H137,2)</f>
        <v>0</v>
      </c>
      <c r="BL137" s="17" t="s">
        <v>165</v>
      </c>
      <c r="BM137" s="221" t="s">
        <v>209</v>
      </c>
    </row>
    <row r="138" s="2" customFormat="1" ht="16.5" customHeight="1">
      <c r="A138" s="38"/>
      <c r="B138" s="39"/>
      <c r="C138" s="210" t="s">
        <v>210</v>
      </c>
      <c r="D138" s="210" t="s">
        <v>161</v>
      </c>
      <c r="E138" s="211" t="s">
        <v>207</v>
      </c>
      <c r="F138" s="212" t="s">
        <v>267</v>
      </c>
      <c r="G138" s="213" t="s">
        <v>164</v>
      </c>
      <c r="H138" s="214">
        <v>25</v>
      </c>
      <c r="I138" s="215"/>
      <c r="J138" s="216">
        <f>ROUND(I138*H138,2)</f>
        <v>0</v>
      </c>
      <c r="K138" s="212" t="s">
        <v>1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83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213</v>
      </c>
    </row>
    <row r="139" s="2" customFormat="1" ht="21.75" customHeight="1">
      <c r="A139" s="38"/>
      <c r="B139" s="39"/>
      <c r="C139" s="210" t="s">
        <v>188</v>
      </c>
      <c r="D139" s="210" t="s">
        <v>161</v>
      </c>
      <c r="E139" s="211" t="s">
        <v>211</v>
      </c>
      <c r="F139" s="212" t="s">
        <v>1715</v>
      </c>
      <c r="G139" s="213" t="s">
        <v>164</v>
      </c>
      <c r="H139" s="214">
        <v>25</v>
      </c>
      <c r="I139" s="215"/>
      <c r="J139" s="216">
        <f>ROUND(I139*H139,2)</f>
        <v>0</v>
      </c>
      <c r="K139" s="212" t="s">
        <v>1</v>
      </c>
      <c r="L139" s="44"/>
      <c r="M139" s="217" t="s">
        <v>1</v>
      </c>
      <c r="N139" s="218" t="s">
        <v>40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165</v>
      </c>
      <c r="AT139" s="221" t="s">
        <v>161</v>
      </c>
      <c r="AU139" s="221" t="s">
        <v>83</v>
      </c>
      <c r="AY139" s="17" t="s">
        <v>160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83</v>
      </c>
      <c r="BK139" s="222">
        <f>ROUND(I139*H139,2)</f>
        <v>0</v>
      </c>
      <c r="BL139" s="17" t="s">
        <v>165</v>
      </c>
      <c r="BM139" s="221" t="s">
        <v>216</v>
      </c>
    </row>
    <row r="140" s="2" customFormat="1" ht="21.75" customHeight="1">
      <c r="A140" s="38"/>
      <c r="B140" s="39"/>
      <c r="C140" s="210" t="s">
        <v>217</v>
      </c>
      <c r="D140" s="210" t="s">
        <v>161</v>
      </c>
      <c r="E140" s="211" t="s">
        <v>214</v>
      </c>
      <c r="F140" s="212" t="s">
        <v>1716</v>
      </c>
      <c r="G140" s="213" t="s">
        <v>164</v>
      </c>
      <c r="H140" s="214">
        <v>60</v>
      </c>
      <c r="I140" s="215"/>
      <c r="J140" s="216">
        <f>ROUND(I140*H140,2)</f>
        <v>0</v>
      </c>
      <c r="K140" s="212" t="s">
        <v>1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83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220</v>
      </c>
    </row>
    <row r="141" s="2" customFormat="1" ht="21.75" customHeight="1">
      <c r="A141" s="38"/>
      <c r="B141" s="39"/>
      <c r="C141" s="210" t="s">
        <v>192</v>
      </c>
      <c r="D141" s="210" t="s">
        <v>161</v>
      </c>
      <c r="E141" s="211" t="s">
        <v>214</v>
      </c>
      <c r="F141" s="212" t="s">
        <v>1716</v>
      </c>
      <c r="G141" s="213" t="s">
        <v>164</v>
      </c>
      <c r="H141" s="214">
        <v>80</v>
      </c>
      <c r="I141" s="215"/>
      <c r="J141" s="216">
        <f>ROUND(I141*H141,2)</f>
        <v>0</v>
      </c>
      <c r="K141" s="212" t="s">
        <v>1</v>
      </c>
      <c r="L141" s="44"/>
      <c r="M141" s="217" t="s">
        <v>1</v>
      </c>
      <c r="N141" s="218" t="s">
        <v>40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165</v>
      </c>
      <c r="AT141" s="221" t="s">
        <v>161</v>
      </c>
      <c r="AU141" s="221" t="s">
        <v>83</v>
      </c>
      <c r="AY141" s="17" t="s">
        <v>160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83</v>
      </c>
      <c r="BK141" s="222">
        <f>ROUND(I141*H141,2)</f>
        <v>0</v>
      </c>
      <c r="BL141" s="17" t="s">
        <v>165</v>
      </c>
      <c r="BM141" s="221" t="s">
        <v>223</v>
      </c>
    </row>
    <row r="142" s="2" customFormat="1" ht="21.75" customHeight="1">
      <c r="A142" s="38"/>
      <c r="B142" s="39"/>
      <c r="C142" s="210" t="s">
        <v>224</v>
      </c>
      <c r="D142" s="210" t="s">
        <v>161</v>
      </c>
      <c r="E142" s="211" t="s">
        <v>218</v>
      </c>
      <c r="F142" s="212" t="s">
        <v>1717</v>
      </c>
      <c r="G142" s="213" t="s">
        <v>164</v>
      </c>
      <c r="H142" s="214">
        <v>25</v>
      </c>
      <c r="I142" s="215"/>
      <c r="J142" s="216">
        <f>ROUND(I142*H142,2)</f>
        <v>0</v>
      </c>
      <c r="K142" s="212" t="s">
        <v>1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83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227</v>
      </c>
    </row>
    <row r="143" s="2" customFormat="1" ht="16.5" customHeight="1">
      <c r="A143" s="38"/>
      <c r="B143" s="39"/>
      <c r="C143" s="210" t="s">
        <v>195</v>
      </c>
      <c r="D143" s="210" t="s">
        <v>161</v>
      </c>
      <c r="E143" s="211" t="s">
        <v>221</v>
      </c>
      <c r="F143" s="212" t="s">
        <v>300</v>
      </c>
      <c r="G143" s="213" t="s">
        <v>168</v>
      </c>
      <c r="H143" s="214">
        <v>100</v>
      </c>
      <c r="I143" s="215"/>
      <c r="J143" s="216">
        <f>ROUND(I143*H143,2)</f>
        <v>0</v>
      </c>
      <c r="K143" s="212" t="s">
        <v>1</v>
      </c>
      <c r="L143" s="44"/>
      <c r="M143" s="217" t="s">
        <v>1</v>
      </c>
      <c r="N143" s="218" t="s">
        <v>40</v>
      </c>
      <c r="O143" s="91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165</v>
      </c>
      <c r="AT143" s="221" t="s">
        <v>161</v>
      </c>
      <c r="AU143" s="221" t="s">
        <v>83</v>
      </c>
      <c r="AY143" s="17" t="s">
        <v>160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83</v>
      </c>
      <c r="BK143" s="222">
        <f>ROUND(I143*H143,2)</f>
        <v>0</v>
      </c>
      <c r="BL143" s="17" t="s">
        <v>165</v>
      </c>
      <c r="BM143" s="221" t="s">
        <v>230</v>
      </c>
    </row>
    <row r="144" s="11" customFormat="1" ht="25.92" customHeight="1">
      <c r="A144" s="11"/>
      <c r="B144" s="196"/>
      <c r="C144" s="197"/>
      <c r="D144" s="198" t="s">
        <v>74</v>
      </c>
      <c r="E144" s="199" t="s">
        <v>310</v>
      </c>
      <c r="F144" s="199" t="s">
        <v>90</v>
      </c>
      <c r="G144" s="197"/>
      <c r="H144" s="197"/>
      <c r="I144" s="200"/>
      <c r="J144" s="201">
        <f>BK144</f>
        <v>0</v>
      </c>
      <c r="K144" s="197"/>
      <c r="L144" s="202"/>
      <c r="M144" s="203"/>
      <c r="N144" s="204"/>
      <c r="O144" s="204"/>
      <c r="P144" s="205">
        <f>SUM(P145:P146)</f>
        <v>0</v>
      </c>
      <c r="Q144" s="204"/>
      <c r="R144" s="205">
        <f>SUM(R145:R146)</f>
        <v>0</v>
      </c>
      <c r="S144" s="204"/>
      <c r="T144" s="206">
        <f>SUM(T145:T146)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7" t="s">
        <v>83</v>
      </c>
      <c r="AT144" s="208" t="s">
        <v>74</v>
      </c>
      <c r="AU144" s="208" t="s">
        <v>75</v>
      </c>
      <c r="AY144" s="207" t="s">
        <v>160</v>
      </c>
      <c r="BK144" s="209">
        <f>SUM(BK145:BK146)</f>
        <v>0</v>
      </c>
    </row>
    <row r="145" s="2" customFormat="1" ht="21.75" customHeight="1">
      <c r="A145" s="38"/>
      <c r="B145" s="39"/>
      <c r="C145" s="210" t="s">
        <v>7</v>
      </c>
      <c r="D145" s="210" t="s">
        <v>161</v>
      </c>
      <c r="E145" s="211" t="s">
        <v>225</v>
      </c>
      <c r="F145" s="212" t="s">
        <v>313</v>
      </c>
      <c r="G145" s="213" t="s">
        <v>168</v>
      </c>
      <c r="H145" s="214">
        <v>2</v>
      </c>
      <c r="I145" s="215"/>
      <c r="J145" s="216">
        <f>ROUND(I145*H145,2)</f>
        <v>0</v>
      </c>
      <c r="K145" s="212" t="s">
        <v>1</v>
      </c>
      <c r="L145" s="44"/>
      <c r="M145" s="217" t="s">
        <v>1</v>
      </c>
      <c r="N145" s="218" t="s">
        <v>40</v>
      </c>
      <c r="O145" s="91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165</v>
      </c>
      <c r="AT145" s="221" t="s">
        <v>161</v>
      </c>
      <c r="AU145" s="221" t="s">
        <v>83</v>
      </c>
      <c r="AY145" s="17" t="s">
        <v>160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83</v>
      </c>
      <c r="BK145" s="222">
        <f>ROUND(I145*H145,2)</f>
        <v>0</v>
      </c>
      <c r="BL145" s="17" t="s">
        <v>165</v>
      </c>
      <c r="BM145" s="221" t="s">
        <v>233</v>
      </c>
    </row>
    <row r="146" s="2" customFormat="1" ht="21.75" customHeight="1">
      <c r="A146" s="38"/>
      <c r="B146" s="39"/>
      <c r="C146" s="210" t="s">
        <v>199</v>
      </c>
      <c r="D146" s="210" t="s">
        <v>161</v>
      </c>
      <c r="E146" s="211" t="s">
        <v>228</v>
      </c>
      <c r="F146" s="212" t="s">
        <v>1718</v>
      </c>
      <c r="G146" s="213" t="s">
        <v>168</v>
      </c>
      <c r="H146" s="214">
        <v>1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83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236</v>
      </c>
    </row>
    <row r="147" s="11" customFormat="1" ht="25.92" customHeight="1">
      <c r="A147" s="11"/>
      <c r="B147" s="196"/>
      <c r="C147" s="197"/>
      <c r="D147" s="198" t="s">
        <v>74</v>
      </c>
      <c r="E147" s="199" t="s">
        <v>329</v>
      </c>
      <c r="F147" s="199" t="s">
        <v>330</v>
      </c>
      <c r="G147" s="197"/>
      <c r="H147" s="197"/>
      <c r="I147" s="200"/>
      <c r="J147" s="201">
        <f>BK147</f>
        <v>0</v>
      </c>
      <c r="K147" s="197"/>
      <c r="L147" s="202"/>
      <c r="M147" s="203"/>
      <c r="N147" s="204"/>
      <c r="O147" s="204"/>
      <c r="P147" s="205">
        <f>SUM(P148:P165)</f>
        <v>0</v>
      </c>
      <c r="Q147" s="204"/>
      <c r="R147" s="205">
        <f>SUM(R148:R165)</f>
        <v>0</v>
      </c>
      <c r="S147" s="204"/>
      <c r="T147" s="206">
        <f>SUM(T148:T165)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07" t="s">
        <v>83</v>
      </c>
      <c r="AT147" s="208" t="s">
        <v>74</v>
      </c>
      <c r="AU147" s="208" t="s">
        <v>75</v>
      </c>
      <c r="AY147" s="207" t="s">
        <v>160</v>
      </c>
      <c r="BK147" s="209">
        <f>SUM(BK148:BK165)</f>
        <v>0</v>
      </c>
    </row>
    <row r="148" s="2" customFormat="1" ht="16.5" customHeight="1">
      <c r="A148" s="38"/>
      <c r="B148" s="39"/>
      <c r="C148" s="210" t="s">
        <v>237</v>
      </c>
      <c r="D148" s="210" t="s">
        <v>161</v>
      </c>
      <c r="E148" s="211" t="s">
        <v>231</v>
      </c>
      <c r="F148" s="212" t="s">
        <v>1719</v>
      </c>
      <c r="G148" s="213" t="s">
        <v>305</v>
      </c>
      <c r="H148" s="214">
        <v>25</v>
      </c>
      <c r="I148" s="215"/>
      <c r="J148" s="216">
        <f>ROUND(I148*H148,2)</f>
        <v>0</v>
      </c>
      <c r="K148" s="212" t="s">
        <v>1</v>
      </c>
      <c r="L148" s="44"/>
      <c r="M148" s="217" t="s">
        <v>1</v>
      </c>
      <c r="N148" s="218" t="s">
        <v>40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165</v>
      </c>
      <c r="AT148" s="221" t="s">
        <v>161</v>
      </c>
      <c r="AU148" s="221" t="s">
        <v>83</v>
      </c>
      <c r="AY148" s="17" t="s">
        <v>160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83</v>
      </c>
      <c r="BK148" s="222">
        <f>ROUND(I148*H148,2)</f>
        <v>0</v>
      </c>
      <c r="BL148" s="17" t="s">
        <v>165</v>
      </c>
      <c r="BM148" s="221" t="s">
        <v>240</v>
      </c>
    </row>
    <row r="149" s="2" customFormat="1" ht="16.5" customHeight="1">
      <c r="A149" s="38"/>
      <c r="B149" s="39"/>
      <c r="C149" s="210" t="s">
        <v>202</v>
      </c>
      <c r="D149" s="210" t="s">
        <v>161</v>
      </c>
      <c r="E149" s="211" t="s">
        <v>234</v>
      </c>
      <c r="F149" s="212" t="s">
        <v>1720</v>
      </c>
      <c r="G149" s="213" t="s">
        <v>305</v>
      </c>
      <c r="H149" s="214">
        <v>60</v>
      </c>
      <c r="I149" s="215"/>
      <c r="J149" s="216">
        <f>ROUND(I149*H149,2)</f>
        <v>0</v>
      </c>
      <c r="K149" s="212" t="s">
        <v>1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83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243</v>
      </c>
    </row>
    <row r="150" s="2" customFormat="1" ht="16.5" customHeight="1">
      <c r="A150" s="38"/>
      <c r="B150" s="39"/>
      <c r="C150" s="210" t="s">
        <v>244</v>
      </c>
      <c r="D150" s="210" t="s">
        <v>161</v>
      </c>
      <c r="E150" s="211" t="s">
        <v>238</v>
      </c>
      <c r="F150" s="212" t="s">
        <v>1721</v>
      </c>
      <c r="G150" s="213" t="s">
        <v>305</v>
      </c>
      <c r="H150" s="214">
        <v>25</v>
      </c>
      <c r="I150" s="215"/>
      <c r="J150" s="216">
        <f>ROUND(I150*H150,2)</f>
        <v>0</v>
      </c>
      <c r="K150" s="212" t="s">
        <v>1</v>
      </c>
      <c r="L150" s="44"/>
      <c r="M150" s="217" t="s">
        <v>1</v>
      </c>
      <c r="N150" s="218" t="s">
        <v>40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165</v>
      </c>
      <c r="AT150" s="221" t="s">
        <v>161</v>
      </c>
      <c r="AU150" s="221" t="s">
        <v>83</v>
      </c>
      <c r="AY150" s="17" t="s">
        <v>160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83</v>
      </c>
      <c r="BK150" s="222">
        <f>ROUND(I150*H150,2)</f>
        <v>0</v>
      </c>
      <c r="BL150" s="17" t="s">
        <v>165</v>
      </c>
      <c r="BM150" s="221" t="s">
        <v>247</v>
      </c>
    </row>
    <row r="151" s="2" customFormat="1" ht="16.5" customHeight="1">
      <c r="A151" s="38"/>
      <c r="B151" s="39"/>
      <c r="C151" s="210" t="s">
        <v>206</v>
      </c>
      <c r="D151" s="210" t="s">
        <v>161</v>
      </c>
      <c r="E151" s="211" t="s">
        <v>241</v>
      </c>
      <c r="F151" s="212" t="s">
        <v>343</v>
      </c>
      <c r="G151" s="213" t="s">
        <v>305</v>
      </c>
      <c r="H151" s="214">
        <v>80</v>
      </c>
      <c r="I151" s="215"/>
      <c r="J151" s="216">
        <f>ROUND(I151*H151,2)</f>
        <v>0</v>
      </c>
      <c r="K151" s="212" t="s">
        <v>1</v>
      </c>
      <c r="L151" s="44"/>
      <c r="M151" s="217" t="s">
        <v>1</v>
      </c>
      <c r="N151" s="218" t="s">
        <v>40</v>
      </c>
      <c r="O151" s="91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1" t="s">
        <v>165</v>
      </c>
      <c r="AT151" s="221" t="s">
        <v>161</v>
      </c>
      <c r="AU151" s="221" t="s">
        <v>83</v>
      </c>
      <c r="AY151" s="17" t="s">
        <v>160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7" t="s">
        <v>83</v>
      </c>
      <c r="BK151" s="222">
        <f>ROUND(I151*H151,2)</f>
        <v>0</v>
      </c>
      <c r="BL151" s="17" t="s">
        <v>165</v>
      </c>
      <c r="BM151" s="221" t="s">
        <v>250</v>
      </c>
    </row>
    <row r="152" s="2" customFormat="1" ht="16.5" customHeight="1">
      <c r="A152" s="38"/>
      <c r="B152" s="39"/>
      <c r="C152" s="210" t="s">
        <v>251</v>
      </c>
      <c r="D152" s="210" t="s">
        <v>161</v>
      </c>
      <c r="E152" s="211" t="s">
        <v>245</v>
      </c>
      <c r="F152" s="212" t="s">
        <v>360</v>
      </c>
      <c r="G152" s="213" t="s">
        <v>305</v>
      </c>
      <c r="H152" s="214">
        <v>25</v>
      </c>
      <c r="I152" s="215"/>
      <c r="J152" s="216">
        <f>ROUND(I152*H152,2)</f>
        <v>0</v>
      </c>
      <c r="K152" s="212" t="s">
        <v>1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83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252</v>
      </c>
    </row>
    <row r="153" s="2" customFormat="1" ht="16.5" customHeight="1">
      <c r="A153" s="38"/>
      <c r="B153" s="39"/>
      <c r="C153" s="210" t="s">
        <v>209</v>
      </c>
      <c r="D153" s="210" t="s">
        <v>161</v>
      </c>
      <c r="E153" s="211" t="s">
        <v>248</v>
      </c>
      <c r="F153" s="212" t="s">
        <v>386</v>
      </c>
      <c r="G153" s="213" t="s">
        <v>368</v>
      </c>
      <c r="H153" s="214">
        <v>1</v>
      </c>
      <c r="I153" s="215"/>
      <c r="J153" s="216">
        <f>ROUND(I153*H153,2)</f>
        <v>0</v>
      </c>
      <c r="K153" s="212" t="s">
        <v>1</v>
      </c>
      <c r="L153" s="44"/>
      <c r="M153" s="217" t="s">
        <v>1</v>
      </c>
      <c r="N153" s="218" t="s">
        <v>40</v>
      </c>
      <c r="O153" s="91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165</v>
      </c>
      <c r="AT153" s="221" t="s">
        <v>161</v>
      </c>
      <c r="AU153" s="221" t="s">
        <v>83</v>
      </c>
      <c r="AY153" s="17" t="s">
        <v>160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83</v>
      </c>
      <c r="BK153" s="222">
        <f>ROUND(I153*H153,2)</f>
        <v>0</v>
      </c>
      <c r="BL153" s="17" t="s">
        <v>165</v>
      </c>
      <c r="BM153" s="221" t="s">
        <v>255</v>
      </c>
    </row>
    <row r="154" s="2" customFormat="1" ht="16.5" customHeight="1">
      <c r="A154" s="38"/>
      <c r="B154" s="39"/>
      <c r="C154" s="210" t="s">
        <v>256</v>
      </c>
      <c r="D154" s="210" t="s">
        <v>161</v>
      </c>
      <c r="E154" s="211" t="s">
        <v>253</v>
      </c>
      <c r="F154" s="212" t="s">
        <v>393</v>
      </c>
      <c r="G154" s="213" t="s">
        <v>368</v>
      </c>
      <c r="H154" s="214">
        <v>1</v>
      </c>
      <c r="I154" s="215"/>
      <c r="J154" s="216">
        <f>ROUND(I154*H154,2)</f>
        <v>0</v>
      </c>
      <c r="K154" s="212" t="s">
        <v>1</v>
      </c>
      <c r="L154" s="44"/>
      <c r="M154" s="217" t="s">
        <v>1</v>
      </c>
      <c r="N154" s="218" t="s">
        <v>40</v>
      </c>
      <c r="O154" s="91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165</v>
      </c>
      <c r="AT154" s="221" t="s">
        <v>161</v>
      </c>
      <c r="AU154" s="221" t="s">
        <v>83</v>
      </c>
      <c r="AY154" s="17" t="s">
        <v>160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83</v>
      </c>
      <c r="BK154" s="222">
        <f>ROUND(I154*H154,2)</f>
        <v>0</v>
      </c>
      <c r="BL154" s="17" t="s">
        <v>165</v>
      </c>
      <c r="BM154" s="221" t="s">
        <v>259</v>
      </c>
    </row>
    <row r="155" s="2" customFormat="1" ht="16.5" customHeight="1">
      <c r="A155" s="38"/>
      <c r="B155" s="39"/>
      <c r="C155" s="210" t="s">
        <v>213</v>
      </c>
      <c r="D155" s="210" t="s">
        <v>161</v>
      </c>
      <c r="E155" s="211" t="s">
        <v>257</v>
      </c>
      <c r="F155" s="212" t="s">
        <v>403</v>
      </c>
      <c r="G155" s="213" t="s">
        <v>368</v>
      </c>
      <c r="H155" s="214">
        <v>8</v>
      </c>
      <c r="I155" s="215"/>
      <c r="J155" s="216">
        <f>ROUND(I155*H155,2)</f>
        <v>0</v>
      </c>
      <c r="K155" s="212" t="s">
        <v>1</v>
      </c>
      <c r="L155" s="44"/>
      <c r="M155" s="217" t="s">
        <v>1</v>
      </c>
      <c r="N155" s="218" t="s">
        <v>40</v>
      </c>
      <c r="O155" s="91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165</v>
      </c>
      <c r="AT155" s="221" t="s">
        <v>161</v>
      </c>
      <c r="AU155" s="221" t="s">
        <v>83</v>
      </c>
      <c r="AY155" s="17" t="s">
        <v>160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83</v>
      </c>
      <c r="BK155" s="222">
        <f>ROUND(I155*H155,2)</f>
        <v>0</v>
      </c>
      <c r="BL155" s="17" t="s">
        <v>165</v>
      </c>
      <c r="BM155" s="221" t="s">
        <v>260</v>
      </c>
    </row>
    <row r="156" s="2" customFormat="1" ht="16.5" customHeight="1">
      <c r="A156" s="38"/>
      <c r="B156" s="39"/>
      <c r="C156" s="210" t="s">
        <v>261</v>
      </c>
      <c r="D156" s="210" t="s">
        <v>161</v>
      </c>
      <c r="E156" s="211" t="s">
        <v>262</v>
      </c>
      <c r="F156" s="212" t="s">
        <v>417</v>
      </c>
      <c r="G156" s="213" t="s">
        <v>368</v>
      </c>
      <c r="H156" s="214">
        <v>1</v>
      </c>
      <c r="I156" s="215"/>
      <c r="J156" s="216">
        <f>ROUND(I156*H156,2)</f>
        <v>0</v>
      </c>
      <c r="K156" s="212" t="s">
        <v>1</v>
      </c>
      <c r="L156" s="44"/>
      <c r="M156" s="217" t="s">
        <v>1</v>
      </c>
      <c r="N156" s="218" t="s">
        <v>40</v>
      </c>
      <c r="O156" s="91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165</v>
      </c>
      <c r="AT156" s="221" t="s">
        <v>161</v>
      </c>
      <c r="AU156" s="221" t="s">
        <v>83</v>
      </c>
      <c r="AY156" s="17" t="s">
        <v>160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83</v>
      </c>
      <c r="BK156" s="222">
        <f>ROUND(I156*H156,2)</f>
        <v>0</v>
      </c>
      <c r="BL156" s="17" t="s">
        <v>165</v>
      </c>
      <c r="BM156" s="221" t="s">
        <v>265</v>
      </c>
    </row>
    <row r="157" s="2" customFormat="1" ht="16.5" customHeight="1">
      <c r="A157" s="38"/>
      <c r="B157" s="39"/>
      <c r="C157" s="210" t="s">
        <v>216</v>
      </c>
      <c r="D157" s="210" t="s">
        <v>161</v>
      </c>
      <c r="E157" s="211" t="s">
        <v>266</v>
      </c>
      <c r="F157" s="212" t="s">
        <v>1722</v>
      </c>
      <c r="G157" s="213" t="s">
        <v>264</v>
      </c>
      <c r="H157" s="214">
        <v>1</v>
      </c>
      <c r="I157" s="215"/>
      <c r="J157" s="216">
        <f>ROUND(I157*H157,2)</f>
        <v>0</v>
      </c>
      <c r="K157" s="212" t="s">
        <v>1</v>
      </c>
      <c r="L157" s="44"/>
      <c r="M157" s="217" t="s">
        <v>1</v>
      </c>
      <c r="N157" s="218" t="s">
        <v>40</v>
      </c>
      <c r="O157" s="91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165</v>
      </c>
      <c r="AT157" s="221" t="s">
        <v>161</v>
      </c>
      <c r="AU157" s="221" t="s">
        <v>83</v>
      </c>
      <c r="AY157" s="17" t="s">
        <v>160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83</v>
      </c>
      <c r="BK157" s="222">
        <f>ROUND(I157*H157,2)</f>
        <v>0</v>
      </c>
      <c r="BL157" s="17" t="s">
        <v>165</v>
      </c>
      <c r="BM157" s="221" t="s">
        <v>268</v>
      </c>
    </row>
    <row r="158" s="2" customFormat="1" ht="16.5" customHeight="1">
      <c r="A158" s="38"/>
      <c r="B158" s="39"/>
      <c r="C158" s="210" t="s">
        <v>269</v>
      </c>
      <c r="D158" s="210" t="s">
        <v>161</v>
      </c>
      <c r="E158" s="211" t="s">
        <v>270</v>
      </c>
      <c r="F158" s="212" t="s">
        <v>1723</v>
      </c>
      <c r="G158" s="213" t="s">
        <v>305</v>
      </c>
      <c r="H158" s="214">
        <v>20</v>
      </c>
      <c r="I158" s="215"/>
      <c r="J158" s="216">
        <f>ROUND(I158*H158,2)</f>
        <v>0</v>
      </c>
      <c r="K158" s="212" t="s">
        <v>1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165</v>
      </c>
      <c r="AT158" s="221" t="s">
        <v>161</v>
      </c>
      <c r="AU158" s="221" t="s">
        <v>83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165</v>
      </c>
      <c r="BM158" s="221" t="s">
        <v>272</v>
      </c>
    </row>
    <row r="159" s="2" customFormat="1" ht="16.5" customHeight="1">
      <c r="A159" s="38"/>
      <c r="B159" s="39"/>
      <c r="C159" s="210" t="s">
        <v>220</v>
      </c>
      <c r="D159" s="210" t="s">
        <v>161</v>
      </c>
      <c r="E159" s="211" t="s">
        <v>275</v>
      </c>
      <c r="F159" s="212" t="s">
        <v>1724</v>
      </c>
      <c r="G159" s="213" t="s">
        <v>305</v>
      </c>
      <c r="H159" s="214">
        <v>10</v>
      </c>
      <c r="I159" s="215"/>
      <c r="J159" s="216">
        <f>ROUND(I159*H159,2)</f>
        <v>0</v>
      </c>
      <c r="K159" s="212" t="s">
        <v>1</v>
      </c>
      <c r="L159" s="44"/>
      <c r="M159" s="217" t="s">
        <v>1</v>
      </c>
      <c r="N159" s="218" t="s">
        <v>40</v>
      </c>
      <c r="O159" s="91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1" t="s">
        <v>165</v>
      </c>
      <c r="AT159" s="221" t="s">
        <v>161</v>
      </c>
      <c r="AU159" s="221" t="s">
        <v>83</v>
      </c>
      <c r="AY159" s="17" t="s">
        <v>160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7" t="s">
        <v>83</v>
      </c>
      <c r="BK159" s="222">
        <f>ROUND(I159*H159,2)</f>
        <v>0</v>
      </c>
      <c r="BL159" s="17" t="s">
        <v>165</v>
      </c>
      <c r="BM159" s="221" t="s">
        <v>273</v>
      </c>
    </row>
    <row r="160" s="2" customFormat="1" ht="16.5" customHeight="1">
      <c r="A160" s="38"/>
      <c r="B160" s="39"/>
      <c r="C160" s="210" t="s">
        <v>274</v>
      </c>
      <c r="D160" s="210" t="s">
        <v>161</v>
      </c>
      <c r="E160" s="211" t="s">
        <v>278</v>
      </c>
      <c r="F160" s="212" t="s">
        <v>1725</v>
      </c>
      <c r="G160" s="213" t="s">
        <v>305</v>
      </c>
      <c r="H160" s="214">
        <v>10</v>
      </c>
      <c r="I160" s="215"/>
      <c r="J160" s="216">
        <f>ROUND(I160*H160,2)</f>
        <v>0</v>
      </c>
      <c r="K160" s="212" t="s">
        <v>1</v>
      </c>
      <c r="L160" s="44"/>
      <c r="M160" s="217" t="s">
        <v>1</v>
      </c>
      <c r="N160" s="218" t="s">
        <v>40</v>
      </c>
      <c r="O160" s="91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1" t="s">
        <v>165</v>
      </c>
      <c r="AT160" s="221" t="s">
        <v>161</v>
      </c>
      <c r="AU160" s="221" t="s">
        <v>83</v>
      </c>
      <c r="AY160" s="17" t="s">
        <v>160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7" t="s">
        <v>83</v>
      </c>
      <c r="BK160" s="222">
        <f>ROUND(I160*H160,2)</f>
        <v>0</v>
      </c>
      <c r="BL160" s="17" t="s">
        <v>165</v>
      </c>
      <c r="BM160" s="221" t="s">
        <v>277</v>
      </c>
    </row>
    <row r="161" s="2" customFormat="1" ht="16.5" customHeight="1">
      <c r="A161" s="38"/>
      <c r="B161" s="39"/>
      <c r="C161" s="210" t="s">
        <v>223</v>
      </c>
      <c r="D161" s="210" t="s">
        <v>161</v>
      </c>
      <c r="E161" s="211" t="s">
        <v>282</v>
      </c>
      <c r="F161" s="212" t="s">
        <v>1726</v>
      </c>
      <c r="G161" s="213" t="s">
        <v>368</v>
      </c>
      <c r="H161" s="214">
        <v>100</v>
      </c>
      <c r="I161" s="215"/>
      <c r="J161" s="216">
        <f>ROUND(I161*H161,2)</f>
        <v>0</v>
      </c>
      <c r="K161" s="212" t="s">
        <v>1</v>
      </c>
      <c r="L161" s="44"/>
      <c r="M161" s="217" t="s">
        <v>1</v>
      </c>
      <c r="N161" s="218" t="s">
        <v>40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165</v>
      </c>
      <c r="AT161" s="221" t="s">
        <v>161</v>
      </c>
      <c r="AU161" s="221" t="s">
        <v>83</v>
      </c>
      <c r="AY161" s="17" t="s">
        <v>160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83</v>
      </c>
      <c r="BK161" s="222">
        <f>ROUND(I161*H161,2)</f>
        <v>0</v>
      </c>
      <c r="BL161" s="17" t="s">
        <v>165</v>
      </c>
      <c r="BM161" s="221" t="s">
        <v>280</v>
      </c>
    </row>
    <row r="162" s="2" customFormat="1" ht="16.5" customHeight="1">
      <c r="A162" s="38"/>
      <c r="B162" s="39"/>
      <c r="C162" s="210" t="s">
        <v>281</v>
      </c>
      <c r="D162" s="210" t="s">
        <v>161</v>
      </c>
      <c r="E162" s="211" t="s">
        <v>285</v>
      </c>
      <c r="F162" s="212" t="s">
        <v>1727</v>
      </c>
      <c r="G162" s="213" t="s">
        <v>368</v>
      </c>
      <c r="H162" s="214">
        <v>8</v>
      </c>
      <c r="I162" s="215"/>
      <c r="J162" s="216">
        <f>ROUND(I162*H162,2)</f>
        <v>0</v>
      </c>
      <c r="K162" s="212" t="s">
        <v>1</v>
      </c>
      <c r="L162" s="44"/>
      <c r="M162" s="217" t="s">
        <v>1</v>
      </c>
      <c r="N162" s="218" t="s">
        <v>40</v>
      </c>
      <c r="O162" s="91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165</v>
      </c>
      <c r="AT162" s="221" t="s">
        <v>161</v>
      </c>
      <c r="AU162" s="221" t="s">
        <v>83</v>
      </c>
      <c r="AY162" s="17" t="s">
        <v>160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83</v>
      </c>
      <c r="BK162" s="222">
        <f>ROUND(I162*H162,2)</f>
        <v>0</v>
      </c>
      <c r="BL162" s="17" t="s">
        <v>165</v>
      </c>
      <c r="BM162" s="221" t="s">
        <v>284</v>
      </c>
    </row>
    <row r="163" s="2" customFormat="1" ht="16.5" customHeight="1">
      <c r="A163" s="38"/>
      <c r="B163" s="39"/>
      <c r="C163" s="210" t="s">
        <v>227</v>
      </c>
      <c r="D163" s="210" t="s">
        <v>161</v>
      </c>
      <c r="E163" s="211" t="s">
        <v>289</v>
      </c>
      <c r="F163" s="212" t="s">
        <v>1728</v>
      </c>
      <c r="G163" s="213" t="s">
        <v>368</v>
      </c>
      <c r="H163" s="214">
        <v>1</v>
      </c>
      <c r="I163" s="215"/>
      <c r="J163" s="216">
        <f>ROUND(I163*H163,2)</f>
        <v>0</v>
      </c>
      <c r="K163" s="212" t="s">
        <v>1</v>
      </c>
      <c r="L163" s="44"/>
      <c r="M163" s="217" t="s">
        <v>1</v>
      </c>
      <c r="N163" s="218" t="s">
        <v>40</v>
      </c>
      <c r="O163" s="91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1" t="s">
        <v>165</v>
      </c>
      <c r="AT163" s="221" t="s">
        <v>161</v>
      </c>
      <c r="AU163" s="221" t="s">
        <v>83</v>
      </c>
      <c r="AY163" s="17" t="s">
        <v>160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7" t="s">
        <v>83</v>
      </c>
      <c r="BK163" s="222">
        <f>ROUND(I163*H163,2)</f>
        <v>0</v>
      </c>
      <c r="BL163" s="17" t="s">
        <v>165</v>
      </c>
      <c r="BM163" s="221" t="s">
        <v>287</v>
      </c>
    </row>
    <row r="164" s="2" customFormat="1" ht="16.5" customHeight="1">
      <c r="A164" s="38"/>
      <c r="B164" s="39"/>
      <c r="C164" s="210" t="s">
        <v>288</v>
      </c>
      <c r="D164" s="210" t="s">
        <v>161</v>
      </c>
      <c r="E164" s="211" t="s">
        <v>292</v>
      </c>
      <c r="F164" s="212" t="s">
        <v>1729</v>
      </c>
      <c r="G164" s="213" t="s">
        <v>305</v>
      </c>
      <c r="H164" s="214">
        <v>15</v>
      </c>
      <c r="I164" s="215"/>
      <c r="J164" s="216">
        <f>ROUND(I164*H164,2)</f>
        <v>0</v>
      </c>
      <c r="K164" s="212" t="s">
        <v>1</v>
      </c>
      <c r="L164" s="44"/>
      <c r="M164" s="217" t="s">
        <v>1</v>
      </c>
      <c r="N164" s="218" t="s">
        <v>40</v>
      </c>
      <c r="O164" s="91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165</v>
      </c>
      <c r="AT164" s="221" t="s">
        <v>161</v>
      </c>
      <c r="AU164" s="221" t="s">
        <v>83</v>
      </c>
      <c r="AY164" s="17" t="s">
        <v>160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83</v>
      </c>
      <c r="BK164" s="222">
        <f>ROUND(I164*H164,2)</f>
        <v>0</v>
      </c>
      <c r="BL164" s="17" t="s">
        <v>165</v>
      </c>
      <c r="BM164" s="221" t="s">
        <v>291</v>
      </c>
    </row>
    <row r="165" s="2" customFormat="1" ht="16.5" customHeight="1">
      <c r="A165" s="38"/>
      <c r="B165" s="39"/>
      <c r="C165" s="210" t="s">
        <v>230</v>
      </c>
      <c r="D165" s="210" t="s">
        <v>161</v>
      </c>
      <c r="E165" s="211" t="s">
        <v>296</v>
      </c>
      <c r="F165" s="212" t="s">
        <v>1730</v>
      </c>
      <c r="G165" s="213" t="s">
        <v>368</v>
      </c>
      <c r="H165" s="214">
        <v>7</v>
      </c>
      <c r="I165" s="215"/>
      <c r="J165" s="216">
        <f>ROUND(I165*H165,2)</f>
        <v>0</v>
      </c>
      <c r="K165" s="212" t="s">
        <v>1</v>
      </c>
      <c r="L165" s="44"/>
      <c r="M165" s="217" t="s">
        <v>1</v>
      </c>
      <c r="N165" s="218" t="s">
        <v>40</v>
      </c>
      <c r="O165" s="91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165</v>
      </c>
      <c r="AT165" s="221" t="s">
        <v>161</v>
      </c>
      <c r="AU165" s="221" t="s">
        <v>83</v>
      </c>
      <c r="AY165" s="17" t="s">
        <v>160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83</v>
      </c>
      <c r="BK165" s="222">
        <f>ROUND(I165*H165,2)</f>
        <v>0</v>
      </c>
      <c r="BL165" s="17" t="s">
        <v>165</v>
      </c>
      <c r="BM165" s="221" t="s">
        <v>294</v>
      </c>
    </row>
    <row r="166" s="11" customFormat="1" ht="25.92" customHeight="1">
      <c r="A166" s="11"/>
      <c r="B166" s="196"/>
      <c r="C166" s="197"/>
      <c r="D166" s="198" t="s">
        <v>74</v>
      </c>
      <c r="E166" s="199" t="s">
        <v>500</v>
      </c>
      <c r="F166" s="199" t="s">
        <v>1731</v>
      </c>
      <c r="G166" s="197"/>
      <c r="H166" s="197"/>
      <c r="I166" s="200"/>
      <c r="J166" s="201">
        <f>BK166</f>
        <v>0</v>
      </c>
      <c r="K166" s="197"/>
      <c r="L166" s="202"/>
      <c r="M166" s="203"/>
      <c r="N166" s="204"/>
      <c r="O166" s="204"/>
      <c r="P166" s="205">
        <f>SUM(P167:P168)</f>
        <v>0</v>
      </c>
      <c r="Q166" s="204"/>
      <c r="R166" s="205">
        <f>SUM(R167:R168)</f>
        <v>0</v>
      </c>
      <c r="S166" s="204"/>
      <c r="T166" s="206">
        <f>SUM(T167:T168)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07" t="s">
        <v>83</v>
      </c>
      <c r="AT166" s="208" t="s">
        <v>74</v>
      </c>
      <c r="AU166" s="208" t="s">
        <v>75</v>
      </c>
      <c r="AY166" s="207" t="s">
        <v>160</v>
      </c>
      <c r="BK166" s="209">
        <f>SUM(BK167:BK168)</f>
        <v>0</v>
      </c>
    </row>
    <row r="167" s="2" customFormat="1" ht="16.5" customHeight="1">
      <c r="A167" s="38"/>
      <c r="B167" s="39"/>
      <c r="C167" s="210" t="s">
        <v>295</v>
      </c>
      <c r="D167" s="210" t="s">
        <v>161</v>
      </c>
      <c r="E167" s="211" t="s">
        <v>299</v>
      </c>
      <c r="F167" s="212" t="s">
        <v>1732</v>
      </c>
      <c r="G167" s="213" t="s">
        <v>368</v>
      </c>
      <c r="H167" s="214">
        <v>1</v>
      </c>
      <c r="I167" s="215"/>
      <c r="J167" s="216">
        <f>ROUND(I167*H167,2)</f>
        <v>0</v>
      </c>
      <c r="K167" s="212" t="s">
        <v>1</v>
      </c>
      <c r="L167" s="44"/>
      <c r="M167" s="217" t="s">
        <v>1</v>
      </c>
      <c r="N167" s="218" t="s">
        <v>40</v>
      </c>
      <c r="O167" s="91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1" t="s">
        <v>165</v>
      </c>
      <c r="AT167" s="221" t="s">
        <v>161</v>
      </c>
      <c r="AU167" s="221" t="s">
        <v>83</v>
      </c>
      <c r="AY167" s="17" t="s">
        <v>160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7" t="s">
        <v>83</v>
      </c>
      <c r="BK167" s="222">
        <f>ROUND(I167*H167,2)</f>
        <v>0</v>
      </c>
      <c r="BL167" s="17" t="s">
        <v>165</v>
      </c>
      <c r="BM167" s="221" t="s">
        <v>298</v>
      </c>
    </row>
    <row r="168" s="2" customFormat="1" ht="16.5" customHeight="1">
      <c r="A168" s="38"/>
      <c r="B168" s="39"/>
      <c r="C168" s="210" t="s">
        <v>233</v>
      </c>
      <c r="D168" s="210" t="s">
        <v>161</v>
      </c>
      <c r="E168" s="211" t="s">
        <v>303</v>
      </c>
      <c r="F168" s="212" t="s">
        <v>1733</v>
      </c>
      <c r="G168" s="213" t="s">
        <v>1734</v>
      </c>
      <c r="H168" s="214">
        <v>1</v>
      </c>
      <c r="I168" s="215"/>
      <c r="J168" s="216">
        <f>ROUND(I168*H168,2)</f>
        <v>0</v>
      </c>
      <c r="K168" s="212" t="s">
        <v>1</v>
      </c>
      <c r="L168" s="44"/>
      <c r="M168" s="217" t="s">
        <v>1</v>
      </c>
      <c r="N168" s="218" t="s">
        <v>40</v>
      </c>
      <c r="O168" s="91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165</v>
      </c>
      <c r="AT168" s="221" t="s">
        <v>161</v>
      </c>
      <c r="AU168" s="221" t="s">
        <v>83</v>
      </c>
      <c r="AY168" s="17" t="s">
        <v>160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83</v>
      </c>
      <c r="BK168" s="222">
        <f>ROUND(I168*H168,2)</f>
        <v>0</v>
      </c>
      <c r="BL168" s="17" t="s">
        <v>165</v>
      </c>
      <c r="BM168" s="221" t="s">
        <v>301</v>
      </c>
    </row>
    <row r="169" s="11" customFormat="1" ht="25.92" customHeight="1">
      <c r="A169" s="11"/>
      <c r="B169" s="196"/>
      <c r="C169" s="197"/>
      <c r="D169" s="198" t="s">
        <v>74</v>
      </c>
      <c r="E169" s="199" t="s">
        <v>526</v>
      </c>
      <c r="F169" s="199" t="s">
        <v>527</v>
      </c>
      <c r="G169" s="197"/>
      <c r="H169" s="197"/>
      <c r="I169" s="200"/>
      <c r="J169" s="201">
        <f>BK169</f>
        <v>0</v>
      </c>
      <c r="K169" s="197"/>
      <c r="L169" s="202"/>
      <c r="M169" s="203"/>
      <c r="N169" s="204"/>
      <c r="O169" s="204"/>
      <c r="P169" s="205">
        <f>SUM(P170:P176)</f>
        <v>0</v>
      </c>
      <c r="Q169" s="204"/>
      <c r="R169" s="205">
        <f>SUM(R170:R176)</f>
        <v>0</v>
      </c>
      <c r="S169" s="204"/>
      <c r="T169" s="206">
        <f>SUM(T170:T176)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7" t="s">
        <v>83</v>
      </c>
      <c r="AT169" s="208" t="s">
        <v>74</v>
      </c>
      <c r="AU169" s="208" t="s">
        <v>75</v>
      </c>
      <c r="AY169" s="207" t="s">
        <v>160</v>
      </c>
      <c r="BK169" s="209">
        <f>SUM(BK170:BK176)</f>
        <v>0</v>
      </c>
    </row>
    <row r="170" s="2" customFormat="1" ht="16.5" customHeight="1">
      <c r="A170" s="38"/>
      <c r="B170" s="39"/>
      <c r="C170" s="210" t="s">
        <v>302</v>
      </c>
      <c r="D170" s="210" t="s">
        <v>161</v>
      </c>
      <c r="E170" s="211" t="s">
        <v>307</v>
      </c>
      <c r="F170" s="212" t="s">
        <v>1735</v>
      </c>
      <c r="G170" s="213" t="s">
        <v>531</v>
      </c>
      <c r="H170" s="214">
        <v>3</v>
      </c>
      <c r="I170" s="215"/>
      <c r="J170" s="216">
        <f>ROUND(I170*H170,2)</f>
        <v>0</v>
      </c>
      <c r="K170" s="212" t="s">
        <v>1</v>
      </c>
      <c r="L170" s="44"/>
      <c r="M170" s="217" t="s">
        <v>1</v>
      </c>
      <c r="N170" s="218" t="s">
        <v>40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165</v>
      </c>
      <c r="AT170" s="221" t="s">
        <v>161</v>
      </c>
      <c r="AU170" s="221" t="s">
        <v>83</v>
      </c>
      <c r="AY170" s="17" t="s">
        <v>160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83</v>
      </c>
      <c r="BK170" s="222">
        <f>ROUND(I170*H170,2)</f>
        <v>0</v>
      </c>
      <c r="BL170" s="17" t="s">
        <v>165</v>
      </c>
      <c r="BM170" s="221" t="s">
        <v>306</v>
      </c>
    </row>
    <row r="171" s="2" customFormat="1" ht="16.5" customHeight="1">
      <c r="A171" s="38"/>
      <c r="B171" s="39"/>
      <c r="C171" s="210" t="s">
        <v>236</v>
      </c>
      <c r="D171" s="210" t="s">
        <v>161</v>
      </c>
      <c r="E171" s="211" t="s">
        <v>312</v>
      </c>
      <c r="F171" s="212" t="s">
        <v>1736</v>
      </c>
      <c r="G171" s="213" t="s">
        <v>531</v>
      </c>
      <c r="H171" s="214">
        <v>2</v>
      </c>
      <c r="I171" s="215"/>
      <c r="J171" s="216">
        <f>ROUND(I171*H171,2)</f>
        <v>0</v>
      </c>
      <c r="K171" s="212" t="s">
        <v>1</v>
      </c>
      <c r="L171" s="44"/>
      <c r="M171" s="217" t="s">
        <v>1</v>
      </c>
      <c r="N171" s="218" t="s">
        <v>40</v>
      </c>
      <c r="O171" s="91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1" t="s">
        <v>165</v>
      </c>
      <c r="AT171" s="221" t="s">
        <v>161</v>
      </c>
      <c r="AU171" s="221" t="s">
        <v>83</v>
      </c>
      <c r="AY171" s="17" t="s">
        <v>160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7" t="s">
        <v>83</v>
      </c>
      <c r="BK171" s="222">
        <f>ROUND(I171*H171,2)</f>
        <v>0</v>
      </c>
      <c r="BL171" s="17" t="s">
        <v>165</v>
      </c>
      <c r="BM171" s="221" t="s">
        <v>309</v>
      </c>
    </row>
    <row r="172" s="2" customFormat="1" ht="16.5" customHeight="1">
      <c r="A172" s="38"/>
      <c r="B172" s="39"/>
      <c r="C172" s="210" t="s">
        <v>311</v>
      </c>
      <c r="D172" s="210" t="s">
        <v>161</v>
      </c>
      <c r="E172" s="211" t="s">
        <v>315</v>
      </c>
      <c r="F172" s="212" t="s">
        <v>1737</v>
      </c>
      <c r="G172" s="213" t="s">
        <v>531</v>
      </c>
      <c r="H172" s="214">
        <v>6</v>
      </c>
      <c r="I172" s="215"/>
      <c r="J172" s="216">
        <f>ROUND(I172*H172,2)</f>
        <v>0</v>
      </c>
      <c r="K172" s="212" t="s">
        <v>1</v>
      </c>
      <c r="L172" s="44"/>
      <c r="M172" s="217" t="s">
        <v>1</v>
      </c>
      <c r="N172" s="218" t="s">
        <v>40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165</v>
      </c>
      <c r="AT172" s="221" t="s">
        <v>161</v>
      </c>
      <c r="AU172" s="221" t="s">
        <v>83</v>
      </c>
      <c r="AY172" s="17" t="s">
        <v>160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83</v>
      </c>
      <c r="BK172" s="222">
        <f>ROUND(I172*H172,2)</f>
        <v>0</v>
      </c>
      <c r="BL172" s="17" t="s">
        <v>165</v>
      </c>
      <c r="BM172" s="221" t="s">
        <v>314</v>
      </c>
    </row>
    <row r="173" s="2" customFormat="1" ht="16.5" customHeight="1">
      <c r="A173" s="38"/>
      <c r="B173" s="39"/>
      <c r="C173" s="210" t="s">
        <v>240</v>
      </c>
      <c r="D173" s="210" t="s">
        <v>161</v>
      </c>
      <c r="E173" s="211" t="s">
        <v>319</v>
      </c>
      <c r="F173" s="212" t="s">
        <v>534</v>
      </c>
      <c r="G173" s="213" t="s">
        <v>531</v>
      </c>
      <c r="H173" s="214">
        <v>2</v>
      </c>
      <c r="I173" s="215"/>
      <c r="J173" s="216">
        <f>ROUND(I173*H173,2)</f>
        <v>0</v>
      </c>
      <c r="K173" s="212" t="s">
        <v>1</v>
      </c>
      <c r="L173" s="44"/>
      <c r="M173" s="217" t="s">
        <v>1</v>
      </c>
      <c r="N173" s="218" t="s">
        <v>40</v>
      </c>
      <c r="O173" s="91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1" t="s">
        <v>165</v>
      </c>
      <c r="AT173" s="221" t="s">
        <v>161</v>
      </c>
      <c r="AU173" s="221" t="s">
        <v>83</v>
      </c>
      <c r="AY173" s="17" t="s">
        <v>160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7" t="s">
        <v>83</v>
      </c>
      <c r="BK173" s="222">
        <f>ROUND(I173*H173,2)</f>
        <v>0</v>
      </c>
      <c r="BL173" s="17" t="s">
        <v>165</v>
      </c>
      <c r="BM173" s="221" t="s">
        <v>317</v>
      </c>
    </row>
    <row r="174" s="2" customFormat="1" ht="16.5" customHeight="1">
      <c r="A174" s="38"/>
      <c r="B174" s="39"/>
      <c r="C174" s="210" t="s">
        <v>318</v>
      </c>
      <c r="D174" s="210" t="s">
        <v>161</v>
      </c>
      <c r="E174" s="211" t="s">
        <v>322</v>
      </c>
      <c r="F174" s="212" t="s">
        <v>541</v>
      </c>
      <c r="G174" s="213" t="s">
        <v>531</v>
      </c>
      <c r="H174" s="214">
        <v>6</v>
      </c>
      <c r="I174" s="215"/>
      <c r="J174" s="216">
        <f>ROUND(I174*H174,2)</f>
        <v>0</v>
      </c>
      <c r="K174" s="212" t="s">
        <v>1</v>
      </c>
      <c r="L174" s="44"/>
      <c r="M174" s="217" t="s">
        <v>1</v>
      </c>
      <c r="N174" s="218" t="s">
        <v>40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165</v>
      </c>
      <c r="AT174" s="221" t="s">
        <v>161</v>
      </c>
      <c r="AU174" s="221" t="s">
        <v>83</v>
      </c>
      <c r="AY174" s="17" t="s">
        <v>160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83</v>
      </c>
      <c r="BK174" s="222">
        <f>ROUND(I174*H174,2)</f>
        <v>0</v>
      </c>
      <c r="BL174" s="17" t="s">
        <v>165</v>
      </c>
      <c r="BM174" s="221" t="s">
        <v>321</v>
      </c>
    </row>
    <row r="175" s="2" customFormat="1" ht="16.5" customHeight="1">
      <c r="A175" s="38"/>
      <c r="B175" s="39"/>
      <c r="C175" s="210" t="s">
        <v>243</v>
      </c>
      <c r="D175" s="210" t="s">
        <v>161</v>
      </c>
      <c r="E175" s="211" t="s">
        <v>326</v>
      </c>
      <c r="F175" s="212" t="s">
        <v>548</v>
      </c>
      <c r="G175" s="213" t="s">
        <v>531</v>
      </c>
      <c r="H175" s="214">
        <v>2</v>
      </c>
      <c r="I175" s="215"/>
      <c r="J175" s="216">
        <f>ROUND(I175*H175,2)</f>
        <v>0</v>
      </c>
      <c r="K175" s="212" t="s">
        <v>1</v>
      </c>
      <c r="L175" s="44"/>
      <c r="M175" s="217" t="s">
        <v>1</v>
      </c>
      <c r="N175" s="218" t="s">
        <v>40</v>
      </c>
      <c r="O175" s="91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2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165</v>
      </c>
      <c r="AT175" s="221" t="s">
        <v>161</v>
      </c>
      <c r="AU175" s="221" t="s">
        <v>83</v>
      </c>
      <c r="AY175" s="17" t="s">
        <v>160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83</v>
      </c>
      <c r="BK175" s="222">
        <f>ROUND(I175*H175,2)</f>
        <v>0</v>
      </c>
      <c r="BL175" s="17" t="s">
        <v>165</v>
      </c>
      <c r="BM175" s="221" t="s">
        <v>324</v>
      </c>
    </row>
    <row r="176" s="2" customFormat="1" ht="16.5" customHeight="1">
      <c r="A176" s="38"/>
      <c r="B176" s="39"/>
      <c r="C176" s="210" t="s">
        <v>325</v>
      </c>
      <c r="D176" s="210" t="s">
        <v>161</v>
      </c>
      <c r="E176" s="211" t="s">
        <v>331</v>
      </c>
      <c r="F176" s="212" t="s">
        <v>552</v>
      </c>
      <c r="G176" s="213" t="s">
        <v>531</v>
      </c>
      <c r="H176" s="214">
        <v>8</v>
      </c>
      <c r="I176" s="215"/>
      <c r="J176" s="216">
        <f>ROUND(I176*H176,2)</f>
        <v>0</v>
      </c>
      <c r="K176" s="212" t="s">
        <v>1</v>
      </c>
      <c r="L176" s="44"/>
      <c r="M176" s="217" t="s">
        <v>1</v>
      </c>
      <c r="N176" s="218" t="s">
        <v>40</v>
      </c>
      <c r="O176" s="91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165</v>
      </c>
      <c r="AT176" s="221" t="s">
        <v>161</v>
      </c>
      <c r="AU176" s="221" t="s">
        <v>83</v>
      </c>
      <c r="AY176" s="17" t="s">
        <v>160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83</v>
      </c>
      <c r="BK176" s="222">
        <f>ROUND(I176*H176,2)</f>
        <v>0</v>
      </c>
      <c r="BL176" s="17" t="s">
        <v>165</v>
      </c>
      <c r="BM176" s="221" t="s">
        <v>328</v>
      </c>
    </row>
    <row r="177" s="11" customFormat="1" ht="25.92" customHeight="1">
      <c r="A177" s="11"/>
      <c r="B177" s="196"/>
      <c r="C177" s="197"/>
      <c r="D177" s="198" t="s">
        <v>74</v>
      </c>
      <c r="E177" s="199" t="s">
        <v>554</v>
      </c>
      <c r="F177" s="199" t="s">
        <v>527</v>
      </c>
      <c r="G177" s="197"/>
      <c r="H177" s="197"/>
      <c r="I177" s="200"/>
      <c r="J177" s="201">
        <f>BK177</f>
        <v>0</v>
      </c>
      <c r="K177" s="197"/>
      <c r="L177" s="202"/>
      <c r="M177" s="203"/>
      <c r="N177" s="204"/>
      <c r="O177" s="204"/>
      <c r="P177" s="205">
        <f>SUM(P178:P181)</f>
        <v>0</v>
      </c>
      <c r="Q177" s="204"/>
      <c r="R177" s="205">
        <f>SUM(R178:R181)</f>
        <v>0</v>
      </c>
      <c r="S177" s="204"/>
      <c r="T177" s="206">
        <f>SUM(T178:T181)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7" t="s">
        <v>83</v>
      </c>
      <c r="AT177" s="208" t="s">
        <v>74</v>
      </c>
      <c r="AU177" s="208" t="s">
        <v>75</v>
      </c>
      <c r="AY177" s="207" t="s">
        <v>160</v>
      </c>
      <c r="BK177" s="209">
        <f>SUM(BK178:BK181)</f>
        <v>0</v>
      </c>
    </row>
    <row r="178" s="2" customFormat="1" ht="16.5" customHeight="1">
      <c r="A178" s="38"/>
      <c r="B178" s="39"/>
      <c r="C178" s="210" t="s">
        <v>247</v>
      </c>
      <c r="D178" s="210" t="s">
        <v>161</v>
      </c>
      <c r="E178" s="211" t="s">
        <v>519</v>
      </c>
      <c r="F178" s="212" t="s">
        <v>555</v>
      </c>
      <c r="G178" s="213" t="s">
        <v>556</v>
      </c>
      <c r="H178" s="214">
        <v>1</v>
      </c>
      <c r="I178" s="215"/>
      <c r="J178" s="216">
        <f>ROUND(I178*H178,2)</f>
        <v>0</v>
      </c>
      <c r="K178" s="212" t="s">
        <v>1</v>
      </c>
      <c r="L178" s="44"/>
      <c r="M178" s="217" t="s">
        <v>1</v>
      </c>
      <c r="N178" s="218" t="s">
        <v>40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165</v>
      </c>
      <c r="AT178" s="221" t="s">
        <v>161</v>
      </c>
      <c r="AU178" s="221" t="s">
        <v>83</v>
      </c>
      <c r="AY178" s="17" t="s">
        <v>160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83</v>
      </c>
      <c r="BK178" s="222">
        <f>ROUND(I178*H178,2)</f>
        <v>0</v>
      </c>
      <c r="BL178" s="17" t="s">
        <v>165</v>
      </c>
      <c r="BM178" s="221" t="s">
        <v>1738</v>
      </c>
    </row>
    <row r="179" s="2" customFormat="1" ht="16.5" customHeight="1">
      <c r="A179" s="38"/>
      <c r="B179" s="39"/>
      <c r="C179" s="210" t="s">
        <v>334</v>
      </c>
      <c r="D179" s="210" t="s">
        <v>161</v>
      </c>
      <c r="E179" s="211" t="s">
        <v>559</v>
      </c>
      <c r="F179" s="212" t="s">
        <v>560</v>
      </c>
      <c r="G179" s="213" t="s">
        <v>556</v>
      </c>
      <c r="H179" s="214">
        <v>1</v>
      </c>
      <c r="I179" s="215"/>
      <c r="J179" s="216">
        <f>ROUND(I179*H179,2)</f>
        <v>0</v>
      </c>
      <c r="K179" s="212" t="s">
        <v>1</v>
      </c>
      <c r="L179" s="44"/>
      <c r="M179" s="217" t="s">
        <v>1</v>
      </c>
      <c r="N179" s="218" t="s">
        <v>40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165</v>
      </c>
      <c r="AT179" s="221" t="s">
        <v>161</v>
      </c>
      <c r="AU179" s="221" t="s">
        <v>83</v>
      </c>
      <c r="AY179" s="17" t="s">
        <v>160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83</v>
      </c>
      <c r="BK179" s="222">
        <f>ROUND(I179*H179,2)</f>
        <v>0</v>
      </c>
      <c r="BL179" s="17" t="s">
        <v>165</v>
      </c>
      <c r="BM179" s="221" t="s">
        <v>1739</v>
      </c>
    </row>
    <row r="180" s="2" customFormat="1" ht="16.5" customHeight="1">
      <c r="A180" s="38"/>
      <c r="B180" s="39"/>
      <c r="C180" s="210" t="s">
        <v>250</v>
      </c>
      <c r="D180" s="210" t="s">
        <v>161</v>
      </c>
      <c r="E180" s="211" t="s">
        <v>328</v>
      </c>
      <c r="F180" s="212" t="s">
        <v>562</v>
      </c>
      <c r="G180" s="213" t="s">
        <v>556</v>
      </c>
      <c r="H180" s="214">
        <v>1</v>
      </c>
      <c r="I180" s="215"/>
      <c r="J180" s="216">
        <f>ROUND(I180*H180,2)</f>
        <v>0</v>
      </c>
      <c r="K180" s="212" t="s">
        <v>1</v>
      </c>
      <c r="L180" s="44"/>
      <c r="M180" s="217" t="s">
        <v>1</v>
      </c>
      <c r="N180" s="218" t="s">
        <v>40</v>
      </c>
      <c r="O180" s="91"/>
      <c r="P180" s="219">
        <f>O180*H180</f>
        <v>0</v>
      </c>
      <c r="Q180" s="219">
        <v>0</v>
      </c>
      <c r="R180" s="219">
        <f>Q180*H180</f>
        <v>0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165</v>
      </c>
      <c r="AT180" s="221" t="s">
        <v>161</v>
      </c>
      <c r="AU180" s="221" t="s">
        <v>83</v>
      </c>
      <c r="AY180" s="17" t="s">
        <v>160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83</v>
      </c>
      <c r="BK180" s="222">
        <f>ROUND(I180*H180,2)</f>
        <v>0</v>
      </c>
      <c r="BL180" s="17" t="s">
        <v>165</v>
      </c>
      <c r="BM180" s="221" t="s">
        <v>1740</v>
      </c>
    </row>
    <row r="181" s="2" customFormat="1" ht="16.5" customHeight="1">
      <c r="A181" s="38"/>
      <c r="B181" s="39"/>
      <c r="C181" s="210" t="s">
        <v>341</v>
      </c>
      <c r="D181" s="210" t="s">
        <v>161</v>
      </c>
      <c r="E181" s="211" t="s">
        <v>505</v>
      </c>
      <c r="F181" s="212" t="s">
        <v>564</v>
      </c>
      <c r="G181" s="213" t="s">
        <v>556</v>
      </c>
      <c r="H181" s="214">
        <v>1</v>
      </c>
      <c r="I181" s="215"/>
      <c r="J181" s="216">
        <f>ROUND(I181*H181,2)</f>
        <v>0</v>
      </c>
      <c r="K181" s="212" t="s">
        <v>1</v>
      </c>
      <c r="L181" s="44"/>
      <c r="M181" s="223" t="s">
        <v>1</v>
      </c>
      <c r="N181" s="224" t="s">
        <v>40</v>
      </c>
      <c r="O181" s="225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165</v>
      </c>
      <c r="AT181" s="221" t="s">
        <v>161</v>
      </c>
      <c r="AU181" s="221" t="s">
        <v>83</v>
      </c>
      <c r="AY181" s="17" t="s">
        <v>160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83</v>
      </c>
      <c r="BK181" s="222">
        <f>ROUND(I181*H181,2)</f>
        <v>0</v>
      </c>
      <c r="BL181" s="17" t="s">
        <v>165</v>
      </c>
      <c r="BM181" s="221" t="s">
        <v>1741</v>
      </c>
    </row>
    <row r="182" s="2" customFormat="1" ht="6.96" customHeight="1">
      <c r="A182" s="38"/>
      <c r="B182" s="66"/>
      <c r="C182" s="67"/>
      <c r="D182" s="67"/>
      <c r="E182" s="67"/>
      <c r="F182" s="67"/>
      <c r="G182" s="67"/>
      <c r="H182" s="67"/>
      <c r="I182" s="67"/>
      <c r="J182" s="67"/>
      <c r="K182" s="67"/>
      <c r="L182" s="44"/>
      <c r="M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</sheetData>
  <sheetProtection sheet="1" autoFilter="0" formatColumns="0" formatRows="0" objects="1" scenarios="1" spinCount="100000" saltValue="2HGjskmVGMPakVr+x+U8C7525KKVRBaixtJ3p09z6zFvmMT8FiTCuqs9PNrQ+TE+/RCjkf9ucPl5ELbu2Q0hZw==" hashValue="ll9iUEBtB477zAxozr89nuFYXpIgOHRSLm6ewII4VGFwzYcRd9jypK0H8EyvXBsyT3Cgqsf2ytnoHGAeUjebyw==" algorithmName="SHA-512" password="CC35"/>
  <autoFilter ref="C121:K18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1742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ROUND((SUM(BE120:BE153)),  2)</f>
        <v>0</v>
      </c>
      <c r="G33" s="38"/>
      <c r="H33" s="38"/>
      <c r="I33" s="155">
        <v>0.21</v>
      </c>
      <c r="J33" s="154">
        <f>ROUND(((SUM(BE120:BE153))*I33),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ROUND((SUM(BF120:BF153)),  2)</f>
        <v>0</v>
      </c>
      <c r="G34" s="38"/>
      <c r="H34" s="38"/>
      <c r="I34" s="155">
        <v>0.12</v>
      </c>
      <c r="J34" s="154">
        <f>ROUND(((SUM(BF120:BF153))*I34),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ROUND((SUM(BG120:BG153)),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ROUND((SUM(BH120:BH153)),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ROUND((SUM(BI120:BI153)),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013 - Klimatizace - úprava servrovny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1743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1744</v>
      </c>
      <c r="E98" s="182"/>
      <c r="F98" s="182"/>
      <c r="G98" s="182"/>
      <c r="H98" s="182"/>
      <c r="I98" s="182"/>
      <c r="J98" s="183">
        <f>J147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1745</v>
      </c>
      <c r="E99" s="182"/>
      <c r="F99" s="182"/>
      <c r="G99" s="182"/>
      <c r="H99" s="182"/>
      <c r="I99" s="182"/>
      <c r="J99" s="183">
        <f>J149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1746</v>
      </c>
      <c r="E100" s="182"/>
      <c r="F100" s="182"/>
      <c r="G100" s="182"/>
      <c r="H100" s="182"/>
      <c r="I100" s="182"/>
      <c r="J100" s="183">
        <f>J151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>ÚPRAVA VSTUPNÍHO PODLAŽÍ a ÚPRRAVA SERVROVNY OBJEKTU POLIKLINIKY V KARVINÉ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132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013 - Klimatizace - úprava servrovny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18. 2. 2024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30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>Barbora Kyšková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0" customFormat="1" ht="29.28" customHeight="1">
      <c r="A119" s="185"/>
      <c r="B119" s="186"/>
      <c r="C119" s="187" t="s">
        <v>146</v>
      </c>
      <c r="D119" s="188" t="s">
        <v>60</v>
      </c>
      <c r="E119" s="188" t="s">
        <v>56</v>
      </c>
      <c r="F119" s="188" t="s">
        <v>57</v>
      </c>
      <c r="G119" s="188" t="s">
        <v>147</v>
      </c>
      <c r="H119" s="188" t="s">
        <v>148</v>
      </c>
      <c r="I119" s="188" t="s">
        <v>149</v>
      </c>
      <c r="J119" s="188" t="s">
        <v>136</v>
      </c>
      <c r="K119" s="189" t="s">
        <v>150</v>
      </c>
      <c r="L119" s="190"/>
      <c r="M119" s="100" t="s">
        <v>1</v>
      </c>
      <c r="N119" s="101" t="s">
        <v>39</v>
      </c>
      <c r="O119" s="101" t="s">
        <v>151</v>
      </c>
      <c r="P119" s="101" t="s">
        <v>152</v>
      </c>
      <c r="Q119" s="101" t="s">
        <v>153</v>
      </c>
      <c r="R119" s="101" t="s">
        <v>154</v>
      </c>
      <c r="S119" s="101" t="s">
        <v>155</v>
      </c>
      <c r="T119" s="102" t="s">
        <v>156</v>
      </c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</row>
    <row r="120" s="2" customFormat="1" ht="22.8" customHeight="1">
      <c r="A120" s="38"/>
      <c r="B120" s="39"/>
      <c r="C120" s="107" t="s">
        <v>157</v>
      </c>
      <c r="D120" s="40"/>
      <c r="E120" s="40"/>
      <c r="F120" s="40"/>
      <c r="G120" s="40"/>
      <c r="H120" s="40"/>
      <c r="I120" s="40"/>
      <c r="J120" s="191">
        <f>BK120</f>
        <v>0</v>
      </c>
      <c r="K120" s="40"/>
      <c r="L120" s="44"/>
      <c r="M120" s="103"/>
      <c r="N120" s="192"/>
      <c r="O120" s="104"/>
      <c r="P120" s="193">
        <f>P121+P147+P149+P151</f>
        <v>0</v>
      </c>
      <c r="Q120" s="104"/>
      <c r="R120" s="193">
        <f>R121+R147+R149+R151</f>
        <v>0</v>
      </c>
      <c r="S120" s="104"/>
      <c r="T120" s="194">
        <f>T121+T147+T149+T151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74</v>
      </c>
      <c r="AU120" s="17" t="s">
        <v>138</v>
      </c>
      <c r="BK120" s="195">
        <f>BK121+BK147+BK149+BK151</f>
        <v>0</v>
      </c>
    </row>
    <row r="121" s="11" customFormat="1" ht="25.92" customHeight="1">
      <c r="A121" s="11"/>
      <c r="B121" s="196"/>
      <c r="C121" s="197"/>
      <c r="D121" s="198" t="s">
        <v>74</v>
      </c>
      <c r="E121" s="199" t="s">
        <v>158</v>
      </c>
      <c r="F121" s="199" t="s">
        <v>1747</v>
      </c>
      <c r="G121" s="197"/>
      <c r="H121" s="197"/>
      <c r="I121" s="200"/>
      <c r="J121" s="201">
        <f>BK121</f>
        <v>0</v>
      </c>
      <c r="K121" s="197"/>
      <c r="L121" s="202"/>
      <c r="M121" s="203"/>
      <c r="N121" s="204"/>
      <c r="O121" s="204"/>
      <c r="P121" s="205">
        <f>SUM(P122:P146)</f>
        <v>0</v>
      </c>
      <c r="Q121" s="204"/>
      <c r="R121" s="205">
        <f>SUM(R122:R146)</f>
        <v>0</v>
      </c>
      <c r="S121" s="204"/>
      <c r="T121" s="206">
        <f>SUM(T122:T146)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7" t="s">
        <v>83</v>
      </c>
      <c r="AT121" s="208" t="s">
        <v>74</v>
      </c>
      <c r="AU121" s="208" t="s">
        <v>75</v>
      </c>
      <c r="AY121" s="207" t="s">
        <v>160</v>
      </c>
      <c r="BK121" s="209">
        <f>SUM(BK122:BK146)</f>
        <v>0</v>
      </c>
    </row>
    <row r="122" s="2" customFormat="1" ht="66.75" customHeight="1">
      <c r="A122" s="38"/>
      <c r="B122" s="39"/>
      <c r="C122" s="210" t="s">
        <v>83</v>
      </c>
      <c r="D122" s="210" t="s">
        <v>161</v>
      </c>
      <c r="E122" s="211" t="s">
        <v>1748</v>
      </c>
      <c r="F122" s="212" t="s">
        <v>1749</v>
      </c>
      <c r="G122" s="213" t="s">
        <v>168</v>
      </c>
      <c r="H122" s="214">
        <v>2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85</v>
      </c>
    </row>
    <row r="123" s="2" customFormat="1" ht="16.5" customHeight="1">
      <c r="A123" s="38"/>
      <c r="B123" s="39"/>
      <c r="C123" s="210" t="s">
        <v>85</v>
      </c>
      <c r="D123" s="210" t="s">
        <v>161</v>
      </c>
      <c r="E123" s="211" t="s">
        <v>335</v>
      </c>
      <c r="F123" s="212" t="s">
        <v>1750</v>
      </c>
      <c r="G123" s="213" t="s">
        <v>168</v>
      </c>
      <c r="H123" s="214">
        <v>2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165</v>
      </c>
    </row>
    <row r="124" s="2" customFormat="1" ht="37.8" customHeight="1">
      <c r="A124" s="38"/>
      <c r="B124" s="39"/>
      <c r="C124" s="210" t="s">
        <v>169</v>
      </c>
      <c r="D124" s="210" t="s">
        <v>161</v>
      </c>
      <c r="E124" s="211" t="s">
        <v>1751</v>
      </c>
      <c r="F124" s="212" t="s">
        <v>1752</v>
      </c>
      <c r="G124" s="213" t="s">
        <v>168</v>
      </c>
      <c r="H124" s="214">
        <v>2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172</v>
      </c>
    </row>
    <row r="125" s="2" customFormat="1" ht="16.5" customHeight="1">
      <c r="A125" s="38"/>
      <c r="B125" s="39"/>
      <c r="C125" s="210" t="s">
        <v>165</v>
      </c>
      <c r="D125" s="210" t="s">
        <v>161</v>
      </c>
      <c r="E125" s="211" t="s">
        <v>338</v>
      </c>
      <c r="F125" s="212" t="s">
        <v>1750</v>
      </c>
      <c r="G125" s="213" t="s">
        <v>168</v>
      </c>
      <c r="H125" s="214">
        <v>2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175</v>
      </c>
    </row>
    <row r="126" s="2" customFormat="1" ht="44.25" customHeight="1">
      <c r="A126" s="38"/>
      <c r="B126" s="39"/>
      <c r="C126" s="210" t="s">
        <v>176</v>
      </c>
      <c r="D126" s="210" t="s">
        <v>161</v>
      </c>
      <c r="E126" s="211" t="s">
        <v>1753</v>
      </c>
      <c r="F126" s="212" t="s">
        <v>1754</v>
      </c>
      <c r="G126" s="213" t="s">
        <v>168</v>
      </c>
      <c r="H126" s="214">
        <v>1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179</v>
      </c>
    </row>
    <row r="127" s="2" customFormat="1" ht="16.5" customHeight="1">
      <c r="A127" s="38"/>
      <c r="B127" s="39"/>
      <c r="C127" s="210" t="s">
        <v>172</v>
      </c>
      <c r="D127" s="210" t="s">
        <v>161</v>
      </c>
      <c r="E127" s="211" t="s">
        <v>342</v>
      </c>
      <c r="F127" s="212" t="s">
        <v>1750</v>
      </c>
      <c r="G127" s="213" t="s">
        <v>168</v>
      </c>
      <c r="H127" s="214">
        <v>1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8</v>
      </c>
    </row>
    <row r="128" s="2" customFormat="1" ht="16.5" customHeight="1">
      <c r="A128" s="38"/>
      <c r="B128" s="39"/>
      <c r="C128" s="210" t="s">
        <v>182</v>
      </c>
      <c r="D128" s="210" t="s">
        <v>161</v>
      </c>
      <c r="E128" s="211" t="s">
        <v>1755</v>
      </c>
      <c r="F128" s="212" t="s">
        <v>1756</v>
      </c>
      <c r="G128" s="213" t="s">
        <v>168</v>
      </c>
      <c r="H128" s="214">
        <v>2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185</v>
      </c>
    </row>
    <row r="129" s="2" customFormat="1" ht="16.5" customHeight="1">
      <c r="A129" s="38"/>
      <c r="B129" s="39"/>
      <c r="C129" s="210" t="s">
        <v>175</v>
      </c>
      <c r="D129" s="210" t="s">
        <v>161</v>
      </c>
      <c r="E129" s="211" t="s">
        <v>345</v>
      </c>
      <c r="F129" s="212" t="s">
        <v>1750</v>
      </c>
      <c r="G129" s="213" t="s">
        <v>168</v>
      </c>
      <c r="H129" s="214">
        <v>2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188</v>
      </c>
    </row>
    <row r="130" s="2" customFormat="1" ht="21.75" customHeight="1">
      <c r="A130" s="38"/>
      <c r="B130" s="39"/>
      <c r="C130" s="210" t="s">
        <v>189</v>
      </c>
      <c r="D130" s="210" t="s">
        <v>161</v>
      </c>
      <c r="E130" s="211" t="s">
        <v>349</v>
      </c>
      <c r="F130" s="212" t="s">
        <v>1757</v>
      </c>
      <c r="G130" s="213" t="s">
        <v>168</v>
      </c>
      <c r="H130" s="214">
        <v>1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192</v>
      </c>
    </row>
    <row r="131" s="2" customFormat="1" ht="16.5" customHeight="1">
      <c r="A131" s="38"/>
      <c r="B131" s="39"/>
      <c r="C131" s="210" t="s">
        <v>179</v>
      </c>
      <c r="D131" s="210" t="s">
        <v>161</v>
      </c>
      <c r="E131" s="211" t="s">
        <v>352</v>
      </c>
      <c r="F131" s="212" t="s">
        <v>1750</v>
      </c>
      <c r="G131" s="213" t="s">
        <v>168</v>
      </c>
      <c r="H131" s="214">
        <v>1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83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195</v>
      </c>
    </row>
    <row r="132" s="2" customFormat="1" ht="55.5" customHeight="1">
      <c r="A132" s="38"/>
      <c r="B132" s="39"/>
      <c r="C132" s="210" t="s">
        <v>196</v>
      </c>
      <c r="D132" s="210" t="s">
        <v>161</v>
      </c>
      <c r="E132" s="211" t="s">
        <v>1758</v>
      </c>
      <c r="F132" s="212" t="s">
        <v>1759</v>
      </c>
      <c r="G132" s="213" t="s">
        <v>1519</v>
      </c>
      <c r="H132" s="214">
        <v>27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199</v>
      </c>
    </row>
    <row r="133" s="2" customFormat="1" ht="16.5" customHeight="1">
      <c r="A133" s="38"/>
      <c r="B133" s="39"/>
      <c r="C133" s="210" t="s">
        <v>8</v>
      </c>
      <c r="D133" s="210" t="s">
        <v>161</v>
      </c>
      <c r="E133" s="211" t="s">
        <v>356</v>
      </c>
      <c r="F133" s="212" t="s">
        <v>1750</v>
      </c>
      <c r="G133" s="213" t="s">
        <v>1519</v>
      </c>
      <c r="H133" s="214">
        <v>27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202</v>
      </c>
    </row>
    <row r="134" s="2" customFormat="1" ht="33" customHeight="1">
      <c r="A134" s="38"/>
      <c r="B134" s="39"/>
      <c r="C134" s="210" t="s">
        <v>203</v>
      </c>
      <c r="D134" s="210" t="s">
        <v>161</v>
      </c>
      <c r="E134" s="211" t="s">
        <v>1760</v>
      </c>
      <c r="F134" s="212" t="s">
        <v>1761</v>
      </c>
      <c r="G134" s="213" t="s">
        <v>168</v>
      </c>
      <c r="H134" s="214">
        <v>2</v>
      </c>
      <c r="I134" s="215"/>
      <c r="J134" s="216">
        <f>ROUND(I134*H134,2)</f>
        <v>0</v>
      </c>
      <c r="K134" s="212" t="s">
        <v>1</v>
      </c>
      <c r="L134" s="44"/>
      <c r="M134" s="217" t="s">
        <v>1</v>
      </c>
      <c r="N134" s="218" t="s">
        <v>40</v>
      </c>
      <c r="O134" s="91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83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206</v>
      </c>
    </row>
    <row r="135" s="2" customFormat="1" ht="16.5" customHeight="1">
      <c r="A135" s="38"/>
      <c r="B135" s="39"/>
      <c r="C135" s="210" t="s">
        <v>185</v>
      </c>
      <c r="D135" s="210" t="s">
        <v>161</v>
      </c>
      <c r="E135" s="211" t="s">
        <v>359</v>
      </c>
      <c r="F135" s="212" t="s">
        <v>1750</v>
      </c>
      <c r="G135" s="213" t="s">
        <v>168</v>
      </c>
      <c r="H135" s="214">
        <v>2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83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209</v>
      </c>
    </row>
    <row r="136" s="2" customFormat="1" ht="24.15" customHeight="1">
      <c r="A136" s="38"/>
      <c r="B136" s="39"/>
      <c r="C136" s="210" t="s">
        <v>210</v>
      </c>
      <c r="D136" s="210" t="s">
        <v>161</v>
      </c>
      <c r="E136" s="211" t="s">
        <v>1762</v>
      </c>
      <c r="F136" s="212" t="s">
        <v>1763</v>
      </c>
      <c r="G136" s="213" t="s">
        <v>1519</v>
      </c>
      <c r="H136" s="214">
        <v>1.4</v>
      </c>
      <c r="I136" s="215"/>
      <c r="J136" s="216">
        <f>ROUND(I136*H136,2)</f>
        <v>0</v>
      </c>
      <c r="K136" s="212" t="s">
        <v>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83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213</v>
      </c>
    </row>
    <row r="137" s="2" customFormat="1" ht="24.15" customHeight="1">
      <c r="A137" s="38"/>
      <c r="B137" s="39"/>
      <c r="C137" s="210" t="s">
        <v>188</v>
      </c>
      <c r="D137" s="210" t="s">
        <v>161</v>
      </c>
      <c r="E137" s="211" t="s">
        <v>363</v>
      </c>
      <c r="F137" s="212" t="s">
        <v>1764</v>
      </c>
      <c r="G137" s="213" t="s">
        <v>1765</v>
      </c>
      <c r="H137" s="214">
        <v>2</v>
      </c>
      <c r="I137" s="215"/>
      <c r="J137" s="216">
        <f>ROUND(I137*H137,2)</f>
        <v>0</v>
      </c>
      <c r="K137" s="212" t="s">
        <v>1</v>
      </c>
      <c r="L137" s="44"/>
      <c r="M137" s="217" t="s">
        <v>1</v>
      </c>
      <c r="N137" s="218" t="s">
        <v>40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165</v>
      </c>
      <c r="AT137" s="221" t="s">
        <v>161</v>
      </c>
      <c r="AU137" s="221" t="s">
        <v>83</v>
      </c>
      <c r="AY137" s="17" t="s">
        <v>160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83</v>
      </c>
      <c r="BK137" s="222">
        <f>ROUND(I137*H137,2)</f>
        <v>0</v>
      </c>
      <c r="BL137" s="17" t="s">
        <v>165</v>
      </c>
      <c r="BM137" s="221" t="s">
        <v>216</v>
      </c>
    </row>
    <row r="138" s="2" customFormat="1" ht="49.05" customHeight="1">
      <c r="A138" s="38"/>
      <c r="B138" s="39"/>
      <c r="C138" s="210" t="s">
        <v>217</v>
      </c>
      <c r="D138" s="210" t="s">
        <v>161</v>
      </c>
      <c r="E138" s="211" t="s">
        <v>1766</v>
      </c>
      <c r="F138" s="212" t="s">
        <v>1767</v>
      </c>
      <c r="G138" s="213" t="s">
        <v>1519</v>
      </c>
      <c r="H138" s="214">
        <v>15</v>
      </c>
      <c r="I138" s="215"/>
      <c r="J138" s="216">
        <f>ROUND(I138*H138,2)</f>
        <v>0</v>
      </c>
      <c r="K138" s="212" t="s">
        <v>1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83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220</v>
      </c>
    </row>
    <row r="139" s="2" customFormat="1" ht="16.5" customHeight="1">
      <c r="A139" s="38"/>
      <c r="B139" s="39"/>
      <c r="C139" s="210" t="s">
        <v>192</v>
      </c>
      <c r="D139" s="210" t="s">
        <v>161</v>
      </c>
      <c r="E139" s="211" t="s">
        <v>366</v>
      </c>
      <c r="F139" s="212" t="s">
        <v>1750</v>
      </c>
      <c r="G139" s="213" t="s">
        <v>1519</v>
      </c>
      <c r="H139" s="214">
        <v>15</v>
      </c>
      <c r="I139" s="215"/>
      <c r="J139" s="216">
        <f>ROUND(I139*H139,2)</f>
        <v>0</v>
      </c>
      <c r="K139" s="212" t="s">
        <v>1</v>
      </c>
      <c r="L139" s="44"/>
      <c r="M139" s="217" t="s">
        <v>1</v>
      </c>
      <c r="N139" s="218" t="s">
        <v>40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165</v>
      </c>
      <c r="AT139" s="221" t="s">
        <v>161</v>
      </c>
      <c r="AU139" s="221" t="s">
        <v>83</v>
      </c>
      <c r="AY139" s="17" t="s">
        <v>160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83</v>
      </c>
      <c r="BK139" s="222">
        <f>ROUND(I139*H139,2)</f>
        <v>0</v>
      </c>
      <c r="BL139" s="17" t="s">
        <v>165</v>
      </c>
      <c r="BM139" s="221" t="s">
        <v>223</v>
      </c>
    </row>
    <row r="140" s="2" customFormat="1" ht="24.15" customHeight="1">
      <c r="A140" s="38"/>
      <c r="B140" s="39"/>
      <c r="C140" s="210" t="s">
        <v>224</v>
      </c>
      <c r="D140" s="210" t="s">
        <v>161</v>
      </c>
      <c r="E140" s="211" t="s">
        <v>1768</v>
      </c>
      <c r="F140" s="212" t="s">
        <v>1769</v>
      </c>
      <c r="G140" s="213" t="s">
        <v>596</v>
      </c>
      <c r="H140" s="214">
        <v>0.8</v>
      </c>
      <c r="I140" s="215"/>
      <c r="J140" s="216">
        <f>ROUND(I140*H140,2)</f>
        <v>0</v>
      </c>
      <c r="K140" s="212" t="s">
        <v>1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83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227</v>
      </c>
    </row>
    <row r="141" s="2" customFormat="1" ht="16.5" customHeight="1">
      <c r="A141" s="38"/>
      <c r="B141" s="39"/>
      <c r="C141" s="210" t="s">
        <v>195</v>
      </c>
      <c r="D141" s="210" t="s">
        <v>161</v>
      </c>
      <c r="E141" s="211" t="s">
        <v>371</v>
      </c>
      <c r="F141" s="212" t="s">
        <v>1750</v>
      </c>
      <c r="G141" s="213" t="s">
        <v>596</v>
      </c>
      <c r="H141" s="214">
        <v>0.8</v>
      </c>
      <c r="I141" s="215"/>
      <c r="J141" s="216">
        <f>ROUND(I141*H141,2)</f>
        <v>0</v>
      </c>
      <c r="K141" s="212" t="s">
        <v>1</v>
      </c>
      <c r="L141" s="44"/>
      <c r="M141" s="217" t="s">
        <v>1</v>
      </c>
      <c r="N141" s="218" t="s">
        <v>40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165</v>
      </c>
      <c r="AT141" s="221" t="s">
        <v>161</v>
      </c>
      <c r="AU141" s="221" t="s">
        <v>83</v>
      </c>
      <c r="AY141" s="17" t="s">
        <v>160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83</v>
      </c>
      <c r="BK141" s="222">
        <f>ROUND(I141*H141,2)</f>
        <v>0</v>
      </c>
      <c r="BL141" s="17" t="s">
        <v>165</v>
      </c>
      <c r="BM141" s="221" t="s">
        <v>230</v>
      </c>
    </row>
    <row r="142" s="2" customFormat="1" ht="37.8" customHeight="1">
      <c r="A142" s="38"/>
      <c r="B142" s="39"/>
      <c r="C142" s="210" t="s">
        <v>7</v>
      </c>
      <c r="D142" s="210" t="s">
        <v>161</v>
      </c>
      <c r="E142" s="211" t="s">
        <v>1770</v>
      </c>
      <c r="F142" s="212" t="s">
        <v>1771</v>
      </c>
      <c r="G142" s="213" t="s">
        <v>1519</v>
      </c>
      <c r="H142" s="214">
        <v>5</v>
      </c>
      <c r="I142" s="215"/>
      <c r="J142" s="216">
        <f>ROUND(I142*H142,2)</f>
        <v>0</v>
      </c>
      <c r="K142" s="212" t="s">
        <v>1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83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233</v>
      </c>
    </row>
    <row r="143" s="2" customFormat="1" ht="16.5" customHeight="1">
      <c r="A143" s="38"/>
      <c r="B143" s="39"/>
      <c r="C143" s="210" t="s">
        <v>199</v>
      </c>
      <c r="D143" s="210" t="s">
        <v>161</v>
      </c>
      <c r="E143" s="211" t="s">
        <v>374</v>
      </c>
      <c r="F143" s="212" t="s">
        <v>1750</v>
      </c>
      <c r="G143" s="213" t="s">
        <v>1519</v>
      </c>
      <c r="H143" s="214">
        <v>5</v>
      </c>
      <c r="I143" s="215"/>
      <c r="J143" s="216">
        <f>ROUND(I143*H143,2)</f>
        <v>0</v>
      </c>
      <c r="K143" s="212" t="s">
        <v>1</v>
      </c>
      <c r="L143" s="44"/>
      <c r="M143" s="217" t="s">
        <v>1</v>
      </c>
      <c r="N143" s="218" t="s">
        <v>40</v>
      </c>
      <c r="O143" s="91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165</v>
      </c>
      <c r="AT143" s="221" t="s">
        <v>161</v>
      </c>
      <c r="AU143" s="221" t="s">
        <v>83</v>
      </c>
      <c r="AY143" s="17" t="s">
        <v>160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83</v>
      </c>
      <c r="BK143" s="222">
        <f>ROUND(I143*H143,2)</f>
        <v>0</v>
      </c>
      <c r="BL143" s="17" t="s">
        <v>165</v>
      </c>
      <c r="BM143" s="221" t="s">
        <v>236</v>
      </c>
    </row>
    <row r="144" s="2" customFormat="1" ht="24.15" customHeight="1">
      <c r="A144" s="38"/>
      <c r="B144" s="39"/>
      <c r="C144" s="210" t="s">
        <v>237</v>
      </c>
      <c r="D144" s="210" t="s">
        <v>161</v>
      </c>
      <c r="E144" s="211" t="s">
        <v>1772</v>
      </c>
      <c r="F144" s="212" t="s">
        <v>1773</v>
      </c>
      <c r="G144" s="213" t="s">
        <v>168</v>
      </c>
      <c r="H144" s="214">
        <v>1</v>
      </c>
      <c r="I144" s="215"/>
      <c r="J144" s="216">
        <f>ROUND(I144*H144,2)</f>
        <v>0</v>
      </c>
      <c r="K144" s="212" t="s">
        <v>1</v>
      </c>
      <c r="L144" s="44"/>
      <c r="M144" s="217" t="s">
        <v>1</v>
      </c>
      <c r="N144" s="218" t="s">
        <v>40</v>
      </c>
      <c r="O144" s="91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1" t="s">
        <v>165</v>
      </c>
      <c r="AT144" s="221" t="s">
        <v>161</v>
      </c>
      <c r="AU144" s="221" t="s">
        <v>83</v>
      </c>
      <c r="AY144" s="17" t="s">
        <v>160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7" t="s">
        <v>83</v>
      </c>
      <c r="BK144" s="222">
        <f>ROUND(I144*H144,2)</f>
        <v>0</v>
      </c>
      <c r="BL144" s="17" t="s">
        <v>165</v>
      </c>
      <c r="BM144" s="221" t="s">
        <v>240</v>
      </c>
    </row>
    <row r="145" s="2" customFormat="1" ht="16.5" customHeight="1">
      <c r="A145" s="38"/>
      <c r="B145" s="39"/>
      <c r="C145" s="210" t="s">
        <v>202</v>
      </c>
      <c r="D145" s="210" t="s">
        <v>161</v>
      </c>
      <c r="E145" s="211" t="s">
        <v>378</v>
      </c>
      <c r="F145" s="212" t="s">
        <v>1750</v>
      </c>
      <c r="G145" s="213" t="s">
        <v>168</v>
      </c>
      <c r="H145" s="214">
        <v>1</v>
      </c>
      <c r="I145" s="215"/>
      <c r="J145" s="216">
        <f>ROUND(I145*H145,2)</f>
        <v>0</v>
      </c>
      <c r="K145" s="212" t="s">
        <v>1</v>
      </c>
      <c r="L145" s="44"/>
      <c r="M145" s="217" t="s">
        <v>1</v>
      </c>
      <c r="N145" s="218" t="s">
        <v>40</v>
      </c>
      <c r="O145" s="91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165</v>
      </c>
      <c r="AT145" s="221" t="s">
        <v>161</v>
      </c>
      <c r="AU145" s="221" t="s">
        <v>83</v>
      </c>
      <c r="AY145" s="17" t="s">
        <v>160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83</v>
      </c>
      <c r="BK145" s="222">
        <f>ROUND(I145*H145,2)</f>
        <v>0</v>
      </c>
      <c r="BL145" s="17" t="s">
        <v>165</v>
      </c>
      <c r="BM145" s="221" t="s">
        <v>243</v>
      </c>
    </row>
    <row r="146" s="2" customFormat="1" ht="16.5" customHeight="1">
      <c r="A146" s="38"/>
      <c r="B146" s="39"/>
      <c r="C146" s="210" t="s">
        <v>244</v>
      </c>
      <c r="D146" s="210" t="s">
        <v>161</v>
      </c>
      <c r="E146" s="211" t="s">
        <v>381</v>
      </c>
      <c r="F146" s="212" t="s">
        <v>1774</v>
      </c>
      <c r="G146" s="213" t="s">
        <v>1519</v>
      </c>
      <c r="H146" s="214">
        <v>5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83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247</v>
      </c>
    </row>
    <row r="147" s="11" customFormat="1" ht="25.92" customHeight="1">
      <c r="A147" s="11"/>
      <c r="B147" s="196"/>
      <c r="C147" s="197"/>
      <c r="D147" s="198" t="s">
        <v>74</v>
      </c>
      <c r="E147" s="199" t="s">
        <v>310</v>
      </c>
      <c r="F147" s="199" t="s">
        <v>639</v>
      </c>
      <c r="G147" s="197"/>
      <c r="H147" s="197"/>
      <c r="I147" s="200"/>
      <c r="J147" s="201">
        <f>BK147</f>
        <v>0</v>
      </c>
      <c r="K147" s="197"/>
      <c r="L147" s="202"/>
      <c r="M147" s="203"/>
      <c r="N147" s="204"/>
      <c r="O147" s="204"/>
      <c r="P147" s="205">
        <f>P148</f>
        <v>0</v>
      </c>
      <c r="Q147" s="204"/>
      <c r="R147" s="205">
        <f>R148</f>
        <v>0</v>
      </c>
      <c r="S147" s="204"/>
      <c r="T147" s="206">
        <f>T148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07" t="s">
        <v>83</v>
      </c>
      <c r="AT147" s="208" t="s">
        <v>74</v>
      </c>
      <c r="AU147" s="208" t="s">
        <v>75</v>
      </c>
      <c r="AY147" s="207" t="s">
        <v>160</v>
      </c>
      <c r="BK147" s="209">
        <f>BK148</f>
        <v>0</v>
      </c>
    </row>
    <row r="148" s="2" customFormat="1" ht="16.5" customHeight="1">
      <c r="A148" s="38"/>
      <c r="B148" s="39"/>
      <c r="C148" s="210" t="s">
        <v>206</v>
      </c>
      <c r="D148" s="210" t="s">
        <v>161</v>
      </c>
      <c r="E148" s="211" t="s">
        <v>385</v>
      </c>
      <c r="F148" s="212" t="s">
        <v>1775</v>
      </c>
      <c r="G148" s="213" t="s">
        <v>621</v>
      </c>
      <c r="H148" s="214">
        <v>0.19900000000000003</v>
      </c>
      <c r="I148" s="215"/>
      <c r="J148" s="216">
        <f>ROUND(I148*H148,2)</f>
        <v>0</v>
      </c>
      <c r="K148" s="212" t="s">
        <v>1</v>
      </c>
      <c r="L148" s="44"/>
      <c r="M148" s="217" t="s">
        <v>1</v>
      </c>
      <c r="N148" s="218" t="s">
        <v>40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165</v>
      </c>
      <c r="AT148" s="221" t="s">
        <v>161</v>
      </c>
      <c r="AU148" s="221" t="s">
        <v>83</v>
      </c>
      <c r="AY148" s="17" t="s">
        <v>160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83</v>
      </c>
      <c r="BK148" s="222">
        <f>ROUND(I148*H148,2)</f>
        <v>0</v>
      </c>
      <c r="BL148" s="17" t="s">
        <v>165</v>
      </c>
      <c r="BM148" s="221" t="s">
        <v>250</v>
      </c>
    </row>
    <row r="149" s="11" customFormat="1" ht="25.92" customHeight="1">
      <c r="A149" s="11"/>
      <c r="B149" s="196"/>
      <c r="C149" s="197"/>
      <c r="D149" s="198" t="s">
        <v>74</v>
      </c>
      <c r="E149" s="199" t="s">
        <v>329</v>
      </c>
      <c r="F149" s="199" t="s">
        <v>1776</v>
      </c>
      <c r="G149" s="197"/>
      <c r="H149" s="197"/>
      <c r="I149" s="200"/>
      <c r="J149" s="201">
        <f>BK149</f>
        <v>0</v>
      </c>
      <c r="K149" s="197"/>
      <c r="L149" s="202"/>
      <c r="M149" s="203"/>
      <c r="N149" s="204"/>
      <c r="O149" s="204"/>
      <c r="P149" s="205">
        <f>P150</f>
        <v>0</v>
      </c>
      <c r="Q149" s="204"/>
      <c r="R149" s="205">
        <f>R150</f>
        <v>0</v>
      </c>
      <c r="S149" s="204"/>
      <c r="T149" s="206">
        <f>T150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7" t="s">
        <v>83</v>
      </c>
      <c r="AT149" s="208" t="s">
        <v>74</v>
      </c>
      <c r="AU149" s="208" t="s">
        <v>75</v>
      </c>
      <c r="AY149" s="207" t="s">
        <v>160</v>
      </c>
      <c r="BK149" s="209">
        <f>BK150</f>
        <v>0</v>
      </c>
    </row>
    <row r="150" s="2" customFormat="1" ht="37.8" customHeight="1">
      <c r="A150" s="38"/>
      <c r="B150" s="39"/>
      <c r="C150" s="210" t="s">
        <v>251</v>
      </c>
      <c r="D150" s="210" t="s">
        <v>161</v>
      </c>
      <c r="E150" s="211" t="s">
        <v>388</v>
      </c>
      <c r="F150" s="212" t="s">
        <v>1777</v>
      </c>
      <c r="G150" s="213" t="s">
        <v>168</v>
      </c>
      <c r="H150" s="214">
        <v>2</v>
      </c>
      <c r="I150" s="215"/>
      <c r="J150" s="216">
        <f>ROUND(I150*H150,2)</f>
        <v>0</v>
      </c>
      <c r="K150" s="212" t="s">
        <v>1</v>
      </c>
      <c r="L150" s="44"/>
      <c r="M150" s="217" t="s">
        <v>1</v>
      </c>
      <c r="N150" s="218" t="s">
        <v>40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165</v>
      </c>
      <c r="AT150" s="221" t="s">
        <v>161</v>
      </c>
      <c r="AU150" s="221" t="s">
        <v>83</v>
      </c>
      <c r="AY150" s="17" t="s">
        <v>160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83</v>
      </c>
      <c r="BK150" s="222">
        <f>ROUND(I150*H150,2)</f>
        <v>0</v>
      </c>
      <c r="BL150" s="17" t="s">
        <v>165</v>
      </c>
      <c r="BM150" s="221" t="s">
        <v>252</v>
      </c>
    </row>
    <row r="151" s="11" customFormat="1" ht="25.92" customHeight="1">
      <c r="A151" s="11"/>
      <c r="B151" s="196"/>
      <c r="C151" s="197"/>
      <c r="D151" s="198" t="s">
        <v>74</v>
      </c>
      <c r="E151" s="199" t="s">
        <v>500</v>
      </c>
      <c r="F151" s="199" t="s">
        <v>1778</v>
      </c>
      <c r="G151" s="197"/>
      <c r="H151" s="197"/>
      <c r="I151" s="200"/>
      <c r="J151" s="201">
        <f>BK151</f>
        <v>0</v>
      </c>
      <c r="K151" s="197"/>
      <c r="L151" s="202"/>
      <c r="M151" s="203"/>
      <c r="N151" s="204"/>
      <c r="O151" s="204"/>
      <c r="P151" s="205">
        <f>SUM(P152:P153)</f>
        <v>0</v>
      </c>
      <c r="Q151" s="204"/>
      <c r="R151" s="205">
        <f>SUM(R152:R153)</f>
        <v>0</v>
      </c>
      <c r="S151" s="204"/>
      <c r="T151" s="206">
        <f>SUM(T152:T153)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7" t="s">
        <v>83</v>
      </c>
      <c r="AT151" s="208" t="s">
        <v>74</v>
      </c>
      <c r="AU151" s="208" t="s">
        <v>75</v>
      </c>
      <c r="AY151" s="207" t="s">
        <v>160</v>
      </c>
      <c r="BK151" s="209">
        <f>SUM(BK152:BK153)</f>
        <v>0</v>
      </c>
    </row>
    <row r="152" s="2" customFormat="1" ht="44.25" customHeight="1">
      <c r="A152" s="38"/>
      <c r="B152" s="39"/>
      <c r="C152" s="210" t="s">
        <v>209</v>
      </c>
      <c r="D152" s="210" t="s">
        <v>161</v>
      </c>
      <c r="E152" s="211" t="s">
        <v>392</v>
      </c>
      <c r="F152" s="212" t="s">
        <v>1779</v>
      </c>
      <c r="G152" s="213" t="s">
        <v>531</v>
      </c>
      <c r="H152" s="214">
        <v>2</v>
      </c>
      <c r="I152" s="215"/>
      <c r="J152" s="216">
        <f>ROUND(I152*H152,2)</f>
        <v>0</v>
      </c>
      <c r="K152" s="212" t="s">
        <v>1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83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255</v>
      </c>
    </row>
    <row r="153" s="2" customFormat="1" ht="16.5" customHeight="1">
      <c r="A153" s="38"/>
      <c r="B153" s="39"/>
      <c r="C153" s="210" t="s">
        <v>256</v>
      </c>
      <c r="D153" s="210" t="s">
        <v>161</v>
      </c>
      <c r="E153" s="211" t="s">
        <v>1780</v>
      </c>
      <c r="F153" s="212" t="s">
        <v>1781</v>
      </c>
      <c r="G153" s="213" t="s">
        <v>556</v>
      </c>
      <c r="H153" s="214">
        <v>1</v>
      </c>
      <c r="I153" s="215"/>
      <c r="J153" s="216">
        <f>ROUND(I153*H153,2)</f>
        <v>0</v>
      </c>
      <c r="K153" s="212" t="s">
        <v>1</v>
      </c>
      <c r="L153" s="44"/>
      <c r="M153" s="223" t="s">
        <v>1</v>
      </c>
      <c r="N153" s="224" t="s">
        <v>40</v>
      </c>
      <c r="O153" s="225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165</v>
      </c>
      <c r="AT153" s="221" t="s">
        <v>161</v>
      </c>
      <c r="AU153" s="221" t="s">
        <v>83</v>
      </c>
      <c r="AY153" s="17" t="s">
        <v>160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83</v>
      </c>
      <c r="BK153" s="222">
        <f>ROUND(I153*H153,2)</f>
        <v>0</v>
      </c>
      <c r="BL153" s="17" t="s">
        <v>165</v>
      </c>
      <c r="BM153" s="221" t="s">
        <v>1782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So9ESucuQO4Ot6XBObSHJZQT19SxzQslQg+ISFpZtoXm3/S8+xDLmwSM6n95JF6z+6LWIu2AafzSl3csq+poRw==" hashValue="Qr2MCdek/ywNHETaQLtgrrOcJPcao3a+AxZv40RIv5qstGN7JYRdxDFzjgGKAeL/bXJWuG0MvxfXhexK/Zdvow==" algorithmName="SHA-512" password="CC35"/>
  <autoFilter ref="C119:K15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ROUND((SUM(BE119:BE137)),  2)</f>
        <v>0</v>
      </c>
      <c r="G33" s="38"/>
      <c r="H33" s="38"/>
      <c r="I33" s="155">
        <v>0.21</v>
      </c>
      <c r="J33" s="154">
        <f>ROUND(((SUM(BE119:BE137))*I33),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ROUND((SUM(BF119:BF137)),  2)</f>
        <v>0</v>
      </c>
      <c r="G34" s="38"/>
      <c r="H34" s="38"/>
      <c r="I34" s="155">
        <v>0.12</v>
      </c>
      <c r="J34" s="154">
        <f>ROUND(((SUM(BF119:BF137))*I34),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ROUND((SUM(BG119:BG137)),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ROUND((SUM(BH119:BH137)),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ROUND((SUM(BI119:BI137)),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014 - SK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1784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1785</v>
      </c>
      <c r="E98" s="182"/>
      <c r="F98" s="182"/>
      <c r="G98" s="182"/>
      <c r="H98" s="182"/>
      <c r="I98" s="182"/>
      <c r="J98" s="183">
        <f>J129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1786</v>
      </c>
      <c r="E99" s="182"/>
      <c r="F99" s="182"/>
      <c r="G99" s="182"/>
      <c r="H99" s="182"/>
      <c r="I99" s="182"/>
      <c r="J99" s="183">
        <f>J131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ÚPRAVA VSTUPNÍHO PODLAŽÍ a ÚPRRAVA SERVROVNY OBJEKTU POLIKLINIKY V KARVINÉ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014 - SK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18. 2. 2024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30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32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146</v>
      </c>
      <c r="D118" s="188" t="s">
        <v>60</v>
      </c>
      <c r="E118" s="188" t="s">
        <v>56</v>
      </c>
      <c r="F118" s="188" t="s">
        <v>57</v>
      </c>
      <c r="G118" s="188" t="s">
        <v>147</v>
      </c>
      <c r="H118" s="188" t="s">
        <v>148</v>
      </c>
      <c r="I118" s="188" t="s">
        <v>149</v>
      </c>
      <c r="J118" s="188" t="s">
        <v>136</v>
      </c>
      <c r="K118" s="189" t="s">
        <v>150</v>
      </c>
      <c r="L118" s="190"/>
      <c r="M118" s="100" t="s">
        <v>1</v>
      </c>
      <c r="N118" s="101" t="s">
        <v>39</v>
      </c>
      <c r="O118" s="101" t="s">
        <v>151</v>
      </c>
      <c r="P118" s="101" t="s">
        <v>152</v>
      </c>
      <c r="Q118" s="101" t="s">
        <v>153</v>
      </c>
      <c r="R118" s="101" t="s">
        <v>154</v>
      </c>
      <c r="S118" s="101" t="s">
        <v>155</v>
      </c>
      <c r="T118" s="102" t="s">
        <v>156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157</v>
      </c>
      <c r="D119" s="40"/>
      <c r="E119" s="40"/>
      <c r="F119" s="40"/>
      <c r="G119" s="40"/>
      <c r="H119" s="40"/>
      <c r="I119" s="40"/>
      <c r="J119" s="191">
        <f>BK119</f>
        <v>0</v>
      </c>
      <c r="K119" s="40"/>
      <c r="L119" s="44"/>
      <c r="M119" s="103"/>
      <c r="N119" s="192"/>
      <c r="O119" s="104"/>
      <c r="P119" s="193">
        <f>P120+P129+P131</f>
        <v>0</v>
      </c>
      <c r="Q119" s="104"/>
      <c r="R119" s="193">
        <f>R120+R129+R131</f>
        <v>0</v>
      </c>
      <c r="S119" s="104"/>
      <c r="T119" s="194">
        <f>T120+T129+T131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138</v>
      </c>
      <c r="BK119" s="195">
        <f>BK120+BK129+BK131</f>
        <v>0</v>
      </c>
    </row>
    <row r="120" s="11" customFormat="1" ht="25.92" customHeight="1">
      <c r="A120" s="11"/>
      <c r="B120" s="196"/>
      <c r="C120" s="197"/>
      <c r="D120" s="198" t="s">
        <v>74</v>
      </c>
      <c r="E120" s="199" t="s">
        <v>158</v>
      </c>
      <c r="F120" s="199" t="s">
        <v>1787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SUM(P121:P128)</f>
        <v>0</v>
      </c>
      <c r="Q120" s="204"/>
      <c r="R120" s="205">
        <f>SUM(R121:R128)</f>
        <v>0</v>
      </c>
      <c r="S120" s="204"/>
      <c r="T120" s="206">
        <f>SUM(T121:T128)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7" t="s">
        <v>83</v>
      </c>
      <c r="AT120" s="208" t="s">
        <v>74</v>
      </c>
      <c r="AU120" s="208" t="s">
        <v>75</v>
      </c>
      <c r="AY120" s="207" t="s">
        <v>160</v>
      </c>
      <c r="BK120" s="209">
        <f>SUM(BK121:BK128)</f>
        <v>0</v>
      </c>
    </row>
    <row r="121" s="2" customFormat="1" ht="76.35" customHeight="1">
      <c r="A121" s="38"/>
      <c r="B121" s="39"/>
      <c r="C121" s="210" t="s">
        <v>83</v>
      </c>
      <c r="D121" s="210" t="s">
        <v>161</v>
      </c>
      <c r="E121" s="211" t="s">
        <v>1788</v>
      </c>
      <c r="F121" s="212" t="s">
        <v>1789</v>
      </c>
      <c r="G121" s="213" t="s">
        <v>168</v>
      </c>
      <c r="H121" s="214">
        <v>1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165</v>
      </c>
    </row>
    <row r="122" s="2" customFormat="1" ht="37.8" customHeight="1">
      <c r="A122" s="38"/>
      <c r="B122" s="39"/>
      <c r="C122" s="210" t="s">
        <v>85</v>
      </c>
      <c r="D122" s="210" t="s">
        <v>161</v>
      </c>
      <c r="E122" s="211" t="s">
        <v>1790</v>
      </c>
      <c r="F122" s="212" t="s">
        <v>1791</v>
      </c>
      <c r="G122" s="213" t="s">
        <v>168</v>
      </c>
      <c r="H122" s="214">
        <v>74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206</v>
      </c>
    </row>
    <row r="123" s="2" customFormat="1" ht="55.5" customHeight="1">
      <c r="A123" s="38"/>
      <c r="B123" s="39"/>
      <c r="C123" s="210" t="s">
        <v>169</v>
      </c>
      <c r="D123" s="210" t="s">
        <v>161</v>
      </c>
      <c r="E123" s="211" t="s">
        <v>1792</v>
      </c>
      <c r="F123" s="212" t="s">
        <v>1793</v>
      </c>
      <c r="G123" s="213" t="s">
        <v>168</v>
      </c>
      <c r="H123" s="214">
        <v>4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209</v>
      </c>
    </row>
    <row r="124" s="2" customFormat="1" ht="33" customHeight="1">
      <c r="A124" s="38"/>
      <c r="B124" s="39"/>
      <c r="C124" s="210" t="s">
        <v>165</v>
      </c>
      <c r="D124" s="210" t="s">
        <v>161</v>
      </c>
      <c r="E124" s="211" t="s">
        <v>1794</v>
      </c>
      <c r="F124" s="212" t="s">
        <v>1795</v>
      </c>
      <c r="G124" s="213" t="s">
        <v>168</v>
      </c>
      <c r="H124" s="214">
        <v>166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216</v>
      </c>
    </row>
    <row r="125" s="2" customFormat="1" ht="16.5" customHeight="1">
      <c r="A125" s="38"/>
      <c r="B125" s="39"/>
      <c r="C125" s="210" t="s">
        <v>176</v>
      </c>
      <c r="D125" s="210" t="s">
        <v>161</v>
      </c>
      <c r="E125" s="211" t="s">
        <v>1796</v>
      </c>
      <c r="F125" s="212" t="s">
        <v>1797</v>
      </c>
      <c r="G125" s="213" t="s">
        <v>168</v>
      </c>
      <c r="H125" s="214">
        <v>70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220</v>
      </c>
    </row>
    <row r="126" s="2" customFormat="1" ht="16.5" customHeight="1">
      <c r="A126" s="38"/>
      <c r="B126" s="39"/>
      <c r="C126" s="210" t="s">
        <v>172</v>
      </c>
      <c r="D126" s="210" t="s">
        <v>161</v>
      </c>
      <c r="E126" s="211" t="s">
        <v>1798</v>
      </c>
      <c r="F126" s="212" t="s">
        <v>1799</v>
      </c>
      <c r="G126" s="213" t="s">
        <v>168</v>
      </c>
      <c r="H126" s="214">
        <v>13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223</v>
      </c>
    </row>
    <row r="127" s="2" customFormat="1" ht="16.5" customHeight="1">
      <c r="A127" s="38"/>
      <c r="B127" s="39"/>
      <c r="C127" s="210" t="s">
        <v>182</v>
      </c>
      <c r="D127" s="210" t="s">
        <v>161</v>
      </c>
      <c r="E127" s="211" t="s">
        <v>1800</v>
      </c>
      <c r="F127" s="212" t="s">
        <v>1801</v>
      </c>
      <c r="G127" s="213" t="s">
        <v>1484</v>
      </c>
      <c r="H127" s="214">
        <v>1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227</v>
      </c>
    </row>
    <row r="128" s="2" customFormat="1" ht="24.15" customHeight="1">
      <c r="A128" s="38"/>
      <c r="B128" s="39"/>
      <c r="C128" s="210" t="s">
        <v>175</v>
      </c>
      <c r="D128" s="210" t="s">
        <v>161</v>
      </c>
      <c r="E128" s="211" t="s">
        <v>1802</v>
      </c>
      <c r="F128" s="212" t="s">
        <v>1803</v>
      </c>
      <c r="G128" s="213" t="s">
        <v>1804</v>
      </c>
      <c r="H128" s="214">
        <v>5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230</v>
      </c>
    </row>
    <row r="129" s="11" customFormat="1" ht="25.92" customHeight="1">
      <c r="A129" s="11"/>
      <c r="B129" s="196"/>
      <c r="C129" s="197"/>
      <c r="D129" s="198" t="s">
        <v>74</v>
      </c>
      <c r="E129" s="199" t="s">
        <v>310</v>
      </c>
      <c r="F129" s="199" t="s">
        <v>1805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P130</f>
        <v>0</v>
      </c>
      <c r="Q129" s="204"/>
      <c r="R129" s="205">
        <f>R130</f>
        <v>0</v>
      </c>
      <c r="S129" s="204"/>
      <c r="T129" s="206">
        <f>T130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83</v>
      </c>
      <c r="AT129" s="208" t="s">
        <v>74</v>
      </c>
      <c r="AU129" s="208" t="s">
        <v>75</v>
      </c>
      <c r="AY129" s="207" t="s">
        <v>160</v>
      </c>
      <c r="BK129" s="209">
        <f>BK130</f>
        <v>0</v>
      </c>
    </row>
    <row r="130" s="2" customFormat="1" ht="16.5" customHeight="1">
      <c r="A130" s="38"/>
      <c r="B130" s="39"/>
      <c r="C130" s="210" t="s">
        <v>189</v>
      </c>
      <c r="D130" s="210" t="s">
        <v>161</v>
      </c>
      <c r="E130" s="211" t="s">
        <v>1806</v>
      </c>
      <c r="F130" s="212" t="s">
        <v>1807</v>
      </c>
      <c r="G130" s="213" t="s">
        <v>168</v>
      </c>
      <c r="H130" s="214">
        <v>1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252</v>
      </c>
    </row>
    <row r="131" s="11" customFormat="1" ht="25.92" customHeight="1">
      <c r="A131" s="11"/>
      <c r="B131" s="196"/>
      <c r="C131" s="197"/>
      <c r="D131" s="198" t="s">
        <v>74</v>
      </c>
      <c r="E131" s="199" t="s">
        <v>329</v>
      </c>
      <c r="F131" s="199" t="s">
        <v>1808</v>
      </c>
      <c r="G131" s="197"/>
      <c r="H131" s="197"/>
      <c r="I131" s="200"/>
      <c r="J131" s="201">
        <f>BK131</f>
        <v>0</v>
      </c>
      <c r="K131" s="197"/>
      <c r="L131" s="202"/>
      <c r="M131" s="203"/>
      <c r="N131" s="204"/>
      <c r="O131" s="204"/>
      <c r="P131" s="205">
        <f>SUM(P132:P137)</f>
        <v>0</v>
      </c>
      <c r="Q131" s="204"/>
      <c r="R131" s="205">
        <f>SUM(R132:R137)</f>
        <v>0</v>
      </c>
      <c r="S131" s="204"/>
      <c r="T131" s="206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7" t="s">
        <v>83</v>
      </c>
      <c r="AT131" s="208" t="s">
        <v>74</v>
      </c>
      <c r="AU131" s="208" t="s">
        <v>75</v>
      </c>
      <c r="AY131" s="207" t="s">
        <v>160</v>
      </c>
      <c r="BK131" s="209">
        <f>SUM(BK132:BK137)</f>
        <v>0</v>
      </c>
    </row>
    <row r="132" s="2" customFormat="1" ht="21.75" customHeight="1">
      <c r="A132" s="38"/>
      <c r="B132" s="39"/>
      <c r="C132" s="210" t="s">
        <v>179</v>
      </c>
      <c r="D132" s="210" t="s">
        <v>161</v>
      </c>
      <c r="E132" s="211" t="s">
        <v>1809</v>
      </c>
      <c r="F132" s="212" t="s">
        <v>1810</v>
      </c>
      <c r="G132" s="213" t="s">
        <v>168</v>
      </c>
      <c r="H132" s="214">
        <v>152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265</v>
      </c>
    </row>
    <row r="133" s="2" customFormat="1" ht="16.5" customHeight="1">
      <c r="A133" s="38"/>
      <c r="B133" s="39"/>
      <c r="C133" s="210" t="s">
        <v>196</v>
      </c>
      <c r="D133" s="210" t="s">
        <v>161</v>
      </c>
      <c r="E133" s="211" t="s">
        <v>1811</v>
      </c>
      <c r="F133" s="212" t="s">
        <v>1467</v>
      </c>
      <c r="G133" s="213" t="s">
        <v>168</v>
      </c>
      <c r="H133" s="214">
        <v>1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277</v>
      </c>
    </row>
    <row r="134" s="2" customFormat="1" ht="16.5" customHeight="1">
      <c r="A134" s="38"/>
      <c r="B134" s="39"/>
      <c r="C134" s="210" t="s">
        <v>8</v>
      </c>
      <c r="D134" s="210" t="s">
        <v>161</v>
      </c>
      <c r="E134" s="211" t="s">
        <v>1812</v>
      </c>
      <c r="F134" s="212" t="s">
        <v>1813</v>
      </c>
      <c r="G134" s="213" t="s">
        <v>1804</v>
      </c>
      <c r="H134" s="214">
        <v>12</v>
      </c>
      <c r="I134" s="215"/>
      <c r="J134" s="216">
        <f>ROUND(I134*H134,2)</f>
        <v>0</v>
      </c>
      <c r="K134" s="212" t="s">
        <v>1</v>
      </c>
      <c r="L134" s="44"/>
      <c r="M134" s="217" t="s">
        <v>1</v>
      </c>
      <c r="N134" s="218" t="s">
        <v>40</v>
      </c>
      <c r="O134" s="91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83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280</v>
      </c>
    </row>
    <row r="135" s="2" customFormat="1" ht="16.5" customHeight="1">
      <c r="A135" s="38"/>
      <c r="B135" s="39"/>
      <c r="C135" s="210" t="s">
        <v>203</v>
      </c>
      <c r="D135" s="210" t="s">
        <v>161</v>
      </c>
      <c r="E135" s="211" t="s">
        <v>1814</v>
      </c>
      <c r="F135" s="212" t="s">
        <v>1815</v>
      </c>
      <c r="G135" s="213" t="s">
        <v>1484</v>
      </c>
      <c r="H135" s="214">
        <v>1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83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284</v>
      </c>
    </row>
    <row r="136" s="2" customFormat="1" ht="16.5" customHeight="1">
      <c r="A136" s="38"/>
      <c r="B136" s="39"/>
      <c r="C136" s="210" t="s">
        <v>185</v>
      </c>
      <c r="D136" s="210" t="s">
        <v>161</v>
      </c>
      <c r="E136" s="211" t="s">
        <v>1816</v>
      </c>
      <c r="F136" s="212" t="s">
        <v>1817</v>
      </c>
      <c r="G136" s="213" t="s">
        <v>1484</v>
      </c>
      <c r="H136" s="214">
        <v>1</v>
      </c>
      <c r="I136" s="215"/>
      <c r="J136" s="216">
        <f>ROUND(I136*H136,2)</f>
        <v>0</v>
      </c>
      <c r="K136" s="212" t="s">
        <v>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83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287</v>
      </c>
    </row>
    <row r="137" s="2" customFormat="1" ht="16.5" customHeight="1">
      <c r="A137" s="38"/>
      <c r="B137" s="39"/>
      <c r="C137" s="210" t="s">
        <v>210</v>
      </c>
      <c r="D137" s="210" t="s">
        <v>161</v>
      </c>
      <c r="E137" s="211" t="s">
        <v>1818</v>
      </c>
      <c r="F137" s="212" t="s">
        <v>1819</v>
      </c>
      <c r="G137" s="213" t="s">
        <v>1484</v>
      </c>
      <c r="H137" s="214">
        <v>1</v>
      </c>
      <c r="I137" s="215"/>
      <c r="J137" s="216">
        <f>ROUND(I137*H137,2)</f>
        <v>0</v>
      </c>
      <c r="K137" s="212" t="s">
        <v>1</v>
      </c>
      <c r="L137" s="44"/>
      <c r="M137" s="223" t="s">
        <v>1</v>
      </c>
      <c r="N137" s="224" t="s">
        <v>40</v>
      </c>
      <c r="O137" s="225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165</v>
      </c>
      <c r="AT137" s="221" t="s">
        <v>161</v>
      </c>
      <c r="AU137" s="221" t="s">
        <v>83</v>
      </c>
      <c r="AY137" s="17" t="s">
        <v>160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83</v>
      </c>
      <c r="BK137" s="222">
        <f>ROUND(I137*H137,2)</f>
        <v>0</v>
      </c>
      <c r="BL137" s="17" t="s">
        <v>165</v>
      </c>
      <c r="BM137" s="221" t="s">
        <v>291</v>
      </c>
    </row>
    <row r="138" s="2" customFormat="1" ht="6.96" customHeight="1">
      <c r="A138" s="38"/>
      <c r="B138" s="66"/>
      <c r="C138" s="67"/>
      <c r="D138" s="67"/>
      <c r="E138" s="67"/>
      <c r="F138" s="67"/>
      <c r="G138" s="67"/>
      <c r="H138" s="67"/>
      <c r="I138" s="67"/>
      <c r="J138" s="67"/>
      <c r="K138" s="67"/>
      <c r="L138" s="44"/>
      <c r="M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</sheetData>
  <sheetProtection sheet="1" autoFilter="0" formatColumns="0" formatRows="0" objects="1" scenarios="1" spinCount="100000" saltValue="BScRy8kgZkDJWxe+OaNTsgy7wCB4wCVOrTfDU7Y5XJSY+jYdXX/MqCfuot5g1SwSCYvkjRGJugOOzxBKqNeqvQ==" hashValue="FIar1TipiBQK6hylpKo/0JhXzVlBVxGfe4l1Q/UXXR4u1wAgLgROn7aA+4QBhCAmumwmUMiCrpSyNvcf1o6w2w==" algorithmName="SHA-512" password="CC35"/>
  <autoFilter ref="C118:K13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ROUND((SUM(BE119:BE198)),  2)</f>
        <v>0</v>
      </c>
      <c r="G33" s="38"/>
      <c r="H33" s="38"/>
      <c r="I33" s="155">
        <v>0.21</v>
      </c>
      <c r="J33" s="154">
        <f>ROUND(((SUM(BE119:BE198))*I33),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ROUND((SUM(BF119:BF198)),  2)</f>
        <v>0</v>
      </c>
      <c r="G34" s="38"/>
      <c r="H34" s="38"/>
      <c r="I34" s="155">
        <v>0.12</v>
      </c>
      <c r="J34" s="154">
        <f>ROUND(((SUM(BF119:BF198))*I34),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ROUND((SUM(BG119:BG198)),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ROUND((SUM(BH119:BH198)),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ROUND((SUM(BI119:BI198)),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015 - EZS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1821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1822</v>
      </c>
      <c r="E98" s="182"/>
      <c r="F98" s="182"/>
      <c r="G98" s="182"/>
      <c r="H98" s="182"/>
      <c r="I98" s="182"/>
      <c r="J98" s="183">
        <f>J179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1823</v>
      </c>
      <c r="E99" s="182"/>
      <c r="F99" s="182"/>
      <c r="G99" s="182"/>
      <c r="H99" s="182"/>
      <c r="I99" s="182"/>
      <c r="J99" s="183">
        <f>J192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ÚPRAVA VSTUPNÍHO PODLAŽÍ a ÚPRRAVA SERVROVNY OBJEKTU POLIKLINIKY V KARVINÉ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015 - EZS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18. 2. 2024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30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32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146</v>
      </c>
      <c r="D118" s="188" t="s">
        <v>60</v>
      </c>
      <c r="E118" s="188" t="s">
        <v>56</v>
      </c>
      <c r="F118" s="188" t="s">
        <v>57</v>
      </c>
      <c r="G118" s="188" t="s">
        <v>147</v>
      </c>
      <c r="H118" s="188" t="s">
        <v>148</v>
      </c>
      <c r="I118" s="188" t="s">
        <v>149</v>
      </c>
      <c r="J118" s="188" t="s">
        <v>136</v>
      </c>
      <c r="K118" s="189" t="s">
        <v>150</v>
      </c>
      <c r="L118" s="190"/>
      <c r="M118" s="100" t="s">
        <v>1</v>
      </c>
      <c r="N118" s="101" t="s">
        <v>39</v>
      </c>
      <c r="O118" s="101" t="s">
        <v>151</v>
      </c>
      <c r="P118" s="101" t="s">
        <v>152</v>
      </c>
      <c r="Q118" s="101" t="s">
        <v>153</v>
      </c>
      <c r="R118" s="101" t="s">
        <v>154</v>
      </c>
      <c r="S118" s="101" t="s">
        <v>155</v>
      </c>
      <c r="T118" s="102" t="s">
        <v>156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157</v>
      </c>
      <c r="D119" s="40"/>
      <c r="E119" s="40"/>
      <c r="F119" s="40"/>
      <c r="G119" s="40"/>
      <c r="H119" s="40"/>
      <c r="I119" s="40"/>
      <c r="J119" s="191">
        <f>BK119</f>
        <v>0</v>
      </c>
      <c r="K119" s="40"/>
      <c r="L119" s="44"/>
      <c r="M119" s="103"/>
      <c r="N119" s="192"/>
      <c r="O119" s="104"/>
      <c r="P119" s="193">
        <f>P120+P179+P192</f>
        <v>0</v>
      </c>
      <c r="Q119" s="104"/>
      <c r="R119" s="193">
        <f>R120+R179+R192</f>
        <v>0</v>
      </c>
      <c r="S119" s="104"/>
      <c r="T119" s="194">
        <f>T120+T179+T192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138</v>
      </c>
      <c r="BK119" s="195">
        <f>BK120+BK179+BK192</f>
        <v>0</v>
      </c>
    </row>
    <row r="120" s="11" customFormat="1" ht="25.92" customHeight="1">
      <c r="A120" s="11"/>
      <c r="B120" s="196"/>
      <c r="C120" s="197"/>
      <c r="D120" s="198" t="s">
        <v>74</v>
      </c>
      <c r="E120" s="199" t="s">
        <v>329</v>
      </c>
      <c r="F120" s="199" t="s">
        <v>1824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SUM(P121:P178)</f>
        <v>0</v>
      </c>
      <c r="Q120" s="204"/>
      <c r="R120" s="205">
        <f>SUM(R121:R178)</f>
        <v>0</v>
      </c>
      <c r="S120" s="204"/>
      <c r="T120" s="206">
        <f>SUM(T121:T178)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7" t="s">
        <v>83</v>
      </c>
      <c r="AT120" s="208" t="s">
        <v>74</v>
      </c>
      <c r="AU120" s="208" t="s">
        <v>75</v>
      </c>
      <c r="AY120" s="207" t="s">
        <v>160</v>
      </c>
      <c r="BK120" s="209">
        <f>SUM(BK121:BK178)</f>
        <v>0</v>
      </c>
    </row>
    <row r="121" s="2" customFormat="1" ht="37.8" customHeight="1">
      <c r="A121" s="38"/>
      <c r="B121" s="39"/>
      <c r="C121" s="210" t="s">
        <v>83</v>
      </c>
      <c r="D121" s="210" t="s">
        <v>161</v>
      </c>
      <c r="E121" s="211" t="s">
        <v>1825</v>
      </c>
      <c r="F121" s="212" t="s">
        <v>1826</v>
      </c>
      <c r="G121" s="213" t="s">
        <v>168</v>
      </c>
      <c r="H121" s="214">
        <v>1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199</v>
      </c>
    </row>
    <row r="122" s="13" customFormat="1">
      <c r="A122" s="13"/>
      <c r="B122" s="236"/>
      <c r="C122" s="237"/>
      <c r="D122" s="238" t="s">
        <v>591</v>
      </c>
      <c r="E122" s="239" t="s">
        <v>1</v>
      </c>
      <c r="F122" s="240" t="s">
        <v>1827</v>
      </c>
      <c r="G122" s="237"/>
      <c r="H122" s="241">
        <v>1</v>
      </c>
      <c r="I122" s="242"/>
      <c r="J122" s="237"/>
      <c r="K122" s="237"/>
      <c r="L122" s="243"/>
      <c r="M122" s="244"/>
      <c r="N122" s="245"/>
      <c r="O122" s="245"/>
      <c r="P122" s="245"/>
      <c r="Q122" s="245"/>
      <c r="R122" s="245"/>
      <c r="S122" s="245"/>
      <c r="T122" s="24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7" t="s">
        <v>591</v>
      </c>
      <c r="AU122" s="247" t="s">
        <v>83</v>
      </c>
      <c r="AV122" s="13" t="s">
        <v>85</v>
      </c>
      <c r="AW122" s="13" t="s">
        <v>31</v>
      </c>
      <c r="AX122" s="13" t="s">
        <v>75</v>
      </c>
      <c r="AY122" s="247" t="s">
        <v>160</v>
      </c>
    </row>
    <row r="123" s="15" customFormat="1">
      <c r="A123" s="15"/>
      <c r="B123" s="268"/>
      <c r="C123" s="269"/>
      <c r="D123" s="238" t="s">
        <v>591</v>
      </c>
      <c r="E123" s="270" t="s">
        <v>1</v>
      </c>
      <c r="F123" s="271" t="s">
        <v>660</v>
      </c>
      <c r="G123" s="269"/>
      <c r="H123" s="272">
        <v>1</v>
      </c>
      <c r="I123" s="273"/>
      <c r="J123" s="269"/>
      <c r="K123" s="269"/>
      <c r="L123" s="274"/>
      <c r="M123" s="275"/>
      <c r="N123" s="276"/>
      <c r="O123" s="276"/>
      <c r="P123" s="276"/>
      <c r="Q123" s="276"/>
      <c r="R123" s="276"/>
      <c r="S123" s="276"/>
      <c r="T123" s="277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8" t="s">
        <v>591</v>
      </c>
      <c r="AU123" s="278" t="s">
        <v>83</v>
      </c>
      <c r="AV123" s="15" t="s">
        <v>165</v>
      </c>
      <c r="AW123" s="15" t="s">
        <v>31</v>
      </c>
      <c r="AX123" s="15" t="s">
        <v>83</v>
      </c>
      <c r="AY123" s="278" t="s">
        <v>160</v>
      </c>
    </row>
    <row r="124" s="2" customFormat="1" ht="24.15" customHeight="1">
      <c r="A124" s="38"/>
      <c r="B124" s="39"/>
      <c r="C124" s="210" t="s">
        <v>85</v>
      </c>
      <c r="D124" s="210" t="s">
        <v>161</v>
      </c>
      <c r="E124" s="211" t="s">
        <v>1828</v>
      </c>
      <c r="F124" s="212" t="s">
        <v>1829</v>
      </c>
      <c r="G124" s="213" t="s">
        <v>168</v>
      </c>
      <c r="H124" s="214">
        <v>1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202</v>
      </c>
    </row>
    <row r="125" s="13" customFormat="1">
      <c r="A125" s="13"/>
      <c r="B125" s="236"/>
      <c r="C125" s="237"/>
      <c r="D125" s="238" t="s">
        <v>591</v>
      </c>
      <c r="E125" s="239" t="s">
        <v>1</v>
      </c>
      <c r="F125" s="240" t="s">
        <v>1827</v>
      </c>
      <c r="G125" s="237"/>
      <c r="H125" s="241">
        <v>1</v>
      </c>
      <c r="I125" s="242"/>
      <c r="J125" s="237"/>
      <c r="K125" s="237"/>
      <c r="L125" s="243"/>
      <c r="M125" s="244"/>
      <c r="N125" s="245"/>
      <c r="O125" s="245"/>
      <c r="P125" s="245"/>
      <c r="Q125" s="245"/>
      <c r="R125" s="245"/>
      <c r="S125" s="245"/>
      <c r="T125" s="24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7" t="s">
        <v>591</v>
      </c>
      <c r="AU125" s="247" t="s">
        <v>83</v>
      </c>
      <c r="AV125" s="13" t="s">
        <v>85</v>
      </c>
      <c r="AW125" s="13" t="s">
        <v>31</v>
      </c>
      <c r="AX125" s="13" t="s">
        <v>75</v>
      </c>
      <c r="AY125" s="247" t="s">
        <v>160</v>
      </c>
    </row>
    <row r="126" s="15" customFormat="1">
      <c r="A126" s="15"/>
      <c r="B126" s="268"/>
      <c r="C126" s="269"/>
      <c r="D126" s="238" t="s">
        <v>591</v>
      </c>
      <c r="E126" s="270" t="s">
        <v>1</v>
      </c>
      <c r="F126" s="271" t="s">
        <v>660</v>
      </c>
      <c r="G126" s="269"/>
      <c r="H126" s="272">
        <v>1</v>
      </c>
      <c r="I126" s="273"/>
      <c r="J126" s="269"/>
      <c r="K126" s="269"/>
      <c r="L126" s="274"/>
      <c r="M126" s="275"/>
      <c r="N126" s="276"/>
      <c r="O126" s="276"/>
      <c r="P126" s="276"/>
      <c r="Q126" s="276"/>
      <c r="R126" s="276"/>
      <c r="S126" s="276"/>
      <c r="T126" s="277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8" t="s">
        <v>591</v>
      </c>
      <c r="AU126" s="278" t="s">
        <v>83</v>
      </c>
      <c r="AV126" s="15" t="s">
        <v>165</v>
      </c>
      <c r="AW126" s="15" t="s">
        <v>31</v>
      </c>
      <c r="AX126" s="15" t="s">
        <v>83</v>
      </c>
      <c r="AY126" s="278" t="s">
        <v>160</v>
      </c>
    </row>
    <row r="127" s="2" customFormat="1" ht="24.15" customHeight="1">
      <c r="A127" s="38"/>
      <c r="B127" s="39"/>
      <c r="C127" s="210" t="s">
        <v>169</v>
      </c>
      <c r="D127" s="210" t="s">
        <v>161</v>
      </c>
      <c r="E127" s="211" t="s">
        <v>1830</v>
      </c>
      <c r="F127" s="212" t="s">
        <v>1831</v>
      </c>
      <c r="G127" s="213" t="s">
        <v>168</v>
      </c>
      <c r="H127" s="214">
        <v>1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206</v>
      </c>
    </row>
    <row r="128" s="13" customFormat="1">
      <c r="A128" s="13"/>
      <c r="B128" s="236"/>
      <c r="C128" s="237"/>
      <c r="D128" s="238" t="s">
        <v>591</v>
      </c>
      <c r="E128" s="239" t="s">
        <v>1</v>
      </c>
      <c r="F128" s="240" t="s">
        <v>1827</v>
      </c>
      <c r="G128" s="237"/>
      <c r="H128" s="241">
        <v>1</v>
      </c>
      <c r="I128" s="242"/>
      <c r="J128" s="237"/>
      <c r="K128" s="237"/>
      <c r="L128" s="243"/>
      <c r="M128" s="244"/>
      <c r="N128" s="245"/>
      <c r="O128" s="245"/>
      <c r="P128" s="245"/>
      <c r="Q128" s="245"/>
      <c r="R128" s="245"/>
      <c r="S128" s="245"/>
      <c r="T128" s="24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7" t="s">
        <v>591</v>
      </c>
      <c r="AU128" s="247" t="s">
        <v>83</v>
      </c>
      <c r="AV128" s="13" t="s">
        <v>85</v>
      </c>
      <c r="AW128" s="13" t="s">
        <v>31</v>
      </c>
      <c r="AX128" s="13" t="s">
        <v>75</v>
      </c>
      <c r="AY128" s="247" t="s">
        <v>160</v>
      </c>
    </row>
    <row r="129" s="15" customFormat="1">
      <c r="A129" s="15"/>
      <c r="B129" s="268"/>
      <c r="C129" s="269"/>
      <c r="D129" s="238" t="s">
        <v>591</v>
      </c>
      <c r="E129" s="270" t="s">
        <v>1</v>
      </c>
      <c r="F129" s="271" t="s">
        <v>660</v>
      </c>
      <c r="G129" s="269"/>
      <c r="H129" s="272">
        <v>1</v>
      </c>
      <c r="I129" s="273"/>
      <c r="J129" s="269"/>
      <c r="K129" s="269"/>
      <c r="L129" s="274"/>
      <c r="M129" s="275"/>
      <c r="N129" s="276"/>
      <c r="O129" s="276"/>
      <c r="P129" s="276"/>
      <c r="Q129" s="276"/>
      <c r="R129" s="276"/>
      <c r="S129" s="276"/>
      <c r="T129" s="27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8" t="s">
        <v>591</v>
      </c>
      <c r="AU129" s="278" t="s">
        <v>83</v>
      </c>
      <c r="AV129" s="15" t="s">
        <v>165</v>
      </c>
      <c r="AW129" s="15" t="s">
        <v>31</v>
      </c>
      <c r="AX129" s="15" t="s">
        <v>83</v>
      </c>
      <c r="AY129" s="278" t="s">
        <v>160</v>
      </c>
    </row>
    <row r="130" s="2" customFormat="1" ht="24.15" customHeight="1">
      <c r="A130" s="38"/>
      <c r="B130" s="39"/>
      <c r="C130" s="210" t="s">
        <v>165</v>
      </c>
      <c r="D130" s="210" t="s">
        <v>161</v>
      </c>
      <c r="E130" s="211" t="s">
        <v>1832</v>
      </c>
      <c r="F130" s="212" t="s">
        <v>1833</v>
      </c>
      <c r="G130" s="213" t="s">
        <v>168</v>
      </c>
      <c r="H130" s="214">
        <v>1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209</v>
      </c>
    </row>
    <row r="131" s="13" customFormat="1">
      <c r="A131" s="13"/>
      <c r="B131" s="236"/>
      <c r="C131" s="237"/>
      <c r="D131" s="238" t="s">
        <v>591</v>
      </c>
      <c r="E131" s="239" t="s">
        <v>1</v>
      </c>
      <c r="F131" s="240" t="s">
        <v>1827</v>
      </c>
      <c r="G131" s="237"/>
      <c r="H131" s="241">
        <v>1</v>
      </c>
      <c r="I131" s="242"/>
      <c r="J131" s="237"/>
      <c r="K131" s="237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591</v>
      </c>
      <c r="AU131" s="247" t="s">
        <v>83</v>
      </c>
      <c r="AV131" s="13" t="s">
        <v>85</v>
      </c>
      <c r="AW131" s="13" t="s">
        <v>31</v>
      </c>
      <c r="AX131" s="13" t="s">
        <v>75</v>
      </c>
      <c r="AY131" s="247" t="s">
        <v>160</v>
      </c>
    </row>
    <row r="132" s="15" customFormat="1">
      <c r="A132" s="15"/>
      <c r="B132" s="268"/>
      <c r="C132" s="269"/>
      <c r="D132" s="238" t="s">
        <v>591</v>
      </c>
      <c r="E132" s="270" t="s">
        <v>1</v>
      </c>
      <c r="F132" s="271" t="s">
        <v>660</v>
      </c>
      <c r="G132" s="269"/>
      <c r="H132" s="272">
        <v>1</v>
      </c>
      <c r="I132" s="273"/>
      <c r="J132" s="269"/>
      <c r="K132" s="269"/>
      <c r="L132" s="274"/>
      <c r="M132" s="275"/>
      <c r="N132" s="276"/>
      <c r="O132" s="276"/>
      <c r="P132" s="276"/>
      <c r="Q132" s="276"/>
      <c r="R132" s="276"/>
      <c r="S132" s="276"/>
      <c r="T132" s="27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8" t="s">
        <v>591</v>
      </c>
      <c r="AU132" s="278" t="s">
        <v>83</v>
      </c>
      <c r="AV132" s="15" t="s">
        <v>165</v>
      </c>
      <c r="AW132" s="15" t="s">
        <v>31</v>
      </c>
      <c r="AX132" s="15" t="s">
        <v>83</v>
      </c>
      <c r="AY132" s="278" t="s">
        <v>160</v>
      </c>
    </row>
    <row r="133" s="2" customFormat="1" ht="16.5" customHeight="1">
      <c r="A133" s="38"/>
      <c r="B133" s="39"/>
      <c r="C133" s="210" t="s">
        <v>176</v>
      </c>
      <c r="D133" s="210" t="s">
        <v>161</v>
      </c>
      <c r="E133" s="211" t="s">
        <v>1834</v>
      </c>
      <c r="F133" s="212" t="s">
        <v>1835</v>
      </c>
      <c r="G133" s="213" t="s">
        <v>168</v>
      </c>
      <c r="H133" s="214">
        <v>2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213</v>
      </c>
    </row>
    <row r="134" s="13" customFormat="1">
      <c r="A134" s="13"/>
      <c r="B134" s="236"/>
      <c r="C134" s="237"/>
      <c r="D134" s="238" t="s">
        <v>591</v>
      </c>
      <c r="E134" s="239" t="s">
        <v>1</v>
      </c>
      <c r="F134" s="240" t="s">
        <v>1836</v>
      </c>
      <c r="G134" s="237"/>
      <c r="H134" s="241">
        <v>2</v>
      </c>
      <c r="I134" s="242"/>
      <c r="J134" s="237"/>
      <c r="K134" s="237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591</v>
      </c>
      <c r="AU134" s="247" t="s">
        <v>83</v>
      </c>
      <c r="AV134" s="13" t="s">
        <v>85</v>
      </c>
      <c r="AW134" s="13" t="s">
        <v>31</v>
      </c>
      <c r="AX134" s="13" t="s">
        <v>75</v>
      </c>
      <c r="AY134" s="247" t="s">
        <v>160</v>
      </c>
    </row>
    <row r="135" s="15" customFormat="1">
      <c r="A135" s="15"/>
      <c r="B135" s="268"/>
      <c r="C135" s="269"/>
      <c r="D135" s="238" t="s">
        <v>591</v>
      </c>
      <c r="E135" s="270" t="s">
        <v>1</v>
      </c>
      <c r="F135" s="271" t="s">
        <v>660</v>
      </c>
      <c r="G135" s="269"/>
      <c r="H135" s="272">
        <v>2</v>
      </c>
      <c r="I135" s="273"/>
      <c r="J135" s="269"/>
      <c r="K135" s="269"/>
      <c r="L135" s="274"/>
      <c r="M135" s="275"/>
      <c r="N135" s="276"/>
      <c r="O135" s="276"/>
      <c r="P135" s="276"/>
      <c r="Q135" s="276"/>
      <c r="R135" s="276"/>
      <c r="S135" s="276"/>
      <c r="T135" s="27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8" t="s">
        <v>591</v>
      </c>
      <c r="AU135" s="278" t="s">
        <v>83</v>
      </c>
      <c r="AV135" s="15" t="s">
        <v>165</v>
      </c>
      <c r="AW135" s="15" t="s">
        <v>31</v>
      </c>
      <c r="AX135" s="15" t="s">
        <v>83</v>
      </c>
      <c r="AY135" s="278" t="s">
        <v>160</v>
      </c>
    </row>
    <row r="136" s="2" customFormat="1" ht="16.5" customHeight="1">
      <c r="A136" s="38"/>
      <c r="B136" s="39"/>
      <c r="C136" s="210" t="s">
        <v>172</v>
      </c>
      <c r="D136" s="210" t="s">
        <v>161</v>
      </c>
      <c r="E136" s="211" t="s">
        <v>1837</v>
      </c>
      <c r="F136" s="212" t="s">
        <v>1838</v>
      </c>
      <c r="G136" s="213" t="s">
        <v>168</v>
      </c>
      <c r="H136" s="214">
        <v>2</v>
      </c>
      <c r="I136" s="215"/>
      <c r="J136" s="216">
        <f>ROUND(I136*H136,2)</f>
        <v>0</v>
      </c>
      <c r="K136" s="212" t="s">
        <v>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83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216</v>
      </c>
    </row>
    <row r="137" s="13" customFormat="1">
      <c r="A137" s="13"/>
      <c r="B137" s="236"/>
      <c r="C137" s="237"/>
      <c r="D137" s="238" t="s">
        <v>591</v>
      </c>
      <c r="E137" s="239" t="s">
        <v>1</v>
      </c>
      <c r="F137" s="240" t="s">
        <v>1839</v>
      </c>
      <c r="G137" s="237"/>
      <c r="H137" s="241">
        <v>2</v>
      </c>
      <c r="I137" s="242"/>
      <c r="J137" s="237"/>
      <c r="K137" s="237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591</v>
      </c>
      <c r="AU137" s="247" t="s">
        <v>83</v>
      </c>
      <c r="AV137" s="13" t="s">
        <v>85</v>
      </c>
      <c r="AW137" s="13" t="s">
        <v>31</v>
      </c>
      <c r="AX137" s="13" t="s">
        <v>75</v>
      </c>
      <c r="AY137" s="247" t="s">
        <v>160</v>
      </c>
    </row>
    <row r="138" s="15" customFormat="1">
      <c r="A138" s="15"/>
      <c r="B138" s="268"/>
      <c r="C138" s="269"/>
      <c r="D138" s="238" t="s">
        <v>591</v>
      </c>
      <c r="E138" s="270" t="s">
        <v>1</v>
      </c>
      <c r="F138" s="271" t="s">
        <v>660</v>
      </c>
      <c r="G138" s="269"/>
      <c r="H138" s="272">
        <v>2</v>
      </c>
      <c r="I138" s="273"/>
      <c r="J138" s="269"/>
      <c r="K138" s="269"/>
      <c r="L138" s="274"/>
      <c r="M138" s="275"/>
      <c r="N138" s="276"/>
      <c r="O138" s="276"/>
      <c r="P138" s="276"/>
      <c r="Q138" s="276"/>
      <c r="R138" s="276"/>
      <c r="S138" s="276"/>
      <c r="T138" s="27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8" t="s">
        <v>591</v>
      </c>
      <c r="AU138" s="278" t="s">
        <v>83</v>
      </c>
      <c r="AV138" s="15" t="s">
        <v>165</v>
      </c>
      <c r="AW138" s="15" t="s">
        <v>31</v>
      </c>
      <c r="AX138" s="15" t="s">
        <v>83</v>
      </c>
      <c r="AY138" s="278" t="s">
        <v>160</v>
      </c>
    </row>
    <row r="139" s="2" customFormat="1" ht="16.5" customHeight="1">
      <c r="A139" s="38"/>
      <c r="B139" s="39"/>
      <c r="C139" s="210" t="s">
        <v>182</v>
      </c>
      <c r="D139" s="210" t="s">
        <v>161</v>
      </c>
      <c r="E139" s="211" t="s">
        <v>1840</v>
      </c>
      <c r="F139" s="212" t="s">
        <v>1841</v>
      </c>
      <c r="G139" s="213" t="s">
        <v>168</v>
      </c>
      <c r="H139" s="214">
        <v>2</v>
      </c>
      <c r="I139" s="215"/>
      <c r="J139" s="216">
        <f>ROUND(I139*H139,2)</f>
        <v>0</v>
      </c>
      <c r="K139" s="212" t="s">
        <v>1</v>
      </c>
      <c r="L139" s="44"/>
      <c r="M139" s="217" t="s">
        <v>1</v>
      </c>
      <c r="N139" s="218" t="s">
        <v>40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165</v>
      </c>
      <c r="AT139" s="221" t="s">
        <v>161</v>
      </c>
      <c r="AU139" s="221" t="s">
        <v>83</v>
      </c>
      <c r="AY139" s="17" t="s">
        <v>160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83</v>
      </c>
      <c r="BK139" s="222">
        <f>ROUND(I139*H139,2)</f>
        <v>0</v>
      </c>
      <c r="BL139" s="17" t="s">
        <v>165</v>
      </c>
      <c r="BM139" s="221" t="s">
        <v>220</v>
      </c>
    </row>
    <row r="140" s="13" customFormat="1">
      <c r="A140" s="13"/>
      <c r="B140" s="236"/>
      <c r="C140" s="237"/>
      <c r="D140" s="238" t="s">
        <v>591</v>
      </c>
      <c r="E140" s="239" t="s">
        <v>1</v>
      </c>
      <c r="F140" s="240" t="s">
        <v>1842</v>
      </c>
      <c r="G140" s="237"/>
      <c r="H140" s="241">
        <v>2</v>
      </c>
      <c r="I140" s="242"/>
      <c r="J140" s="237"/>
      <c r="K140" s="237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591</v>
      </c>
      <c r="AU140" s="247" t="s">
        <v>83</v>
      </c>
      <c r="AV140" s="13" t="s">
        <v>85</v>
      </c>
      <c r="AW140" s="13" t="s">
        <v>31</v>
      </c>
      <c r="AX140" s="13" t="s">
        <v>75</v>
      </c>
      <c r="AY140" s="247" t="s">
        <v>160</v>
      </c>
    </row>
    <row r="141" s="15" customFormat="1">
      <c r="A141" s="15"/>
      <c r="B141" s="268"/>
      <c r="C141" s="269"/>
      <c r="D141" s="238" t="s">
        <v>591</v>
      </c>
      <c r="E141" s="270" t="s">
        <v>1</v>
      </c>
      <c r="F141" s="271" t="s">
        <v>660</v>
      </c>
      <c r="G141" s="269"/>
      <c r="H141" s="272">
        <v>2</v>
      </c>
      <c r="I141" s="273"/>
      <c r="J141" s="269"/>
      <c r="K141" s="269"/>
      <c r="L141" s="274"/>
      <c r="M141" s="275"/>
      <c r="N141" s="276"/>
      <c r="O141" s="276"/>
      <c r="P141" s="276"/>
      <c r="Q141" s="276"/>
      <c r="R141" s="276"/>
      <c r="S141" s="276"/>
      <c r="T141" s="27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8" t="s">
        <v>591</v>
      </c>
      <c r="AU141" s="278" t="s">
        <v>83</v>
      </c>
      <c r="AV141" s="15" t="s">
        <v>165</v>
      </c>
      <c r="AW141" s="15" t="s">
        <v>31</v>
      </c>
      <c r="AX141" s="15" t="s">
        <v>83</v>
      </c>
      <c r="AY141" s="278" t="s">
        <v>160</v>
      </c>
    </row>
    <row r="142" s="2" customFormat="1" ht="24.15" customHeight="1">
      <c r="A142" s="38"/>
      <c r="B142" s="39"/>
      <c r="C142" s="210" t="s">
        <v>175</v>
      </c>
      <c r="D142" s="210" t="s">
        <v>161</v>
      </c>
      <c r="E142" s="211" t="s">
        <v>1843</v>
      </c>
      <c r="F142" s="212" t="s">
        <v>1844</v>
      </c>
      <c r="G142" s="213" t="s">
        <v>168</v>
      </c>
      <c r="H142" s="214">
        <v>3</v>
      </c>
      <c r="I142" s="215"/>
      <c r="J142" s="216">
        <f>ROUND(I142*H142,2)</f>
        <v>0</v>
      </c>
      <c r="K142" s="212" t="s">
        <v>1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83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223</v>
      </c>
    </row>
    <row r="143" s="2" customFormat="1" ht="16.5" customHeight="1">
      <c r="A143" s="38"/>
      <c r="B143" s="39"/>
      <c r="C143" s="210" t="s">
        <v>189</v>
      </c>
      <c r="D143" s="210" t="s">
        <v>161</v>
      </c>
      <c r="E143" s="211" t="s">
        <v>1845</v>
      </c>
      <c r="F143" s="212" t="s">
        <v>1846</v>
      </c>
      <c r="G143" s="213" t="s">
        <v>168</v>
      </c>
      <c r="H143" s="214">
        <v>6</v>
      </c>
      <c r="I143" s="215"/>
      <c r="J143" s="216">
        <f>ROUND(I143*H143,2)</f>
        <v>0</v>
      </c>
      <c r="K143" s="212" t="s">
        <v>1</v>
      </c>
      <c r="L143" s="44"/>
      <c r="M143" s="217" t="s">
        <v>1</v>
      </c>
      <c r="N143" s="218" t="s">
        <v>40</v>
      </c>
      <c r="O143" s="91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165</v>
      </c>
      <c r="AT143" s="221" t="s">
        <v>161</v>
      </c>
      <c r="AU143" s="221" t="s">
        <v>83</v>
      </c>
      <c r="AY143" s="17" t="s">
        <v>160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83</v>
      </c>
      <c r="BK143" s="222">
        <f>ROUND(I143*H143,2)</f>
        <v>0</v>
      </c>
      <c r="BL143" s="17" t="s">
        <v>165</v>
      </c>
      <c r="BM143" s="221" t="s">
        <v>227</v>
      </c>
    </row>
    <row r="144" s="13" customFormat="1">
      <c r="A144" s="13"/>
      <c r="B144" s="236"/>
      <c r="C144" s="237"/>
      <c r="D144" s="238" t="s">
        <v>591</v>
      </c>
      <c r="E144" s="239" t="s">
        <v>1</v>
      </c>
      <c r="F144" s="240" t="s">
        <v>1847</v>
      </c>
      <c r="G144" s="237"/>
      <c r="H144" s="241">
        <v>6</v>
      </c>
      <c r="I144" s="242"/>
      <c r="J144" s="237"/>
      <c r="K144" s="237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591</v>
      </c>
      <c r="AU144" s="247" t="s">
        <v>83</v>
      </c>
      <c r="AV144" s="13" t="s">
        <v>85</v>
      </c>
      <c r="AW144" s="13" t="s">
        <v>31</v>
      </c>
      <c r="AX144" s="13" t="s">
        <v>75</v>
      </c>
      <c r="AY144" s="247" t="s">
        <v>160</v>
      </c>
    </row>
    <row r="145" s="15" customFormat="1">
      <c r="A145" s="15"/>
      <c r="B145" s="268"/>
      <c r="C145" s="269"/>
      <c r="D145" s="238" t="s">
        <v>591</v>
      </c>
      <c r="E145" s="270" t="s">
        <v>1</v>
      </c>
      <c r="F145" s="271" t="s">
        <v>660</v>
      </c>
      <c r="G145" s="269"/>
      <c r="H145" s="272">
        <v>6</v>
      </c>
      <c r="I145" s="273"/>
      <c r="J145" s="269"/>
      <c r="K145" s="269"/>
      <c r="L145" s="274"/>
      <c r="M145" s="275"/>
      <c r="N145" s="276"/>
      <c r="O145" s="276"/>
      <c r="P145" s="276"/>
      <c r="Q145" s="276"/>
      <c r="R145" s="276"/>
      <c r="S145" s="276"/>
      <c r="T145" s="27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8" t="s">
        <v>591</v>
      </c>
      <c r="AU145" s="278" t="s">
        <v>83</v>
      </c>
      <c r="AV145" s="15" t="s">
        <v>165</v>
      </c>
      <c r="AW145" s="15" t="s">
        <v>31</v>
      </c>
      <c r="AX145" s="15" t="s">
        <v>83</v>
      </c>
      <c r="AY145" s="278" t="s">
        <v>160</v>
      </c>
    </row>
    <row r="146" s="2" customFormat="1" ht="16.5" customHeight="1">
      <c r="A146" s="38"/>
      <c r="B146" s="39"/>
      <c r="C146" s="210" t="s">
        <v>179</v>
      </c>
      <c r="D146" s="210" t="s">
        <v>161</v>
      </c>
      <c r="E146" s="211" t="s">
        <v>1848</v>
      </c>
      <c r="F146" s="212" t="s">
        <v>1849</v>
      </c>
      <c r="G146" s="213" t="s">
        <v>168</v>
      </c>
      <c r="H146" s="214">
        <v>6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83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230</v>
      </c>
    </row>
    <row r="147" s="13" customFormat="1">
      <c r="A147" s="13"/>
      <c r="B147" s="236"/>
      <c r="C147" s="237"/>
      <c r="D147" s="238" t="s">
        <v>591</v>
      </c>
      <c r="E147" s="239" t="s">
        <v>1</v>
      </c>
      <c r="F147" s="240" t="s">
        <v>1850</v>
      </c>
      <c r="G147" s="237"/>
      <c r="H147" s="241">
        <v>6</v>
      </c>
      <c r="I147" s="242"/>
      <c r="J147" s="237"/>
      <c r="K147" s="237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591</v>
      </c>
      <c r="AU147" s="247" t="s">
        <v>83</v>
      </c>
      <c r="AV147" s="13" t="s">
        <v>85</v>
      </c>
      <c r="AW147" s="13" t="s">
        <v>31</v>
      </c>
      <c r="AX147" s="13" t="s">
        <v>75</v>
      </c>
      <c r="AY147" s="247" t="s">
        <v>160</v>
      </c>
    </row>
    <row r="148" s="15" customFormat="1">
      <c r="A148" s="15"/>
      <c r="B148" s="268"/>
      <c r="C148" s="269"/>
      <c r="D148" s="238" t="s">
        <v>591</v>
      </c>
      <c r="E148" s="270" t="s">
        <v>1</v>
      </c>
      <c r="F148" s="271" t="s">
        <v>660</v>
      </c>
      <c r="G148" s="269"/>
      <c r="H148" s="272">
        <v>6</v>
      </c>
      <c r="I148" s="273"/>
      <c r="J148" s="269"/>
      <c r="K148" s="269"/>
      <c r="L148" s="274"/>
      <c r="M148" s="275"/>
      <c r="N148" s="276"/>
      <c r="O148" s="276"/>
      <c r="P148" s="276"/>
      <c r="Q148" s="276"/>
      <c r="R148" s="276"/>
      <c r="S148" s="276"/>
      <c r="T148" s="27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8" t="s">
        <v>591</v>
      </c>
      <c r="AU148" s="278" t="s">
        <v>83</v>
      </c>
      <c r="AV148" s="15" t="s">
        <v>165</v>
      </c>
      <c r="AW148" s="15" t="s">
        <v>31</v>
      </c>
      <c r="AX148" s="15" t="s">
        <v>83</v>
      </c>
      <c r="AY148" s="278" t="s">
        <v>160</v>
      </c>
    </row>
    <row r="149" s="2" customFormat="1" ht="24.15" customHeight="1">
      <c r="A149" s="38"/>
      <c r="B149" s="39"/>
      <c r="C149" s="210" t="s">
        <v>196</v>
      </c>
      <c r="D149" s="210" t="s">
        <v>161</v>
      </c>
      <c r="E149" s="211" t="s">
        <v>1851</v>
      </c>
      <c r="F149" s="212" t="s">
        <v>1852</v>
      </c>
      <c r="G149" s="213" t="s">
        <v>168</v>
      </c>
      <c r="H149" s="214">
        <v>2</v>
      </c>
      <c r="I149" s="215"/>
      <c r="J149" s="216">
        <f>ROUND(I149*H149,2)</f>
        <v>0</v>
      </c>
      <c r="K149" s="212" t="s">
        <v>1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83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233</v>
      </c>
    </row>
    <row r="150" s="13" customFormat="1">
      <c r="A150" s="13"/>
      <c r="B150" s="236"/>
      <c r="C150" s="237"/>
      <c r="D150" s="238" t="s">
        <v>591</v>
      </c>
      <c r="E150" s="239" t="s">
        <v>1</v>
      </c>
      <c r="F150" s="240" t="s">
        <v>1853</v>
      </c>
      <c r="G150" s="237"/>
      <c r="H150" s="241">
        <v>2</v>
      </c>
      <c r="I150" s="242"/>
      <c r="J150" s="237"/>
      <c r="K150" s="237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591</v>
      </c>
      <c r="AU150" s="247" t="s">
        <v>83</v>
      </c>
      <c r="AV150" s="13" t="s">
        <v>85</v>
      </c>
      <c r="AW150" s="13" t="s">
        <v>31</v>
      </c>
      <c r="AX150" s="13" t="s">
        <v>75</v>
      </c>
      <c r="AY150" s="247" t="s">
        <v>160</v>
      </c>
    </row>
    <row r="151" s="15" customFormat="1">
      <c r="A151" s="15"/>
      <c r="B151" s="268"/>
      <c r="C151" s="269"/>
      <c r="D151" s="238" t="s">
        <v>591</v>
      </c>
      <c r="E151" s="270" t="s">
        <v>1</v>
      </c>
      <c r="F151" s="271" t="s">
        <v>660</v>
      </c>
      <c r="G151" s="269"/>
      <c r="H151" s="272">
        <v>2</v>
      </c>
      <c r="I151" s="273"/>
      <c r="J151" s="269"/>
      <c r="K151" s="269"/>
      <c r="L151" s="274"/>
      <c r="M151" s="275"/>
      <c r="N151" s="276"/>
      <c r="O151" s="276"/>
      <c r="P151" s="276"/>
      <c r="Q151" s="276"/>
      <c r="R151" s="276"/>
      <c r="S151" s="276"/>
      <c r="T151" s="27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8" t="s">
        <v>591</v>
      </c>
      <c r="AU151" s="278" t="s">
        <v>83</v>
      </c>
      <c r="AV151" s="15" t="s">
        <v>165</v>
      </c>
      <c r="AW151" s="15" t="s">
        <v>31</v>
      </c>
      <c r="AX151" s="15" t="s">
        <v>83</v>
      </c>
      <c r="AY151" s="278" t="s">
        <v>160</v>
      </c>
    </row>
    <row r="152" s="2" customFormat="1" ht="24.15" customHeight="1">
      <c r="A152" s="38"/>
      <c r="B152" s="39"/>
      <c r="C152" s="210" t="s">
        <v>8</v>
      </c>
      <c r="D152" s="210" t="s">
        <v>161</v>
      </c>
      <c r="E152" s="211" t="s">
        <v>1854</v>
      </c>
      <c r="F152" s="212" t="s">
        <v>1855</v>
      </c>
      <c r="G152" s="213" t="s">
        <v>168</v>
      </c>
      <c r="H152" s="214">
        <v>1</v>
      </c>
      <c r="I152" s="215"/>
      <c r="J152" s="216">
        <f>ROUND(I152*H152,2)</f>
        <v>0</v>
      </c>
      <c r="K152" s="212" t="s">
        <v>1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83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236</v>
      </c>
    </row>
    <row r="153" s="13" customFormat="1">
      <c r="A153" s="13"/>
      <c r="B153" s="236"/>
      <c r="C153" s="237"/>
      <c r="D153" s="238" t="s">
        <v>591</v>
      </c>
      <c r="E153" s="239" t="s">
        <v>1</v>
      </c>
      <c r="F153" s="240" t="s">
        <v>1827</v>
      </c>
      <c r="G153" s="237"/>
      <c r="H153" s="241">
        <v>1</v>
      </c>
      <c r="I153" s="242"/>
      <c r="J153" s="237"/>
      <c r="K153" s="237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591</v>
      </c>
      <c r="AU153" s="247" t="s">
        <v>83</v>
      </c>
      <c r="AV153" s="13" t="s">
        <v>85</v>
      </c>
      <c r="AW153" s="13" t="s">
        <v>31</v>
      </c>
      <c r="AX153" s="13" t="s">
        <v>75</v>
      </c>
      <c r="AY153" s="247" t="s">
        <v>160</v>
      </c>
    </row>
    <row r="154" s="15" customFormat="1">
      <c r="A154" s="15"/>
      <c r="B154" s="268"/>
      <c r="C154" s="269"/>
      <c r="D154" s="238" t="s">
        <v>591</v>
      </c>
      <c r="E154" s="270" t="s">
        <v>1</v>
      </c>
      <c r="F154" s="271" t="s">
        <v>660</v>
      </c>
      <c r="G154" s="269"/>
      <c r="H154" s="272">
        <v>1</v>
      </c>
      <c r="I154" s="273"/>
      <c r="J154" s="269"/>
      <c r="K154" s="269"/>
      <c r="L154" s="274"/>
      <c r="M154" s="275"/>
      <c r="N154" s="276"/>
      <c r="O154" s="276"/>
      <c r="P154" s="276"/>
      <c r="Q154" s="276"/>
      <c r="R154" s="276"/>
      <c r="S154" s="276"/>
      <c r="T154" s="27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8" t="s">
        <v>591</v>
      </c>
      <c r="AU154" s="278" t="s">
        <v>83</v>
      </c>
      <c r="AV154" s="15" t="s">
        <v>165</v>
      </c>
      <c r="AW154" s="15" t="s">
        <v>31</v>
      </c>
      <c r="AX154" s="15" t="s">
        <v>83</v>
      </c>
      <c r="AY154" s="278" t="s">
        <v>160</v>
      </c>
    </row>
    <row r="155" s="2" customFormat="1" ht="24.15" customHeight="1">
      <c r="A155" s="38"/>
      <c r="B155" s="39"/>
      <c r="C155" s="210" t="s">
        <v>203</v>
      </c>
      <c r="D155" s="210" t="s">
        <v>161</v>
      </c>
      <c r="E155" s="211" t="s">
        <v>1856</v>
      </c>
      <c r="F155" s="212" t="s">
        <v>1857</v>
      </c>
      <c r="G155" s="213" t="s">
        <v>168</v>
      </c>
      <c r="H155" s="214">
        <v>1</v>
      </c>
      <c r="I155" s="215"/>
      <c r="J155" s="216">
        <f>ROUND(I155*H155,2)</f>
        <v>0</v>
      </c>
      <c r="K155" s="212" t="s">
        <v>1</v>
      </c>
      <c r="L155" s="44"/>
      <c r="M155" s="217" t="s">
        <v>1</v>
      </c>
      <c r="N155" s="218" t="s">
        <v>40</v>
      </c>
      <c r="O155" s="91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165</v>
      </c>
      <c r="AT155" s="221" t="s">
        <v>161</v>
      </c>
      <c r="AU155" s="221" t="s">
        <v>83</v>
      </c>
      <c r="AY155" s="17" t="s">
        <v>160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83</v>
      </c>
      <c r="BK155" s="222">
        <f>ROUND(I155*H155,2)</f>
        <v>0</v>
      </c>
      <c r="BL155" s="17" t="s">
        <v>165</v>
      </c>
      <c r="BM155" s="221" t="s">
        <v>240</v>
      </c>
    </row>
    <row r="156" s="13" customFormat="1">
      <c r="A156" s="13"/>
      <c r="B156" s="236"/>
      <c r="C156" s="237"/>
      <c r="D156" s="238" t="s">
        <v>591</v>
      </c>
      <c r="E156" s="239" t="s">
        <v>1</v>
      </c>
      <c r="F156" s="240" t="s">
        <v>1827</v>
      </c>
      <c r="G156" s="237"/>
      <c r="H156" s="241">
        <v>1</v>
      </c>
      <c r="I156" s="242"/>
      <c r="J156" s="237"/>
      <c r="K156" s="237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591</v>
      </c>
      <c r="AU156" s="247" t="s">
        <v>83</v>
      </c>
      <c r="AV156" s="13" t="s">
        <v>85</v>
      </c>
      <c r="AW156" s="13" t="s">
        <v>31</v>
      </c>
      <c r="AX156" s="13" t="s">
        <v>75</v>
      </c>
      <c r="AY156" s="247" t="s">
        <v>160</v>
      </c>
    </row>
    <row r="157" s="15" customFormat="1">
      <c r="A157" s="15"/>
      <c r="B157" s="268"/>
      <c r="C157" s="269"/>
      <c r="D157" s="238" t="s">
        <v>591</v>
      </c>
      <c r="E157" s="270" t="s">
        <v>1</v>
      </c>
      <c r="F157" s="271" t="s">
        <v>660</v>
      </c>
      <c r="G157" s="269"/>
      <c r="H157" s="272">
        <v>1</v>
      </c>
      <c r="I157" s="273"/>
      <c r="J157" s="269"/>
      <c r="K157" s="269"/>
      <c r="L157" s="274"/>
      <c r="M157" s="275"/>
      <c r="N157" s="276"/>
      <c r="O157" s="276"/>
      <c r="P157" s="276"/>
      <c r="Q157" s="276"/>
      <c r="R157" s="276"/>
      <c r="S157" s="276"/>
      <c r="T157" s="27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8" t="s">
        <v>591</v>
      </c>
      <c r="AU157" s="278" t="s">
        <v>83</v>
      </c>
      <c r="AV157" s="15" t="s">
        <v>165</v>
      </c>
      <c r="AW157" s="15" t="s">
        <v>31</v>
      </c>
      <c r="AX157" s="15" t="s">
        <v>83</v>
      </c>
      <c r="AY157" s="278" t="s">
        <v>160</v>
      </c>
    </row>
    <row r="158" s="2" customFormat="1" ht="24.15" customHeight="1">
      <c r="A158" s="38"/>
      <c r="B158" s="39"/>
      <c r="C158" s="210" t="s">
        <v>185</v>
      </c>
      <c r="D158" s="210" t="s">
        <v>161</v>
      </c>
      <c r="E158" s="211" t="s">
        <v>1858</v>
      </c>
      <c r="F158" s="212" t="s">
        <v>1859</v>
      </c>
      <c r="G158" s="213" t="s">
        <v>168</v>
      </c>
      <c r="H158" s="214">
        <v>3</v>
      </c>
      <c r="I158" s="215"/>
      <c r="J158" s="216">
        <f>ROUND(I158*H158,2)</f>
        <v>0</v>
      </c>
      <c r="K158" s="212" t="s">
        <v>1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165</v>
      </c>
      <c r="AT158" s="221" t="s">
        <v>161</v>
      </c>
      <c r="AU158" s="221" t="s">
        <v>83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165</v>
      </c>
      <c r="BM158" s="221" t="s">
        <v>243</v>
      </c>
    </row>
    <row r="159" s="13" customFormat="1">
      <c r="A159" s="13"/>
      <c r="B159" s="236"/>
      <c r="C159" s="237"/>
      <c r="D159" s="238" t="s">
        <v>591</v>
      </c>
      <c r="E159" s="239" t="s">
        <v>1</v>
      </c>
      <c r="F159" s="240" t="s">
        <v>1860</v>
      </c>
      <c r="G159" s="237"/>
      <c r="H159" s="241">
        <v>3</v>
      </c>
      <c r="I159" s="242"/>
      <c r="J159" s="237"/>
      <c r="K159" s="237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591</v>
      </c>
      <c r="AU159" s="247" t="s">
        <v>83</v>
      </c>
      <c r="AV159" s="13" t="s">
        <v>85</v>
      </c>
      <c r="AW159" s="13" t="s">
        <v>31</v>
      </c>
      <c r="AX159" s="13" t="s">
        <v>75</v>
      </c>
      <c r="AY159" s="247" t="s">
        <v>160</v>
      </c>
    </row>
    <row r="160" s="15" customFormat="1">
      <c r="A160" s="15"/>
      <c r="B160" s="268"/>
      <c r="C160" s="269"/>
      <c r="D160" s="238" t="s">
        <v>591</v>
      </c>
      <c r="E160" s="270" t="s">
        <v>1</v>
      </c>
      <c r="F160" s="271" t="s">
        <v>660</v>
      </c>
      <c r="G160" s="269"/>
      <c r="H160" s="272">
        <v>3</v>
      </c>
      <c r="I160" s="273"/>
      <c r="J160" s="269"/>
      <c r="K160" s="269"/>
      <c r="L160" s="274"/>
      <c r="M160" s="275"/>
      <c r="N160" s="276"/>
      <c r="O160" s="276"/>
      <c r="P160" s="276"/>
      <c r="Q160" s="276"/>
      <c r="R160" s="276"/>
      <c r="S160" s="276"/>
      <c r="T160" s="27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8" t="s">
        <v>591</v>
      </c>
      <c r="AU160" s="278" t="s">
        <v>83</v>
      </c>
      <c r="AV160" s="15" t="s">
        <v>165</v>
      </c>
      <c r="AW160" s="15" t="s">
        <v>31</v>
      </c>
      <c r="AX160" s="15" t="s">
        <v>83</v>
      </c>
      <c r="AY160" s="278" t="s">
        <v>160</v>
      </c>
    </row>
    <row r="161" s="2" customFormat="1" ht="16.5" customHeight="1">
      <c r="A161" s="38"/>
      <c r="B161" s="39"/>
      <c r="C161" s="210" t="s">
        <v>210</v>
      </c>
      <c r="D161" s="210" t="s">
        <v>161</v>
      </c>
      <c r="E161" s="211" t="s">
        <v>1861</v>
      </c>
      <c r="F161" s="212" t="s">
        <v>1862</v>
      </c>
      <c r="G161" s="213" t="s">
        <v>168</v>
      </c>
      <c r="H161" s="214">
        <v>6</v>
      </c>
      <c r="I161" s="215"/>
      <c r="J161" s="216">
        <f>ROUND(I161*H161,2)</f>
        <v>0</v>
      </c>
      <c r="K161" s="212" t="s">
        <v>1</v>
      </c>
      <c r="L161" s="44"/>
      <c r="M161" s="217" t="s">
        <v>1</v>
      </c>
      <c r="N161" s="218" t="s">
        <v>40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165</v>
      </c>
      <c r="AT161" s="221" t="s">
        <v>161</v>
      </c>
      <c r="AU161" s="221" t="s">
        <v>83</v>
      </c>
      <c r="AY161" s="17" t="s">
        <v>160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83</v>
      </c>
      <c r="BK161" s="222">
        <f>ROUND(I161*H161,2)</f>
        <v>0</v>
      </c>
      <c r="BL161" s="17" t="s">
        <v>165</v>
      </c>
      <c r="BM161" s="221" t="s">
        <v>247</v>
      </c>
    </row>
    <row r="162" s="13" customFormat="1">
      <c r="A162" s="13"/>
      <c r="B162" s="236"/>
      <c r="C162" s="237"/>
      <c r="D162" s="238" t="s">
        <v>591</v>
      </c>
      <c r="E162" s="239" t="s">
        <v>1</v>
      </c>
      <c r="F162" s="240" t="s">
        <v>1850</v>
      </c>
      <c r="G162" s="237"/>
      <c r="H162" s="241">
        <v>6</v>
      </c>
      <c r="I162" s="242"/>
      <c r="J162" s="237"/>
      <c r="K162" s="237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591</v>
      </c>
      <c r="AU162" s="247" t="s">
        <v>83</v>
      </c>
      <c r="AV162" s="13" t="s">
        <v>85</v>
      </c>
      <c r="AW162" s="13" t="s">
        <v>31</v>
      </c>
      <c r="AX162" s="13" t="s">
        <v>75</v>
      </c>
      <c r="AY162" s="247" t="s">
        <v>160</v>
      </c>
    </row>
    <row r="163" s="15" customFormat="1">
      <c r="A163" s="15"/>
      <c r="B163" s="268"/>
      <c r="C163" s="269"/>
      <c r="D163" s="238" t="s">
        <v>591</v>
      </c>
      <c r="E163" s="270" t="s">
        <v>1</v>
      </c>
      <c r="F163" s="271" t="s">
        <v>660</v>
      </c>
      <c r="G163" s="269"/>
      <c r="H163" s="272">
        <v>6</v>
      </c>
      <c r="I163" s="273"/>
      <c r="J163" s="269"/>
      <c r="K163" s="269"/>
      <c r="L163" s="274"/>
      <c r="M163" s="275"/>
      <c r="N163" s="276"/>
      <c r="O163" s="276"/>
      <c r="P163" s="276"/>
      <c r="Q163" s="276"/>
      <c r="R163" s="276"/>
      <c r="S163" s="276"/>
      <c r="T163" s="27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8" t="s">
        <v>591</v>
      </c>
      <c r="AU163" s="278" t="s">
        <v>83</v>
      </c>
      <c r="AV163" s="15" t="s">
        <v>165</v>
      </c>
      <c r="AW163" s="15" t="s">
        <v>31</v>
      </c>
      <c r="AX163" s="15" t="s">
        <v>83</v>
      </c>
      <c r="AY163" s="278" t="s">
        <v>160</v>
      </c>
    </row>
    <row r="164" s="2" customFormat="1" ht="24.15" customHeight="1">
      <c r="A164" s="38"/>
      <c r="B164" s="39"/>
      <c r="C164" s="210" t="s">
        <v>188</v>
      </c>
      <c r="D164" s="210" t="s">
        <v>161</v>
      </c>
      <c r="E164" s="211" t="s">
        <v>1863</v>
      </c>
      <c r="F164" s="212" t="s">
        <v>1864</v>
      </c>
      <c r="G164" s="213" t="s">
        <v>168</v>
      </c>
      <c r="H164" s="214">
        <v>4</v>
      </c>
      <c r="I164" s="215"/>
      <c r="J164" s="216">
        <f>ROUND(I164*H164,2)</f>
        <v>0</v>
      </c>
      <c r="K164" s="212" t="s">
        <v>1</v>
      </c>
      <c r="L164" s="44"/>
      <c r="M164" s="217" t="s">
        <v>1</v>
      </c>
      <c r="N164" s="218" t="s">
        <v>40</v>
      </c>
      <c r="O164" s="91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165</v>
      </c>
      <c r="AT164" s="221" t="s">
        <v>161</v>
      </c>
      <c r="AU164" s="221" t="s">
        <v>83</v>
      </c>
      <c r="AY164" s="17" t="s">
        <v>160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83</v>
      </c>
      <c r="BK164" s="222">
        <f>ROUND(I164*H164,2)</f>
        <v>0</v>
      </c>
      <c r="BL164" s="17" t="s">
        <v>165</v>
      </c>
      <c r="BM164" s="221" t="s">
        <v>250</v>
      </c>
    </row>
    <row r="165" s="13" customFormat="1">
      <c r="A165" s="13"/>
      <c r="B165" s="236"/>
      <c r="C165" s="237"/>
      <c r="D165" s="238" t="s">
        <v>591</v>
      </c>
      <c r="E165" s="239" t="s">
        <v>1</v>
      </c>
      <c r="F165" s="240" t="s">
        <v>1865</v>
      </c>
      <c r="G165" s="237"/>
      <c r="H165" s="241">
        <v>4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591</v>
      </c>
      <c r="AU165" s="247" t="s">
        <v>83</v>
      </c>
      <c r="AV165" s="13" t="s">
        <v>85</v>
      </c>
      <c r="AW165" s="13" t="s">
        <v>31</v>
      </c>
      <c r="AX165" s="13" t="s">
        <v>75</v>
      </c>
      <c r="AY165" s="247" t="s">
        <v>160</v>
      </c>
    </row>
    <row r="166" s="15" customFormat="1">
      <c r="A166" s="15"/>
      <c r="B166" s="268"/>
      <c r="C166" s="269"/>
      <c r="D166" s="238" t="s">
        <v>591</v>
      </c>
      <c r="E166" s="270" t="s">
        <v>1</v>
      </c>
      <c r="F166" s="271" t="s">
        <v>660</v>
      </c>
      <c r="G166" s="269"/>
      <c r="H166" s="272">
        <v>4</v>
      </c>
      <c r="I166" s="273"/>
      <c r="J166" s="269"/>
      <c r="K166" s="269"/>
      <c r="L166" s="274"/>
      <c r="M166" s="275"/>
      <c r="N166" s="276"/>
      <c r="O166" s="276"/>
      <c r="P166" s="276"/>
      <c r="Q166" s="276"/>
      <c r="R166" s="276"/>
      <c r="S166" s="276"/>
      <c r="T166" s="27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8" t="s">
        <v>591</v>
      </c>
      <c r="AU166" s="278" t="s">
        <v>83</v>
      </c>
      <c r="AV166" s="15" t="s">
        <v>165</v>
      </c>
      <c r="AW166" s="15" t="s">
        <v>31</v>
      </c>
      <c r="AX166" s="15" t="s">
        <v>83</v>
      </c>
      <c r="AY166" s="278" t="s">
        <v>160</v>
      </c>
    </row>
    <row r="167" s="2" customFormat="1" ht="16.5" customHeight="1">
      <c r="A167" s="38"/>
      <c r="B167" s="39"/>
      <c r="C167" s="210" t="s">
        <v>217</v>
      </c>
      <c r="D167" s="210" t="s">
        <v>161</v>
      </c>
      <c r="E167" s="211" t="s">
        <v>1866</v>
      </c>
      <c r="F167" s="212" t="s">
        <v>1867</v>
      </c>
      <c r="G167" s="213" t="s">
        <v>168</v>
      </c>
      <c r="H167" s="214">
        <v>2</v>
      </c>
      <c r="I167" s="215"/>
      <c r="J167" s="216">
        <f>ROUND(I167*H167,2)</f>
        <v>0</v>
      </c>
      <c r="K167" s="212" t="s">
        <v>1</v>
      </c>
      <c r="L167" s="44"/>
      <c r="M167" s="217" t="s">
        <v>1</v>
      </c>
      <c r="N167" s="218" t="s">
        <v>40</v>
      </c>
      <c r="O167" s="91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1" t="s">
        <v>165</v>
      </c>
      <c r="AT167" s="221" t="s">
        <v>161</v>
      </c>
      <c r="AU167" s="221" t="s">
        <v>83</v>
      </c>
      <c r="AY167" s="17" t="s">
        <v>160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7" t="s">
        <v>83</v>
      </c>
      <c r="BK167" s="222">
        <f>ROUND(I167*H167,2)</f>
        <v>0</v>
      </c>
      <c r="BL167" s="17" t="s">
        <v>165</v>
      </c>
      <c r="BM167" s="221" t="s">
        <v>252</v>
      </c>
    </row>
    <row r="168" s="13" customFormat="1">
      <c r="A168" s="13"/>
      <c r="B168" s="236"/>
      <c r="C168" s="237"/>
      <c r="D168" s="238" t="s">
        <v>591</v>
      </c>
      <c r="E168" s="239" t="s">
        <v>1</v>
      </c>
      <c r="F168" s="240" t="s">
        <v>1853</v>
      </c>
      <c r="G168" s="237"/>
      <c r="H168" s="241">
        <v>2</v>
      </c>
      <c r="I168" s="242"/>
      <c r="J168" s="237"/>
      <c r="K168" s="237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591</v>
      </c>
      <c r="AU168" s="247" t="s">
        <v>83</v>
      </c>
      <c r="AV168" s="13" t="s">
        <v>85</v>
      </c>
      <c r="AW168" s="13" t="s">
        <v>31</v>
      </c>
      <c r="AX168" s="13" t="s">
        <v>75</v>
      </c>
      <c r="AY168" s="247" t="s">
        <v>160</v>
      </c>
    </row>
    <row r="169" s="15" customFormat="1">
      <c r="A169" s="15"/>
      <c r="B169" s="268"/>
      <c r="C169" s="269"/>
      <c r="D169" s="238" t="s">
        <v>591</v>
      </c>
      <c r="E169" s="270" t="s">
        <v>1</v>
      </c>
      <c r="F169" s="271" t="s">
        <v>660</v>
      </c>
      <c r="G169" s="269"/>
      <c r="H169" s="272">
        <v>2</v>
      </c>
      <c r="I169" s="273"/>
      <c r="J169" s="269"/>
      <c r="K169" s="269"/>
      <c r="L169" s="274"/>
      <c r="M169" s="275"/>
      <c r="N169" s="276"/>
      <c r="O169" s="276"/>
      <c r="P169" s="276"/>
      <c r="Q169" s="276"/>
      <c r="R169" s="276"/>
      <c r="S169" s="276"/>
      <c r="T169" s="27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8" t="s">
        <v>591</v>
      </c>
      <c r="AU169" s="278" t="s">
        <v>83</v>
      </c>
      <c r="AV169" s="15" t="s">
        <v>165</v>
      </c>
      <c r="AW169" s="15" t="s">
        <v>31</v>
      </c>
      <c r="AX169" s="15" t="s">
        <v>83</v>
      </c>
      <c r="AY169" s="278" t="s">
        <v>160</v>
      </c>
    </row>
    <row r="170" s="2" customFormat="1" ht="16.5" customHeight="1">
      <c r="A170" s="38"/>
      <c r="B170" s="39"/>
      <c r="C170" s="210" t="s">
        <v>192</v>
      </c>
      <c r="D170" s="210" t="s">
        <v>161</v>
      </c>
      <c r="E170" s="211" t="s">
        <v>1868</v>
      </c>
      <c r="F170" s="212" t="s">
        <v>1869</v>
      </c>
      <c r="G170" s="213" t="s">
        <v>168</v>
      </c>
      <c r="H170" s="214">
        <v>10</v>
      </c>
      <c r="I170" s="215"/>
      <c r="J170" s="216">
        <f>ROUND(I170*H170,2)</f>
        <v>0</v>
      </c>
      <c r="K170" s="212" t="s">
        <v>1</v>
      </c>
      <c r="L170" s="44"/>
      <c r="M170" s="217" t="s">
        <v>1</v>
      </c>
      <c r="N170" s="218" t="s">
        <v>40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165</v>
      </c>
      <c r="AT170" s="221" t="s">
        <v>161</v>
      </c>
      <c r="AU170" s="221" t="s">
        <v>83</v>
      </c>
      <c r="AY170" s="17" t="s">
        <v>160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83</v>
      </c>
      <c r="BK170" s="222">
        <f>ROUND(I170*H170,2)</f>
        <v>0</v>
      </c>
      <c r="BL170" s="17" t="s">
        <v>165</v>
      </c>
      <c r="BM170" s="221" t="s">
        <v>255</v>
      </c>
    </row>
    <row r="171" s="13" customFormat="1">
      <c r="A171" s="13"/>
      <c r="B171" s="236"/>
      <c r="C171" s="237"/>
      <c r="D171" s="238" t="s">
        <v>591</v>
      </c>
      <c r="E171" s="239" t="s">
        <v>1</v>
      </c>
      <c r="F171" s="240" t="s">
        <v>1870</v>
      </c>
      <c r="G171" s="237"/>
      <c r="H171" s="241">
        <v>10</v>
      </c>
      <c r="I171" s="242"/>
      <c r="J171" s="237"/>
      <c r="K171" s="237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591</v>
      </c>
      <c r="AU171" s="247" t="s">
        <v>83</v>
      </c>
      <c r="AV171" s="13" t="s">
        <v>85</v>
      </c>
      <c r="AW171" s="13" t="s">
        <v>31</v>
      </c>
      <c r="AX171" s="13" t="s">
        <v>75</v>
      </c>
      <c r="AY171" s="247" t="s">
        <v>160</v>
      </c>
    </row>
    <row r="172" s="15" customFormat="1">
      <c r="A172" s="15"/>
      <c r="B172" s="268"/>
      <c r="C172" s="269"/>
      <c r="D172" s="238" t="s">
        <v>591</v>
      </c>
      <c r="E172" s="270" t="s">
        <v>1</v>
      </c>
      <c r="F172" s="271" t="s">
        <v>660</v>
      </c>
      <c r="G172" s="269"/>
      <c r="H172" s="272">
        <v>10</v>
      </c>
      <c r="I172" s="273"/>
      <c r="J172" s="269"/>
      <c r="K172" s="269"/>
      <c r="L172" s="274"/>
      <c r="M172" s="275"/>
      <c r="N172" s="276"/>
      <c r="O172" s="276"/>
      <c r="P172" s="276"/>
      <c r="Q172" s="276"/>
      <c r="R172" s="276"/>
      <c r="S172" s="276"/>
      <c r="T172" s="27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8" t="s">
        <v>591</v>
      </c>
      <c r="AU172" s="278" t="s">
        <v>83</v>
      </c>
      <c r="AV172" s="15" t="s">
        <v>165</v>
      </c>
      <c r="AW172" s="15" t="s">
        <v>31</v>
      </c>
      <c r="AX172" s="15" t="s">
        <v>83</v>
      </c>
      <c r="AY172" s="278" t="s">
        <v>160</v>
      </c>
    </row>
    <row r="173" s="2" customFormat="1" ht="16.5" customHeight="1">
      <c r="A173" s="38"/>
      <c r="B173" s="39"/>
      <c r="C173" s="210" t="s">
        <v>224</v>
      </c>
      <c r="D173" s="210" t="s">
        <v>161</v>
      </c>
      <c r="E173" s="211" t="s">
        <v>1871</v>
      </c>
      <c r="F173" s="212" t="s">
        <v>1801</v>
      </c>
      <c r="G173" s="213" t="s">
        <v>1484</v>
      </c>
      <c r="H173" s="214">
        <v>1</v>
      </c>
      <c r="I173" s="215"/>
      <c r="J173" s="216">
        <f>ROUND(I173*H173,2)</f>
        <v>0</v>
      </c>
      <c r="K173" s="212" t="s">
        <v>1</v>
      </c>
      <c r="L173" s="44"/>
      <c r="M173" s="217" t="s">
        <v>1</v>
      </c>
      <c r="N173" s="218" t="s">
        <v>40</v>
      </c>
      <c r="O173" s="91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1" t="s">
        <v>165</v>
      </c>
      <c r="AT173" s="221" t="s">
        <v>161</v>
      </c>
      <c r="AU173" s="221" t="s">
        <v>83</v>
      </c>
      <c r="AY173" s="17" t="s">
        <v>160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7" t="s">
        <v>83</v>
      </c>
      <c r="BK173" s="222">
        <f>ROUND(I173*H173,2)</f>
        <v>0</v>
      </c>
      <c r="BL173" s="17" t="s">
        <v>165</v>
      </c>
      <c r="BM173" s="221" t="s">
        <v>259</v>
      </c>
    </row>
    <row r="174" s="13" customFormat="1">
      <c r="A174" s="13"/>
      <c r="B174" s="236"/>
      <c r="C174" s="237"/>
      <c r="D174" s="238" t="s">
        <v>591</v>
      </c>
      <c r="E174" s="239" t="s">
        <v>1</v>
      </c>
      <c r="F174" s="240" t="s">
        <v>1827</v>
      </c>
      <c r="G174" s="237"/>
      <c r="H174" s="241">
        <v>1</v>
      </c>
      <c r="I174" s="242"/>
      <c r="J174" s="237"/>
      <c r="K174" s="237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591</v>
      </c>
      <c r="AU174" s="247" t="s">
        <v>83</v>
      </c>
      <c r="AV174" s="13" t="s">
        <v>85</v>
      </c>
      <c r="AW174" s="13" t="s">
        <v>31</v>
      </c>
      <c r="AX174" s="13" t="s">
        <v>75</v>
      </c>
      <c r="AY174" s="247" t="s">
        <v>160</v>
      </c>
    </row>
    <row r="175" s="15" customFormat="1">
      <c r="A175" s="15"/>
      <c r="B175" s="268"/>
      <c r="C175" s="269"/>
      <c r="D175" s="238" t="s">
        <v>591</v>
      </c>
      <c r="E175" s="270" t="s">
        <v>1</v>
      </c>
      <c r="F175" s="271" t="s">
        <v>660</v>
      </c>
      <c r="G175" s="269"/>
      <c r="H175" s="272">
        <v>1</v>
      </c>
      <c r="I175" s="273"/>
      <c r="J175" s="269"/>
      <c r="K175" s="269"/>
      <c r="L175" s="274"/>
      <c r="M175" s="275"/>
      <c r="N175" s="276"/>
      <c r="O175" s="276"/>
      <c r="P175" s="276"/>
      <c r="Q175" s="276"/>
      <c r="R175" s="276"/>
      <c r="S175" s="276"/>
      <c r="T175" s="27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8" t="s">
        <v>591</v>
      </c>
      <c r="AU175" s="278" t="s">
        <v>83</v>
      </c>
      <c r="AV175" s="15" t="s">
        <v>165</v>
      </c>
      <c r="AW175" s="15" t="s">
        <v>31</v>
      </c>
      <c r="AX175" s="15" t="s">
        <v>83</v>
      </c>
      <c r="AY175" s="278" t="s">
        <v>160</v>
      </c>
    </row>
    <row r="176" s="2" customFormat="1" ht="16.5" customHeight="1">
      <c r="A176" s="38"/>
      <c r="B176" s="39"/>
      <c r="C176" s="210" t="s">
        <v>195</v>
      </c>
      <c r="D176" s="210" t="s">
        <v>161</v>
      </c>
      <c r="E176" s="211" t="s">
        <v>1872</v>
      </c>
      <c r="F176" s="212" t="s">
        <v>1873</v>
      </c>
      <c r="G176" s="213" t="s">
        <v>1804</v>
      </c>
      <c r="H176" s="214">
        <v>2</v>
      </c>
      <c r="I176" s="215"/>
      <c r="J176" s="216">
        <f>ROUND(I176*H176,2)</f>
        <v>0</v>
      </c>
      <c r="K176" s="212" t="s">
        <v>1</v>
      </c>
      <c r="L176" s="44"/>
      <c r="M176" s="217" t="s">
        <v>1</v>
      </c>
      <c r="N176" s="218" t="s">
        <v>40</v>
      </c>
      <c r="O176" s="91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165</v>
      </c>
      <c r="AT176" s="221" t="s">
        <v>161</v>
      </c>
      <c r="AU176" s="221" t="s">
        <v>83</v>
      </c>
      <c r="AY176" s="17" t="s">
        <v>160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83</v>
      </c>
      <c r="BK176" s="222">
        <f>ROUND(I176*H176,2)</f>
        <v>0</v>
      </c>
      <c r="BL176" s="17" t="s">
        <v>165</v>
      </c>
      <c r="BM176" s="221" t="s">
        <v>260</v>
      </c>
    </row>
    <row r="177" s="13" customFormat="1">
      <c r="A177" s="13"/>
      <c r="B177" s="236"/>
      <c r="C177" s="237"/>
      <c r="D177" s="238" t="s">
        <v>591</v>
      </c>
      <c r="E177" s="239" t="s">
        <v>1</v>
      </c>
      <c r="F177" s="240" t="s">
        <v>1853</v>
      </c>
      <c r="G177" s="237"/>
      <c r="H177" s="241">
        <v>2</v>
      </c>
      <c r="I177" s="242"/>
      <c r="J177" s="237"/>
      <c r="K177" s="237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591</v>
      </c>
      <c r="AU177" s="247" t="s">
        <v>83</v>
      </c>
      <c r="AV177" s="13" t="s">
        <v>85</v>
      </c>
      <c r="AW177" s="13" t="s">
        <v>31</v>
      </c>
      <c r="AX177" s="13" t="s">
        <v>75</v>
      </c>
      <c r="AY177" s="247" t="s">
        <v>160</v>
      </c>
    </row>
    <row r="178" s="15" customFormat="1">
      <c r="A178" s="15"/>
      <c r="B178" s="268"/>
      <c r="C178" s="269"/>
      <c r="D178" s="238" t="s">
        <v>591</v>
      </c>
      <c r="E178" s="270" t="s">
        <v>1</v>
      </c>
      <c r="F178" s="271" t="s">
        <v>660</v>
      </c>
      <c r="G178" s="269"/>
      <c r="H178" s="272">
        <v>2</v>
      </c>
      <c r="I178" s="273"/>
      <c r="J178" s="269"/>
      <c r="K178" s="269"/>
      <c r="L178" s="274"/>
      <c r="M178" s="275"/>
      <c r="N178" s="276"/>
      <c r="O178" s="276"/>
      <c r="P178" s="276"/>
      <c r="Q178" s="276"/>
      <c r="R178" s="276"/>
      <c r="S178" s="276"/>
      <c r="T178" s="27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8" t="s">
        <v>591</v>
      </c>
      <c r="AU178" s="278" t="s">
        <v>83</v>
      </c>
      <c r="AV178" s="15" t="s">
        <v>165</v>
      </c>
      <c r="AW178" s="15" t="s">
        <v>31</v>
      </c>
      <c r="AX178" s="15" t="s">
        <v>83</v>
      </c>
      <c r="AY178" s="278" t="s">
        <v>160</v>
      </c>
    </row>
    <row r="179" s="11" customFormat="1" ht="25.92" customHeight="1">
      <c r="A179" s="11"/>
      <c r="B179" s="196"/>
      <c r="C179" s="197"/>
      <c r="D179" s="198" t="s">
        <v>74</v>
      </c>
      <c r="E179" s="199" t="s">
        <v>158</v>
      </c>
      <c r="F179" s="199" t="s">
        <v>1805</v>
      </c>
      <c r="G179" s="197"/>
      <c r="H179" s="197"/>
      <c r="I179" s="200"/>
      <c r="J179" s="201">
        <f>BK179</f>
        <v>0</v>
      </c>
      <c r="K179" s="197"/>
      <c r="L179" s="202"/>
      <c r="M179" s="203"/>
      <c r="N179" s="204"/>
      <c r="O179" s="204"/>
      <c r="P179" s="205">
        <f>SUM(P180:P191)</f>
        <v>0</v>
      </c>
      <c r="Q179" s="204"/>
      <c r="R179" s="205">
        <f>SUM(R180:R191)</f>
        <v>0</v>
      </c>
      <c r="S179" s="204"/>
      <c r="T179" s="206">
        <f>SUM(T180:T191)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7" t="s">
        <v>83</v>
      </c>
      <c r="AT179" s="208" t="s">
        <v>74</v>
      </c>
      <c r="AU179" s="208" t="s">
        <v>75</v>
      </c>
      <c r="AY179" s="207" t="s">
        <v>160</v>
      </c>
      <c r="BK179" s="209">
        <f>SUM(BK180:BK191)</f>
        <v>0</v>
      </c>
    </row>
    <row r="180" s="2" customFormat="1" ht="16.5" customHeight="1">
      <c r="A180" s="38"/>
      <c r="B180" s="39"/>
      <c r="C180" s="210" t="s">
        <v>7</v>
      </c>
      <c r="D180" s="210" t="s">
        <v>161</v>
      </c>
      <c r="E180" s="211" t="s">
        <v>1874</v>
      </c>
      <c r="F180" s="212" t="s">
        <v>1875</v>
      </c>
      <c r="G180" s="213" t="s">
        <v>164</v>
      </c>
      <c r="H180" s="214">
        <v>120</v>
      </c>
      <c r="I180" s="215"/>
      <c r="J180" s="216">
        <f>ROUND(I180*H180,2)</f>
        <v>0</v>
      </c>
      <c r="K180" s="212" t="s">
        <v>1</v>
      </c>
      <c r="L180" s="44"/>
      <c r="M180" s="217" t="s">
        <v>1</v>
      </c>
      <c r="N180" s="218" t="s">
        <v>40</v>
      </c>
      <c r="O180" s="91"/>
      <c r="P180" s="219">
        <f>O180*H180</f>
        <v>0</v>
      </c>
      <c r="Q180" s="219">
        <v>0</v>
      </c>
      <c r="R180" s="219">
        <f>Q180*H180</f>
        <v>0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165</v>
      </c>
      <c r="AT180" s="221" t="s">
        <v>161</v>
      </c>
      <c r="AU180" s="221" t="s">
        <v>83</v>
      </c>
      <c r="AY180" s="17" t="s">
        <v>160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83</v>
      </c>
      <c r="BK180" s="222">
        <f>ROUND(I180*H180,2)</f>
        <v>0</v>
      </c>
      <c r="BL180" s="17" t="s">
        <v>165</v>
      </c>
      <c r="BM180" s="221" t="s">
        <v>272</v>
      </c>
    </row>
    <row r="181" s="13" customFormat="1">
      <c r="A181" s="13"/>
      <c r="B181" s="236"/>
      <c r="C181" s="237"/>
      <c r="D181" s="238" t="s">
        <v>591</v>
      </c>
      <c r="E181" s="239" t="s">
        <v>1</v>
      </c>
      <c r="F181" s="240" t="s">
        <v>1876</v>
      </c>
      <c r="G181" s="237"/>
      <c r="H181" s="241">
        <v>120</v>
      </c>
      <c r="I181" s="242"/>
      <c r="J181" s="237"/>
      <c r="K181" s="237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591</v>
      </c>
      <c r="AU181" s="247" t="s">
        <v>83</v>
      </c>
      <c r="AV181" s="13" t="s">
        <v>85</v>
      </c>
      <c r="AW181" s="13" t="s">
        <v>31</v>
      </c>
      <c r="AX181" s="13" t="s">
        <v>75</v>
      </c>
      <c r="AY181" s="247" t="s">
        <v>160</v>
      </c>
    </row>
    <row r="182" s="15" customFormat="1">
      <c r="A182" s="15"/>
      <c r="B182" s="268"/>
      <c r="C182" s="269"/>
      <c r="D182" s="238" t="s">
        <v>591</v>
      </c>
      <c r="E182" s="270" t="s">
        <v>1</v>
      </c>
      <c r="F182" s="271" t="s">
        <v>660</v>
      </c>
      <c r="G182" s="269"/>
      <c r="H182" s="272">
        <v>120</v>
      </c>
      <c r="I182" s="273"/>
      <c r="J182" s="269"/>
      <c r="K182" s="269"/>
      <c r="L182" s="274"/>
      <c r="M182" s="275"/>
      <c r="N182" s="276"/>
      <c r="O182" s="276"/>
      <c r="P182" s="276"/>
      <c r="Q182" s="276"/>
      <c r="R182" s="276"/>
      <c r="S182" s="276"/>
      <c r="T182" s="27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8" t="s">
        <v>591</v>
      </c>
      <c r="AU182" s="278" t="s">
        <v>83</v>
      </c>
      <c r="AV182" s="15" t="s">
        <v>165</v>
      </c>
      <c r="AW182" s="15" t="s">
        <v>31</v>
      </c>
      <c r="AX182" s="15" t="s">
        <v>83</v>
      </c>
      <c r="AY182" s="278" t="s">
        <v>160</v>
      </c>
    </row>
    <row r="183" s="2" customFormat="1" ht="24.15" customHeight="1">
      <c r="A183" s="38"/>
      <c r="B183" s="39"/>
      <c r="C183" s="210" t="s">
        <v>199</v>
      </c>
      <c r="D183" s="210" t="s">
        <v>161</v>
      </c>
      <c r="E183" s="211" t="s">
        <v>1877</v>
      </c>
      <c r="F183" s="212" t="s">
        <v>1878</v>
      </c>
      <c r="G183" s="213" t="s">
        <v>168</v>
      </c>
      <c r="H183" s="214">
        <v>4</v>
      </c>
      <c r="I183" s="215"/>
      <c r="J183" s="216">
        <f>ROUND(I183*H183,2)</f>
        <v>0</v>
      </c>
      <c r="K183" s="212" t="s">
        <v>1</v>
      </c>
      <c r="L183" s="44"/>
      <c r="M183" s="217" t="s">
        <v>1</v>
      </c>
      <c r="N183" s="218" t="s">
        <v>40</v>
      </c>
      <c r="O183" s="91"/>
      <c r="P183" s="219">
        <f>O183*H183</f>
        <v>0</v>
      </c>
      <c r="Q183" s="219">
        <v>0</v>
      </c>
      <c r="R183" s="219">
        <f>Q183*H183</f>
        <v>0</v>
      </c>
      <c r="S183" s="219">
        <v>0</v>
      </c>
      <c r="T183" s="22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1" t="s">
        <v>165</v>
      </c>
      <c r="AT183" s="221" t="s">
        <v>161</v>
      </c>
      <c r="AU183" s="221" t="s">
        <v>83</v>
      </c>
      <c r="AY183" s="17" t="s">
        <v>160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7" t="s">
        <v>83</v>
      </c>
      <c r="BK183" s="222">
        <f>ROUND(I183*H183,2)</f>
        <v>0</v>
      </c>
      <c r="BL183" s="17" t="s">
        <v>165</v>
      </c>
      <c r="BM183" s="221" t="s">
        <v>273</v>
      </c>
    </row>
    <row r="184" s="13" customFormat="1">
      <c r="A184" s="13"/>
      <c r="B184" s="236"/>
      <c r="C184" s="237"/>
      <c r="D184" s="238" t="s">
        <v>591</v>
      </c>
      <c r="E184" s="239" t="s">
        <v>1</v>
      </c>
      <c r="F184" s="240" t="s">
        <v>1865</v>
      </c>
      <c r="G184" s="237"/>
      <c r="H184" s="241">
        <v>4</v>
      </c>
      <c r="I184" s="242"/>
      <c r="J184" s="237"/>
      <c r="K184" s="237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591</v>
      </c>
      <c r="AU184" s="247" t="s">
        <v>83</v>
      </c>
      <c r="AV184" s="13" t="s">
        <v>85</v>
      </c>
      <c r="AW184" s="13" t="s">
        <v>31</v>
      </c>
      <c r="AX184" s="13" t="s">
        <v>75</v>
      </c>
      <c r="AY184" s="247" t="s">
        <v>160</v>
      </c>
    </row>
    <row r="185" s="15" customFormat="1">
      <c r="A185" s="15"/>
      <c r="B185" s="268"/>
      <c r="C185" s="269"/>
      <c r="D185" s="238" t="s">
        <v>591</v>
      </c>
      <c r="E185" s="270" t="s">
        <v>1</v>
      </c>
      <c r="F185" s="271" t="s">
        <v>660</v>
      </c>
      <c r="G185" s="269"/>
      <c r="H185" s="272">
        <v>4</v>
      </c>
      <c r="I185" s="273"/>
      <c r="J185" s="269"/>
      <c r="K185" s="269"/>
      <c r="L185" s="274"/>
      <c r="M185" s="275"/>
      <c r="N185" s="276"/>
      <c r="O185" s="276"/>
      <c r="P185" s="276"/>
      <c r="Q185" s="276"/>
      <c r="R185" s="276"/>
      <c r="S185" s="276"/>
      <c r="T185" s="27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8" t="s">
        <v>591</v>
      </c>
      <c r="AU185" s="278" t="s">
        <v>83</v>
      </c>
      <c r="AV185" s="15" t="s">
        <v>165</v>
      </c>
      <c r="AW185" s="15" t="s">
        <v>31</v>
      </c>
      <c r="AX185" s="15" t="s">
        <v>83</v>
      </c>
      <c r="AY185" s="278" t="s">
        <v>160</v>
      </c>
    </row>
    <row r="186" s="2" customFormat="1" ht="16.5" customHeight="1">
      <c r="A186" s="38"/>
      <c r="B186" s="39"/>
      <c r="C186" s="210" t="s">
        <v>237</v>
      </c>
      <c r="D186" s="210" t="s">
        <v>161</v>
      </c>
      <c r="E186" s="211" t="s">
        <v>1879</v>
      </c>
      <c r="F186" s="212" t="s">
        <v>1880</v>
      </c>
      <c r="G186" s="213" t="s">
        <v>1484</v>
      </c>
      <c r="H186" s="214">
        <v>1</v>
      </c>
      <c r="I186" s="215"/>
      <c r="J186" s="216">
        <f>ROUND(I186*H186,2)</f>
        <v>0</v>
      </c>
      <c r="K186" s="212" t="s">
        <v>1</v>
      </c>
      <c r="L186" s="44"/>
      <c r="M186" s="217" t="s">
        <v>1</v>
      </c>
      <c r="N186" s="218" t="s">
        <v>40</v>
      </c>
      <c r="O186" s="91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1" t="s">
        <v>165</v>
      </c>
      <c r="AT186" s="221" t="s">
        <v>161</v>
      </c>
      <c r="AU186" s="221" t="s">
        <v>83</v>
      </c>
      <c r="AY186" s="17" t="s">
        <v>160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7" t="s">
        <v>83</v>
      </c>
      <c r="BK186" s="222">
        <f>ROUND(I186*H186,2)</f>
        <v>0</v>
      </c>
      <c r="BL186" s="17" t="s">
        <v>165</v>
      </c>
      <c r="BM186" s="221" t="s">
        <v>277</v>
      </c>
    </row>
    <row r="187" s="13" customFormat="1">
      <c r="A187" s="13"/>
      <c r="B187" s="236"/>
      <c r="C187" s="237"/>
      <c r="D187" s="238" t="s">
        <v>591</v>
      </c>
      <c r="E187" s="239" t="s">
        <v>1</v>
      </c>
      <c r="F187" s="240" t="s">
        <v>1827</v>
      </c>
      <c r="G187" s="237"/>
      <c r="H187" s="241">
        <v>1</v>
      </c>
      <c r="I187" s="242"/>
      <c r="J187" s="237"/>
      <c r="K187" s="237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591</v>
      </c>
      <c r="AU187" s="247" t="s">
        <v>83</v>
      </c>
      <c r="AV187" s="13" t="s">
        <v>85</v>
      </c>
      <c r="AW187" s="13" t="s">
        <v>31</v>
      </c>
      <c r="AX187" s="13" t="s">
        <v>75</v>
      </c>
      <c r="AY187" s="247" t="s">
        <v>160</v>
      </c>
    </row>
    <row r="188" s="15" customFormat="1">
      <c r="A188" s="15"/>
      <c r="B188" s="268"/>
      <c r="C188" s="269"/>
      <c r="D188" s="238" t="s">
        <v>591</v>
      </c>
      <c r="E188" s="270" t="s">
        <v>1</v>
      </c>
      <c r="F188" s="271" t="s">
        <v>660</v>
      </c>
      <c r="G188" s="269"/>
      <c r="H188" s="272">
        <v>1</v>
      </c>
      <c r="I188" s="273"/>
      <c r="J188" s="269"/>
      <c r="K188" s="269"/>
      <c r="L188" s="274"/>
      <c r="M188" s="275"/>
      <c r="N188" s="276"/>
      <c r="O188" s="276"/>
      <c r="P188" s="276"/>
      <c r="Q188" s="276"/>
      <c r="R188" s="276"/>
      <c r="S188" s="276"/>
      <c r="T188" s="27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8" t="s">
        <v>591</v>
      </c>
      <c r="AU188" s="278" t="s">
        <v>83</v>
      </c>
      <c r="AV188" s="15" t="s">
        <v>165</v>
      </c>
      <c r="AW188" s="15" t="s">
        <v>31</v>
      </c>
      <c r="AX188" s="15" t="s">
        <v>83</v>
      </c>
      <c r="AY188" s="278" t="s">
        <v>160</v>
      </c>
    </row>
    <row r="189" s="2" customFormat="1" ht="16.5" customHeight="1">
      <c r="A189" s="38"/>
      <c r="B189" s="39"/>
      <c r="C189" s="210" t="s">
        <v>202</v>
      </c>
      <c r="D189" s="210" t="s">
        <v>161</v>
      </c>
      <c r="E189" s="211" t="s">
        <v>1881</v>
      </c>
      <c r="F189" s="212" t="s">
        <v>1882</v>
      </c>
      <c r="G189" s="213" t="s">
        <v>1804</v>
      </c>
      <c r="H189" s="214">
        <v>8</v>
      </c>
      <c r="I189" s="215"/>
      <c r="J189" s="216">
        <f>ROUND(I189*H189,2)</f>
        <v>0</v>
      </c>
      <c r="K189" s="212" t="s">
        <v>1</v>
      </c>
      <c r="L189" s="44"/>
      <c r="M189" s="217" t="s">
        <v>1</v>
      </c>
      <c r="N189" s="218" t="s">
        <v>40</v>
      </c>
      <c r="O189" s="91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165</v>
      </c>
      <c r="AT189" s="221" t="s">
        <v>161</v>
      </c>
      <c r="AU189" s="221" t="s">
        <v>83</v>
      </c>
      <c r="AY189" s="17" t="s">
        <v>160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83</v>
      </c>
      <c r="BK189" s="222">
        <f>ROUND(I189*H189,2)</f>
        <v>0</v>
      </c>
      <c r="BL189" s="17" t="s">
        <v>165</v>
      </c>
      <c r="BM189" s="221" t="s">
        <v>280</v>
      </c>
    </row>
    <row r="190" s="13" customFormat="1">
      <c r="A190" s="13"/>
      <c r="B190" s="236"/>
      <c r="C190" s="237"/>
      <c r="D190" s="238" t="s">
        <v>591</v>
      </c>
      <c r="E190" s="239" t="s">
        <v>1</v>
      </c>
      <c r="F190" s="240" t="s">
        <v>1883</v>
      </c>
      <c r="G190" s="237"/>
      <c r="H190" s="241">
        <v>8</v>
      </c>
      <c r="I190" s="242"/>
      <c r="J190" s="237"/>
      <c r="K190" s="237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591</v>
      </c>
      <c r="AU190" s="247" t="s">
        <v>83</v>
      </c>
      <c r="AV190" s="13" t="s">
        <v>85</v>
      </c>
      <c r="AW190" s="13" t="s">
        <v>31</v>
      </c>
      <c r="AX190" s="13" t="s">
        <v>75</v>
      </c>
      <c r="AY190" s="247" t="s">
        <v>160</v>
      </c>
    </row>
    <row r="191" s="15" customFormat="1">
      <c r="A191" s="15"/>
      <c r="B191" s="268"/>
      <c r="C191" s="269"/>
      <c r="D191" s="238" t="s">
        <v>591</v>
      </c>
      <c r="E191" s="270" t="s">
        <v>1</v>
      </c>
      <c r="F191" s="271" t="s">
        <v>660</v>
      </c>
      <c r="G191" s="269"/>
      <c r="H191" s="272">
        <v>8</v>
      </c>
      <c r="I191" s="273"/>
      <c r="J191" s="269"/>
      <c r="K191" s="269"/>
      <c r="L191" s="274"/>
      <c r="M191" s="275"/>
      <c r="N191" s="276"/>
      <c r="O191" s="276"/>
      <c r="P191" s="276"/>
      <c r="Q191" s="276"/>
      <c r="R191" s="276"/>
      <c r="S191" s="276"/>
      <c r="T191" s="27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8" t="s">
        <v>591</v>
      </c>
      <c r="AU191" s="278" t="s">
        <v>83</v>
      </c>
      <c r="AV191" s="15" t="s">
        <v>165</v>
      </c>
      <c r="AW191" s="15" t="s">
        <v>31</v>
      </c>
      <c r="AX191" s="15" t="s">
        <v>83</v>
      </c>
      <c r="AY191" s="278" t="s">
        <v>160</v>
      </c>
    </row>
    <row r="192" s="11" customFormat="1" ht="25.92" customHeight="1">
      <c r="A192" s="11"/>
      <c r="B192" s="196"/>
      <c r="C192" s="197"/>
      <c r="D192" s="198" t="s">
        <v>74</v>
      </c>
      <c r="E192" s="199" t="s">
        <v>310</v>
      </c>
      <c r="F192" s="199" t="s">
        <v>1808</v>
      </c>
      <c r="G192" s="197"/>
      <c r="H192" s="197"/>
      <c r="I192" s="200"/>
      <c r="J192" s="201">
        <f>BK192</f>
        <v>0</v>
      </c>
      <c r="K192" s="197"/>
      <c r="L192" s="202"/>
      <c r="M192" s="203"/>
      <c r="N192" s="204"/>
      <c r="O192" s="204"/>
      <c r="P192" s="205">
        <f>SUM(P193:P198)</f>
        <v>0</v>
      </c>
      <c r="Q192" s="204"/>
      <c r="R192" s="205">
        <f>SUM(R193:R198)</f>
        <v>0</v>
      </c>
      <c r="S192" s="204"/>
      <c r="T192" s="206">
        <f>SUM(T193:T198)</f>
        <v>0</v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R192" s="207" t="s">
        <v>83</v>
      </c>
      <c r="AT192" s="208" t="s">
        <v>74</v>
      </c>
      <c r="AU192" s="208" t="s">
        <v>75</v>
      </c>
      <c r="AY192" s="207" t="s">
        <v>160</v>
      </c>
      <c r="BK192" s="209">
        <f>SUM(BK193:BK198)</f>
        <v>0</v>
      </c>
    </row>
    <row r="193" s="2" customFormat="1" ht="16.5" customHeight="1">
      <c r="A193" s="38"/>
      <c r="B193" s="39"/>
      <c r="C193" s="210" t="s">
        <v>244</v>
      </c>
      <c r="D193" s="210" t="s">
        <v>161</v>
      </c>
      <c r="E193" s="211" t="s">
        <v>1884</v>
      </c>
      <c r="F193" s="212" t="s">
        <v>1885</v>
      </c>
      <c r="G193" s="213" t="s">
        <v>1886</v>
      </c>
      <c r="H193" s="214">
        <v>1</v>
      </c>
      <c r="I193" s="215"/>
      <c r="J193" s="216">
        <f>ROUND(I193*H193,2)</f>
        <v>0</v>
      </c>
      <c r="K193" s="212" t="s">
        <v>1</v>
      </c>
      <c r="L193" s="44"/>
      <c r="M193" s="217" t="s">
        <v>1</v>
      </c>
      <c r="N193" s="218" t="s">
        <v>40</v>
      </c>
      <c r="O193" s="91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165</v>
      </c>
      <c r="AT193" s="221" t="s">
        <v>161</v>
      </c>
      <c r="AU193" s="221" t="s">
        <v>83</v>
      </c>
      <c r="AY193" s="17" t="s">
        <v>160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83</v>
      </c>
      <c r="BK193" s="222">
        <f>ROUND(I193*H193,2)</f>
        <v>0</v>
      </c>
      <c r="BL193" s="17" t="s">
        <v>165</v>
      </c>
      <c r="BM193" s="221" t="s">
        <v>284</v>
      </c>
    </row>
    <row r="194" s="2" customFormat="1" ht="16.5" customHeight="1">
      <c r="A194" s="38"/>
      <c r="B194" s="39"/>
      <c r="C194" s="210" t="s">
        <v>206</v>
      </c>
      <c r="D194" s="210" t="s">
        <v>161</v>
      </c>
      <c r="E194" s="211" t="s">
        <v>1887</v>
      </c>
      <c r="F194" s="212" t="s">
        <v>1819</v>
      </c>
      <c r="G194" s="213" t="s">
        <v>1886</v>
      </c>
      <c r="H194" s="214">
        <v>1</v>
      </c>
      <c r="I194" s="215"/>
      <c r="J194" s="216">
        <f>ROUND(I194*H194,2)</f>
        <v>0</v>
      </c>
      <c r="K194" s="212" t="s">
        <v>1</v>
      </c>
      <c r="L194" s="44"/>
      <c r="M194" s="217" t="s">
        <v>1</v>
      </c>
      <c r="N194" s="218" t="s">
        <v>40</v>
      </c>
      <c r="O194" s="91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165</v>
      </c>
      <c r="AT194" s="221" t="s">
        <v>161</v>
      </c>
      <c r="AU194" s="221" t="s">
        <v>83</v>
      </c>
      <c r="AY194" s="17" t="s">
        <v>160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83</v>
      </c>
      <c r="BK194" s="222">
        <f>ROUND(I194*H194,2)</f>
        <v>0</v>
      </c>
      <c r="BL194" s="17" t="s">
        <v>165</v>
      </c>
      <c r="BM194" s="221" t="s">
        <v>287</v>
      </c>
    </row>
    <row r="195" s="2" customFormat="1" ht="37.8" customHeight="1">
      <c r="A195" s="38"/>
      <c r="B195" s="39"/>
      <c r="C195" s="210" t="s">
        <v>251</v>
      </c>
      <c r="D195" s="210" t="s">
        <v>161</v>
      </c>
      <c r="E195" s="211" t="s">
        <v>1888</v>
      </c>
      <c r="F195" s="212" t="s">
        <v>1889</v>
      </c>
      <c r="G195" s="213" t="s">
        <v>168</v>
      </c>
      <c r="H195" s="214">
        <v>1</v>
      </c>
      <c r="I195" s="215"/>
      <c r="J195" s="216">
        <f>ROUND(I195*H195,2)</f>
        <v>0</v>
      </c>
      <c r="K195" s="212" t="s">
        <v>1</v>
      </c>
      <c r="L195" s="44"/>
      <c r="M195" s="217" t="s">
        <v>1</v>
      </c>
      <c r="N195" s="218" t="s">
        <v>40</v>
      </c>
      <c r="O195" s="91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165</v>
      </c>
      <c r="AT195" s="221" t="s">
        <v>161</v>
      </c>
      <c r="AU195" s="221" t="s">
        <v>83</v>
      </c>
      <c r="AY195" s="17" t="s">
        <v>160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83</v>
      </c>
      <c r="BK195" s="222">
        <f>ROUND(I195*H195,2)</f>
        <v>0</v>
      </c>
      <c r="BL195" s="17" t="s">
        <v>165</v>
      </c>
      <c r="BM195" s="221" t="s">
        <v>291</v>
      </c>
    </row>
    <row r="196" s="2" customFormat="1" ht="16.5" customHeight="1">
      <c r="A196" s="38"/>
      <c r="B196" s="39"/>
      <c r="C196" s="210" t="s">
        <v>209</v>
      </c>
      <c r="D196" s="210" t="s">
        <v>161</v>
      </c>
      <c r="E196" s="211" t="s">
        <v>1812</v>
      </c>
      <c r="F196" s="212" t="s">
        <v>1813</v>
      </c>
      <c r="G196" s="213" t="s">
        <v>1804</v>
      </c>
      <c r="H196" s="214">
        <v>3</v>
      </c>
      <c r="I196" s="215"/>
      <c r="J196" s="216">
        <f>ROUND(I196*H196,2)</f>
        <v>0</v>
      </c>
      <c r="K196" s="212" t="s">
        <v>1</v>
      </c>
      <c r="L196" s="44"/>
      <c r="M196" s="217" t="s">
        <v>1</v>
      </c>
      <c r="N196" s="218" t="s">
        <v>40</v>
      </c>
      <c r="O196" s="91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165</v>
      </c>
      <c r="AT196" s="221" t="s">
        <v>161</v>
      </c>
      <c r="AU196" s="221" t="s">
        <v>83</v>
      </c>
      <c r="AY196" s="17" t="s">
        <v>160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83</v>
      </c>
      <c r="BK196" s="222">
        <f>ROUND(I196*H196,2)</f>
        <v>0</v>
      </c>
      <c r="BL196" s="17" t="s">
        <v>165</v>
      </c>
      <c r="BM196" s="221" t="s">
        <v>294</v>
      </c>
    </row>
    <row r="197" s="2" customFormat="1" ht="16.5" customHeight="1">
      <c r="A197" s="38"/>
      <c r="B197" s="39"/>
      <c r="C197" s="210" t="s">
        <v>256</v>
      </c>
      <c r="D197" s="210" t="s">
        <v>161</v>
      </c>
      <c r="E197" s="211" t="s">
        <v>1890</v>
      </c>
      <c r="F197" s="212" t="s">
        <v>1815</v>
      </c>
      <c r="G197" s="213" t="s">
        <v>1484</v>
      </c>
      <c r="H197" s="214">
        <v>1</v>
      </c>
      <c r="I197" s="215"/>
      <c r="J197" s="216">
        <f>ROUND(I197*H197,2)</f>
        <v>0</v>
      </c>
      <c r="K197" s="212" t="s">
        <v>1</v>
      </c>
      <c r="L197" s="44"/>
      <c r="M197" s="217" t="s">
        <v>1</v>
      </c>
      <c r="N197" s="218" t="s">
        <v>40</v>
      </c>
      <c r="O197" s="91"/>
      <c r="P197" s="219">
        <f>O197*H197</f>
        <v>0</v>
      </c>
      <c r="Q197" s="219">
        <v>0</v>
      </c>
      <c r="R197" s="219">
        <f>Q197*H197</f>
        <v>0</v>
      </c>
      <c r="S197" s="219">
        <v>0</v>
      </c>
      <c r="T197" s="22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1" t="s">
        <v>165</v>
      </c>
      <c r="AT197" s="221" t="s">
        <v>161</v>
      </c>
      <c r="AU197" s="221" t="s">
        <v>83</v>
      </c>
      <c r="AY197" s="17" t="s">
        <v>160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7" t="s">
        <v>83</v>
      </c>
      <c r="BK197" s="222">
        <f>ROUND(I197*H197,2)</f>
        <v>0</v>
      </c>
      <c r="BL197" s="17" t="s">
        <v>165</v>
      </c>
      <c r="BM197" s="221" t="s">
        <v>298</v>
      </c>
    </row>
    <row r="198" s="2" customFormat="1" ht="16.5" customHeight="1">
      <c r="A198" s="38"/>
      <c r="B198" s="39"/>
      <c r="C198" s="210" t="s">
        <v>213</v>
      </c>
      <c r="D198" s="210" t="s">
        <v>161</v>
      </c>
      <c r="E198" s="211" t="s">
        <v>1891</v>
      </c>
      <c r="F198" s="212" t="s">
        <v>1817</v>
      </c>
      <c r="G198" s="213" t="s">
        <v>1484</v>
      </c>
      <c r="H198" s="214">
        <v>1</v>
      </c>
      <c r="I198" s="215"/>
      <c r="J198" s="216">
        <f>ROUND(I198*H198,2)</f>
        <v>0</v>
      </c>
      <c r="K198" s="212" t="s">
        <v>1</v>
      </c>
      <c r="L198" s="44"/>
      <c r="M198" s="223" t="s">
        <v>1</v>
      </c>
      <c r="N198" s="224" t="s">
        <v>40</v>
      </c>
      <c r="O198" s="225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1" t="s">
        <v>165</v>
      </c>
      <c r="AT198" s="221" t="s">
        <v>161</v>
      </c>
      <c r="AU198" s="221" t="s">
        <v>83</v>
      </c>
      <c r="AY198" s="17" t="s">
        <v>160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7" t="s">
        <v>83</v>
      </c>
      <c r="BK198" s="222">
        <f>ROUND(I198*H198,2)</f>
        <v>0</v>
      </c>
      <c r="BL198" s="17" t="s">
        <v>165</v>
      </c>
      <c r="BM198" s="221" t="s">
        <v>301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kJAThtrZEEzc80UEU6C2W2qaL9ZuOVD5+e887sXVTvRg/Qz44SNMUyJwzXd0WXiqTDY0h3GPbijvfj3l3PmNMA==" hashValue="mi1S+Zeo/rDFU577YIF3DI1QZ8+Yh19/draQrldHKZpl51VL8aEey4Svz+d6NMCaiOAr8u+SNb1Vc2YBS8bJpg==" algorithmName="SHA-512" password="CC35"/>
  <autoFilter ref="C118:K19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ROUND((SUM(BE118:BE149)),  2)</f>
        <v>0</v>
      </c>
      <c r="G33" s="38"/>
      <c r="H33" s="38"/>
      <c r="I33" s="155">
        <v>0.21</v>
      </c>
      <c r="J33" s="154">
        <f>ROUND(((SUM(BE118:BE149))*I33),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ROUND((SUM(BF118:BF149)),  2)</f>
        <v>0</v>
      </c>
      <c r="G34" s="38"/>
      <c r="H34" s="38"/>
      <c r="I34" s="155">
        <v>0.12</v>
      </c>
      <c r="J34" s="154">
        <f>ROUND(((SUM(BF118:BF149))*I34),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ROUND((SUM(BG118:BG149)),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ROUND((SUM(BH118:BH149)),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ROUND((SUM(BI118:BI149)),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016 - EKV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1893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1823</v>
      </c>
      <c r="E98" s="182"/>
      <c r="F98" s="182"/>
      <c r="G98" s="182"/>
      <c r="H98" s="182"/>
      <c r="I98" s="182"/>
      <c r="J98" s="183">
        <f>J144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145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ÚPRAVA VSTUPNÍHO PODLAŽÍ a ÚPRRAVA SERVROVNY OBJEKTU POLIKLINIKY V KARVINÉ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132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016 - EKV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18. 2. 2024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30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>Barbora Kyšková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0" customFormat="1" ht="29.28" customHeight="1">
      <c r="A117" s="185"/>
      <c r="B117" s="186"/>
      <c r="C117" s="187" t="s">
        <v>146</v>
      </c>
      <c r="D117" s="188" t="s">
        <v>60</v>
      </c>
      <c r="E117" s="188" t="s">
        <v>56</v>
      </c>
      <c r="F117" s="188" t="s">
        <v>57</v>
      </c>
      <c r="G117" s="188" t="s">
        <v>147</v>
      </c>
      <c r="H117" s="188" t="s">
        <v>148</v>
      </c>
      <c r="I117" s="188" t="s">
        <v>149</v>
      </c>
      <c r="J117" s="188" t="s">
        <v>136</v>
      </c>
      <c r="K117" s="189" t="s">
        <v>150</v>
      </c>
      <c r="L117" s="190"/>
      <c r="M117" s="100" t="s">
        <v>1</v>
      </c>
      <c r="N117" s="101" t="s">
        <v>39</v>
      </c>
      <c r="O117" s="101" t="s">
        <v>151</v>
      </c>
      <c r="P117" s="101" t="s">
        <v>152</v>
      </c>
      <c r="Q117" s="101" t="s">
        <v>153</v>
      </c>
      <c r="R117" s="101" t="s">
        <v>154</v>
      </c>
      <c r="S117" s="101" t="s">
        <v>155</v>
      </c>
      <c r="T117" s="102" t="s">
        <v>156</v>
      </c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</row>
    <row r="118" s="2" customFormat="1" ht="22.8" customHeight="1">
      <c r="A118" s="38"/>
      <c r="B118" s="39"/>
      <c r="C118" s="107" t="s">
        <v>157</v>
      </c>
      <c r="D118" s="40"/>
      <c r="E118" s="40"/>
      <c r="F118" s="40"/>
      <c r="G118" s="40"/>
      <c r="H118" s="40"/>
      <c r="I118" s="40"/>
      <c r="J118" s="191">
        <f>BK118</f>
        <v>0</v>
      </c>
      <c r="K118" s="40"/>
      <c r="L118" s="44"/>
      <c r="M118" s="103"/>
      <c r="N118" s="192"/>
      <c r="O118" s="104"/>
      <c r="P118" s="193">
        <f>P119+P144</f>
        <v>0</v>
      </c>
      <c r="Q118" s="104"/>
      <c r="R118" s="193">
        <f>R119+R144</f>
        <v>0</v>
      </c>
      <c r="S118" s="104"/>
      <c r="T118" s="194">
        <f>T119+T144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138</v>
      </c>
      <c r="BK118" s="195">
        <f>BK119+BK144</f>
        <v>0</v>
      </c>
    </row>
    <row r="119" s="11" customFormat="1" ht="25.92" customHeight="1">
      <c r="A119" s="11"/>
      <c r="B119" s="196"/>
      <c r="C119" s="197"/>
      <c r="D119" s="198" t="s">
        <v>74</v>
      </c>
      <c r="E119" s="199" t="s">
        <v>329</v>
      </c>
      <c r="F119" s="199" t="s">
        <v>1894</v>
      </c>
      <c r="G119" s="197"/>
      <c r="H119" s="197"/>
      <c r="I119" s="200"/>
      <c r="J119" s="201">
        <f>BK119</f>
        <v>0</v>
      </c>
      <c r="K119" s="197"/>
      <c r="L119" s="202"/>
      <c r="M119" s="203"/>
      <c r="N119" s="204"/>
      <c r="O119" s="204"/>
      <c r="P119" s="205">
        <f>SUM(P120:P143)</f>
        <v>0</v>
      </c>
      <c r="Q119" s="204"/>
      <c r="R119" s="205">
        <f>SUM(R120:R143)</f>
        <v>0</v>
      </c>
      <c r="S119" s="204"/>
      <c r="T119" s="206">
        <f>SUM(T120:T143)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7" t="s">
        <v>83</v>
      </c>
      <c r="AT119" s="208" t="s">
        <v>74</v>
      </c>
      <c r="AU119" s="208" t="s">
        <v>75</v>
      </c>
      <c r="AY119" s="207" t="s">
        <v>160</v>
      </c>
      <c r="BK119" s="209">
        <f>SUM(BK120:BK143)</f>
        <v>0</v>
      </c>
    </row>
    <row r="120" s="2" customFormat="1" ht="49.05" customHeight="1">
      <c r="A120" s="38"/>
      <c r="B120" s="39"/>
      <c r="C120" s="210" t="s">
        <v>83</v>
      </c>
      <c r="D120" s="210" t="s">
        <v>161</v>
      </c>
      <c r="E120" s="211" t="s">
        <v>1895</v>
      </c>
      <c r="F120" s="212" t="s">
        <v>1896</v>
      </c>
      <c r="G120" s="213" t="s">
        <v>168</v>
      </c>
      <c r="H120" s="214">
        <v>3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195</v>
      </c>
    </row>
    <row r="121" s="13" customFormat="1">
      <c r="A121" s="13"/>
      <c r="B121" s="236"/>
      <c r="C121" s="237"/>
      <c r="D121" s="238" t="s">
        <v>591</v>
      </c>
      <c r="E121" s="239" t="s">
        <v>1</v>
      </c>
      <c r="F121" s="240" t="s">
        <v>1860</v>
      </c>
      <c r="G121" s="237"/>
      <c r="H121" s="241">
        <v>3</v>
      </c>
      <c r="I121" s="242"/>
      <c r="J121" s="237"/>
      <c r="K121" s="237"/>
      <c r="L121" s="243"/>
      <c r="M121" s="244"/>
      <c r="N121" s="245"/>
      <c r="O121" s="245"/>
      <c r="P121" s="245"/>
      <c r="Q121" s="245"/>
      <c r="R121" s="245"/>
      <c r="S121" s="245"/>
      <c r="T121" s="24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7" t="s">
        <v>591</v>
      </c>
      <c r="AU121" s="247" t="s">
        <v>83</v>
      </c>
      <c r="AV121" s="13" t="s">
        <v>85</v>
      </c>
      <c r="AW121" s="13" t="s">
        <v>31</v>
      </c>
      <c r="AX121" s="13" t="s">
        <v>75</v>
      </c>
      <c r="AY121" s="247" t="s">
        <v>160</v>
      </c>
    </row>
    <row r="122" s="15" customFormat="1">
      <c r="A122" s="15"/>
      <c r="B122" s="268"/>
      <c r="C122" s="269"/>
      <c r="D122" s="238" t="s">
        <v>591</v>
      </c>
      <c r="E122" s="270" t="s">
        <v>1</v>
      </c>
      <c r="F122" s="271" t="s">
        <v>660</v>
      </c>
      <c r="G122" s="269"/>
      <c r="H122" s="272">
        <v>3</v>
      </c>
      <c r="I122" s="273"/>
      <c r="J122" s="269"/>
      <c r="K122" s="269"/>
      <c r="L122" s="274"/>
      <c r="M122" s="275"/>
      <c r="N122" s="276"/>
      <c r="O122" s="276"/>
      <c r="P122" s="276"/>
      <c r="Q122" s="276"/>
      <c r="R122" s="276"/>
      <c r="S122" s="276"/>
      <c r="T122" s="277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8" t="s">
        <v>591</v>
      </c>
      <c r="AU122" s="278" t="s">
        <v>83</v>
      </c>
      <c r="AV122" s="15" t="s">
        <v>165</v>
      </c>
      <c r="AW122" s="15" t="s">
        <v>31</v>
      </c>
      <c r="AX122" s="15" t="s">
        <v>83</v>
      </c>
      <c r="AY122" s="278" t="s">
        <v>160</v>
      </c>
    </row>
    <row r="123" s="2" customFormat="1" ht="66.75" customHeight="1">
      <c r="A123" s="38"/>
      <c r="B123" s="39"/>
      <c r="C123" s="210" t="s">
        <v>85</v>
      </c>
      <c r="D123" s="210" t="s">
        <v>161</v>
      </c>
      <c r="E123" s="211" t="s">
        <v>1897</v>
      </c>
      <c r="F123" s="212" t="s">
        <v>1898</v>
      </c>
      <c r="G123" s="213" t="s">
        <v>168</v>
      </c>
      <c r="H123" s="214">
        <v>3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199</v>
      </c>
    </row>
    <row r="124" s="13" customFormat="1">
      <c r="A124" s="13"/>
      <c r="B124" s="236"/>
      <c r="C124" s="237"/>
      <c r="D124" s="238" t="s">
        <v>591</v>
      </c>
      <c r="E124" s="239" t="s">
        <v>1</v>
      </c>
      <c r="F124" s="240" t="s">
        <v>1860</v>
      </c>
      <c r="G124" s="237"/>
      <c r="H124" s="241">
        <v>3</v>
      </c>
      <c r="I124" s="242"/>
      <c r="J124" s="237"/>
      <c r="K124" s="237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591</v>
      </c>
      <c r="AU124" s="247" t="s">
        <v>83</v>
      </c>
      <c r="AV124" s="13" t="s">
        <v>85</v>
      </c>
      <c r="AW124" s="13" t="s">
        <v>31</v>
      </c>
      <c r="AX124" s="13" t="s">
        <v>75</v>
      </c>
      <c r="AY124" s="247" t="s">
        <v>160</v>
      </c>
    </row>
    <row r="125" s="15" customFormat="1">
      <c r="A125" s="15"/>
      <c r="B125" s="268"/>
      <c r="C125" s="269"/>
      <c r="D125" s="238" t="s">
        <v>591</v>
      </c>
      <c r="E125" s="270" t="s">
        <v>1</v>
      </c>
      <c r="F125" s="271" t="s">
        <v>660</v>
      </c>
      <c r="G125" s="269"/>
      <c r="H125" s="272">
        <v>3</v>
      </c>
      <c r="I125" s="273"/>
      <c r="J125" s="269"/>
      <c r="K125" s="269"/>
      <c r="L125" s="274"/>
      <c r="M125" s="275"/>
      <c r="N125" s="276"/>
      <c r="O125" s="276"/>
      <c r="P125" s="276"/>
      <c r="Q125" s="276"/>
      <c r="R125" s="276"/>
      <c r="S125" s="276"/>
      <c r="T125" s="277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8" t="s">
        <v>591</v>
      </c>
      <c r="AU125" s="278" t="s">
        <v>83</v>
      </c>
      <c r="AV125" s="15" t="s">
        <v>165</v>
      </c>
      <c r="AW125" s="15" t="s">
        <v>31</v>
      </c>
      <c r="AX125" s="15" t="s">
        <v>83</v>
      </c>
      <c r="AY125" s="278" t="s">
        <v>160</v>
      </c>
    </row>
    <row r="126" s="2" customFormat="1" ht="24.15" customHeight="1">
      <c r="A126" s="38"/>
      <c r="B126" s="39"/>
      <c r="C126" s="210" t="s">
        <v>169</v>
      </c>
      <c r="D126" s="210" t="s">
        <v>161</v>
      </c>
      <c r="E126" s="211" t="s">
        <v>1899</v>
      </c>
      <c r="F126" s="212" t="s">
        <v>1900</v>
      </c>
      <c r="G126" s="213" t="s">
        <v>168</v>
      </c>
      <c r="H126" s="214">
        <v>1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202</v>
      </c>
    </row>
    <row r="127" s="13" customFormat="1">
      <c r="A127" s="13"/>
      <c r="B127" s="236"/>
      <c r="C127" s="237"/>
      <c r="D127" s="238" t="s">
        <v>591</v>
      </c>
      <c r="E127" s="239" t="s">
        <v>1</v>
      </c>
      <c r="F127" s="240" t="s">
        <v>1901</v>
      </c>
      <c r="G127" s="237"/>
      <c r="H127" s="241">
        <v>1</v>
      </c>
      <c r="I127" s="242"/>
      <c r="J127" s="237"/>
      <c r="K127" s="237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591</v>
      </c>
      <c r="AU127" s="247" t="s">
        <v>83</v>
      </c>
      <c r="AV127" s="13" t="s">
        <v>85</v>
      </c>
      <c r="AW127" s="13" t="s">
        <v>31</v>
      </c>
      <c r="AX127" s="13" t="s">
        <v>75</v>
      </c>
      <c r="AY127" s="247" t="s">
        <v>160</v>
      </c>
    </row>
    <row r="128" s="15" customFormat="1">
      <c r="A128" s="15"/>
      <c r="B128" s="268"/>
      <c r="C128" s="269"/>
      <c r="D128" s="238" t="s">
        <v>591</v>
      </c>
      <c r="E128" s="270" t="s">
        <v>1</v>
      </c>
      <c r="F128" s="271" t="s">
        <v>660</v>
      </c>
      <c r="G128" s="269"/>
      <c r="H128" s="272">
        <v>1</v>
      </c>
      <c r="I128" s="273"/>
      <c r="J128" s="269"/>
      <c r="K128" s="269"/>
      <c r="L128" s="274"/>
      <c r="M128" s="275"/>
      <c r="N128" s="276"/>
      <c r="O128" s="276"/>
      <c r="P128" s="276"/>
      <c r="Q128" s="276"/>
      <c r="R128" s="276"/>
      <c r="S128" s="276"/>
      <c r="T128" s="27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8" t="s">
        <v>591</v>
      </c>
      <c r="AU128" s="278" t="s">
        <v>83</v>
      </c>
      <c r="AV128" s="15" t="s">
        <v>165</v>
      </c>
      <c r="AW128" s="15" t="s">
        <v>31</v>
      </c>
      <c r="AX128" s="15" t="s">
        <v>83</v>
      </c>
      <c r="AY128" s="278" t="s">
        <v>160</v>
      </c>
    </row>
    <row r="129" s="2" customFormat="1" ht="16.5" customHeight="1">
      <c r="A129" s="38"/>
      <c r="B129" s="39"/>
      <c r="C129" s="210" t="s">
        <v>165</v>
      </c>
      <c r="D129" s="210" t="s">
        <v>161</v>
      </c>
      <c r="E129" s="211" t="s">
        <v>1845</v>
      </c>
      <c r="F129" s="212" t="s">
        <v>1846</v>
      </c>
      <c r="G129" s="213" t="s">
        <v>168</v>
      </c>
      <c r="H129" s="214">
        <v>1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206</v>
      </c>
    </row>
    <row r="130" s="13" customFormat="1">
      <c r="A130" s="13"/>
      <c r="B130" s="236"/>
      <c r="C130" s="237"/>
      <c r="D130" s="238" t="s">
        <v>591</v>
      </c>
      <c r="E130" s="239" t="s">
        <v>1</v>
      </c>
      <c r="F130" s="240" t="s">
        <v>1827</v>
      </c>
      <c r="G130" s="237"/>
      <c r="H130" s="241">
        <v>1</v>
      </c>
      <c r="I130" s="242"/>
      <c r="J130" s="237"/>
      <c r="K130" s="237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591</v>
      </c>
      <c r="AU130" s="247" t="s">
        <v>83</v>
      </c>
      <c r="AV130" s="13" t="s">
        <v>85</v>
      </c>
      <c r="AW130" s="13" t="s">
        <v>31</v>
      </c>
      <c r="AX130" s="13" t="s">
        <v>75</v>
      </c>
      <c r="AY130" s="247" t="s">
        <v>160</v>
      </c>
    </row>
    <row r="131" s="15" customFormat="1">
      <c r="A131" s="15"/>
      <c r="B131" s="268"/>
      <c r="C131" s="269"/>
      <c r="D131" s="238" t="s">
        <v>591</v>
      </c>
      <c r="E131" s="270" t="s">
        <v>1</v>
      </c>
      <c r="F131" s="271" t="s">
        <v>660</v>
      </c>
      <c r="G131" s="269"/>
      <c r="H131" s="272">
        <v>1</v>
      </c>
      <c r="I131" s="273"/>
      <c r="J131" s="269"/>
      <c r="K131" s="269"/>
      <c r="L131" s="274"/>
      <c r="M131" s="275"/>
      <c r="N131" s="276"/>
      <c r="O131" s="276"/>
      <c r="P131" s="276"/>
      <c r="Q131" s="276"/>
      <c r="R131" s="276"/>
      <c r="S131" s="276"/>
      <c r="T131" s="277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8" t="s">
        <v>591</v>
      </c>
      <c r="AU131" s="278" t="s">
        <v>83</v>
      </c>
      <c r="AV131" s="15" t="s">
        <v>165</v>
      </c>
      <c r="AW131" s="15" t="s">
        <v>31</v>
      </c>
      <c r="AX131" s="15" t="s">
        <v>83</v>
      </c>
      <c r="AY131" s="278" t="s">
        <v>160</v>
      </c>
    </row>
    <row r="132" s="2" customFormat="1" ht="24.15" customHeight="1">
      <c r="A132" s="38"/>
      <c r="B132" s="39"/>
      <c r="C132" s="210" t="s">
        <v>176</v>
      </c>
      <c r="D132" s="210" t="s">
        <v>161</v>
      </c>
      <c r="E132" s="211" t="s">
        <v>1902</v>
      </c>
      <c r="F132" s="212" t="s">
        <v>1903</v>
      </c>
      <c r="G132" s="213" t="s">
        <v>168</v>
      </c>
      <c r="H132" s="214">
        <v>3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209</v>
      </c>
    </row>
    <row r="133" s="13" customFormat="1">
      <c r="A133" s="13"/>
      <c r="B133" s="236"/>
      <c r="C133" s="237"/>
      <c r="D133" s="238" t="s">
        <v>591</v>
      </c>
      <c r="E133" s="239" t="s">
        <v>1</v>
      </c>
      <c r="F133" s="240" t="s">
        <v>1860</v>
      </c>
      <c r="G133" s="237"/>
      <c r="H133" s="241">
        <v>3</v>
      </c>
      <c r="I133" s="242"/>
      <c r="J133" s="237"/>
      <c r="K133" s="237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591</v>
      </c>
      <c r="AU133" s="247" t="s">
        <v>83</v>
      </c>
      <c r="AV133" s="13" t="s">
        <v>85</v>
      </c>
      <c r="AW133" s="13" t="s">
        <v>31</v>
      </c>
      <c r="AX133" s="13" t="s">
        <v>75</v>
      </c>
      <c r="AY133" s="247" t="s">
        <v>160</v>
      </c>
    </row>
    <row r="134" s="15" customFormat="1">
      <c r="A134" s="15"/>
      <c r="B134" s="268"/>
      <c r="C134" s="269"/>
      <c r="D134" s="238" t="s">
        <v>591</v>
      </c>
      <c r="E134" s="270" t="s">
        <v>1</v>
      </c>
      <c r="F134" s="271" t="s">
        <v>660</v>
      </c>
      <c r="G134" s="269"/>
      <c r="H134" s="272">
        <v>3</v>
      </c>
      <c r="I134" s="273"/>
      <c r="J134" s="269"/>
      <c r="K134" s="269"/>
      <c r="L134" s="274"/>
      <c r="M134" s="275"/>
      <c r="N134" s="276"/>
      <c r="O134" s="276"/>
      <c r="P134" s="276"/>
      <c r="Q134" s="276"/>
      <c r="R134" s="276"/>
      <c r="S134" s="276"/>
      <c r="T134" s="27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8" t="s">
        <v>591</v>
      </c>
      <c r="AU134" s="278" t="s">
        <v>83</v>
      </c>
      <c r="AV134" s="15" t="s">
        <v>165</v>
      </c>
      <c r="AW134" s="15" t="s">
        <v>31</v>
      </c>
      <c r="AX134" s="15" t="s">
        <v>83</v>
      </c>
      <c r="AY134" s="278" t="s">
        <v>160</v>
      </c>
    </row>
    <row r="135" s="2" customFormat="1" ht="16.5" customHeight="1">
      <c r="A135" s="38"/>
      <c r="B135" s="39"/>
      <c r="C135" s="210" t="s">
        <v>172</v>
      </c>
      <c r="D135" s="210" t="s">
        <v>161</v>
      </c>
      <c r="E135" s="211" t="s">
        <v>1904</v>
      </c>
      <c r="F135" s="212" t="s">
        <v>1905</v>
      </c>
      <c r="G135" s="213" t="s">
        <v>168</v>
      </c>
      <c r="H135" s="214">
        <v>50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83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213</v>
      </c>
    </row>
    <row r="136" s="13" customFormat="1">
      <c r="A136" s="13"/>
      <c r="B136" s="236"/>
      <c r="C136" s="237"/>
      <c r="D136" s="238" t="s">
        <v>591</v>
      </c>
      <c r="E136" s="239" t="s">
        <v>1</v>
      </c>
      <c r="F136" s="240" t="s">
        <v>1906</v>
      </c>
      <c r="G136" s="237"/>
      <c r="H136" s="241">
        <v>50</v>
      </c>
      <c r="I136" s="242"/>
      <c r="J136" s="237"/>
      <c r="K136" s="237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591</v>
      </c>
      <c r="AU136" s="247" t="s">
        <v>83</v>
      </c>
      <c r="AV136" s="13" t="s">
        <v>85</v>
      </c>
      <c r="AW136" s="13" t="s">
        <v>31</v>
      </c>
      <c r="AX136" s="13" t="s">
        <v>75</v>
      </c>
      <c r="AY136" s="247" t="s">
        <v>160</v>
      </c>
    </row>
    <row r="137" s="15" customFormat="1">
      <c r="A137" s="15"/>
      <c r="B137" s="268"/>
      <c r="C137" s="269"/>
      <c r="D137" s="238" t="s">
        <v>591</v>
      </c>
      <c r="E137" s="270" t="s">
        <v>1</v>
      </c>
      <c r="F137" s="271" t="s">
        <v>660</v>
      </c>
      <c r="G137" s="269"/>
      <c r="H137" s="272">
        <v>50</v>
      </c>
      <c r="I137" s="273"/>
      <c r="J137" s="269"/>
      <c r="K137" s="269"/>
      <c r="L137" s="274"/>
      <c r="M137" s="275"/>
      <c r="N137" s="276"/>
      <c r="O137" s="276"/>
      <c r="P137" s="276"/>
      <c r="Q137" s="276"/>
      <c r="R137" s="276"/>
      <c r="S137" s="276"/>
      <c r="T137" s="277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8" t="s">
        <v>591</v>
      </c>
      <c r="AU137" s="278" t="s">
        <v>83</v>
      </c>
      <c r="AV137" s="15" t="s">
        <v>165</v>
      </c>
      <c r="AW137" s="15" t="s">
        <v>31</v>
      </c>
      <c r="AX137" s="15" t="s">
        <v>83</v>
      </c>
      <c r="AY137" s="278" t="s">
        <v>160</v>
      </c>
    </row>
    <row r="138" s="2" customFormat="1" ht="16.5" customHeight="1">
      <c r="A138" s="38"/>
      <c r="B138" s="39"/>
      <c r="C138" s="210" t="s">
        <v>182</v>
      </c>
      <c r="D138" s="210" t="s">
        <v>161</v>
      </c>
      <c r="E138" s="211" t="s">
        <v>1871</v>
      </c>
      <c r="F138" s="212" t="s">
        <v>1801</v>
      </c>
      <c r="G138" s="213" t="s">
        <v>1484</v>
      </c>
      <c r="H138" s="214">
        <v>1</v>
      </c>
      <c r="I138" s="215"/>
      <c r="J138" s="216">
        <f>ROUND(I138*H138,2)</f>
        <v>0</v>
      </c>
      <c r="K138" s="212" t="s">
        <v>1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83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216</v>
      </c>
    </row>
    <row r="139" s="13" customFormat="1">
      <c r="A139" s="13"/>
      <c r="B139" s="236"/>
      <c r="C139" s="237"/>
      <c r="D139" s="238" t="s">
        <v>591</v>
      </c>
      <c r="E139" s="239" t="s">
        <v>1</v>
      </c>
      <c r="F139" s="240" t="s">
        <v>1827</v>
      </c>
      <c r="G139" s="237"/>
      <c r="H139" s="241">
        <v>1</v>
      </c>
      <c r="I139" s="242"/>
      <c r="J139" s="237"/>
      <c r="K139" s="237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591</v>
      </c>
      <c r="AU139" s="247" t="s">
        <v>83</v>
      </c>
      <c r="AV139" s="13" t="s">
        <v>85</v>
      </c>
      <c r="AW139" s="13" t="s">
        <v>31</v>
      </c>
      <c r="AX139" s="13" t="s">
        <v>75</v>
      </c>
      <c r="AY139" s="247" t="s">
        <v>160</v>
      </c>
    </row>
    <row r="140" s="15" customFormat="1">
      <c r="A140" s="15"/>
      <c r="B140" s="268"/>
      <c r="C140" s="269"/>
      <c r="D140" s="238" t="s">
        <v>591</v>
      </c>
      <c r="E140" s="270" t="s">
        <v>1</v>
      </c>
      <c r="F140" s="271" t="s">
        <v>660</v>
      </c>
      <c r="G140" s="269"/>
      <c r="H140" s="272">
        <v>1</v>
      </c>
      <c r="I140" s="273"/>
      <c r="J140" s="269"/>
      <c r="K140" s="269"/>
      <c r="L140" s="274"/>
      <c r="M140" s="275"/>
      <c r="N140" s="276"/>
      <c r="O140" s="276"/>
      <c r="P140" s="276"/>
      <c r="Q140" s="276"/>
      <c r="R140" s="276"/>
      <c r="S140" s="276"/>
      <c r="T140" s="27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8" t="s">
        <v>591</v>
      </c>
      <c r="AU140" s="278" t="s">
        <v>83</v>
      </c>
      <c r="AV140" s="15" t="s">
        <v>165</v>
      </c>
      <c r="AW140" s="15" t="s">
        <v>31</v>
      </c>
      <c r="AX140" s="15" t="s">
        <v>83</v>
      </c>
      <c r="AY140" s="278" t="s">
        <v>160</v>
      </c>
    </row>
    <row r="141" s="2" customFormat="1" ht="16.5" customHeight="1">
      <c r="A141" s="38"/>
      <c r="B141" s="39"/>
      <c r="C141" s="210" t="s">
        <v>175</v>
      </c>
      <c r="D141" s="210" t="s">
        <v>161</v>
      </c>
      <c r="E141" s="211" t="s">
        <v>1872</v>
      </c>
      <c r="F141" s="212" t="s">
        <v>1873</v>
      </c>
      <c r="G141" s="213" t="s">
        <v>1804</v>
      </c>
      <c r="H141" s="214">
        <v>2</v>
      </c>
      <c r="I141" s="215"/>
      <c r="J141" s="216">
        <f>ROUND(I141*H141,2)</f>
        <v>0</v>
      </c>
      <c r="K141" s="212" t="s">
        <v>1</v>
      </c>
      <c r="L141" s="44"/>
      <c r="M141" s="217" t="s">
        <v>1</v>
      </c>
      <c r="N141" s="218" t="s">
        <v>40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165</v>
      </c>
      <c r="AT141" s="221" t="s">
        <v>161</v>
      </c>
      <c r="AU141" s="221" t="s">
        <v>83</v>
      </c>
      <c r="AY141" s="17" t="s">
        <v>160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83</v>
      </c>
      <c r="BK141" s="222">
        <f>ROUND(I141*H141,2)</f>
        <v>0</v>
      </c>
      <c r="BL141" s="17" t="s">
        <v>165</v>
      </c>
      <c r="BM141" s="221" t="s">
        <v>220</v>
      </c>
    </row>
    <row r="142" s="13" customFormat="1">
      <c r="A142" s="13"/>
      <c r="B142" s="236"/>
      <c r="C142" s="237"/>
      <c r="D142" s="238" t="s">
        <v>591</v>
      </c>
      <c r="E142" s="239" t="s">
        <v>1</v>
      </c>
      <c r="F142" s="240" t="s">
        <v>1853</v>
      </c>
      <c r="G142" s="237"/>
      <c r="H142" s="241">
        <v>2</v>
      </c>
      <c r="I142" s="242"/>
      <c r="J142" s="237"/>
      <c r="K142" s="237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591</v>
      </c>
      <c r="AU142" s="247" t="s">
        <v>83</v>
      </c>
      <c r="AV142" s="13" t="s">
        <v>85</v>
      </c>
      <c r="AW142" s="13" t="s">
        <v>31</v>
      </c>
      <c r="AX142" s="13" t="s">
        <v>75</v>
      </c>
      <c r="AY142" s="247" t="s">
        <v>160</v>
      </c>
    </row>
    <row r="143" s="15" customFormat="1">
      <c r="A143" s="15"/>
      <c r="B143" s="268"/>
      <c r="C143" s="269"/>
      <c r="D143" s="238" t="s">
        <v>591</v>
      </c>
      <c r="E143" s="270" t="s">
        <v>1</v>
      </c>
      <c r="F143" s="271" t="s">
        <v>660</v>
      </c>
      <c r="G143" s="269"/>
      <c r="H143" s="272">
        <v>2</v>
      </c>
      <c r="I143" s="273"/>
      <c r="J143" s="269"/>
      <c r="K143" s="269"/>
      <c r="L143" s="274"/>
      <c r="M143" s="275"/>
      <c r="N143" s="276"/>
      <c r="O143" s="276"/>
      <c r="P143" s="276"/>
      <c r="Q143" s="276"/>
      <c r="R143" s="276"/>
      <c r="S143" s="276"/>
      <c r="T143" s="27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8" t="s">
        <v>591</v>
      </c>
      <c r="AU143" s="278" t="s">
        <v>83</v>
      </c>
      <c r="AV143" s="15" t="s">
        <v>165</v>
      </c>
      <c r="AW143" s="15" t="s">
        <v>31</v>
      </c>
      <c r="AX143" s="15" t="s">
        <v>83</v>
      </c>
      <c r="AY143" s="278" t="s">
        <v>160</v>
      </c>
    </row>
    <row r="144" s="11" customFormat="1" ht="25.92" customHeight="1">
      <c r="A144" s="11"/>
      <c r="B144" s="196"/>
      <c r="C144" s="197"/>
      <c r="D144" s="198" t="s">
        <v>74</v>
      </c>
      <c r="E144" s="199" t="s">
        <v>310</v>
      </c>
      <c r="F144" s="199" t="s">
        <v>1808</v>
      </c>
      <c r="G144" s="197"/>
      <c r="H144" s="197"/>
      <c r="I144" s="200"/>
      <c r="J144" s="201">
        <f>BK144</f>
        <v>0</v>
      </c>
      <c r="K144" s="197"/>
      <c r="L144" s="202"/>
      <c r="M144" s="203"/>
      <c r="N144" s="204"/>
      <c r="O144" s="204"/>
      <c r="P144" s="205">
        <f>SUM(P145:P149)</f>
        <v>0</v>
      </c>
      <c r="Q144" s="204"/>
      <c r="R144" s="205">
        <f>SUM(R145:R149)</f>
        <v>0</v>
      </c>
      <c r="S144" s="204"/>
      <c r="T144" s="206">
        <f>SUM(T145:T149)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7" t="s">
        <v>83</v>
      </c>
      <c r="AT144" s="208" t="s">
        <v>74</v>
      </c>
      <c r="AU144" s="208" t="s">
        <v>75</v>
      </c>
      <c r="AY144" s="207" t="s">
        <v>160</v>
      </c>
      <c r="BK144" s="209">
        <f>SUM(BK145:BK149)</f>
        <v>0</v>
      </c>
    </row>
    <row r="145" s="2" customFormat="1" ht="16.5" customHeight="1">
      <c r="A145" s="38"/>
      <c r="B145" s="39"/>
      <c r="C145" s="210" t="s">
        <v>189</v>
      </c>
      <c r="D145" s="210" t="s">
        <v>161</v>
      </c>
      <c r="E145" s="211" t="s">
        <v>1907</v>
      </c>
      <c r="F145" s="212" t="s">
        <v>1885</v>
      </c>
      <c r="G145" s="213" t="s">
        <v>1886</v>
      </c>
      <c r="H145" s="214">
        <v>1</v>
      </c>
      <c r="I145" s="215"/>
      <c r="J145" s="216">
        <f>ROUND(I145*H145,2)</f>
        <v>0</v>
      </c>
      <c r="K145" s="212" t="s">
        <v>1</v>
      </c>
      <c r="L145" s="44"/>
      <c r="M145" s="217" t="s">
        <v>1</v>
      </c>
      <c r="N145" s="218" t="s">
        <v>40</v>
      </c>
      <c r="O145" s="91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165</v>
      </c>
      <c r="AT145" s="221" t="s">
        <v>161</v>
      </c>
      <c r="AU145" s="221" t="s">
        <v>83</v>
      </c>
      <c r="AY145" s="17" t="s">
        <v>160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83</v>
      </c>
      <c r="BK145" s="222">
        <f>ROUND(I145*H145,2)</f>
        <v>0</v>
      </c>
      <c r="BL145" s="17" t="s">
        <v>165</v>
      </c>
      <c r="BM145" s="221" t="s">
        <v>223</v>
      </c>
    </row>
    <row r="146" s="2" customFormat="1" ht="16.5" customHeight="1">
      <c r="A146" s="38"/>
      <c r="B146" s="39"/>
      <c r="C146" s="210" t="s">
        <v>179</v>
      </c>
      <c r="D146" s="210" t="s">
        <v>161</v>
      </c>
      <c r="E146" s="211" t="s">
        <v>1908</v>
      </c>
      <c r="F146" s="212" t="s">
        <v>1819</v>
      </c>
      <c r="G146" s="213" t="s">
        <v>1886</v>
      </c>
      <c r="H146" s="214">
        <v>1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83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227</v>
      </c>
    </row>
    <row r="147" s="2" customFormat="1" ht="16.5" customHeight="1">
      <c r="A147" s="38"/>
      <c r="B147" s="39"/>
      <c r="C147" s="210" t="s">
        <v>196</v>
      </c>
      <c r="D147" s="210" t="s">
        <v>161</v>
      </c>
      <c r="E147" s="211" t="s">
        <v>1812</v>
      </c>
      <c r="F147" s="212" t="s">
        <v>1813</v>
      </c>
      <c r="G147" s="213" t="s">
        <v>1804</v>
      </c>
      <c r="H147" s="214">
        <v>1</v>
      </c>
      <c r="I147" s="215"/>
      <c r="J147" s="216">
        <f>ROUND(I147*H147,2)</f>
        <v>0</v>
      </c>
      <c r="K147" s="212" t="s">
        <v>1</v>
      </c>
      <c r="L147" s="44"/>
      <c r="M147" s="217" t="s">
        <v>1</v>
      </c>
      <c r="N147" s="218" t="s">
        <v>40</v>
      </c>
      <c r="O147" s="91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165</v>
      </c>
      <c r="AT147" s="221" t="s">
        <v>161</v>
      </c>
      <c r="AU147" s="221" t="s">
        <v>83</v>
      </c>
      <c r="AY147" s="17" t="s">
        <v>160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83</v>
      </c>
      <c r="BK147" s="222">
        <f>ROUND(I147*H147,2)</f>
        <v>0</v>
      </c>
      <c r="BL147" s="17" t="s">
        <v>165</v>
      </c>
      <c r="BM147" s="221" t="s">
        <v>230</v>
      </c>
    </row>
    <row r="148" s="2" customFormat="1" ht="16.5" customHeight="1">
      <c r="A148" s="38"/>
      <c r="B148" s="39"/>
      <c r="C148" s="210" t="s">
        <v>8</v>
      </c>
      <c r="D148" s="210" t="s">
        <v>161</v>
      </c>
      <c r="E148" s="211" t="s">
        <v>1890</v>
      </c>
      <c r="F148" s="212" t="s">
        <v>1815</v>
      </c>
      <c r="G148" s="213" t="s">
        <v>1484</v>
      </c>
      <c r="H148" s="214">
        <v>1</v>
      </c>
      <c r="I148" s="215"/>
      <c r="J148" s="216">
        <f>ROUND(I148*H148,2)</f>
        <v>0</v>
      </c>
      <c r="K148" s="212" t="s">
        <v>1</v>
      </c>
      <c r="L148" s="44"/>
      <c r="M148" s="217" t="s">
        <v>1</v>
      </c>
      <c r="N148" s="218" t="s">
        <v>40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165</v>
      </c>
      <c r="AT148" s="221" t="s">
        <v>161</v>
      </c>
      <c r="AU148" s="221" t="s">
        <v>83</v>
      </c>
      <c r="AY148" s="17" t="s">
        <v>160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83</v>
      </c>
      <c r="BK148" s="222">
        <f>ROUND(I148*H148,2)</f>
        <v>0</v>
      </c>
      <c r="BL148" s="17" t="s">
        <v>165</v>
      </c>
      <c r="BM148" s="221" t="s">
        <v>233</v>
      </c>
    </row>
    <row r="149" s="2" customFormat="1" ht="16.5" customHeight="1">
      <c r="A149" s="38"/>
      <c r="B149" s="39"/>
      <c r="C149" s="210" t="s">
        <v>203</v>
      </c>
      <c r="D149" s="210" t="s">
        <v>161</v>
      </c>
      <c r="E149" s="211" t="s">
        <v>1891</v>
      </c>
      <c r="F149" s="212" t="s">
        <v>1817</v>
      </c>
      <c r="G149" s="213" t="s">
        <v>1484</v>
      </c>
      <c r="H149" s="214">
        <v>1</v>
      </c>
      <c r="I149" s="215"/>
      <c r="J149" s="216">
        <f>ROUND(I149*H149,2)</f>
        <v>0</v>
      </c>
      <c r="K149" s="212" t="s">
        <v>1</v>
      </c>
      <c r="L149" s="44"/>
      <c r="M149" s="223" t="s">
        <v>1</v>
      </c>
      <c r="N149" s="224" t="s">
        <v>40</v>
      </c>
      <c r="O149" s="225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83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236</v>
      </c>
    </row>
    <row r="150" s="2" customFormat="1" ht="6.96" customHeight="1">
      <c r="A150" s="38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44"/>
      <c r="M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</sheetData>
  <sheetProtection sheet="1" autoFilter="0" formatColumns="0" formatRows="0" objects="1" scenarios="1" spinCount="100000" saltValue="GIYgS/TZJZomOX2OC7a0yDP2n5TOAXV1Lrgum9pCzDI4+Hbrs63sfIsGERzR2oV+iyUW8wPSMmG8NS7Ebp9brQ==" hashValue="f4P5E4pozzPnrEpOHrTGuO4V4YKL8Or8mwIQgeE3gSYlVUOqb4iQczGak19NtnCGDGXxq7wou8wNVRwEPQN/tw==" algorithmName="SHA-512" password="CC35"/>
  <autoFilter ref="C117:K14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ROUND((SUM(BE122:BE243)),  2)</f>
        <v>0</v>
      </c>
      <c r="G33" s="38"/>
      <c r="H33" s="38"/>
      <c r="I33" s="155">
        <v>0.21</v>
      </c>
      <c r="J33" s="154">
        <f>ROUND(((SUM(BE122:BE243))*I33),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ROUND((SUM(BF122:BF243)),  2)</f>
        <v>0</v>
      </c>
      <c r="G34" s="38"/>
      <c r="H34" s="38"/>
      <c r="I34" s="155">
        <v>0.12</v>
      </c>
      <c r="J34" s="154">
        <f>ROUND(((SUM(BF122:BF243))*I34),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ROUND((SUM(BG122:BG243)),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ROUND((SUM(BH122:BH243)),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ROUND((SUM(BI122:BI243)),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001 - Elektroinstalace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139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140</v>
      </c>
      <c r="E98" s="182"/>
      <c r="F98" s="182"/>
      <c r="G98" s="182"/>
      <c r="H98" s="182"/>
      <c r="I98" s="182"/>
      <c r="J98" s="183">
        <f>J168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141</v>
      </c>
      <c r="E99" s="182"/>
      <c r="F99" s="182"/>
      <c r="G99" s="182"/>
      <c r="H99" s="182"/>
      <c r="I99" s="182"/>
      <c r="J99" s="183">
        <f>J174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142</v>
      </c>
      <c r="E100" s="182"/>
      <c r="F100" s="182"/>
      <c r="G100" s="182"/>
      <c r="H100" s="182"/>
      <c r="I100" s="182"/>
      <c r="J100" s="183">
        <f>J223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143</v>
      </c>
      <c r="E101" s="182"/>
      <c r="F101" s="182"/>
      <c r="G101" s="182"/>
      <c r="H101" s="182"/>
      <c r="I101" s="182"/>
      <c r="J101" s="183">
        <f>J231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144</v>
      </c>
      <c r="E102" s="182"/>
      <c r="F102" s="182"/>
      <c r="G102" s="182"/>
      <c r="H102" s="182"/>
      <c r="I102" s="182"/>
      <c r="J102" s="183">
        <f>J239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>ÚPRAVA VSTUPNÍHO PODLAŽÍ a ÚPRRAVA SERVROVNY OBJEKTU POLIKLINIKY V KARVINÉ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132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 xml:space="preserve">001 - Elektroinstalace 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18. 2. 2024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>Barbora Kyšková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0" customFormat="1" ht="29.28" customHeight="1">
      <c r="A121" s="185"/>
      <c r="B121" s="186"/>
      <c r="C121" s="187" t="s">
        <v>146</v>
      </c>
      <c r="D121" s="188" t="s">
        <v>60</v>
      </c>
      <c r="E121" s="188" t="s">
        <v>56</v>
      </c>
      <c r="F121" s="188" t="s">
        <v>57</v>
      </c>
      <c r="G121" s="188" t="s">
        <v>147</v>
      </c>
      <c r="H121" s="188" t="s">
        <v>148</v>
      </c>
      <c r="I121" s="188" t="s">
        <v>149</v>
      </c>
      <c r="J121" s="188" t="s">
        <v>136</v>
      </c>
      <c r="K121" s="189" t="s">
        <v>150</v>
      </c>
      <c r="L121" s="190"/>
      <c r="M121" s="100" t="s">
        <v>1</v>
      </c>
      <c r="N121" s="101" t="s">
        <v>39</v>
      </c>
      <c r="O121" s="101" t="s">
        <v>151</v>
      </c>
      <c r="P121" s="101" t="s">
        <v>152</v>
      </c>
      <c r="Q121" s="101" t="s">
        <v>153</v>
      </c>
      <c r="R121" s="101" t="s">
        <v>154</v>
      </c>
      <c r="S121" s="101" t="s">
        <v>155</v>
      </c>
      <c r="T121" s="102" t="s">
        <v>156</v>
      </c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</row>
    <row r="122" s="2" customFormat="1" ht="22.8" customHeight="1">
      <c r="A122" s="38"/>
      <c r="B122" s="39"/>
      <c r="C122" s="107" t="s">
        <v>157</v>
      </c>
      <c r="D122" s="40"/>
      <c r="E122" s="40"/>
      <c r="F122" s="40"/>
      <c r="G122" s="40"/>
      <c r="H122" s="40"/>
      <c r="I122" s="40"/>
      <c r="J122" s="191">
        <f>BK122</f>
        <v>0</v>
      </c>
      <c r="K122" s="40"/>
      <c r="L122" s="44"/>
      <c r="M122" s="103"/>
      <c r="N122" s="192"/>
      <c r="O122" s="104"/>
      <c r="P122" s="193">
        <f>P123+P168+P174+P223+P231+P239</f>
        <v>0</v>
      </c>
      <c r="Q122" s="104"/>
      <c r="R122" s="193">
        <f>R123+R168+R174+R223+R231+R239</f>
        <v>0</v>
      </c>
      <c r="S122" s="104"/>
      <c r="T122" s="194">
        <f>T123+T168+T174+T223+T231+T239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138</v>
      </c>
      <c r="BK122" s="195">
        <f>BK123+BK168+BK174+BK223+BK231+BK239</f>
        <v>0</v>
      </c>
    </row>
    <row r="123" s="11" customFormat="1" ht="25.92" customHeight="1">
      <c r="A123" s="11"/>
      <c r="B123" s="196"/>
      <c r="C123" s="197"/>
      <c r="D123" s="198" t="s">
        <v>74</v>
      </c>
      <c r="E123" s="199" t="s">
        <v>158</v>
      </c>
      <c r="F123" s="199" t="s">
        <v>159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SUM(P124:P167)</f>
        <v>0</v>
      </c>
      <c r="Q123" s="204"/>
      <c r="R123" s="205">
        <f>SUM(R124:R167)</f>
        <v>0</v>
      </c>
      <c r="S123" s="204"/>
      <c r="T123" s="206">
        <f>SUM(T124:T167)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83</v>
      </c>
      <c r="AT123" s="208" t="s">
        <v>74</v>
      </c>
      <c r="AU123" s="208" t="s">
        <v>75</v>
      </c>
      <c r="AY123" s="207" t="s">
        <v>160</v>
      </c>
      <c r="BK123" s="209">
        <f>SUM(BK124:BK167)</f>
        <v>0</v>
      </c>
    </row>
    <row r="124" s="2" customFormat="1" ht="16.5" customHeight="1">
      <c r="A124" s="38"/>
      <c r="B124" s="39"/>
      <c r="C124" s="210" t="s">
        <v>83</v>
      </c>
      <c r="D124" s="210" t="s">
        <v>161</v>
      </c>
      <c r="E124" s="211" t="s">
        <v>162</v>
      </c>
      <c r="F124" s="212" t="s">
        <v>163</v>
      </c>
      <c r="G124" s="213" t="s">
        <v>164</v>
      </c>
      <c r="H124" s="214">
        <v>80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85</v>
      </c>
    </row>
    <row r="125" s="2" customFormat="1" ht="16.5" customHeight="1">
      <c r="A125" s="38"/>
      <c r="B125" s="39"/>
      <c r="C125" s="210" t="s">
        <v>85</v>
      </c>
      <c r="D125" s="210" t="s">
        <v>161</v>
      </c>
      <c r="E125" s="211" t="s">
        <v>166</v>
      </c>
      <c r="F125" s="212" t="s">
        <v>167</v>
      </c>
      <c r="G125" s="213" t="s">
        <v>168</v>
      </c>
      <c r="H125" s="214">
        <v>70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165</v>
      </c>
    </row>
    <row r="126" s="2" customFormat="1" ht="16.5" customHeight="1">
      <c r="A126" s="38"/>
      <c r="B126" s="39"/>
      <c r="C126" s="210" t="s">
        <v>169</v>
      </c>
      <c r="D126" s="210" t="s">
        <v>161</v>
      </c>
      <c r="E126" s="211" t="s">
        <v>170</v>
      </c>
      <c r="F126" s="212" t="s">
        <v>171</v>
      </c>
      <c r="G126" s="213" t="s">
        <v>168</v>
      </c>
      <c r="H126" s="214">
        <v>35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172</v>
      </c>
    </row>
    <row r="127" s="2" customFormat="1" ht="16.5" customHeight="1">
      <c r="A127" s="38"/>
      <c r="B127" s="39"/>
      <c r="C127" s="210" t="s">
        <v>165</v>
      </c>
      <c r="D127" s="210" t="s">
        <v>161</v>
      </c>
      <c r="E127" s="211" t="s">
        <v>173</v>
      </c>
      <c r="F127" s="212" t="s">
        <v>174</v>
      </c>
      <c r="G127" s="213" t="s">
        <v>168</v>
      </c>
      <c r="H127" s="214">
        <v>5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175</v>
      </c>
    </row>
    <row r="128" s="2" customFormat="1" ht="16.5" customHeight="1">
      <c r="A128" s="38"/>
      <c r="B128" s="39"/>
      <c r="C128" s="210" t="s">
        <v>176</v>
      </c>
      <c r="D128" s="210" t="s">
        <v>161</v>
      </c>
      <c r="E128" s="211" t="s">
        <v>177</v>
      </c>
      <c r="F128" s="212" t="s">
        <v>178</v>
      </c>
      <c r="G128" s="213" t="s">
        <v>164</v>
      </c>
      <c r="H128" s="214">
        <v>15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179</v>
      </c>
    </row>
    <row r="129" s="2" customFormat="1" ht="16.5" customHeight="1">
      <c r="A129" s="38"/>
      <c r="B129" s="39"/>
      <c r="C129" s="210" t="s">
        <v>172</v>
      </c>
      <c r="D129" s="210" t="s">
        <v>161</v>
      </c>
      <c r="E129" s="211" t="s">
        <v>180</v>
      </c>
      <c r="F129" s="212" t="s">
        <v>181</v>
      </c>
      <c r="G129" s="213" t="s">
        <v>164</v>
      </c>
      <c r="H129" s="214">
        <v>25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8</v>
      </c>
    </row>
    <row r="130" s="2" customFormat="1" ht="16.5" customHeight="1">
      <c r="A130" s="38"/>
      <c r="B130" s="39"/>
      <c r="C130" s="210" t="s">
        <v>182</v>
      </c>
      <c r="D130" s="210" t="s">
        <v>161</v>
      </c>
      <c r="E130" s="211" t="s">
        <v>183</v>
      </c>
      <c r="F130" s="212" t="s">
        <v>184</v>
      </c>
      <c r="G130" s="213" t="s">
        <v>168</v>
      </c>
      <c r="H130" s="214">
        <v>54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185</v>
      </c>
    </row>
    <row r="131" s="2" customFormat="1" ht="16.5" customHeight="1">
      <c r="A131" s="38"/>
      <c r="B131" s="39"/>
      <c r="C131" s="210" t="s">
        <v>175</v>
      </c>
      <c r="D131" s="210" t="s">
        <v>161</v>
      </c>
      <c r="E131" s="211" t="s">
        <v>186</v>
      </c>
      <c r="F131" s="212" t="s">
        <v>187</v>
      </c>
      <c r="G131" s="213" t="s">
        <v>168</v>
      </c>
      <c r="H131" s="214">
        <v>4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83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188</v>
      </c>
    </row>
    <row r="132" s="2" customFormat="1" ht="16.5" customHeight="1">
      <c r="A132" s="38"/>
      <c r="B132" s="39"/>
      <c r="C132" s="210" t="s">
        <v>189</v>
      </c>
      <c r="D132" s="210" t="s">
        <v>161</v>
      </c>
      <c r="E132" s="211" t="s">
        <v>190</v>
      </c>
      <c r="F132" s="212" t="s">
        <v>191</v>
      </c>
      <c r="G132" s="213" t="s">
        <v>168</v>
      </c>
      <c r="H132" s="214">
        <v>8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192</v>
      </c>
    </row>
    <row r="133" s="2" customFormat="1" ht="16.5" customHeight="1">
      <c r="A133" s="38"/>
      <c r="B133" s="39"/>
      <c r="C133" s="210" t="s">
        <v>179</v>
      </c>
      <c r="D133" s="210" t="s">
        <v>161</v>
      </c>
      <c r="E133" s="211" t="s">
        <v>193</v>
      </c>
      <c r="F133" s="212" t="s">
        <v>194</v>
      </c>
      <c r="G133" s="213" t="s">
        <v>168</v>
      </c>
      <c r="H133" s="214">
        <v>1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195</v>
      </c>
    </row>
    <row r="134" s="2" customFormat="1" ht="16.5" customHeight="1">
      <c r="A134" s="38"/>
      <c r="B134" s="39"/>
      <c r="C134" s="210" t="s">
        <v>196</v>
      </c>
      <c r="D134" s="210" t="s">
        <v>161</v>
      </c>
      <c r="E134" s="211" t="s">
        <v>197</v>
      </c>
      <c r="F134" s="212" t="s">
        <v>198</v>
      </c>
      <c r="G134" s="213" t="s">
        <v>168</v>
      </c>
      <c r="H134" s="214">
        <v>14</v>
      </c>
      <c r="I134" s="215"/>
      <c r="J134" s="216">
        <f>ROUND(I134*H134,2)</f>
        <v>0</v>
      </c>
      <c r="K134" s="212" t="s">
        <v>1</v>
      </c>
      <c r="L134" s="44"/>
      <c r="M134" s="217" t="s">
        <v>1</v>
      </c>
      <c r="N134" s="218" t="s">
        <v>40</v>
      </c>
      <c r="O134" s="91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83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199</v>
      </c>
    </row>
    <row r="135" s="2" customFormat="1" ht="16.5" customHeight="1">
      <c r="A135" s="38"/>
      <c r="B135" s="39"/>
      <c r="C135" s="210" t="s">
        <v>8</v>
      </c>
      <c r="D135" s="210" t="s">
        <v>161</v>
      </c>
      <c r="E135" s="211" t="s">
        <v>200</v>
      </c>
      <c r="F135" s="212" t="s">
        <v>201</v>
      </c>
      <c r="G135" s="213" t="s">
        <v>168</v>
      </c>
      <c r="H135" s="214">
        <v>5</v>
      </c>
      <c r="I135" s="215"/>
      <c r="J135" s="216">
        <f>ROUND(I135*H135,2)</f>
        <v>0</v>
      </c>
      <c r="K135" s="212" t="s">
        <v>1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83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202</v>
      </c>
    </row>
    <row r="136" s="2" customFormat="1" ht="16.5" customHeight="1">
      <c r="A136" s="38"/>
      <c r="B136" s="39"/>
      <c r="C136" s="210" t="s">
        <v>203</v>
      </c>
      <c r="D136" s="210" t="s">
        <v>161</v>
      </c>
      <c r="E136" s="211" t="s">
        <v>204</v>
      </c>
      <c r="F136" s="212" t="s">
        <v>205</v>
      </c>
      <c r="G136" s="213" t="s">
        <v>168</v>
      </c>
      <c r="H136" s="214">
        <v>1</v>
      </c>
      <c r="I136" s="215"/>
      <c r="J136" s="216">
        <f>ROUND(I136*H136,2)</f>
        <v>0</v>
      </c>
      <c r="K136" s="212" t="s">
        <v>1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83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206</v>
      </c>
    </row>
    <row r="137" s="2" customFormat="1" ht="16.5" customHeight="1">
      <c r="A137" s="38"/>
      <c r="B137" s="39"/>
      <c r="C137" s="210" t="s">
        <v>185</v>
      </c>
      <c r="D137" s="210" t="s">
        <v>161</v>
      </c>
      <c r="E137" s="211" t="s">
        <v>207</v>
      </c>
      <c r="F137" s="212" t="s">
        <v>208</v>
      </c>
      <c r="G137" s="213" t="s">
        <v>168</v>
      </c>
      <c r="H137" s="214">
        <v>4</v>
      </c>
      <c r="I137" s="215"/>
      <c r="J137" s="216">
        <f>ROUND(I137*H137,2)</f>
        <v>0</v>
      </c>
      <c r="K137" s="212" t="s">
        <v>1</v>
      </c>
      <c r="L137" s="44"/>
      <c r="M137" s="217" t="s">
        <v>1</v>
      </c>
      <c r="N137" s="218" t="s">
        <v>40</v>
      </c>
      <c r="O137" s="91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165</v>
      </c>
      <c r="AT137" s="221" t="s">
        <v>161</v>
      </c>
      <c r="AU137" s="221" t="s">
        <v>83</v>
      </c>
      <c r="AY137" s="17" t="s">
        <v>160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83</v>
      </c>
      <c r="BK137" s="222">
        <f>ROUND(I137*H137,2)</f>
        <v>0</v>
      </c>
      <c r="BL137" s="17" t="s">
        <v>165</v>
      </c>
      <c r="BM137" s="221" t="s">
        <v>209</v>
      </c>
    </row>
    <row r="138" s="2" customFormat="1" ht="16.5" customHeight="1">
      <c r="A138" s="38"/>
      <c r="B138" s="39"/>
      <c r="C138" s="210" t="s">
        <v>210</v>
      </c>
      <c r="D138" s="210" t="s">
        <v>161</v>
      </c>
      <c r="E138" s="211" t="s">
        <v>211</v>
      </c>
      <c r="F138" s="212" t="s">
        <v>212</v>
      </c>
      <c r="G138" s="213" t="s">
        <v>168</v>
      </c>
      <c r="H138" s="214">
        <v>9</v>
      </c>
      <c r="I138" s="215"/>
      <c r="J138" s="216">
        <f>ROUND(I138*H138,2)</f>
        <v>0</v>
      </c>
      <c r="K138" s="212" t="s">
        <v>1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83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213</v>
      </c>
    </row>
    <row r="139" s="2" customFormat="1" ht="16.5" customHeight="1">
      <c r="A139" s="38"/>
      <c r="B139" s="39"/>
      <c r="C139" s="210" t="s">
        <v>188</v>
      </c>
      <c r="D139" s="210" t="s">
        <v>161</v>
      </c>
      <c r="E139" s="211" t="s">
        <v>214</v>
      </c>
      <c r="F139" s="212" t="s">
        <v>215</v>
      </c>
      <c r="G139" s="213" t="s">
        <v>168</v>
      </c>
      <c r="H139" s="214">
        <v>39</v>
      </c>
      <c r="I139" s="215"/>
      <c r="J139" s="216">
        <f>ROUND(I139*H139,2)</f>
        <v>0</v>
      </c>
      <c r="K139" s="212" t="s">
        <v>1</v>
      </c>
      <c r="L139" s="44"/>
      <c r="M139" s="217" t="s">
        <v>1</v>
      </c>
      <c r="N139" s="218" t="s">
        <v>40</v>
      </c>
      <c r="O139" s="91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1" t="s">
        <v>165</v>
      </c>
      <c r="AT139" s="221" t="s">
        <v>161</v>
      </c>
      <c r="AU139" s="221" t="s">
        <v>83</v>
      </c>
      <c r="AY139" s="17" t="s">
        <v>160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7" t="s">
        <v>83</v>
      </c>
      <c r="BK139" s="222">
        <f>ROUND(I139*H139,2)</f>
        <v>0</v>
      </c>
      <c r="BL139" s="17" t="s">
        <v>165</v>
      </c>
      <c r="BM139" s="221" t="s">
        <v>216</v>
      </c>
    </row>
    <row r="140" s="2" customFormat="1" ht="16.5" customHeight="1">
      <c r="A140" s="38"/>
      <c r="B140" s="39"/>
      <c r="C140" s="210" t="s">
        <v>217</v>
      </c>
      <c r="D140" s="210" t="s">
        <v>161</v>
      </c>
      <c r="E140" s="211" t="s">
        <v>218</v>
      </c>
      <c r="F140" s="212" t="s">
        <v>219</v>
      </c>
      <c r="G140" s="213" t="s">
        <v>168</v>
      </c>
      <c r="H140" s="214">
        <v>3</v>
      </c>
      <c r="I140" s="215"/>
      <c r="J140" s="216">
        <f>ROUND(I140*H140,2)</f>
        <v>0</v>
      </c>
      <c r="K140" s="212" t="s">
        <v>1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83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220</v>
      </c>
    </row>
    <row r="141" s="2" customFormat="1" ht="16.5" customHeight="1">
      <c r="A141" s="38"/>
      <c r="B141" s="39"/>
      <c r="C141" s="210" t="s">
        <v>192</v>
      </c>
      <c r="D141" s="210" t="s">
        <v>161</v>
      </c>
      <c r="E141" s="211" t="s">
        <v>221</v>
      </c>
      <c r="F141" s="212" t="s">
        <v>222</v>
      </c>
      <c r="G141" s="213" t="s">
        <v>168</v>
      </c>
      <c r="H141" s="214">
        <v>5</v>
      </c>
      <c r="I141" s="215"/>
      <c r="J141" s="216">
        <f>ROUND(I141*H141,2)</f>
        <v>0</v>
      </c>
      <c r="K141" s="212" t="s">
        <v>1</v>
      </c>
      <c r="L141" s="44"/>
      <c r="M141" s="217" t="s">
        <v>1</v>
      </c>
      <c r="N141" s="218" t="s">
        <v>40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165</v>
      </c>
      <c r="AT141" s="221" t="s">
        <v>161</v>
      </c>
      <c r="AU141" s="221" t="s">
        <v>83</v>
      </c>
      <c r="AY141" s="17" t="s">
        <v>160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83</v>
      </c>
      <c r="BK141" s="222">
        <f>ROUND(I141*H141,2)</f>
        <v>0</v>
      </c>
      <c r="BL141" s="17" t="s">
        <v>165</v>
      </c>
      <c r="BM141" s="221" t="s">
        <v>223</v>
      </c>
    </row>
    <row r="142" s="2" customFormat="1" ht="21.75" customHeight="1">
      <c r="A142" s="38"/>
      <c r="B142" s="39"/>
      <c r="C142" s="210" t="s">
        <v>224</v>
      </c>
      <c r="D142" s="210" t="s">
        <v>161</v>
      </c>
      <c r="E142" s="211" t="s">
        <v>225</v>
      </c>
      <c r="F142" s="212" t="s">
        <v>226</v>
      </c>
      <c r="G142" s="213" t="s">
        <v>168</v>
      </c>
      <c r="H142" s="214">
        <v>1</v>
      </c>
      <c r="I142" s="215"/>
      <c r="J142" s="216">
        <f>ROUND(I142*H142,2)</f>
        <v>0</v>
      </c>
      <c r="K142" s="212" t="s">
        <v>1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83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227</v>
      </c>
    </row>
    <row r="143" s="2" customFormat="1" ht="16.5" customHeight="1">
      <c r="A143" s="38"/>
      <c r="B143" s="39"/>
      <c r="C143" s="210" t="s">
        <v>195</v>
      </c>
      <c r="D143" s="210" t="s">
        <v>161</v>
      </c>
      <c r="E143" s="211" t="s">
        <v>228</v>
      </c>
      <c r="F143" s="212" t="s">
        <v>229</v>
      </c>
      <c r="G143" s="213" t="s">
        <v>168</v>
      </c>
      <c r="H143" s="214">
        <v>2</v>
      </c>
      <c r="I143" s="215"/>
      <c r="J143" s="216">
        <f>ROUND(I143*H143,2)</f>
        <v>0</v>
      </c>
      <c r="K143" s="212" t="s">
        <v>1</v>
      </c>
      <c r="L143" s="44"/>
      <c r="M143" s="217" t="s">
        <v>1</v>
      </c>
      <c r="N143" s="218" t="s">
        <v>40</v>
      </c>
      <c r="O143" s="91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165</v>
      </c>
      <c r="AT143" s="221" t="s">
        <v>161</v>
      </c>
      <c r="AU143" s="221" t="s">
        <v>83</v>
      </c>
      <c r="AY143" s="17" t="s">
        <v>160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83</v>
      </c>
      <c r="BK143" s="222">
        <f>ROUND(I143*H143,2)</f>
        <v>0</v>
      </c>
      <c r="BL143" s="17" t="s">
        <v>165</v>
      </c>
      <c r="BM143" s="221" t="s">
        <v>230</v>
      </c>
    </row>
    <row r="144" s="2" customFormat="1" ht="16.5" customHeight="1">
      <c r="A144" s="38"/>
      <c r="B144" s="39"/>
      <c r="C144" s="210" t="s">
        <v>7</v>
      </c>
      <c r="D144" s="210" t="s">
        <v>161</v>
      </c>
      <c r="E144" s="211" t="s">
        <v>231</v>
      </c>
      <c r="F144" s="212" t="s">
        <v>232</v>
      </c>
      <c r="G144" s="213" t="s">
        <v>168</v>
      </c>
      <c r="H144" s="214">
        <v>1</v>
      </c>
      <c r="I144" s="215"/>
      <c r="J144" s="216">
        <f>ROUND(I144*H144,2)</f>
        <v>0</v>
      </c>
      <c r="K144" s="212" t="s">
        <v>1</v>
      </c>
      <c r="L144" s="44"/>
      <c r="M144" s="217" t="s">
        <v>1</v>
      </c>
      <c r="N144" s="218" t="s">
        <v>40</v>
      </c>
      <c r="O144" s="91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1" t="s">
        <v>165</v>
      </c>
      <c r="AT144" s="221" t="s">
        <v>161</v>
      </c>
      <c r="AU144" s="221" t="s">
        <v>83</v>
      </c>
      <c r="AY144" s="17" t="s">
        <v>160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7" t="s">
        <v>83</v>
      </c>
      <c r="BK144" s="222">
        <f>ROUND(I144*H144,2)</f>
        <v>0</v>
      </c>
      <c r="BL144" s="17" t="s">
        <v>165</v>
      </c>
      <c r="BM144" s="221" t="s">
        <v>233</v>
      </c>
    </row>
    <row r="145" s="2" customFormat="1" ht="16.5" customHeight="1">
      <c r="A145" s="38"/>
      <c r="B145" s="39"/>
      <c r="C145" s="210" t="s">
        <v>199</v>
      </c>
      <c r="D145" s="210" t="s">
        <v>161</v>
      </c>
      <c r="E145" s="211" t="s">
        <v>234</v>
      </c>
      <c r="F145" s="212" t="s">
        <v>235</v>
      </c>
      <c r="G145" s="213" t="s">
        <v>168</v>
      </c>
      <c r="H145" s="214">
        <v>1</v>
      </c>
      <c r="I145" s="215"/>
      <c r="J145" s="216">
        <f>ROUND(I145*H145,2)</f>
        <v>0</v>
      </c>
      <c r="K145" s="212" t="s">
        <v>1</v>
      </c>
      <c r="L145" s="44"/>
      <c r="M145" s="217" t="s">
        <v>1</v>
      </c>
      <c r="N145" s="218" t="s">
        <v>40</v>
      </c>
      <c r="O145" s="91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1" t="s">
        <v>165</v>
      </c>
      <c r="AT145" s="221" t="s">
        <v>161</v>
      </c>
      <c r="AU145" s="221" t="s">
        <v>83</v>
      </c>
      <c r="AY145" s="17" t="s">
        <v>160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7" t="s">
        <v>83</v>
      </c>
      <c r="BK145" s="222">
        <f>ROUND(I145*H145,2)</f>
        <v>0</v>
      </c>
      <c r="BL145" s="17" t="s">
        <v>165</v>
      </c>
      <c r="BM145" s="221" t="s">
        <v>236</v>
      </c>
    </row>
    <row r="146" s="2" customFormat="1" ht="16.5" customHeight="1">
      <c r="A146" s="38"/>
      <c r="B146" s="39"/>
      <c r="C146" s="210" t="s">
        <v>237</v>
      </c>
      <c r="D146" s="210" t="s">
        <v>161</v>
      </c>
      <c r="E146" s="211" t="s">
        <v>238</v>
      </c>
      <c r="F146" s="212" t="s">
        <v>239</v>
      </c>
      <c r="G146" s="213" t="s">
        <v>168</v>
      </c>
      <c r="H146" s="214">
        <v>3</v>
      </c>
      <c r="I146" s="215"/>
      <c r="J146" s="216">
        <f>ROUND(I146*H146,2)</f>
        <v>0</v>
      </c>
      <c r="K146" s="212" t="s">
        <v>1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83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240</v>
      </c>
    </row>
    <row r="147" s="2" customFormat="1" ht="16.5" customHeight="1">
      <c r="A147" s="38"/>
      <c r="B147" s="39"/>
      <c r="C147" s="210" t="s">
        <v>202</v>
      </c>
      <c r="D147" s="210" t="s">
        <v>161</v>
      </c>
      <c r="E147" s="211" t="s">
        <v>241</v>
      </c>
      <c r="F147" s="212" t="s">
        <v>242</v>
      </c>
      <c r="G147" s="213" t="s">
        <v>168</v>
      </c>
      <c r="H147" s="214">
        <v>3</v>
      </c>
      <c r="I147" s="215"/>
      <c r="J147" s="216">
        <f>ROUND(I147*H147,2)</f>
        <v>0</v>
      </c>
      <c r="K147" s="212" t="s">
        <v>1</v>
      </c>
      <c r="L147" s="44"/>
      <c r="M147" s="217" t="s">
        <v>1</v>
      </c>
      <c r="N147" s="218" t="s">
        <v>40</v>
      </c>
      <c r="O147" s="91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165</v>
      </c>
      <c r="AT147" s="221" t="s">
        <v>161</v>
      </c>
      <c r="AU147" s="221" t="s">
        <v>83</v>
      </c>
      <c r="AY147" s="17" t="s">
        <v>160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83</v>
      </c>
      <c r="BK147" s="222">
        <f>ROUND(I147*H147,2)</f>
        <v>0</v>
      </c>
      <c r="BL147" s="17" t="s">
        <v>165</v>
      </c>
      <c r="BM147" s="221" t="s">
        <v>243</v>
      </c>
    </row>
    <row r="148" s="2" customFormat="1" ht="16.5" customHeight="1">
      <c r="A148" s="38"/>
      <c r="B148" s="39"/>
      <c r="C148" s="210" t="s">
        <v>244</v>
      </c>
      <c r="D148" s="210" t="s">
        <v>161</v>
      </c>
      <c r="E148" s="211" t="s">
        <v>245</v>
      </c>
      <c r="F148" s="212" t="s">
        <v>246</v>
      </c>
      <c r="G148" s="213" t="s">
        <v>168</v>
      </c>
      <c r="H148" s="214">
        <v>5</v>
      </c>
      <c r="I148" s="215"/>
      <c r="J148" s="216">
        <f>ROUND(I148*H148,2)</f>
        <v>0</v>
      </c>
      <c r="K148" s="212" t="s">
        <v>1</v>
      </c>
      <c r="L148" s="44"/>
      <c r="M148" s="217" t="s">
        <v>1</v>
      </c>
      <c r="N148" s="218" t="s">
        <v>40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165</v>
      </c>
      <c r="AT148" s="221" t="s">
        <v>161</v>
      </c>
      <c r="AU148" s="221" t="s">
        <v>83</v>
      </c>
      <c r="AY148" s="17" t="s">
        <v>160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83</v>
      </c>
      <c r="BK148" s="222">
        <f>ROUND(I148*H148,2)</f>
        <v>0</v>
      </c>
      <c r="BL148" s="17" t="s">
        <v>165</v>
      </c>
      <c r="BM148" s="221" t="s">
        <v>247</v>
      </c>
    </row>
    <row r="149" s="2" customFormat="1" ht="16.5" customHeight="1">
      <c r="A149" s="38"/>
      <c r="B149" s="39"/>
      <c r="C149" s="210" t="s">
        <v>206</v>
      </c>
      <c r="D149" s="210" t="s">
        <v>161</v>
      </c>
      <c r="E149" s="211" t="s">
        <v>248</v>
      </c>
      <c r="F149" s="212" t="s">
        <v>249</v>
      </c>
      <c r="G149" s="213" t="s">
        <v>168</v>
      </c>
      <c r="H149" s="214">
        <v>25</v>
      </c>
      <c r="I149" s="215"/>
      <c r="J149" s="216">
        <f>ROUND(I149*H149,2)</f>
        <v>0</v>
      </c>
      <c r="K149" s="212" t="s">
        <v>1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83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250</v>
      </c>
    </row>
    <row r="150" s="2" customFormat="1" ht="16.5" customHeight="1">
      <c r="A150" s="38"/>
      <c r="B150" s="39"/>
      <c r="C150" s="210" t="s">
        <v>251</v>
      </c>
      <c r="D150" s="210" t="s">
        <v>161</v>
      </c>
      <c r="E150" s="211" t="s">
        <v>248</v>
      </c>
      <c r="F150" s="212" t="s">
        <v>249</v>
      </c>
      <c r="G150" s="213" t="s">
        <v>168</v>
      </c>
      <c r="H150" s="214">
        <v>32</v>
      </c>
      <c r="I150" s="215"/>
      <c r="J150" s="216">
        <f>ROUND(I150*H150,2)</f>
        <v>0</v>
      </c>
      <c r="K150" s="212" t="s">
        <v>1</v>
      </c>
      <c r="L150" s="44"/>
      <c r="M150" s="217" t="s">
        <v>1</v>
      </c>
      <c r="N150" s="218" t="s">
        <v>40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165</v>
      </c>
      <c r="AT150" s="221" t="s">
        <v>161</v>
      </c>
      <c r="AU150" s="221" t="s">
        <v>83</v>
      </c>
      <c r="AY150" s="17" t="s">
        <v>160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83</v>
      </c>
      <c r="BK150" s="222">
        <f>ROUND(I150*H150,2)</f>
        <v>0</v>
      </c>
      <c r="BL150" s="17" t="s">
        <v>165</v>
      </c>
      <c r="BM150" s="221" t="s">
        <v>252</v>
      </c>
    </row>
    <row r="151" s="2" customFormat="1" ht="16.5" customHeight="1">
      <c r="A151" s="38"/>
      <c r="B151" s="39"/>
      <c r="C151" s="210" t="s">
        <v>209</v>
      </c>
      <c r="D151" s="210" t="s">
        <v>161</v>
      </c>
      <c r="E151" s="211" t="s">
        <v>253</v>
      </c>
      <c r="F151" s="212" t="s">
        <v>254</v>
      </c>
      <c r="G151" s="213" t="s">
        <v>168</v>
      </c>
      <c r="H151" s="214">
        <v>6</v>
      </c>
      <c r="I151" s="215"/>
      <c r="J151" s="216">
        <f>ROUND(I151*H151,2)</f>
        <v>0</v>
      </c>
      <c r="K151" s="212" t="s">
        <v>1</v>
      </c>
      <c r="L151" s="44"/>
      <c r="M151" s="217" t="s">
        <v>1</v>
      </c>
      <c r="N151" s="218" t="s">
        <v>40</v>
      </c>
      <c r="O151" s="91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1" t="s">
        <v>165</v>
      </c>
      <c r="AT151" s="221" t="s">
        <v>161</v>
      </c>
      <c r="AU151" s="221" t="s">
        <v>83</v>
      </c>
      <c r="AY151" s="17" t="s">
        <v>160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7" t="s">
        <v>83</v>
      </c>
      <c r="BK151" s="222">
        <f>ROUND(I151*H151,2)</f>
        <v>0</v>
      </c>
      <c r="BL151" s="17" t="s">
        <v>165</v>
      </c>
      <c r="BM151" s="221" t="s">
        <v>255</v>
      </c>
    </row>
    <row r="152" s="2" customFormat="1" ht="16.5" customHeight="1">
      <c r="A152" s="38"/>
      <c r="B152" s="39"/>
      <c r="C152" s="210" t="s">
        <v>256</v>
      </c>
      <c r="D152" s="210" t="s">
        <v>161</v>
      </c>
      <c r="E152" s="211" t="s">
        <v>257</v>
      </c>
      <c r="F152" s="212" t="s">
        <v>258</v>
      </c>
      <c r="G152" s="213" t="s">
        <v>168</v>
      </c>
      <c r="H152" s="214">
        <v>9</v>
      </c>
      <c r="I152" s="215"/>
      <c r="J152" s="216">
        <f>ROUND(I152*H152,2)</f>
        <v>0</v>
      </c>
      <c r="K152" s="212" t="s">
        <v>1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83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259</v>
      </c>
    </row>
    <row r="153" s="2" customFormat="1" ht="16.5" customHeight="1">
      <c r="A153" s="38"/>
      <c r="B153" s="39"/>
      <c r="C153" s="210" t="s">
        <v>213</v>
      </c>
      <c r="D153" s="210" t="s">
        <v>161</v>
      </c>
      <c r="E153" s="211" t="s">
        <v>248</v>
      </c>
      <c r="F153" s="212" t="s">
        <v>249</v>
      </c>
      <c r="G153" s="213" t="s">
        <v>168</v>
      </c>
      <c r="H153" s="214">
        <v>12</v>
      </c>
      <c r="I153" s="215"/>
      <c r="J153" s="216">
        <f>ROUND(I153*H153,2)</f>
        <v>0</v>
      </c>
      <c r="K153" s="212" t="s">
        <v>1</v>
      </c>
      <c r="L153" s="44"/>
      <c r="M153" s="217" t="s">
        <v>1</v>
      </c>
      <c r="N153" s="218" t="s">
        <v>40</v>
      </c>
      <c r="O153" s="91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1" t="s">
        <v>165</v>
      </c>
      <c r="AT153" s="221" t="s">
        <v>161</v>
      </c>
      <c r="AU153" s="221" t="s">
        <v>83</v>
      </c>
      <c r="AY153" s="17" t="s">
        <v>160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7" t="s">
        <v>83</v>
      </c>
      <c r="BK153" s="222">
        <f>ROUND(I153*H153,2)</f>
        <v>0</v>
      </c>
      <c r="BL153" s="17" t="s">
        <v>165</v>
      </c>
      <c r="BM153" s="221" t="s">
        <v>260</v>
      </c>
    </row>
    <row r="154" s="2" customFormat="1" ht="16.5" customHeight="1">
      <c r="A154" s="38"/>
      <c r="B154" s="39"/>
      <c r="C154" s="210" t="s">
        <v>261</v>
      </c>
      <c r="D154" s="210" t="s">
        <v>161</v>
      </c>
      <c r="E154" s="211" t="s">
        <v>262</v>
      </c>
      <c r="F154" s="212" t="s">
        <v>263</v>
      </c>
      <c r="G154" s="213" t="s">
        <v>264</v>
      </c>
      <c r="H154" s="214">
        <v>12</v>
      </c>
      <c r="I154" s="215"/>
      <c r="J154" s="216">
        <f>ROUND(I154*H154,2)</f>
        <v>0</v>
      </c>
      <c r="K154" s="212" t="s">
        <v>1</v>
      </c>
      <c r="L154" s="44"/>
      <c r="M154" s="217" t="s">
        <v>1</v>
      </c>
      <c r="N154" s="218" t="s">
        <v>40</v>
      </c>
      <c r="O154" s="91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165</v>
      </c>
      <c r="AT154" s="221" t="s">
        <v>161</v>
      </c>
      <c r="AU154" s="221" t="s">
        <v>83</v>
      </c>
      <c r="AY154" s="17" t="s">
        <v>160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83</v>
      </c>
      <c r="BK154" s="222">
        <f>ROUND(I154*H154,2)</f>
        <v>0</v>
      </c>
      <c r="BL154" s="17" t="s">
        <v>165</v>
      </c>
      <c r="BM154" s="221" t="s">
        <v>265</v>
      </c>
    </row>
    <row r="155" s="2" customFormat="1" ht="16.5" customHeight="1">
      <c r="A155" s="38"/>
      <c r="B155" s="39"/>
      <c r="C155" s="210" t="s">
        <v>216</v>
      </c>
      <c r="D155" s="210" t="s">
        <v>161</v>
      </c>
      <c r="E155" s="211" t="s">
        <v>266</v>
      </c>
      <c r="F155" s="212" t="s">
        <v>267</v>
      </c>
      <c r="G155" s="213" t="s">
        <v>164</v>
      </c>
      <c r="H155" s="214">
        <v>10</v>
      </c>
      <c r="I155" s="215"/>
      <c r="J155" s="216">
        <f>ROUND(I155*H155,2)</f>
        <v>0</v>
      </c>
      <c r="K155" s="212" t="s">
        <v>1</v>
      </c>
      <c r="L155" s="44"/>
      <c r="M155" s="217" t="s">
        <v>1</v>
      </c>
      <c r="N155" s="218" t="s">
        <v>40</v>
      </c>
      <c r="O155" s="91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1" t="s">
        <v>165</v>
      </c>
      <c r="AT155" s="221" t="s">
        <v>161</v>
      </c>
      <c r="AU155" s="221" t="s">
        <v>83</v>
      </c>
      <c r="AY155" s="17" t="s">
        <v>160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7" t="s">
        <v>83</v>
      </c>
      <c r="BK155" s="222">
        <f>ROUND(I155*H155,2)</f>
        <v>0</v>
      </c>
      <c r="BL155" s="17" t="s">
        <v>165</v>
      </c>
      <c r="BM155" s="221" t="s">
        <v>268</v>
      </c>
    </row>
    <row r="156" s="2" customFormat="1" ht="16.5" customHeight="1">
      <c r="A156" s="38"/>
      <c r="B156" s="39"/>
      <c r="C156" s="210" t="s">
        <v>269</v>
      </c>
      <c r="D156" s="210" t="s">
        <v>161</v>
      </c>
      <c r="E156" s="211" t="s">
        <v>270</v>
      </c>
      <c r="F156" s="212" t="s">
        <v>271</v>
      </c>
      <c r="G156" s="213" t="s">
        <v>164</v>
      </c>
      <c r="H156" s="214">
        <v>780</v>
      </c>
      <c r="I156" s="215"/>
      <c r="J156" s="216">
        <f>ROUND(I156*H156,2)</f>
        <v>0</v>
      </c>
      <c r="K156" s="212" t="s">
        <v>1</v>
      </c>
      <c r="L156" s="44"/>
      <c r="M156" s="217" t="s">
        <v>1</v>
      </c>
      <c r="N156" s="218" t="s">
        <v>40</v>
      </c>
      <c r="O156" s="91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165</v>
      </c>
      <c r="AT156" s="221" t="s">
        <v>161</v>
      </c>
      <c r="AU156" s="221" t="s">
        <v>83</v>
      </c>
      <c r="AY156" s="17" t="s">
        <v>160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83</v>
      </c>
      <c r="BK156" s="222">
        <f>ROUND(I156*H156,2)</f>
        <v>0</v>
      </c>
      <c r="BL156" s="17" t="s">
        <v>165</v>
      </c>
      <c r="BM156" s="221" t="s">
        <v>272</v>
      </c>
    </row>
    <row r="157" s="2" customFormat="1" ht="16.5" customHeight="1">
      <c r="A157" s="38"/>
      <c r="B157" s="39"/>
      <c r="C157" s="210" t="s">
        <v>220</v>
      </c>
      <c r="D157" s="210" t="s">
        <v>161</v>
      </c>
      <c r="E157" s="211" t="s">
        <v>270</v>
      </c>
      <c r="F157" s="212" t="s">
        <v>271</v>
      </c>
      <c r="G157" s="213" t="s">
        <v>164</v>
      </c>
      <c r="H157" s="214">
        <v>150</v>
      </c>
      <c r="I157" s="215"/>
      <c r="J157" s="216">
        <f>ROUND(I157*H157,2)</f>
        <v>0</v>
      </c>
      <c r="K157" s="212" t="s">
        <v>1</v>
      </c>
      <c r="L157" s="44"/>
      <c r="M157" s="217" t="s">
        <v>1</v>
      </c>
      <c r="N157" s="218" t="s">
        <v>40</v>
      </c>
      <c r="O157" s="91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165</v>
      </c>
      <c r="AT157" s="221" t="s">
        <v>161</v>
      </c>
      <c r="AU157" s="221" t="s">
        <v>83</v>
      </c>
      <c r="AY157" s="17" t="s">
        <v>160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83</v>
      </c>
      <c r="BK157" s="222">
        <f>ROUND(I157*H157,2)</f>
        <v>0</v>
      </c>
      <c r="BL157" s="17" t="s">
        <v>165</v>
      </c>
      <c r="BM157" s="221" t="s">
        <v>273</v>
      </c>
    </row>
    <row r="158" s="2" customFormat="1" ht="16.5" customHeight="1">
      <c r="A158" s="38"/>
      <c r="B158" s="39"/>
      <c r="C158" s="210" t="s">
        <v>274</v>
      </c>
      <c r="D158" s="210" t="s">
        <v>161</v>
      </c>
      <c r="E158" s="211" t="s">
        <v>275</v>
      </c>
      <c r="F158" s="212" t="s">
        <v>276</v>
      </c>
      <c r="G158" s="213" t="s">
        <v>164</v>
      </c>
      <c r="H158" s="214">
        <v>200</v>
      </c>
      <c r="I158" s="215"/>
      <c r="J158" s="216">
        <f>ROUND(I158*H158,2)</f>
        <v>0</v>
      </c>
      <c r="K158" s="212" t="s">
        <v>1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165</v>
      </c>
      <c r="AT158" s="221" t="s">
        <v>161</v>
      </c>
      <c r="AU158" s="221" t="s">
        <v>83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165</v>
      </c>
      <c r="BM158" s="221" t="s">
        <v>277</v>
      </c>
    </row>
    <row r="159" s="2" customFormat="1" ht="16.5" customHeight="1">
      <c r="A159" s="38"/>
      <c r="B159" s="39"/>
      <c r="C159" s="210" t="s">
        <v>223</v>
      </c>
      <c r="D159" s="210" t="s">
        <v>161</v>
      </c>
      <c r="E159" s="211" t="s">
        <v>278</v>
      </c>
      <c r="F159" s="212" t="s">
        <v>279</v>
      </c>
      <c r="G159" s="213" t="s">
        <v>164</v>
      </c>
      <c r="H159" s="214">
        <v>550</v>
      </c>
      <c r="I159" s="215"/>
      <c r="J159" s="216">
        <f>ROUND(I159*H159,2)</f>
        <v>0</v>
      </c>
      <c r="K159" s="212" t="s">
        <v>1</v>
      </c>
      <c r="L159" s="44"/>
      <c r="M159" s="217" t="s">
        <v>1</v>
      </c>
      <c r="N159" s="218" t="s">
        <v>40</v>
      </c>
      <c r="O159" s="91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1" t="s">
        <v>165</v>
      </c>
      <c r="AT159" s="221" t="s">
        <v>161</v>
      </c>
      <c r="AU159" s="221" t="s">
        <v>83</v>
      </c>
      <c r="AY159" s="17" t="s">
        <v>160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7" t="s">
        <v>83</v>
      </c>
      <c r="BK159" s="222">
        <f>ROUND(I159*H159,2)</f>
        <v>0</v>
      </c>
      <c r="BL159" s="17" t="s">
        <v>165</v>
      </c>
      <c r="BM159" s="221" t="s">
        <v>280</v>
      </c>
    </row>
    <row r="160" s="2" customFormat="1" ht="16.5" customHeight="1">
      <c r="A160" s="38"/>
      <c r="B160" s="39"/>
      <c r="C160" s="210" t="s">
        <v>281</v>
      </c>
      <c r="D160" s="210" t="s">
        <v>161</v>
      </c>
      <c r="E160" s="211" t="s">
        <v>282</v>
      </c>
      <c r="F160" s="212" t="s">
        <v>283</v>
      </c>
      <c r="G160" s="213" t="s">
        <v>164</v>
      </c>
      <c r="H160" s="214">
        <v>25</v>
      </c>
      <c r="I160" s="215"/>
      <c r="J160" s="216">
        <f>ROUND(I160*H160,2)</f>
        <v>0</v>
      </c>
      <c r="K160" s="212" t="s">
        <v>1</v>
      </c>
      <c r="L160" s="44"/>
      <c r="M160" s="217" t="s">
        <v>1</v>
      </c>
      <c r="N160" s="218" t="s">
        <v>40</v>
      </c>
      <c r="O160" s="91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1" t="s">
        <v>165</v>
      </c>
      <c r="AT160" s="221" t="s">
        <v>161</v>
      </c>
      <c r="AU160" s="221" t="s">
        <v>83</v>
      </c>
      <c r="AY160" s="17" t="s">
        <v>160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7" t="s">
        <v>83</v>
      </c>
      <c r="BK160" s="222">
        <f>ROUND(I160*H160,2)</f>
        <v>0</v>
      </c>
      <c r="BL160" s="17" t="s">
        <v>165</v>
      </c>
      <c r="BM160" s="221" t="s">
        <v>284</v>
      </c>
    </row>
    <row r="161" s="2" customFormat="1" ht="16.5" customHeight="1">
      <c r="A161" s="38"/>
      <c r="B161" s="39"/>
      <c r="C161" s="210" t="s">
        <v>227</v>
      </c>
      <c r="D161" s="210" t="s">
        <v>161</v>
      </c>
      <c r="E161" s="211" t="s">
        <v>285</v>
      </c>
      <c r="F161" s="212" t="s">
        <v>286</v>
      </c>
      <c r="G161" s="213" t="s">
        <v>164</v>
      </c>
      <c r="H161" s="214">
        <v>10</v>
      </c>
      <c r="I161" s="215"/>
      <c r="J161" s="216">
        <f>ROUND(I161*H161,2)</f>
        <v>0</v>
      </c>
      <c r="K161" s="212" t="s">
        <v>1</v>
      </c>
      <c r="L161" s="44"/>
      <c r="M161" s="217" t="s">
        <v>1</v>
      </c>
      <c r="N161" s="218" t="s">
        <v>40</v>
      </c>
      <c r="O161" s="91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1" t="s">
        <v>165</v>
      </c>
      <c r="AT161" s="221" t="s">
        <v>161</v>
      </c>
      <c r="AU161" s="221" t="s">
        <v>83</v>
      </c>
      <c r="AY161" s="17" t="s">
        <v>160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7" t="s">
        <v>83</v>
      </c>
      <c r="BK161" s="222">
        <f>ROUND(I161*H161,2)</f>
        <v>0</v>
      </c>
      <c r="BL161" s="17" t="s">
        <v>165</v>
      </c>
      <c r="BM161" s="221" t="s">
        <v>287</v>
      </c>
    </row>
    <row r="162" s="2" customFormat="1" ht="16.5" customHeight="1">
      <c r="A162" s="38"/>
      <c r="B162" s="39"/>
      <c r="C162" s="210" t="s">
        <v>288</v>
      </c>
      <c r="D162" s="210" t="s">
        <v>161</v>
      </c>
      <c r="E162" s="211" t="s">
        <v>289</v>
      </c>
      <c r="F162" s="212" t="s">
        <v>290</v>
      </c>
      <c r="G162" s="213" t="s">
        <v>164</v>
      </c>
      <c r="H162" s="214">
        <v>40</v>
      </c>
      <c r="I162" s="215"/>
      <c r="J162" s="216">
        <f>ROUND(I162*H162,2)</f>
        <v>0</v>
      </c>
      <c r="K162" s="212" t="s">
        <v>1</v>
      </c>
      <c r="L162" s="44"/>
      <c r="M162" s="217" t="s">
        <v>1</v>
      </c>
      <c r="N162" s="218" t="s">
        <v>40</v>
      </c>
      <c r="O162" s="91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165</v>
      </c>
      <c r="AT162" s="221" t="s">
        <v>161</v>
      </c>
      <c r="AU162" s="221" t="s">
        <v>83</v>
      </c>
      <c r="AY162" s="17" t="s">
        <v>160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83</v>
      </c>
      <c r="BK162" s="222">
        <f>ROUND(I162*H162,2)</f>
        <v>0</v>
      </c>
      <c r="BL162" s="17" t="s">
        <v>165</v>
      </c>
      <c r="BM162" s="221" t="s">
        <v>291</v>
      </c>
    </row>
    <row r="163" s="2" customFormat="1" ht="16.5" customHeight="1">
      <c r="A163" s="38"/>
      <c r="B163" s="39"/>
      <c r="C163" s="210" t="s">
        <v>230</v>
      </c>
      <c r="D163" s="210" t="s">
        <v>161</v>
      </c>
      <c r="E163" s="211" t="s">
        <v>292</v>
      </c>
      <c r="F163" s="212" t="s">
        <v>293</v>
      </c>
      <c r="G163" s="213" t="s">
        <v>164</v>
      </c>
      <c r="H163" s="214">
        <v>10</v>
      </c>
      <c r="I163" s="215"/>
      <c r="J163" s="216">
        <f>ROUND(I163*H163,2)</f>
        <v>0</v>
      </c>
      <c r="K163" s="212" t="s">
        <v>1</v>
      </c>
      <c r="L163" s="44"/>
      <c r="M163" s="217" t="s">
        <v>1</v>
      </c>
      <c r="N163" s="218" t="s">
        <v>40</v>
      </c>
      <c r="O163" s="91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1" t="s">
        <v>165</v>
      </c>
      <c r="AT163" s="221" t="s">
        <v>161</v>
      </c>
      <c r="AU163" s="221" t="s">
        <v>83</v>
      </c>
      <c r="AY163" s="17" t="s">
        <v>160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7" t="s">
        <v>83</v>
      </c>
      <c r="BK163" s="222">
        <f>ROUND(I163*H163,2)</f>
        <v>0</v>
      </c>
      <c r="BL163" s="17" t="s">
        <v>165</v>
      </c>
      <c r="BM163" s="221" t="s">
        <v>294</v>
      </c>
    </row>
    <row r="164" s="2" customFormat="1" ht="16.5" customHeight="1">
      <c r="A164" s="38"/>
      <c r="B164" s="39"/>
      <c r="C164" s="210" t="s">
        <v>295</v>
      </c>
      <c r="D164" s="210" t="s">
        <v>161</v>
      </c>
      <c r="E164" s="211" t="s">
        <v>296</v>
      </c>
      <c r="F164" s="212" t="s">
        <v>297</v>
      </c>
      <c r="G164" s="213" t="s">
        <v>164</v>
      </c>
      <c r="H164" s="214">
        <v>50</v>
      </c>
      <c r="I164" s="215"/>
      <c r="J164" s="216">
        <f>ROUND(I164*H164,2)</f>
        <v>0</v>
      </c>
      <c r="K164" s="212" t="s">
        <v>1</v>
      </c>
      <c r="L164" s="44"/>
      <c r="M164" s="217" t="s">
        <v>1</v>
      </c>
      <c r="N164" s="218" t="s">
        <v>40</v>
      </c>
      <c r="O164" s="91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165</v>
      </c>
      <c r="AT164" s="221" t="s">
        <v>161</v>
      </c>
      <c r="AU164" s="221" t="s">
        <v>83</v>
      </c>
      <c r="AY164" s="17" t="s">
        <v>160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83</v>
      </c>
      <c r="BK164" s="222">
        <f>ROUND(I164*H164,2)</f>
        <v>0</v>
      </c>
      <c r="BL164" s="17" t="s">
        <v>165</v>
      </c>
      <c r="BM164" s="221" t="s">
        <v>298</v>
      </c>
    </row>
    <row r="165" s="2" customFormat="1" ht="16.5" customHeight="1">
      <c r="A165" s="38"/>
      <c r="B165" s="39"/>
      <c r="C165" s="210" t="s">
        <v>233</v>
      </c>
      <c r="D165" s="210" t="s">
        <v>161</v>
      </c>
      <c r="E165" s="211" t="s">
        <v>299</v>
      </c>
      <c r="F165" s="212" t="s">
        <v>300</v>
      </c>
      <c r="G165" s="213" t="s">
        <v>168</v>
      </c>
      <c r="H165" s="214">
        <v>250</v>
      </c>
      <c r="I165" s="215"/>
      <c r="J165" s="216">
        <f>ROUND(I165*H165,2)</f>
        <v>0</v>
      </c>
      <c r="K165" s="212" t="s">
        <v>1</v>
      </c>
      <c r="L165" s="44"/>
      <c r="M165" s="217" t="s">
        <v>1</v>
      </c>
      <c r="N165" s="218" t="s">
        <v>40</v>
      </c>
      <c r="O165" s="91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1" t="s">
        <v>165</v>
      </c>
      <c r="AT165" s="221" t="s">
        <v>161</v>
      </c>
      <c r="AU165" s="221" t="s">
        <v>83</v>
      </c>
      <c r="AY165" s="17" t="s">
        <v>160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7" t="s">
        <v>83</v>
      </c>
      <c r="BK165" s="222">
        <f>ROUND(I165*H165,2)</f>
        <v>0</v>
      </c>
      <c r="BL165" s="17" t="s">
        <v>165</v>
      </c>
      <c r="BM165" s="221" t="s">
        <v>301</v>
      </c>
    </row>
    <row r="166" s="2" customFormat="1" ht="16.5" customHeight="1">
      <c r="A166" s="38"/>
      <c r="B166" s="39"/>
      <c r="C166" s="210" t="s">
        <v>302</v>
      </c>
      <c r="D166" s="210" t="s">
        <v>161</v>
      </c>
      <c r="E166" s="211" t="s">
        <v>303</v>
      </c>
      <c r="F166" s="212" t="s">
        <v>304</v>
      </c>
      <c r="G166" s="213" t="s">
        <v>305</v>
      </c>
      <c r="H166" s="214">
        <v>175</v>
      </c>
      <c r="I166" s="215"/>
      <c r="J166" s="216">
        <f>ROUND(I166*H166,2)</f>
        <v>0</v>
      </c>
      <c r="K166" s="212" t="s">
        <v>1</v>
      </c>
      <c r="L166" s="44"/>
      <c r="M166" s="217" t="s">
        <v>1</v>
      </c>
      <c r="N166" s="218" t="s">
        <v>40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165</v>
      </c>
      <c r="AT166" s="221" t="s">
        <v>161</v>
      </c>
      <c r="AU166" s="221" t="s">
        <v>83</v>
      </c>
      <c r="AY166" s="17" t="s">
        <v>160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83</v>
      </c>
      <c r="BK166" s="222">
        <f>ROUND(I166*H166,2)</f>
        <v>0</v>
      </c>
      <c r="BL166" s="17" t="s">
        <v>165</v>
      </c>
      <c r="BM166" s="221" t="s">
        <v>306</v>
      </c>
    </row>
    <row r="167" s="2" customFormat="1" ht="16.5" customHeight="1">
      <c r="A167" s="38"/>
      <c r="B167" s="39"/>
      <c r="C167" s="210" t="s">
        <v>236</v>
      </c>
      <c r="D167" s="210" t="s">
        <v>161</v>
      </c>
      <c r="E167" s="211" t="s">
        <v>307</v>
      </c>
      <c r="F167" s="212" t="s">
        <v>308</v>
      </c>
      <c r="G167" s="213" t="s">
        <v>305</v>
      </c>
      <c r="H167" s="214">
        <v>175</v>
      </c>
      <c r="I167" s="215"/>
      <c r="J167" s="216">
        <f>ROUND(I167*H167,2)</f>
        <v>0</v>
      </c>
      <c r="K167" s="212" t="s">
        <v>1</v>
      </c>
      <c r="L167" s="44"/>
      <c r="M167" s="217" t="s">
        <v>1</v>
      </c>
      <c r="N167" s="218" t="s">
        <v>40</v>
      </c>
      <c r="O167" s="91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1" t="s">
        <v>165</v>
      </c>
      <c r="AT167" s="221" t="s">
        <v>161</v>
      </c>
      <c r="AU167" s="221" t="s">
        <v>83</v>
      </c>
      <c r="AY167" s="17" t="s">
        <v>160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7" t="s">
        <v>83</v>
      </c>
      <c r="BK167" s="222">
        <f>ROUND(I167*H167,2)</f>
        <v>0</v>
      </c>
      <c r="BL167" s="17" t="s">
        <v>165</v>
      </c>
      <c r="BM167" s="221" t="s">
        <v>309</v>
      </c>
    </row>
    <row r="168" s="11" customFormat="1" ht="25.92" customHeight="1">
      <c r="A168" s="11"/>
      <c r="B168" s="196"/>
      <c r="C168" s="197"/>
      <c r="D168" s="198" t="s">
        <v>74</v>
      </c>
      <c r="E168" s="199" t="s">
        <v>310</v>
      </c>
      <c r="F168" s="199" t="s">
        <v>90</v>
      </c>
      <c r="G168" s="197"/>
      <c r="H168" s="197"/>
      <c r="I168" s="200"/>
      <c r="J168" s="201">
        <f>BK168</f>
        <v>0</v>
      </c>
      <c r="K168" s="197"/>
      <c r="L168" s="202"/>
      <c r="M168" s="203"/>
      <c r="N168" s="204"/>
      <c r="O168" s="204"/>
      <c r="P168" s="205">
        <f>SUM(P169:P173)</f>
        <v>0</v>
      </c>
      <c r="Q168" s="204"/>
      <c r="R168" s="205">
        <f>SUM(R169:R173)</f>
        <v>0</v>
      </c>
      <c r="S168" s="204"/>
      <c r="T168" s="206">
        <f>SUM(T169:T173)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7" t="s">
        <v>83</v>
      </c>
      <c r="AT168" s="208" t="s">
        <v>74</v>
      </c>
      <c r="AU168" s="208" t="s">
        <v>75</v>
      </c>
      <c r="AY168" s="207" t="s">
        <v>160</v>
      </c>
      <c r="BK168" s="209">
        <f>SUM(BK169:BK173)</f>
        <v>0</v>
      </c>
    </row>
    <row r="169" s="2" customFormat="1" ht="21.75" customHeight="1">
      <c r="A169" s="38"/>
      <c r="B169" s="39"/>
      <c r="C169" s="210" t="s">
        <v>311</v>
      </c>
      <c r="D169" s="210" t="s">
        <v>161</v>
      </c>
      <c r="E169" s="211" t="s">
        <v>312</v>
      </c>
      <c r="F169" s="212" t="s">
        <v>313</v>
      </c>
      <c r="G169" s="213" t="s">
        <v>168</v>
      </c>
      <c r="H169" s="214">
        <v>20</v>
      </c>
      <c r="I169" s="215"/>
      <c r="J169" s="216">
        <f>ROUND(I169*H169,2)</f>
        <v>0</v>
      </c>
      <c r="K169" s="212" t="s">
        <v>1</v>
      </c>
      <c r="L169" s="44"/>
      <c r="M169" s="217" t="s">
        <v>1</v>
      </c>
      <c r="N169" s="218" t="s">
        <v>40</v>
      </c>
      <c r="O169" s="91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1" t="s">
        <v>165</v>
      </c>
      <c r="AT169" s="221" t="s">
        <v>161</v>
      </c>
      <c r="AU169" s="221" t="s">
        <v>83</v>
      </c>
      <c r="AY169" s="17" t="s">
        <v>160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7" t="s">
        <v>83</v>
      </c>
      <c r="BK169" s="222">
        <f>ROUND(I169*H169,2)</f>
        <v>0</v>
      </c>
      <c r="BL169" s="17" t="s">
        <v>165</v>
      </c>
      <c r="BM169" s="221" t="s">
        <v>314</v>
      </c>
    </row>
    <row r="170" s="2" customFormat="1" ht="21.75" customHeight="1">
      <c r="A170" s="38"/>
      <c r="B170" s="39"/>
      <c r="C170" s="210" t="s">
        <v>240</v>
      </c>
      <c r="D170" s="210" t="s">
        <v>161</v>
      </c>
      <c r="E170" s="211" t="s">
        <v>315</v>
      </c>
      <c r="F170" s="212" t="s">
        <v>316</v>
      </c>
      <c r="G170" s="213" t="s">
        <v>168</v>
      </c>
      <c r="H170" s="214">
        <v>1</v>
      </c>
      <c r="I170" s="215"/>
      <c r="J170" s="216">
        <f>ROUND(I170*H170,2)</f>
        <v>0</v>
      </c>
      <c r="K170" s="212" t="s">
        <v>1</v>
      </c>
      <c r="L170" s="44"/>
      <c r="M170" s="217" t="s">
        <v>1</v>
      </c>
      <c r="N170" s="218" t="s">
        <v>40</v>
      </c>
      <c r="O170" s="91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165</v>
      </c>
      <c r="AT170" s="221" t="s">
        <v>161</v>
      </c>
      <c r="AU170" s="221" t="s">
        <v>83</v>
      </c>
      <c r="AY170" s="17" t="s">
        <v>160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83</v>
      </c>
      <c r="BK170" s="222">
        <f>ROUND(I170*H170,2)</f>
        <v>0</v>
      </c>
      <c r="BL170" s="17" t="s">
        <v>165</v>
      </c>
      <c r="BM170" s="221" t="s">
        <v>317</v>
      </c>
    </row>
    <row r="171" s="2" customFormat="1" ht="16.5" customHeight="1">
      <c r="A171" s="38"/>
      <c r="B171" s="39"/>
      <c r="C171" s="210" t="s">
        <v>318</v>
      </c>
      <c r="D171" s="210" t="s">
        <v>161</v>
      </c>
      <c r="E171" s="211" t="s">
        <v>319</v>
      </c>
      <c r="F171" s="212" t="s">
        <v>320</v>
      </c>
      <c r="G171" s="213" t="s">
        <v>168</v>
      </c>
      <c r="H171" s="214">
        <v>110</v>
      </c>
      <c r="I171" s="215"/>
      <c r="J171" s="216">
        <f>ROUND(I171*H171,2)</f>
        <v>0</v>
      </c>
      <c r="K171" s="212" t="s">
        <v>1</v>
      </c>
      <c r="L171" s="44"/>
      <c r="M171" s="217" t="s">
        <v>1</v>
      </c>
      <c r="N171" s="218" t="s">
        <v>40</v>
      </c>
      <c r="O171" s="91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1" t="s">
        <v>165</v>
      </c>
      <c r="AT171" s="221" t="s">
        <v>161</v>
      </c>
      <c r="AU171" s="221" t="s">
        <v>83</v>
      </c>
      <c r="AY171" s="17" t="s">
        <v>160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7" t="s">
        <v>83</v>
      </c>
      <c r="BK171" s="222">
        <f>ROUND(I171*H171,2)</f>
        <v>0</v>
      </c>
      <c r="BL171" s="17" t="s">
        <v>165</v>
      </c>
      <c r="BM171" s="221" t="s">
        <v>321</v>
      </c>
    </row>
    <row r="172" s="2" customFormat="1" ht="16.5" customHeight="1">
      <c r="A172" s="38"/>
      <c r="B172" s="39"/>
      <c r="C172" s="210" t="s">
        <v>243</v>
      </c>
      <c r="D172" s="210" t="s">
        <v>161</v>
      </c>
      <c r="E172" s="211" t="s">
        <v>322</v>
      </c>
      <c r="F172" s="212" t="s">
        <v>323</v>
      </c>
      <c r="G172" s="213" t="s">
        <v>164</v>
      </c>
      <c r="H172" s="214">
        <v>250</v>
      </c>
      <c r="I172" s="215"/>
      <c r="J172" s="216">
        <f>ROUND(I172*H172,2)</f>
        <v>0</v>
      </c>
      <c r="K172" s="212" t="s">
        <v>1</v>
      </c>
      <c r="L172" s="44"/>
      <c r="M172" s="217" t="s">
        <v>1</v>
      </c>
      <c r="N172" s="218" t="s">
        <v>40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165</v>
      </c>
      <c r="AT172" s="221" t="s">
        <v>161</v>
      </c>
      <c r="AU172" s="221" t="s">
        <v>83</v>
      </c>
      <c r="AY172" s="17" t="s">
        <v>160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83</v>
      </c>
      <c r="BK172" s="222">
        <f>ROUND(I172*H172,2)</f>
        <v>0</v>
      </c>
      <c r="BL172" s="17" t="s">
        <v>165</v>
      </c>
      <c r="BM172" s="221" t="s">
        <v>324</v>
      </c>
    </row>
    <row r="173" s="2" customFormat="1" ht="16.5" customHeight="1">
      <c r="A173" s="38"/>
      <c r="B173" s="39"/>
      <c r="C173" s="210" t="s">
        <v>325</v>
      </c>
      <c r="D173" s="210" t="s">
        <v>161</v>
      </c>
      <c r="E173" s="211" t="s">
        <v>326</v>
      </c>
      <c r="F173" s="212" t="s">
        <v>327</v>
      </c>
      <c r="G173" s="213" t="s">
        <v>164</v>
      </c>
      <c r="H173" s="214">
        <v>100</v>
      </c>
      <c r="I173" s="215"/>
      <c r="J173" s="216">
        <f>ROUND(I173*H173,2)</f>
        <v>0</v>
      </c>
      <c r="K173" s="212" t="s">
        <v>1</v>
      </c>
      <c r="L173" s="44"/>
      <c r="M173" s="217" t="s">
        <v>1</v>
      </c>
      <c r="N173" s="218" t="s">
        <v>40</v>
      </c>
      <c r="O173" s="91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1" t="s">
        <v>165</v>
      </c>
      <c r="AT173" s="221" t="s">
        <v>161</v>
      </c>
      <c r="AU173" s="221" t="s">
        <v>83</v>
      </c>
      <c r="AY173" s="17" t="s">
        <v>160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7" t="s">
        <v>83</v>
      </c>
      <c r="BK173" s="222">
        <f>ROUND(I173*H173,2)</f>
        <v>0</v>
      </c>
      <c r="BL173" s="17" t="s">
        <v>165</v>
      </c>
      <c r="BM173" s="221" t="s">
        <v>328</v>
      </c>
    </row>
    <row r="174" s="11" customFormat="1" ht="25.92" customHeight="1">
      <c r="A174" s="11"/>
      <c r="B174" s="196"/>
      <c r="C174" s="197"/>
      <c r="D174" s="198" t="s">
        <v>74</v>
      </c>
      <c r="E174" s="199" t="s">
        <v>329</v>
      </c>
      <c r="F174" s="199" t="s">
        <v>330</v>
      </c>
      <c r="G174" s="197"/>
      <c r="H174" s="197"/>
      <c r="I174" s="200"/>
      <c r="J174" s="201">
        <f>BK174</f>
        <v>0</v>
      </c>
      <c r="K174" s="197"/>
      <c r="L174" s="202"/>
      <c r="M174" s="203"/>
      <c r="N174" s="204"/>
      <c r="O174" s="204"/>
      <c r="P174" s="205">
        <f>SUM(P175:P222)</f>
        <v>0</v>
      </c>
      <c r="Q174" s="204"/>
      <c r="R174" s="205">
        <f>SUM(R175:R222)</f>
        <v>0</v>
      </c>
      <c r="S174" s="204"/>
      <c r="T174" s="206">
        <f>SUM(T175:T222)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07" t="s">
        <v>83</v>
      </c>
      <c r="AT174" s="208" t="s">
        <v>74</v>
      </c>
      <c r="AU174" s="208" t="s">
        <v>75</v>
      </c>
      <c r="AY174" s="207" t="s">
        <v>160</v>
      </c>
      <c r="BK174" s="209">
        <f>SUM(BK175:BK222)</f>
        <v>0</v>
      </c>
    </row>
    <row r="175" s="2" customFormat="1" ht="16.5" customHeight="1">
      <c r="A175" s="38"/>
      <c r="B175" s="39"/>
      <c r="C175" s="210" t="s">
        <v>247</v>
      </c>
      <c r="D175" s="210" t="s">
        <v>161</v>
      </c>
      <c r="E175" s="211" t="s">
        <v>331</v>
      </c>
      <c r="F175" s="212" t="s">
        <v>332</v>
      </c>
      <c r="G175" s="213" t="s">
        <v>305</v>
      </c>
      <c r="H175" s="214">
        <v>200</v>
      </c>
      <c r="I175" s="215"/>
      <c r="J175" s="216">
        <f>ROUND(I175*H175,2)</f>
        <v>0</v>
      </c>
      <c r="K175" s="212" t="s">
        <v>1</v>
      </c>
      <c r="L175" s="44"/>
      <c r="M175" s="217" t="s">
        <v>1</v>
      </c>
      <c r="N175" s="218" t="s">
        <v>40</v>
      </c>
      <c r="O175" s="91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2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1" t="s">
        <v>165</v>
      </c>
      <c r="AT175" s="221" t="s">
        <v>161</v>
      </c>
      <c r="AU175" s="221" t="s">
        <v>83</v>
      </c>
      <c r="AY175" s="17" t="s">
        <v>160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7" t="s">
        <v>83</v>
      </c>
      <c r="BK175" s="222">
        <f>ROUND(I175*H175,2)</f>
        <v>0</v>
      </c>
      <c r="BL175" s="17" t="s">
        <v>165</v>
      </c>
      <c r="BM175" s="221" t="s">
        <v>333</v>
      </c>
    </row>
    <row r="176" s="2" customFormat="1" ht="16.5" customHeight="1">
      <c r="A176" s="38"/>
      <c r="B176" s="39"/>
      <c r="C176" s="210" t="s">
        <v>334</v>
      </c>
      <c r="D176" s="210" t="s">
        <v>161</v>
      </c>
      <c r="E176" s="211" t="s">
        <v>335</v>
      </c>
      <c r="F176" s="212" t="s">
        <v>336</v>
      </c>
      <c r="G176" s="213" t="s">
        <v>305</v>
      </c>
      <c r="H176" s="214">
        <v>50</v>
      </c>
      <c r="I176" s="215"/>
      <c r="J176" s="216">
        <f>ROUND(I176*H176,2)</f>
        <v>0</v>
      </c>
      <c r="K176" s="212" t="s">
        <v>1</v>
      </c>
      <c r="L176" s="44"/>
      <c r="M176" s="217" t="s">
        <v>1</v>
      </c>
      <c r="N176" s="218" t="s">
        <v>40</v>
      </c>
      <c r="O176" s="91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165</v>
      </c>
      <c r="AT176" s="221" t="s">
        <v>161</v>
      </c>
      <c r="AU176" s="221" t="s">
        <v>83</v>
      </c>
      <c r="AY176" s="17" t="s">
        <v>160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83</v>
      </c>
      <c r="BK176" s="222">
        <f>ROUND(I176*H176,2)</f>
        <v>0</v>
      </c>
      <c r="BL176" s="17" t="s">
        <v>165</v>
      </c>
      <c r="BM176" s="221" t="s">
        <v>337</v>
      </c>
    </row>
    <row r="177" s="2" customFormat="1" ht="16.5" customHeight="1">
      <c r="A177" s="38"/>
      <c r="B177" s="39"/>
      <c r="C177" s="210" t="s">
        <v>250</v>
      </c>
      <c r="D177" s="210" t="s">
        <v>161</v>
      </c>
      <c r="E177" s="211" t="s">
        <v>338</v>
      </c>
      <c r="F177" s="212" t="s">
        <v>339</v>
      </c>
      <c r="G177" s="213" t="s">
        <v>305</v>
      </c>
      <c r="H177" s="214">
        <v>10</v>
      </c>
      <c r="I177" s="215"/>
      <c r="J177" s="216">
        <f>ROUND(I177*H177,2)</f>
        <v>0</v>
      </c>
      <c r="K177" s="212" t="s">
        <v>1</v>
      </c>
      <c r="L177" s="44"/>
      <c r="M177" s="217" t="s">
        <v>1</v>
      </c>
      <c r="N177" s="218" t="s">
        <v>40</v>
      </c>
      <c r="O177" s="91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1" t="s">
        <v>165</v>
      </c>
      <c r="AT177" s="221" t="s">
        <v>161</v>
      </c>
      <c r="AU177" s="221" t="s">
        <v>83</v>
      </c>
      <c r="AY177" s="17" t="s">
        <v>160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7" t="s">
        <v>83</v>
      </c>
      <c r="BK177" s="222">
        <f>ROUND(I177*H177,2)</f>
        <v>0</v>
      </c>
      <c r="BL177" s="17" t="s">
        <v>165</v>
      </c>
      <c r="BM177" s="221" t="s">
        <v>340</v>
      </c>
    </row>
    <row r="178" s="2" customFormat="1" ht="16.5" customHeight="1">
      <c r="A178" s="38"/>
      <c r="B178" s="39"/>
      <c r="C178" s="210" t="s">
        <v>341</v>
      </c>
      <c r="D178" s="210" t="s">
        <v>161</v>
      </c>
      <c r="E178" s="211" t="s">
        <v>342</v>
      </c>
      <c r="F178" s="212" t="s">
        <v>343</v>
      </c>
      <c r="G178" s="213" t="s">
        <v>305</v>
      </c>
      <c r="H178" s="214">
        <v>550</v>
      </c>
      <c r="I178" s="215"/>
      <c r="J178" s="216">
        <f>ROUND(I178*H178,2)</f>
        <v>0</v>
      </c>
      <c r="K178" s="212" t="s">
        <v>1</v>
      </c>
      <c r="L178" s="44"/>
      <c r="M178" s="217" t="s">
        <v>1</v>
      </c>
      <c r="N178" s="218" t="s">
        <v>40</v>
      </c>
      <c r="O178" s="91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1" t="s">
        <v>165</v>
      </c>
      <c r="AT178" s="221" t="s">
        <v>161</v>
      </c>
      <c r="AU178" s="221" t="s">
        <v>83</v>
      </c>
      <c r="AY178" s="17" t="s">
        <v>160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7" t="s">
        <v>83</v>
      </c>
      <c r="BK178" s="222">
        <f>ROUND(I178*H178,2)</f>
        <v>0</v>
      </c>
      <c r="BL178" s="17" t="s">
        <v>165</v>
      </c>
      <c r="BM178" s="221" t="s">
        <v>344</v>
      </c>
    </row>
    <row r="179" s="2" customFormat="1" ht="16.5" customHeight="1">
      <c r="A179" s="38"/>
      <c r="B179" s="39"/>
      <c r="C179" s="210" t="s">
        <v>252</v>
      </c>
      <c r="D179" s="210" t="s">
        <v>161</v>
      </c>
      <c r="E179" s="211" t="s">
        <v>345</v>
      </c>
      <c r="F179" s="212" t="s">
        <v>346</v>
      </c>
      <c r="G179" s="213" t="s">
        <v>305</v>
      </c>
      <c r="H179" s="214">
        <v>25</v>
      </c>
      <c r="I179" s="215"/>
      <c r="J179" s="216">
        <f>ROUND(I179*H179,2)</f>
        <v>0</v>
      </c>
      <c r="K179" s="212" t="s">
        <v>1</v>
      </c>
      <c r="L179" s="44"/>
      <c r="M179" s="217" t="s">
        <v>1</v>
      </c>
      <c r="N179" s="218" t="s">
        <v>40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165</v>
      </c>
      <c r="AT179" s="221" t="s">
        <v>161</v>
      </c>
      <c r="AU179" s="221" t="s">
        <v>83</v>
      </c>
      <c r="AY179" s="17" t="s">
        <v>160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83</v>
      </c>
      <c r="BK179" s="222">
        <f>ROUND(I179*H179,2)</f>
        <v>0</v>
      </c>
      <c r="BL179" s="17" t="s">
        <v>165</v>
      </c>
      <c r="BM179" s="221" t="s">
        <v>347</v>
      </c>
    </row>
    <row r="180" s="2" customFormat="1" ht="16.5" customHeight="1">
      <c r="A180" s="38"/>
      <c r="B180" s="39"/>
      <c r="C180" s="210" t="s">
        <v>348</v>
      </c>
      <c r="D180" s="210" t="s">
        <v>161</v>
      </c>
      <c r="E180" s="211" t="s">
        <v>349</v>
      </c>
      <c r="F180" s="212" t="s">
        <v>350</v>
      </c>
      <c r="G180" s="213" t="s">
        <v>305</v>
      </c>
      <c r="H180" s="214">
        <v>10</v>
      </c>
      <c r="I180" s="215"/>
      <c r="J180" s="216">
        <f>ROUND(I180*H180,2)</f>
        <v>0</v>
      </c>
      <c r="K180" s="212" t="s">
        <v>1</v>
      </c>
      <c r="L180" s="44"/>
      <c r="M180" s="217" t="s">
        <v>1</v>
      </c>
      <c r="N180" s="218" t="s">
        <v>40</v>
      </c>
      <c r="O180" s="91"/>
      <c r="P180" s="219">
        <f>O180*H180</f>
        <v>0</v>
      </c>
      <c r="Q180" s="219">
        <v>0</v>
      </c>
      <c r="R180" s="219">
        <f>Q180*H180</f>
        <v>0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165</v>
      </c>
      <c r="AT180" s="221" t="s">
        <v>161</v>
      </c>
      <c r="AU180" s="221" t="s">
        <v>83</v>
      </c>
      <c r="AY180" s="17" t="s">
        <v>160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83</v>
      </c>
      <c r="BK180" s="222">
        <f>ROUND(I180*H180,2)</f>
        <v>0</v>
      </c>
      <c r="BL180" s="17" t="s">
        <v>165</v>
      </c>
      <c r="BM180" s="221" t="s">
        <v>351</v>
      </c>
    </row>
    <row r="181" s="2" customFormat="1" ht="16.5" customHeight="1">
      <c r="A181" s="38"/>
      <c r="B181" s="39"/>
      <c r="C181" s="210" t="s">
        <v>255</v>
      </c>
      <c r="D181" s="210" t="s">
        <v>161</v>
      </c>
      <c r="E181" s="211" t="s">
        <v>352</v>
      </c>
      <c r="F181" s="212" t="s">
        <v>353</v>
      </c>
      <c r="G181" s="213" t="s">
        <v>305</v>
      </c>
      <c r="H181" s="214">
        <v>780</v>
      </c>
      <c r="I181" s="215"/>
      <c r="J181" s="216">
        <f>ROUND(I181*H181,2)</f>
        <v>0</v>
      </c>
      <c r="K181" s="212" t="s">
        <v>1</v>
      </c>
      <c r="L181" s="44"/>
      <c r="M181" s="217" t="s">
        <v>1</v>
      </c>
      <c r="N181" s="218" t="s">
        <v>40</v>
      </c>
      <c r="O181" s="91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1" t="s">
        <v>165</v>
      </c>
      <c r="AT181" s="221" t="s">
        <v>161</v>
      </c>
      <c r="AU181" s="221" t="s">
        <v>83</v>
      </c>
      <c r="AY181" s="17" t="s">
        <v>160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7" t="s">
        <v>83</v>
      </c>
      <c r="BK181" s="222">
        <f>ROUND(I181*H181,2)</f>
        <v>0</v>
      </c>
      <c r="BL181" s="17" t="s">
        <v>165</v>
      </c>
      <c r="BM181" s="221" t="s">
        <v>354</v>
      </c>
    </row>
    <row r="182" s="2" customFormat="1" ht="16.5" customHeight="1">
      <c r="A182" s="38"/>
      <c r="B182" s="39"/>
      <c r="C182" s="210" t="s">
        <v>355</v>
      </c>
      <c r="D182" s="210" t="s">
        <v>161</v>
      </c>
      <c r="E182" s="211" t="s">
        <v>356</v>
      </c>
      <c r="F182" s="212" t="s">
        <v>357</v>
      </c>
      <c r="G182" s="213" t="s">
        <v>305</v>
      </c>
      <c r="H182" s="214">
        <v>150</v>
      </c>
      <c r="I182" s="215"/>
      <c r="J182" s="216">
        <f>ROUND(I182*H182,2)</f>
        <v>0</v>
      </c>
      <c r="K182" s="212" t="s">
        <v>1</v>
      </c>
      <c r="L182" s="44"/>
      <c r="M182" s="217" t="s">
        <v>1</v>
      </c>
      <c r="N182" s="218" t="s">
        <v>40</v>
      </c>
      <c r="O182" s="91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165</v>
      </c>
      <c r="AT182" s="221" t="s">
        <v>161</v>
      </c>
      <c r="AU182" s="221" t="s">
        <v>83</v>
      </c>
      <c r="AY182" s="17" t="s">
        <v>160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83</v>
      </c>
      <c r="BK182" s="222">
        <f>ROUND(I182*H182,2)</f>
        <v>0</v>
      </c>
      <c r="BL182" s="17" t="s">
        <v>165</v>
      </c>
      <c r="BM182" s="221" t="s">
        <v>358</v>
      </c>
    </row>
    <row r="183" s="2" customFormat="1" ht="16.5" customHeight="1">
      <c r="A183" s="38"/>
      <c r="B183" s="39"/>
      <c r="C183" s="210" t="s">
        <v>259</v>
      </c>
      <c r="D183" s="210" t="s">
        <v>161</v>
      </c>
      <c r="E183" s="211" t="s">
        <v>359</v>
      </c>
      <c r="F183" s="212" t="s">
        <v>360</v>
      </c>
      <c r="G183" s="213" t="s">
        <v>305</v>
      </c>
      <c r="H183" s="214">
        <v>40</v>
      </c>
      <c r="I183" s="215"/>
      <c r="J183" s="216">
        <f>ROUND(I183*H183,2)</f>
        <v>0</v>
      </c>
      <c r="K183" s="212" t="s">
        <v>1</v>
      </c>
      <c r="L183" s="44"/>
      <c r="M183" s="217" t="s">
        <v>1</v>
      </c>
      <c r="N183" s="218" t="s">
        <v>40</v>
      </c>
      <c r="O183" s="91"/>
      <c r="P183" s="219">
        <f>O183*H183</f>
        <v>0</v>
      </c>
      <c r="Q183" s="219">
        <v>0</v>
      </c>
      <c r="R183" s="219">
        <f>Q183*H183</f>
        <v>0</v>
      </c>
      <c r="S183" s="219">
        <v>0</v>
      </c>
      <c r="T183" s="22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1" t="s">
        <v>165</v>
      </c>
      <c r="AT183" s="221" t="s">
        <v>161</v>
      </c>
      <c r="AU183" s="221" t="s">
        <v>83</v>
      </c>
      <c r="AY183" s="17" t="s">
        <v>160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7" t="s">
        <v>83</v>
      </c>
      <c r="BK183" s="222">
        <f>ROUND(I183*H183,2)</f>
        <v>0</v>
      </c>
      <c r="BL183" s="17" t="s">
        <v>165</v>
      </c>
      <c r="BM183" s="221" t="s">
        <v>361</v>
      </c>
    </row>
    <row r="184" s="2" customFormat="1" ht="16.5" customHeight="1">
      <c r="A184" s="38"/>
      <c r="B184" s="39"/>
      <c r="C184" s="210" t="s">
        <v>362</v>
      </c>
      <c r="D184" s="210" t="s">
        <v>161</v>
      </c>
      <c r="E184" s="211" t="s">
        <v>363</v>
      </c>
      <c r="F184" s="212" t="s">
        <v>364</v>
      </c>
      <c r="G184" s="213" t="s">
        <v>305</v>
      </c>
      <c r="H184" s="214">
        <v>10</v>
      </c>
      <c r="I184" s="215"/>
      <c r="J184" s="216">
        <f>ROUND(I184*H184,2)</f>
        <v>0</v>
      </c>
      <c r="K184" s="212" t="s">
        <v>1</v>
      </c>
      <c r="L184" s="44"/>
      <c r="M184" s="217" t="s">
        <v>1</v>
      </c>
      <c r="N184" s="218" t="s">
        <v>40</v>
      </c>
      <c r="O184" s="91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1" t="s">
        <v>165</v>
      </c>
      <c r="AT184" s="221" t="s">
        <v>161</v>
      </c>
      <c r="AU184" s="221" t="s">
        <v>83</v>
      </c>
      <c r="AY184" s="17" t="s">
        <v>160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7" t="s">
        <v>83</v>
      </c>
      <c r="BK184" s="222">
        <f>ROUND(I184*H184,2)</f>
        <v>0</v>
      </c>
      <c r="BL184" s="17" t="s">
        <v>165</v>
      </c>
      <c r="BM184" s="221" t="s">
        <v>365</v>
      </c>
    </row>
    <row r="185" s="2" customFormat="1" ht="16.5" customHeight="1">
      <c r="A185" s="38"/>
      <c r="B185" s="39"/>
      <c r="C185" s="210" t="s">
        <v>260</v>
      </c>
      <c r="D185" s="210" t="s">
        <v>161</v>
      </c>
      <c r="E185" s="211" t="s">
        <v>366</v>
      </c>
      <c r="F185" s="212" t="s">
        <v>367</v>
      </c>
      <c r="G185" s="213" t="s">
        <v>368</v>
      </c>
      <c r="H185" s="214">
        <v>9</v>
      </c>
      <c r="I185" s="215"/>
      <c r="J185" s="216">
        <f>ROUND(I185*H185,2)</f>
        <v>0</v>
      </c>
      <c r="K185" s="212" t="s">
        <v>1</v>
      </c>
      <c r="L185" s="44"/>
      <c r="M185" s="217" t="s">
        <v>1</v>
      </c>
      <c r="N185" s="218" t="s">
        <v>40</v>
      </c>
      <c r="O185" s="91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1" t="s">
        <v>165</v>
      </c>
      <c r="AT185" s="221" t="s">
        <v>161</v>
      </c>
      <c r="AU185" s="221" t="s">
        <v>83</v>
      </c>
      <c r="AY185" s="17" t="s">
        <v>160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7" t="s">
        <v>83</v>
      </c>
      <c r="BK185" s="222">
        <f>ROUND(I185*H185,2)</f>
        <v>0</v>
      </c>
      <c r="BL185" s="17" t="s">
        <v>165</v>
      </c>
      <c r="BM185" s="221" t="s">
        <v>369</v>
      </c>
    </row>
    <row r="186" s="2" customFormat="1" ht="16.5" customHeight="1">
      <c r="A186" s="38"/>
      <c r="B186" s="39"/>
      <c r="C186" s="210" t="s">
        <v>370</v>
      </c>
      <c r="D186" s="210" t="s">
        <v>161</v>
      </c>
      <c r="E186" s="211" t="s">
        <v>371</v>
      </c>
      <c r="F186" s="212" t="s">
        <v>372</v>
      </c>
      <c r="G186" s="213" t="s">
        <v>264</v>
      </c>
      <c r="H186" s="214">
        <v>120</v>
      </c>
      <c r="I186" s="215"/>
      <c r="J186" s="216">
        <f>ROUND(I186*H186,2)</f>
        <v>0</v>
      </c>
      <c r="K186" s="212" t="s">
        <v>1</v>
      </c>
      <c r="L186" s="44"/>
      <c r="M186" s="217" t="s">
        <v>1</v>
      </c>
      <c r="N186" s="218" t="s">
        <v>40</v>
      </c>
      <c r="O186" s="91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1" t="s">
        <v>165</v>
      </c>
      <c r="AT186" s="221" t="s">
        <v>161</v>
      </c>
      <c r="AU186" s="221" t="s">
        <v>83</v>
      </c>
      <c r="AY186" s="17" t="s">
        <v>160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7" t="s">
        <v>83</v>
      </c>
      <c r="BK186" s="222">
        <f>ROUND(I186*H186,2)</f>
        <v>0</v>
      </c>
      <c r="BL186" s="17" t="s">
        <v>165</v>
      </c>
      <c r="BM186" s="221" t="s">
        <v>373</v>
      </c>
    </row>
    <row r="187" s="2" customFormat="1" ht="16.5" customHeight="1">
      <c r="A187" s="38"/>
      <c r="B187" s="39"/>
      <c r="C187" s="210" t="s">
        <v>265</v>
      </c>
      <c r="D187" s="210" t="s">
        <v>161</v>
      </c>
      <c r="E187" s="211" t="s">
        <v>374</v>
      </c>
      <c r="F187" s="212" t="s">
        <v>375</v>
      </c>
      <c r="G187" s="213" t="s">
        <v>264</v>
      </c>
      <c r="H187" s="214">
        <v>5</v>
      </c>
      <c r="I187" s="215"/>
      <c r="J187" s="216">
        <f>ROUND(I187*H187,2)</f>
        <v>0</v>
      </c>
      <c r="K187" s="212" t="s">
        <v>1</v>
      </c>
      <c r="L187" s="44"/>
      <c r="M187" s="217" t="s">
        <v>1</v>
      </c>
      <c r="N187" s="218" t="s">
        <v>40</v>
      </c>
      <c r="O187" s="91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1" t="s">
        <v>165</v>
      </c>
      <c r="AT187" s="221" t="s">
        <v>161</v>
      </c>
      <c r="AU187" s="221" t="s">
        <v>83</v>
      </c>
      <c r="AY187" s="17" t="s">
        <v>160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7" t="s">
        <v>83</v>
      </c>
      <c r="BK187" s="222">
        <f>ROUND(I187*H187,2)</f>
        <v>0</v>
      </c>
      <c r="BL187" s="17" t="s">
        <v>165</v>
      </c>
      <c r="BM187" s="221" t="s">
        <v>376</v>
      </c>
    </row>
    <row r="188" s="2" customFormat="1" ht="16.5" customHeight="1">
      <c r="A188" s="38"/>
      <c r="B188" s="39"/>
      <c r="C188" s="210" t="s">
        <v>377</v>
      </c>
      <c r="D188" s="210" t="s">
        <v>161</v>
      </c>
      <c r="E188" s="211" t="s">
        <v>378</v>
      </c>
      <c r="F188" s="212" t="s">
        <v>379</v>
      </c>
      <c r="G188" s="213" t="s">
        <v>368</v>
      </c>
      <c r="H188" s="214">
        <v>40</v>
      </c>
      <c r="I188" s="215"/>
      <c r="J188" s="216">
        <f>ROUND(I188*H188,2)</f>
        <v>0</v>
      </c>
      <c r="K188" s="212" t="s">
        <v>1</v>
      </c>
      <c r="L188" s="44"/>
      <c r="M188" s="217" t="s">
        <v>1</v>
      </c>
      <c r="N188" s="218" t="s">
        <v>40</v>
      </c>
      <c r="O188" s="91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1" t="s">
        <v>165</v>
      </c>
      <c r="AT188" s="221" t="s">
        <v>161</v>
      </c>
      <c r="AU188" s="221" t="s">
        <v>83</v>
      </c>
      <c r="AY188" s="17" t="s">
        <v>160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7" t="s">
        <v>83</v>
      </c>
      <c r="BK188" s="222">
        <f>ROUND(I188*H188,2)</f>
        <v>0</v>
      </c>
      <c r="BL188" s="17" t="s">
        <v>165</v>
      </c>
      <c r="BM188" s="221" t="s">
        <v>380</v>
      </c>
    </row>
    <row r="189" s="2" customFormat="1" ht="16.5" customHeight="1">
      <c r="A189" s="38"/>
      <c r="B189" s="39"/>
      <c r="C189" s="210" t="s">
        <v>268</v>
      </c>
      <c r="D189" s="210" t="s">
        <v>161</v>
      </c>
      <c r="E189" s="211" t="s">
        <v>381</v>
      </c>
      <c r="F189" s="212" t="s">
        <v>382</v>
      </c>
      <c r="G189" s="213" t="s">
        <v>368</v>
      </c>
      <c r="H189" s="214">
        <v>40</v>
      </c>
      <c r="I189" s="215"/>
      <c r="J189" s="216">
        <f>ROUND(I189*H189,2)</f>
        <v>0</v>
      </c>
      <c r="K189" s="212" t="s">
        <v>1</v>
      </c>
      <c r="L189" s="44"/>
      <c r="M189" s="217" t="s">
        <v>1</v>
      </c>
      <c r="N189" s="218" t="s">
        <v>40</v>
      </c>
      <c r="O189" s="91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165</v>
      </c>
      <c r="AT189" s="221" t="s">
        <v>161</v>
      </c>
      <c r="AU189" s="221" t="s">
        <v>83</v>
      </c>
      <c r="AY189" s="17" t="s">
        <v>160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83</v>
      </c>
      <c r="BK189" s="222">
        <f>ROUND(I189*H189,2)</f>
        <v>0</v>
      </c>
      <c r="BL189" s="17" t="s">
        <v>165</v>
      </c>
      <c r="BM189" s="221" t="s">
        <v>383</v>
      </c>
    </row>
    <row r="190" s="2" customFormat="1" ht="16.5" customHeight="1">
      <c r="A190" s="38"/>
      <c r="B190" s="39"/>
      <c r="C190" s="210" t="s">
        <v>384</v>
      </c>
      <c r="D190" s="210" t="s">
        <v>161</v>
      </c>
      <c r="E190" s="211" t="s">
        <v>385</v>
      </c>
      <c r="F190" s="212" t="s">
        <v>386</v>
      </c>
      <c r="G190" s="213" t="s">
        <v>368</v>
      </c>
      <c r="H190" s="214">
        <v>19</v>
      </c>
      <c r="I190" s="215"/>
      <c r="J190" s="216">
        <f>ROUND(I190*H190,2)</f>
        <v>0</v>
      </c>
      <c r="K190" s="212" t="s">
        <v>1</v>
      </c>
      <c r="L190" s="44"/>
      <c r="M190" s="217" t="s">
        <v>1</v>
      </c>
      <c r="N190" s="218" t="s">
        <v>40</v>
      </c>
      <c r="O190" s="91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1" t="s">
        <v>165</v>
      </c>
      <c r="AT190" s="221" t="s">
        <v>161</v>
      </c>
      <c r="AU190" s="221" t="s">
        <v>83</v>
      </c>
      <c r="AY190" s="17" t="s">
        <v>160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7" t="s">
        <v>83</v>
      </c>
      <c r="BK190" s="222">
        <f>ROUND(I190*H190,2)</f>
        <v>0</v>
      </c>
      <c r="BL190" s="17" t="s">
        <v>165</v>
      </c>
      <c r="BM190" s="221" t="s">
        <v>387</v>
      </c>
    </row>
    <row r="191" s="2" customFormat="1" ht="16.5" customHeight="1">
      <c r="A191" s="38"/>
      <c r="B191" s="39"/>
      <c r="C191" s="210" t="s">
        <v>272</v>
      </c>
      <c r="D191" s="210" t="s">
        <v>161</v>
      </c>
      <c r="E191" s="211" t="s">
        <v>388</v>
      </c>
      <c r="F191" s="212" t="s">
        <v>389</v>
      </c>
      <c r="G191" s="213" t="s">
        <v>368</v>
      </c>
      <c r="H191" s="214">
        <v>5</v>
      </c>
      <c r="I191" s="215"/>
      <c r="J191" s="216">
        <f>ROUND(I191*H191,2)</f>
        <v>0</v>
      </c>
      <c r="K191" s="212" t="s">
        <v>1</v>
      </c>
      <c r="L191" s="44"/>
      <c r="M191" s="217" t="s">
        <v>1</v>
      </c>
      <c r="N191" s="218" t="s">
        <v>40</v>
      </c>
      <c r="O191" s="91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1" t="s">
        <v>165</v>
      </c>
      <c r="AT191" s="221" t="s">
        <v>161</v>
      </c>
      <c r="AU191" s="221" t="s">
        <v>83</v>
      </c>
      <c r="AY191" s="17" t="s">
        <v>160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7" t="s">
        <v>83</v>
      </c>
      <c r="BK191" s="222">
        <f>ROUND(I191*H191,2)</f>
        <v>0</v>
      </c>
      <c r="BL191" s="17" t="s">
        <v>165</v>
      </c>
      <c r="BM191" s="221" t="s">
        <v>390</v>
      </c>
    </row>
    <row r="192" s="2" customFormat="1" ht="16.5" customHeight="1">
      <c r="A192" s="38"/>
      <c r="B192" s="39"/>
      <c r="C192" s="210" t="s">
        <v>391</v>
      </c>
      <c r="D192" s="210" t="s">
        <v>161</v>
      </c>
      <c r="E192" s="211" t="s">
        <v>392</v>
      </c>
      <c r="F192" s="212" t="s">
        <v>393</v>
      </c>
      <c r="G192" s="213" t="s">
        <v>368</v>
      </c>
      <c r="H192" s="214">
        <v>25</v>
      </c>
      <c r="I192" s="215"/>
      <c r="J192" s="216">
        <f>ROUND(I192*H192,2)</f>
        <v>0</v>
      </c>
      <c r="K192" s="212" t="s">
        <v>1</v>
      </c>
      <c r="L192" s="44"/>
      <c r="M192" s="217" t="s">
        <v>1</v>
      </c>
      <c r="N192" s="218" t="s">
        <v>40</v>
      </c>
      <c r="O192" s="91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1" t="s">
        <v>165</v>
      </c>
      <c r="AT192" s="221" t="s">
        <v>161</v>
      </c>
      <c r="AU192" s="221" t="s">
        <v>83</v>
      </c>
      <c r="AY192" s="17" t="s">
        <v>160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7" t="s">
        <v>83</v>
      </c>
      <c r="BK192" s="222">
        <f>ROUND(I192*H192,2)</f>
        <v>0</v>
      </c>
      <c r="BL192" s="17" t="s">
        <v>165</v>
      </c>
      <c r="BM192" s="221" t="s">
        <v>394</v>
      </c>
    </row>
    <row r="193" s="2" customFormat="1" ht="16.5" customHeight="1">
      <c r="A193" s="38"/>
      <c r="B193" s="39"/>
      <c r="C193" s="210" t="s">
        <v>273</v>
      </c>
      <c r="D193" s="210" t="s">
        <v>161</v>
      </c>
      <c r="E193" s="211" t="s">
        <v>395</v>
      </c>
      <c r="F193" s="212" t="s">
        <v>396</v>
      </c>
      <c r="G193" s="213" t="s">
        <v>368</v>
      </c>
      <c r="H193" s="214">
        <v>2</v>
      </c>
      <c r="I193" s="215"/>
      <c r="J193" s="216">
        <f>ROUND(I193*H193,2)</f>
        <v>0</v>
      </c>
      <c r="K193" s="212" t="s">
        <v>1</v>
      </c>
      <c r="L193" s="44"/>
      <c r="M193" s="217" t="s">
        <v>1</v>
      </c>
      <c r="N193" s="218" t="s">
        <v>40</v>
      </c>
      <c r="O193" s="91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165</v>
      </c>
      <c r="AT193" s="221" t="s">
        <v>161</v>
      </c>
      <c r="AU193" s="221" t="s">
        <v>83</v>
      </c>
      <c r="AY193" s="17" t="s">
        <v>160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83</v>
      </c>
      <c r="BK193" s="222">
        <f>ROUND(I193*H193,2)</f>
        <v>0</v>
      </c>
      <c r="BL193" s="17" t="s">
        <v>165</v>
      </c>
      <c r="BM193" s="221" t="s">
        <v>397</v>
      </c>
    </row>
    <row r="194" s="2" customFormat="1" ht="16.5" customHeight="1">
      <c r="A194" s="38"/>
      <c r="B194" s="39"/>
      <c r="C194" s="210" t="s">
        <v>398</v>
      </c>
      <c r="D194" s="210" t="s">
        <v>161</v>
      </c>
      <c r="E194" s="211" t="s">
        <v>399</v>
      </c>
      <c r="F194" s="212" t="s">
        <v>400</v>
      </c>
      <c r="G194" s="213" t="s">
        <v>368</v>
      </c>
      <c r="H194" s="214">
        <v>1</v>
      </c>
      <c r="I194" s="215"/>
      <c r="J194" s="216">
        <f>ROUND(I194*H194,2)</f>
        <v>0</v>
      </c>
      <c r="K194" s="212" t="s">
        <v>1</v>
      </c>
      <c r="L194" s="44"/>
      <c r="M194" s="217" t="s">
        <v>1</v>
      </c>
      <c r="N194" s="218" t="s">
        <v>40</v>
      </c>
      <c r="O194" s="91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165</v>
      </c>
      <c r="AT194" s="221" t="s">
        <v>161</v>
      </c>
      <c r="AU194" s="221" t="s">
        <v>83</v>
      </c>
      <c r="AY194" s="17" t="s">
        <v>160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83</v>
      </c>
      <c r="BK194" s="222">
        <f>ROUND(I194*H194,2)</f>
        <v>0</v>
      </c>
      <c r="BL194" s="17" t="s">
        <v>165</v>
      </c>
      <c r="BM194" s="221" t="s">
        <v>401</v>
      </c>
    </row>
    <row r="195" s="2" customFormat="1" ht="16.5" customHeight="1">
      <c r="A195" s="38"/>
      <c r="B195" s="39"/>
      <c r="C195" s="210" t="s">
        <v>277</v>
      </c>
      <c r="D195" s="210" t="s">
        <v>161</v>
      </c>
      <c r="E195" s="211" t="s">
        <v>402</v>
      </c>
      <c r="F195" s="212" t="s">
        <v>403</v>
      </c>
      <c r="G195" s="213" t="s">
        <v>368</v>
      </c>
      <c r="H195" s="214">
        <v>39</v>
      </c>
      <c r="I195" s="215"/>
      <c r="J195" s="216">
        <f>ROUND(I195*H195,2)</f>
        <v>0</v>
      </c>
      <c r="K195" s="212" t="s">
        <v>1</v>
      </c>
      <c r="L195" s="44"/>
      <c r="M195" s="217" t="s">
        <v>1</v>
      </c>
      <c r="N195" s="218" t="s">
        <v>40</v>
      </c>
      <c r="O195" s="91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165</v>
      </c>
      <c r="AT195" s="221" t="s">
        <v>161</v>
      </c>
      <c r="AU195" s="221" t="s">
        <v>83</v>
      </c>
      <c r="AY195" s="17" t="s">
        <v>160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83</v>
      </c>
      <c r="BK195" s="222">
        <f>ROUND(I195*H195,2)</f>
        <v>0</v>
      </c>
      <c r="BL195" s="17" t="s">
        <v>165</v>
      </c>
      <c r="BM195" s="221" t="s">
        <v>404</v>
      </c>
    </row>
    <row r="196" s="2" customFormat="1" ht="16.5" customHeight="1">
      <c r="A196" s="38"/>
      <c r="B196" s="39"/>
      <c r="C196" s="210" t="s">
        <v>405</v>
      </c>
      <c r="D196" s="210" t="s">
        <v>161</v>
      </c>
      <c r="E196" s="211" t="s">
        <v>406</v>
      </c>
      <c r="F196" s="212" t="s">
        <v>407</v>
      </c>
      <c r="G196" s="213" t="s">
        <v>368</v>
      </c>
      <c r="H196" s="214">
        <v>1</v>
      </c>
      <c r="I196" s="215"/>
      <c r="J196" s="216">
        <f>ROUND(I196*H196,2)</f>
        <v>0</v>
      </c>
      <c r="K196" s="212" t="s">
        <v>1</v>
      </c>
      <c r="L196" s="44"/>
      <c r="M196" s="217" t="s">
        <v>1</v>
      </c>
      <c r="N196" s="218" t="s">
        <v>40</v>
      </c>
      <c r="O196" s="91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165</v>
      </c>
      <c r="AT196" s="221" t="s">
        <v>161</v>
      </c>
      <c r="AU196" s="221" t="s">
        <v>83</v>
      </c>
      <c r="AY196" s="17" t="s">
        <v>160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83</v>
      </c>
      <c r="BK196" s="222">
        <f>ROUND(I196*H196,2)</f>
        <v>0</v>
      </c>
      <c r="BL196" s="17" t="s">
        <v>165</v>
      </c>
      <c r="BM196" s="221" t="s">
        <v>408</v>
      </c>
    </row>
    <row r="197" s="2" customFormat="1" ht="16.5" customHeight="1">
      <c r="A197" s="38"/>
      <c r="B197" s="39"/>
      <c r="C197" s="210" t="s">
        <v>280</v>
      </c>
      <c r="D197" s="210" t="s">
        <v>161</v>
      </c>
      <c r="E197" s="211" t="s">
        <v>409</v>
      </c>
      <c r="F197" s="212" t="s">
        <v>410</v>
      </c>
      <c r="G197" s="213" t="s">
        <v>368</v>
      </c>
      <c r="H197" s="214">
        <v>1</v>
      </c>
      <c r="I197" s="215"/>
      <c r="J197" s="216">
        <f>ROUND(I197*H197,2)</f>
        <v>0</v>
      </c>
      <c r="K197" s="212" t="s">
        <v>1</v>
      </c>
      <c r="L197" s="44"/>
      <c r="M197" s="217" t="s">
        <v>1</v>
      </c>
      <c r="N197" s="218" t="s">
        <v>40</v>
      </c>
      <c r="O197" s="91"/>
      <c r="P197" s="219">
        <f>O197*H197</f>
        <v>0</v>
      </c>
      <c r="Q197" s="219">
        <v>0</v>
      </c>
      <c r="R197" s="219">
        <f>Q197*H197</f>
        <v>0</v>
      </c>
      <c r="S197" s="219">
        <v>0</v>
      </c>
      <c r="T197" s="22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1" t="s">
        <v>165</v>
      </c>
      <c r="AT197" s="221" t="s">
        <v>161</v>
      </c>
      <c r="AU197" s="221" t="s">
        <v>83</v>
      </c>
      <c r="AY197" s="17" t="s">
        <v>160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7" t="s">
        <v>83</v>
      </c>
      <c r="BK197" s="222">
        <f>ROUND(I197*H197,2)</f>
        <v>0</v>
      </c>
      <c r="BL197" s="17" t="s">
        <v>165</v>
      </c>
      <c r="BM197" s="221" t="s">
        <v>411</v>
      </c>
    </row>
    <row r="198" s="2" customFormat="1" ht="16.5" customHeight="1">
      <c r="A198" s="38"/>
      <c r="B198" s="39"/>
      <c r="C198" s="210" t="s">
        <v>412</v>
      </c>
      <c r="D198" s="210" t="s">
        <v>161</v>
      </c>
      <c r="E198" s="211" t="s">
        <v>413</v>
      </c>
      <c r="F198" s="212" t="s">
        <v>414</v>
      </c>
      <c r="G198" s="213" t="s">
        <v>368</v>
      </c>
      <c r="H198" s="214">
        <v>1</v>
      </c>
      <c r="I198" s="215"/>
      <c r="J198" s="216">
        <f>ROUND(I198*H198,2)</f>
        <v>0</v>
      </c>
      <c r="K198" s="212" t="s">
        <v>1</v>
      </c>
      <c r="L198" s="44"/>
      <c r="M198" s="217" t="s">
        <v>1</v>
      </c>
      <c r="N198" s="218" t="s">
        <v>40</v>
      </c>
      <c r="O198" s="91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1" t="s">
        <v>165</v>
      </c>
      <c r="AT198" s="221" t="s">
        <v>161</v>
      </c>
      <c r="AU198" s="221" t="s">
        <v>83</v>
      </c>
      <c r="AY198" s="17" t="s">
        <v>160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7" t="s">
        <v>83</v>
      </c>
      <c r="BK198" s="222">
        <f>ROUND(I198*H198,2)</f>
        <v>0</v>
      </c>
      <c r="BL198" s="17" t="s">
        <v>165</v>
      </c>
      <c r="BM198" s="221" t="s">
        <v>415</v>
      </c>
    </row>
    <row r="199" s="2" customFormat="1" ht="16.5" customHeight="1">
      <c r="A199" s="38"/>
      <c r="B199" s="39"/>
      <c r="C199" s="210" t="s">
        <v>284</v>
      </c>
      <c r="D199" s="210" t="s">
        <v>161</v>
      </c>
      <c r="E199" s="211" t="s">
        <v>416</v>
      </c>
      <c r="F199" s="212" t="s">
        <v>417</v>
      </c>
      <c r="G199" s="213" t="s">
        <v>368</v>
      </c>
      <c r="H199" s="214">
        <v>14</v>
      </c>
      <c r="I199" s="215"/>
      <c r="J199" s="216">
        <f>ROUND(I199*H199,2)</f>
        <v>0</v>
      </c>
      <c r="K199" s="212" t="s">
        <v>1</v>
      </c>
      <c r="L199" s="44"/>
      <c r="M199" s="217" t="s">
        <v>1</v>
      </c>
      <c r="N199" s="218" t="s">
        <v>40</v>
      </c>
      <c r="O199" s="91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1" t="s">
        <v>165</v>
      </c>
      <c r="AT199" s="221" t="s">
        <v>161</v>
      </c>
      <c r="AU199" s="221" t="s">
        <v>83</v>
      </c>
      <c r="AY199" s="17" t="s">
        <v>160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7" t="s">
        <v>83</v>
      </c>
      <c r="BK199" s="222">
        <f>ROUND(I199*H199,2)</f>
        <v>0</v>
      </c>
      <c r="BL199" s="17" t="s">
        <v>165</v>
      </c>
      <c r="BM199" s="221" t="s">
        <v>418</v>
      </c>
    </row>
    <row r="200" s="2" customFormat="1" ht="16.5" customHeight="1">
      <c r="A200" s="38"/>
      <c r="B200" s="39"/>
      <c r="C200" s="210" t="s">
        <v>419</v>
      </c>
      <c r="D200" s="210" t="s">
        <v>161</v>
      </c>
      <c r="E200" s="211" t="s">
        <v>420</v>
      </c>
      <c r="F200" s="212" t="s">
        <v>421</v>
      </c>
      <c r="G200" s="213" t="s">
        <v>368</v>
      </c>
      <c r="H200" s="214">
        <v>5</v>
      </c>
      <c r="I200" s="215"/>
      <c r="J200" s="216">
        <f>ROUND(I200*H200,2)</f>
        <v>0</v>
      </c>
      <c r="K200" s="212" t="s">
        <v>1</v>
      </c>
      <c r="L200" s="44"/>
      <c r="M200" s="217" t="s">
        <v>1</v>
      </c>
      <c r="N200" s="218" t="s">
        <v>40</v>
      </c>
      <c r="O200" s="91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1" t="s">
        <v>165</v>
      </c>
      <c r="AT200" s="221" t="s">
        <v>161</v>
      </c>
      <c r="AU200" s="221" t="s">
        <v>83</v>
      </c>
      <c r="AY200" s="17" t="s">
        <v>160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7" t="s">
        <v>83</v>
      </c>
      <c r="BK200" s="222">
        <f>ROUND(I200*H200,2)</f>
        <v>0</v>
      </c>
      <c r="BL200" s="17" t="s">
        <v>165</v>
      </c>
      <c r="BM200" s="221" t="s">
        <v>422</v>
      </c>
    </row>
    <row r="201" s="2" customFormat="1" ht="16.5" customHeight="1">
      <c r="A201" s="38"/>
      <c r="B201" s="39"/>
      <c r="C201" s="210" t="s">
        <v>287</v>
      </c>
      <c r="D201" s="210" t="s">
        <v>161</v>
      </c>
      <c r="E201" s="211" t="s">
        <v>423</v>
      </c>
      <c r="F201" s="212" t="s">
        <v>424</v>
      </c>
      <c r="G201" s="213" t="s">
        <v>368</v>
      </c>
      <c r="H201" s="214">
        <v>4</v>
      </c>
      <c r="I201" s="215"/>
      <c r="J201" s="216">
        <f>ROUND(I201*H201,2)</f>
        <v>0</v>
      </c>
      <c r="K201" s="212" t="s">
        <v>1</v>
      </c>
      <c r="L201" s="44"/>
      <c r="M201" s="217" t="s">
        <v>1</v>
      </c>
      <c r="N201" s="218" t="s">
        <v>40</v>
      </c>
      <c r="O201" s="91"/>
      <c r="P201" s="219">
        <f>O201*H201</f>
        <v>0</v>
      </c>
      <c r="Q201" s="219">
        <v>0</v>
      </c>
      <c r="R201" s="219">
        <f>Q201*H201</f>
        <v>0</v>
      </c>
      <c r="S201" s="219">
        <v>0</v>
      </c>
      <c r="T201" s="22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1" t="s">
        <v>165</v>
      </c>
      <c r="AT201" s="221" t="s">
        <v>161</v>
      </c>
      <c r="AU201" s="221" t="s">
        <v>83</v>
      </c>
      <c r="AY201" s="17" t="s">
        <v>160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7" t="s">
        <v>83</v>
      </c>
      <c r="BK201" s="222">
        <f>ROUND(I201*H201,2)</f>
        <v>0</v>
      </c>
      <c r="BL201" s="17" t="s">
        <v>165</v>
      </c>
      <c r="BM201" s="221" t="s">
        <v>425</v>
      </c>
    </row>
    <row r="202" s="2" customFormat="1" ht="16.5" customHeight="1">
      <c r="A202" s="38"/>
      <c r="B202" s="39"/>
      <c r="C202" s="210" t="s">
        <v>426</v>
      </c>
      <c r="D202" s="210" t="s">
        <v>161</v>
      </c>
      <c r="E202" s="211" t="s">
        <v>427</v>
      </c>
      <c r="F202" s="212" t="s">
        <v>428</v>
      </c>
      <c r="G202" s="213" t="s">
        <v>368</v>
      </c>
      <c r="H202" s="214">
        <v>3</v>
      </c>
      <c r="I202" s="215"/>
      <c r="J202" s="216">
        <f>ROUND(I202*H202,2)</f>
        <v>0</v>
      </c>
      <c r="K202" s="212" t="s">
        <v>1</v>
      </c>
      <c r="L202" s="44"/>
      <c r="M202" s="217" t="s">
        <v>1</v>
      </c>
      <c r="N202" s="218" t="s">
        <v>40</v>
      </c>
      <c r="O202" s="91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1" t="s">
        <v>165</v>
      </c>
      <c r="AT202" s="221" t="s">
        <v>161</v>
      </c>
      <c r="AU202" s="221" t="s">
        <v>83</v>
      </c>
      <c r="AY202" s="17" t="s">
        <v>160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7" t="s">
        <v>83</v>
      </c>
      <c r="BK202" s="222">
        <f>ROUND(I202*H202,2)</f>
        <v>0</v>
      </c>
      <c r="BL202" s="17" t="s">
        <v>165</v>
      </c>
      <c r="BM202" s="221" t="s">
        <v>429</v>
      </c>
    </row>
    <row r="203" s="2" customFormat="1" ht="16.5" customHeight="1">
      <c r="A203" s="38"/>
      <c r="B203" s="39"/>
      <c r="C203" s="210" t="s">
        <v>291</v>
      </c>
      <c r="D203" s="210" t="s">
        <v>161</v>
      </c>
      <c r="E203" s="211" t="s">
        <v>430</v>
      </c>
      <c r="F203" s="212" t="s">
        <v>431</v>
      </c>
      <c r="G203" s="213" t="s">
        <v>368</v>
      </c>
      <c r="H203" s="214">
        <v>1</v>
      </c>
      <c r="I203" s="215"/>
      <c r="J203" s="216">
        <f>ROUND(I203*H203,2)</f>
        <v>0</v>
      </c>
      <c r="K203" s="212" t="s">
        <v>1</v>
      </c>
      <c r="L203" s="44"/>
      <c r="M203" s="217" t="s">
        <v>1</v>
      </c>
      <c r="N203" s="218" t="s">
        <v>40</v>
      </c>
      <c r="O203" s="91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1" t="s">
        <v>165</v>
      </c>
      <c r="AT203" s="221" t="s">
        <v>161</v>
      </c>
      <c r="AU203" s="221" t="s">
        <v>83</v>
      </c>
      <c r="AY203" s="17" t="s">
        <v>160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7" t="s">
        <v>83</v>
      </c>
      <c r="BK203" s="222">
        <f>ROUND(I203*H203,2)</f>
        <v>0</v>
      </c>
      <c r="BL203" s="17" t="s">
        <v>165</v>
      </c>
      <c r="BM203" s="221" t="s">
        <v>432</v>
      </c>
    </row>
    <row r="204" s="2" customFormat="1" ht="16.5" customHeight="1">
      <c r="A204" s="38"/>
      <c r="B204" s="39"/>
      <c r="C204" s="210" t="s">
        <v>433</v>
      </c>
      <c r="D204" s="210" t="s">
        <v>161</v>
      </c>
      <c r="E204" s="211" t="s">
        <v>434</v>
      </c>
      <c r="F204" s="212" t="s">
        <v>435</v>
      </c>
      <c r="G204" s="213" t="s">
        <v>368</v>
      </c>
      <c r="H204" s="214">
        <v>5</v>
      </c>
      <c r="I204" s="215"/>
      <c r="J204" s="216">
        <f>ROUND(I204*H204,2)</f>
        <v>0</v>
      </c>
      <c r="K204" s="212" t="s">
        <v>1</v>
      </c>
      <c r="L204" s="44"/>
      <c r="M204" s="217" t="s">
        <v>1</v>
      </c>
      <c r="N204" s="218" t="s">
        <v>40</v>
      </c>
      <c r="O204" s="91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2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165</v>
      </c>
      <c r="AT204" s="221" t="s">
        <v>161</v>
      </c>
      <c r="AU204" s="221" t="s">
        <v>83</v>
      </c>
      <c r="AY204" s="17" t="s">
        <v>160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83</v>
      </c>
      <c r="BK204" s="222">
        <f>ROUND(I204*H204,2)</f>
        <v>0</v>
      </c>
      <c r="BL204" s="17" t="s">
        <v>165</v>
      </c>
      <c r="BM204" s="221" t="s">
        <v>436</v>
      </c>
    </row>
    <row r="205" s="2" customFormat="1" ht="16.5" customHeight="1">
      <c r="A205" s="38"/>
      <c r="B205" s="39"/>
      <c r="C205" s="210" t="s">
        <v>294</v>
      </c>
      <c r="D205" s="210" t="s">
        <v>161</v>
      </c>
      <c r="E205" s="211" t="s">
        <v>437</v>
      </c>
      <c r="F205" s="212" t="s">
        <v>438</v>
      </c>
      <c r="G205" s="213" t="s">
        <v>264</v>
      </c>
      <c r="H205" s="214">
        <v>70</v>
      </c>
      <c r="I205" s="215"/>
      <c r="J205" s="216">
        <f>ROUND(I205*H205,2)</f>
        <v>0</v>
      </c>
      <c r="K205" s="212" t="s">
        <v>1</v>
      </c>
      <c r="L205" s="44"/>
      <c r="M205" s="217" t="s">
        <v>1</v>
      </c>
      <c r="N205" s="218" t="s">
        <v>40</v>
      </c>
      <c r="O205" s="91"/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2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1" t="s">
        <v>165</v>
      </c>
      <c r="AT205" s="221" t="s">
        <v>161</v>
      </c>
      <c r="AU205" s="221" t="s">
        <v>83</v>
      </c>
      <c r="AY205" s="17" t="s">
        <v>160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7" t="s">
        <v>83</v>
      </c>
      <c r="BK205" s="222">
        <f>ROUND(I205*H205,2)</f>
        <v>0</v>
      </c>
      <c r="BL205" s="17" t="s">
        <v>165</v>
      </c>
      <c r="BM205" s="221" t="s">
        <v>439</v>
      </c>
    </row>
    <row r="206" s="2" customFormat="1" ht="16.5" customHeight="1">
      <c r="A206" s="38"/>
      <c r="B206" s="39"/>
      <c r="C206" s="210" t="s">
        <v>440</v>
      </c>
      <c r="D206" s="210" t="s">
        <v>161</v>
      </c>
      <c r="E206" s="211" t="s">
        <v>441</v>
      </c>
      <c r="F206" s="212" t="s">
        <v>442</v>
      </c>
      <c r="G206" s="213" t="s">
        <v>264</v>
      </c>
      <c r="H206" s="214">
        <v>35</v>
      </c>
      <c r="I206" s="215"/>
      <c r="J206" s="216">
        <f>ROUND(I206*H206,2)</f>
        <v>0</v>
      </c>
      <c r="K206" s="212" t="s">
        <v>1</v>
      </c>
      <c r="L206" s="44"/>
      <c r="M206" s="217" t="s">
        <v>1</v>
      </c>
      <c r="N206" s="218" t="s">
        <v>40</v>
      </c>
      <c r="O206" s="91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165</v>
      </c>
      <c r="AT206" s="221" t="s">
        <v>161</v>
      </c>
      <c r="AU206" s="221" t="s">
        <v>83</v>
      </c>
      <c r="AY206" s="17" t="s">
        <v>160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83</v>
      </c>
      <c r="BK206" s="222">
        <f>ROUND(I206*H206,2)</f>
        <v>0</v>
      </c>
      <c r="BL206" s="17" t="s">
        <v>165</v>
      </c>
      <c r="BM206" s="221" t="s">
        <v>443</v>
      </c>
    </row>
    <row r="207" s="2" customFormat="1" ht="16.5" customHeight="1">
      <c r="A207" s="38"/>
      <c r="B207" s="39"/>
      <c r="C207" s="210" t="s">
        <v>298</v>
      </c>
      <c r="D207" s="210" t="s">
        <v>161</v>
      </c>
      <c r="E207" s="211" t="s">
        <v>444</v>
      </c>
      <c r="F207" s="212" t="s">
        <v>445</v>
      </c>
      <c r="G207" s="213" t="s">
        <v>305</v>
      </c>
      <c r="H207" s="214">
        <v>80</v>
      </c>
      <c r="I207" s="215"/>
      <c r="J207" s="216">
        <f>ROUND(I207*H207,2)</f>
        <v>0</v>
      </c>
      <c r="K207" s="212" t="s">
        <v>1</v>
      </c>
      <c r="L207" s="44"/>
      <c r="M207" s="217" t="s">
        <v>1</v>
      </c>
      <c r="N207" s="218" t="s">
        <v>40</v>
      </c>
      <c r="O207" s="91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1" t="s">
        <v>165</v>
      </c>
      <c r="AT207" s="221" t="s">
        <v>161</v>
      </c>
      <c r="AU207" s="221" t="s">
        <v>83</v>
      </c>
      <c r="AY207" s="17" t="s">
        <v>160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7" t="s">
        <v>83</v>
      </c>
      <c r="BK207" s="222">
        <f>ROUND(I207*H207,2)</f>
        <v>0</v>
      </c>
      <c r="BL207" s="17" t="s">
        <v>165</v>
      </c>
      <c r="BM207" s="221" t="s">
        <v>446</v>
      </c>
    </row>
    <row r="208" s="2" customFormat="1" ht="16.5" customHeight="1">
      <c r="A208" s="38"/>
      <c r="B208" s="39"/>
      <c r="C208" s="210" t="s">
        <v>447</v>
      </c>
      <c r="D208" s="210" t="s">
        <v>161</v>
      </c>
      <c r="E208" s="211" t="s">
        <v>448</v>
      </c>
      <c r="F208" s="212" t="s">
        <v>449</v>
      </c>
      <c r="G208" s="213" t="s">
        <v>368</v>
      </c>
      <c r="H208" s="214">
        <v>8</v>
      </c>
      <c r="I208" s="215"/>
      <c r="J208" s="216">
        <f>ROUND(I208*H208,2)</f>
        <v>0</v>
      </c>
      <c r="K208" s="212" t="s">
        <v>1</v>
      </c>
      <c r="L208" s="44"/>
      <c r="M208" s="217" t="s">
        <v>1</v>
      </c>
      <c r="N208" s="218" t="s">
        <v>40</v>
      </c>
      <c r="O208" s="91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165</v>
      </c>
      <c r="AT208" s="221" t="s">
        <v>161</v>
      </c>
      <c r="AU208" s="221" t="s">
        <v>83</v>
      </c>
      <c r="AY208" s="17" t="s">
        <v>160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83</v>
      </c>
      <c r="BK208" s="222">
        <f>ROUND(I208*H208,2)</f>
        <v>0</v>
      </c>
      <c r="BL208" s="17" t="s">
        <v>165</v>
      </c>
      <c r="BM208" s="221" t="s">
        <v>450</v>
      </c>
    </row>
    <row r="209" s="2" customFormat="1" ht="16.5" customHeight="1">
      <c r="A209" s="38"/>
      <c r="B209" s="39"/>
      <c r="C209" s="210" t="s">
        <v>301</v>
      </c>
      <c r="D209" s="210" t="s">
        <v>161</v>
      </c>
      <c r="E209" s="211" t="s">
        <v>451</v>
      </c>
      <c r="F209" s="212" t="s">
        <v>452</v>
      </c>
      <c r="G209" s="213" t="s">
        <v>368</v>
      </c>
      <c r="H209" s="214">
        <v>65</v>
      </c>
      <c r="I209" s="215"/>
      <c r="J209" s="216">
        <f>ROUND(I209*H209,2)</f>
        <v>0</v>
      </c>
      <c r="K209" s="212" t="s">
        <v>1</v>
      </c>
      <c r="L209" s="44"/>
      <c r="M209" s="217" t="s">
        <v>1</v>
      </c>
      <c r="N209" s="218" t="s">
        <v>40</v>
      </c>
      <c r="O209" s="91"/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2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1" t="s">
        <v>165</v>
      </c>
      <c r="AT209" s="221" t="s">
        <v>161</v>
      </c>
      <c r="AU209" s="221" t="s">
        <v>83</v>
      </c>
      <c r="AY209" s="17" t="s">
        <v>160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7" t="s">
        <v>83</v>
      </c>
      <c r="BK209" s="222">
        <f>ROUND(I209*H209,2)</f>
        <v>0</v>
      </c>
      <c r="BL209" s="17" t="s">
        <v>165</v>
      </c>
      <c r="BM209" s="221" t="s">
        <v>453</v>
      </c>
    </row>
    <row r="210" s="2" customFormat="1" ht="16.5" customHeight="1">
      <c r="A210" s="38"/>
      <c r="B210" s="39"/>
      <c r="C210" s="210" t="s">
        <v>454</v>
      </c>
      <c r="D210" s="210" t="s">
        <v>161</v>
      </c>
      <c r="E210" s="211" t="s">
        <v>455</v>
      </c>
      <c r="F210" s="212" t="s">
        <v>456</v>
      </c>
      <c r="G210" s="213" t="s">
        <v>368</v>
      </c>
      <c r="H210" s="214">
        <v>13</v>
      </c>
      <c r="I210" s="215"/>
      <c r="J210" s="216">
        <f>ROUND(I210*H210,2)</f>
        <v>0</v>
      </c>
      <c r="K210" s="212" t="s">
        <v>1</v>
      </c>
      <c r="L210" s="44"/>
      <c r="M210" s="217" t="s">
        <v>1</v>
      </c>
      <c r="N210" s="218" t="s">
        <v>40</v>
      </c>
      <c r="O210" s="91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1" t="s">
        <v>165</v>
      </c>
      <c r="AT210" s="221" t="s">
        <v>161</v>
      </c>
      <c r="AU210" s="221" t="s">
        <v>83</v>
      </c>
      <c r="AY210" s="17" t="s">
        <v>160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7" t="s">
        <v>83</v>
      </c>
      <c r="BK210" s="222">
        <f>ROUND(I210*H210,2)</f>
        <v>0</v>
      </c>
      <c r="BL210" s="17" t="s">
        <v>165</v>
      </c>
      <c r="BM210" s="221" t="s">
        <v>457</v>
      </c>
    </row>
    <row r="211" s="2" customFormat="1" ht="16.5" customHeight="1">
      <c r="A211" s="38"/>
      <c r="B211" s="39"/>
      <c r="C211" s="210" t="s">
        <v>306</v>
      </c>
      <c r="D211" s="210" t="s">
        <v>161</v>
      </c>
      <c r="E211" s="211" t="s">
        <v>458</v>
      </c>
      <c r="F211" s="212" t="s">
        <v>459</v>
      </c>
      <c r="G211" s="213" t="s">
        <v>368</v>
      </c>
      <c r="H211" s="214">
        <v>25</v>
      </c>
      <c r="I211" s="215"/>
      <c r="J211" s="216">
        <f>ROUND(I211*H211,2)</f>
        <v>0</v>
      </c>
      <c r="K211" s="212" t="s">
        <v>1</v>
      </c>
      <c r="L211" s="44"/>
      <c r="M211" s="217" t="s">
        <v>1</v>
      </c>
      <c r="N211" s="218" t="s">
        <v>40</v>
      </c>
      <c r="O211" s="91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1" t="s">
        <v>165</v>
      </c>
      <c r="AT211" s="221" t="s">
        <v>161</v>
      </c>
      <c r="AU211" s="221" t="s">
        <v>83</v>
      </c>
      <c r="AY211" s="17" t="s">
        <v>160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7" t="s">
        <v>83</v>
      </c>
      <c r="BK211" s="222">
        <f>ROUND(I211*H211,2)</f>
        <v>0</v>
      </c>
      <c r="BL211" s="17" t="s">
        <v>165</v>
      </c>
      <c r="BM211" s="221" t="s">
        <v>460</v>
      </c>
    </row>
    <row r="212" s="2" customFormat="1" ht="16.5" customHeight="1">
      <c r="A212" s="38"/>
      <c r="B212" s="39"/>
      <c r="C212" s="210" t="s">
        <v>461</v>
      </c>
      <c r="D212" s="210" t="s">
        <v>161</v>
      </c>
      <c r="E212" s="211" t="s">
        <v>462</v>
      </c>
      <c r="F212" s="212" t="s">
        <v>463</v>
      </c>
      <c r="G212" s="213" t="s">
        <v>368</v>
      </c>
      <c r="H212" s="214">
        <v>15</v>
      </c>
      <c r="I212" s="215"/>
      <c r="J212" s="216">
        <f>ROUND(I212*H212,2)</f>
        <v>0</v>
      </c>
      <c r="K212" s="212" t="s">
        <v>1</v>
      </c>
      <c r="L212" s="44"/>
      <c r="M212" s="217" t="s">
        <v>1</v>
      </c>
      <c r="N212" s="218" t="s">
        <v>40</v>
      </c>
      <c r="O212" s="91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1" t="s">
        <v>165</v>
      </c>
      <c r="AT212" s="221" t="s">
        <v>161</v>
      </c>
      <c r="AU212" s="221" t="s">
        <v>83</v>
      </c>
      <c r="AY212" s="17" t="s">
        <v>160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7" t="s">
        <v>83</v>
      </c>
      <c r="BK212" s="222">
        <f>ROUND(I212*H212,2)</f>
        <v>0</v>
      </c>
      <c r="BL212" s="17" t="s">
        <v>165</v>
      </c>
      <c r="BM212" s="221" t="s">
        <v>464</v>
      </c>
    </row>
    <row r="213" s="2" customFormat="1" ht="21.75" customHeight="1">
      <c r="A213" s="38"/>
      <c r="B213" s="39"/>
      <c r="C213" s="210" t="s">
        <v>309</v>
      </c>
      <c r="D213" s="210" t="s">
        <v>161</v>
      </c>
      <c r="E213" s="211" t="s">
        <v>465</v>
      </c>
      <c r="F213" s="212" t="s">
        <v>466</v>
      </c>
      <c r="G213" s="213" t="s">
        <v>368</v>
      </c>
      <c r="H213" s="214">
        <v>5</v>
      </c>
      <c r="I213" s="215"/>
      <c r="J213" s="216">
        <f>ROUND(I213*H213,2)</f>
        <v>0</v>
      </c>
      <c r="K213" s="212" t="s">
        <v>1</v>
      </c>
      <c r="L213" s="44"/>
      <c r="M213" s="217" t="s">
        <v>1</v>
      </c>
      <c r="N213" s="218" t="s">
        <v>40</v>
      </c>
      <c r="O213" s="91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1" t="s">
        <v>165</v>
      </c>
      <c r="AT213" s="221" t="s">
        <v>161</v>
      </c>
      <c r="AU213" s="221" t="s">
        <v>83</v>
      </c>
      <c r="AY213" s="17" t="s">
        <v>160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7" t="s">
        <v>83</v>
      </c>
      <c r="BK213" s="222">
        <f>ROUND(I213*H213,2)</f>
        <v>0</v>
      </c>
      <c r="BL213" s="17" t="s">
        <v>165</v>
      </c>
      <c r="BM213" s="221" t="s">
        <v>467</v>
      </c>
    </row>
    <row r="214" s="2" customFormat="1" ht="24.15" customHeight="1">
      <c r="A214" s="38"/>
      <c r="B214" s="39"/>
      <c r="C214" s="210" t="s">
        <v>468</v>
      </c>
      <c r="D214" s="210" t="s">
        <v>161</v>
      </c>
      <c r="E214" s="211" t="s">
        <v>469</v>
      </c>
      <c r="F214" s="212" t="s">
        <v>470</v>
      </c>
      <c r="G214" s="213" t="s">
        <v>368</v>
      </c>
      <c r="H214" s="214">
        <v>25</v>
      </c>
      <c r="I214" s="215"/>
      <c r="J214" s="216">
        <f>ROUND(I214*H214,2)</f>
        <v>0</v>
      </c>
      <c r="K214" s="212" t="s">
        <v>1</v>
      </c>
      <c r="L214" s="44"/>
      <c r="M214" s="217" t="s">
        <v>1</v>
      </c>
      <c r="N214" s="218" t="s">
        <v>40</v>
      </c>
      <c r="O214" s="91"/>
      <c r="P214" s="219">
        <f>O214*H214</f>
        <v>0</v>
      </c>
      <c r="Q214" s="219">
        <v>0</v>
      </c>
      <c r="R214" s="219">
        <f>Q214*H214</f>
        <v>0</v>
      </c>
      <c r="S214" s="219">
        <v>0</v>
      </c>
      <c r="T214" s="22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1" t="s">
        <v>165</v>
      </c>
      <c r="AT214" s="221" t="s">
        <v>161</v>
      </c>
      <c r="AU214" s="221" t="s">
        <v>83</v>
      </c>
      <c r="AY214" s="17" t="s">
        <v>160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17" t="s">
        <v>83</v>
      </c>
      <c r="BK214" s="222">
        <f>ROUND(I214*H214,2)</f>
        <v>0</v>
      </c>
      <c r="BL214" s="17" t="s">
        <v>165</v>
      </c>
      <c r="BM214" s="221" t="s">
        <v>471</v>
      </c>
    </row>
    <row r="215" s="2" customFormat="1" ht="16.5" customHeight="1">
      <c r="A215" s="38"/>
      <c r="B215" s="39"/>
      <c r="C215" s="210" t="s">
        <v>314</v>
      </c>
      <c r="D215" s="210" t="s">
        <v>161</v>
      </c>
      <c r="E215" s="211" t="s">
        <v>472</v>
      </c>
      <c r="F215" s="212" t="s">
        <v>473</v>
      </c>
      <c r="G215" s="213" t="s">
        <v>368</v>
      </c>
      <c r="H215" s="214">
        <v>32</v>
      </c>
      <c r="I215" s="215"/>
      <c r="J215" s="216">
        <f>ROUND(I215*H215,2)</f>
        <v>0</v>
      </c>
      <c r="K215" s="212" t="s">
        <v>1</v>
      </c>
      <c r="L215" s="44"/>
      <c r="M215" s="217" t="s">
        <v>1</v>
      </c>
      <c r="N215" s="218" t="s">
        <v>40</v>
      </c>
      <c r="O215" s="91"/>
      <c r="P215" s="219">
        <f>O215*H215</f>
        <v>0</v>
      </c>
      <c r="Q215" s="219">
        <v>0</v>
      </c>
      <c r="R215" s="219">
        <f>Q215*H215</f>
        <v>0</v>
      </c>
      <c r="S215" s="219">
        <v>0</v>
      </c>
      <c r="T215" s="22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1" t="s">
        <v>165</v>
      </c>
      <c r="AT215" s="221" t="s">
        <v>161</v>
      </c>
      <c r="AU215" s="221" t="s">
        <v>83</v>
      </c>
      <c r="AY215" s="17" t="s">
        <v>160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7" t="s">
        <v>83</v>
      </c>
      <c r="BK215" s="222">
        <f>ROUND(I215*H215,2)</f>
        <v>0</v>
      </c>
      <c r="BL215" s="17" t="s">
        <v>165</v>
      </c>
      <c r="BM215" s="221" t="s">
        <v>474</v>
      </c>
    </row>
    <row r="216" s="2" customFormat="1" ht="24.15" customHeight="1">
      <c r="A216" s="38"/>
      <c r="B216" s="39"/>
      <c r="C216" s="210" t="s">
        <v>475</v>
      </c>
      <c r="D216" s="210" t="s">
        <v>161</v>
      </c>
      <c r="E216" s="211" t="s">
        <v>476</v>
      </c>
      <c r="F216" s="212" t="s">
        <v>477</v>
      </c>
      <c r="G216" s="213" t="s">
        <v>368</v>
      </c>
      <c r="H216" s="214">
        <v>12</v>
      </c>
      <c r="I216" s="215"/>
      <c r="J216" s="216">
        <f>ROUND(I216*H216,2)</f>
        <v>0</v>
      </c>
      <c r="K216" s="212" t="s">
        <v>1</v>
      </c>
      <c r="L216" s="44"/>
      <c r="M216" s="217" t="s">
        <v>1</v>
      </c>
      <c r="N216" s="218" t="s">
        <v>40</v>
      </c>
      <c r="O216" s="91"/>
      <c r="P216" s="219">
        <f>O216*H216</f>
        <v>0</v>
      </c>
      <c r="Q216" s="219">
        <v>0</v>
      </c>
      <c r="R216" s="219">
        <f>Q216*H216</f>
        <v>0</v>
      </c>
      <c r="S216" s="219">
        <v>0</v>
      </c>
      <c r="T216" s="22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1" t="s">
        <v>165</v>
      </c>
      <c r="AT216" s="221" t="s">
        <v>161</v>
      </c>
      <c r="AU216" s="221" t="s">
        <v>83</v>
      </c>
      <c r="AY216" s="17" t="s">
        <v>160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7" t="s">
        <v>83</v>
      </c>
      <c r="BK216" s="222">
        <f>ROUND(I216*H216,2)</f>
        <v>0</v>
      </c>
      <c r="BL216" s="17" t="s">
        <v>165</v>
      </c>
      <c r="BM216" s="221" t="s">
        <v>478</v>
      </c>
    </row>
    <row r="217" s="2" customFormat="1" ht="24.15" customHeight="1">
      <c r="A217" s="38"/>
      <c r="B217" s="39"/>
      <c r="C217" s="210" t="s">
        <v>317</v>
      </c>
      <c r="D217" s="210" t="s">
        <v>161</v>
      </c>
      <c r="E217" s="211" t="s">
        <v>479</v>
      </c>
      <c r="F217" s="212" t="s">
        <v>480</v>
      </c>
      <c r="G217" s="213" t="s">
        <v>368</v>
      </c>
      <c r="H217" s="214">
        <v>5</v>
      </c>
      <c r="I217" s="215"/>
      <c r="J217" s="216">
        <f>ROUND(I217*H217,2)</f>
        <v>0</v>
      </c>
      <c r="K217" s="212" t="s">
        <v>1</v>
      </c>
      <c r="L217" s="44"/>
      <c r="M217" s="217" t="s">
        <v>1</v>
      </c>
      <c r="N217" s="218" t="s">
        <v>40</v>
      </c>
      <c r="O217" s="91"/>
      <c r="P217" s="219">
        <f>O217*H217</f>
        <v>0</v>
      </c>
      <c r="Q217" s="219">
        <v>0</v>
      </c>
      <c r="R217" s="219">
        <f>Q217*H217</f>
        <v>0</v>
      </c>
      <c r="S217" s="219">
        <v>0</v>
      </c>
      <c r="T217" s="22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1" t="s">
        <v>165</v>
      </c>
      <c r="AT217" s="221" t="s">
        <v>161</v>
      </c>
      <c r="AU217" s="221" t="s">
        <v>83</v>
      </c>
      <c r="AY217" s="17" t="s">
        <v>160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7" t="s">
        <v>83</v>
      </c>
      <c r="BK217" s="222">
        <f>ROUND(I217*H217,2)</f>
        <v>0</v>
      </c>
      <c r="BL217" s="17" t="s">
        <v>165</v>
      </c>
      <c r="BM217" s="221" t="s">
        <v>481</v>
      </c>
    </row>
    <row r="218" s="2" customFormat="1" ht="16.5" customHeight="1">
      <c r="A218" s="38"/>
      <c r="B218" s="39"/>
      <c r="C218" s="210" t="s">
        <v>482</v>
      </c>
      <c r="D218" s="210" t="s">
        <v>161</v>
      </c>
      <c r="E218" s="211" t="s">
        <v>483</v>
      </c>
      <c r="F218" s="212" t="s">
        <v>484</v>
      </c>
      <c r="G218" s="213" t="s">
        <v>368</v>
      </c>
      <c r="H218" s="214">
        <v>12</v>
      </c>
      <c r="I218" s="215"/>
      <c r="J218" s="216">
        <f>ROUND(I218*H218,2)</f>
        <v>0</v>
      </c>
      <c r="K218" s="212" t="s">
        <v>1</v>
      </c>
      <c r="L218" s="44"/>
      <c r="M218" s="217" t="s">
        <v>1</v>
      </c>
      <c r="N218" s="218" t="s">
        <v>40</v>
      </c>
      <c r="O218" s="91"/>
      <c r="P218" s="219">
        <f>O218*H218</f>
        <v>0</v>
      </c>
      <c r="Q218" s="219">
        <v>0</v>
      </c>
      <c r="R218" s="219">
        <f>Q218*H218</f>
        <v>0</v>
      </c>
      <c r="S218" s="219">
        <v>0</v>
      </c>
      <c r="T218" s="22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1" t="s">
        <v>165</v>
      </c>
      <c r="AT218" s="221" t="s">
        <v>161</v>
      </c>
      <c r="AU218" s="221" t="s">
        <v>83</v>
      </c>
      <c r="AY218" s="17" t="s">
        <v>160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7" t="s">
        <v>83</v>
      </c>
      <c r="BK218" s="222">
        <f>ROUND(I218*H218,2)</f>
        <v>0</v>
      </c>
      <c r="BL218" s="17" t="s">
        <v>165</v>
      </c>
      <c r="BM218" s="221" t="s">
        <v>485</v>
      </c>
    </row>
    <row r="219" s="2" customFormat="1" ht="16.5" customHeight="1">
      <c r="A219" s="38"/>
      <c r="B219" s="39"/>
      <c r="C219" s="210" t="s">
        <v>321</v>
      </c>
      <c r="D219" s="210" t="s">
        <v>161</v>
      </c>
      <c r="E219" s="211" t="s">
        <v>486</v>
      </c>
      <c r="F219" s="212" t="s">
        <v>487</v>
      </c>
      <c r="G219" s="213" t="s">
        <v>368</v>
      </c>
      <c r="H219" s="214">
        <v>5</v>
      </c>
      <c r="I219" s="215"/>
      <c r="J219" s="216">
        <f>ROUND(I219*H219,2)</f>
        <v>0</v>
      </c>
      <c r="K219" s="212" t="s">
        <v>1</v>
      </c>
      <c r="L219" s="44"/>
      <c r="M219" s="217" t="s">
        <v>1</v>
      </c>
      <c r="N219" s="218" t="s">
        <v>40</v>
      </c>
      <c r="O219" s="91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1" t="s">
        <v>165</v>
      </c>
      <c r="AT219" s="221" t="s">
        <v>161</v>
      </c>
      <c r="AU219" s="221" t="s">
        <v>83</v>
      </c>
      <c r="AY219" s="17" t="s">
        <v>160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7" t="s">
        <v>83</v>
      </c>
      <c r="BK219" s="222">
        <f>ROUND(I219*H219,2)</f>
        <v>0</v>
      </c>
      <c r="BL219" s="17" t="s">
        <v>165</v>
      </c>
      <c r="BM219" s="221" t="s">
        <v>488</v>
      </c>
    </row>
    <row r="220" s="2" customFormat="1" ht="16.5" customHeight="1">
      <c r="A220" s="38"/>
      <c r="B220" s="39"/>
      <c r="C220" s="210" t="s">
        <v>489</v>
      </c>
      <c r="D220" s="210" t="s">
        <v>161</v>
      </c>
      <c r="E220" s="211" t="s">
        <v>490</v>
      </c>
      <c r="F220" s="212" t="s">
        <v>491</v>
      </c>
      <c r="G220" s="213" t="s">
        <v>368</v>
      </c>
      <c r="H220" s="214">
        <v>9</v>
      </c>
      <c r="I220" s="215"/>
      <c r="J220" s="216">
        <f>ROUND(I220*H220,2)</f>
        <v>0</v>
      </c>
      <c r="K220" s="212" t="s">
        <v>1</v>
      </c>
      <c r="L220" s="44"/>
      <c r="M220" s="217" t="s">
        <v>1</v>
      </c>
      <c r="N220" s="218" t="s">
        <v>40</v>
      </c>
      <c r="O220" s="91"/>
      <c r="P220" s="219">
        <f>O220*H220</f>
        <v>0</v>
      </c>
      <c r="Q220" s="219">
        <v>0</v>
      </c>
      <c r="R220" s="219">
        <f>Q220*H220</f>
        <v>0</v>
      </c>
      <c r="S220" s="219">
        <v>0</v>
      </c>
      <c r="T220" s="22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1" t="s">
        <v>165</v>
      </c>
      <c r="AT220" s="221" t="s">
        <v>161</v>
      </c>
      <c r="AU220" s="221" t="s">
        <v>83</v>
      </c>
      <c r="AY220" s="17" t="s">
        <v>160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7" t="s">
        <v>83</v>
      </c>
      <c r="BK220" s="222">
        <f>ROUND(I220*H220,2)</f>
        <v>0</v>
      </c>
      <c r="BL220" s="17" t="s">
        <v>165</v>
      </c>
      <c r="BM220" s="221" t="s">
        <v>492</v>
      </c>
    </row>
    <row r="221" s="2" customFormat="1" ht="21.75" customHeight="1">
      <c r="A221" s="38"/>
      <c r="B221" s="39"/>
      <c r="C221" s="210" t="s">
        <v>324</v>
      </c>
      <c r="D221" s="210" t="s">
        <v>161</v>
      </c>
      <c r="E221" s="211" t="s">
        <v>493</v>
      </c>
      <c r="F221" s="212" t="s">
        <v>494</v>
      </c>
      <c r="G221" s="213" t="s">
        <v>305</v>
      </c>
      <c r="H221" s="214">
        <v>163</v>
      </c>
      <c r="I221" s="215"/>
      <c r="J221" s="216">
        <f>ROUND(I221*H221,2)</f>
        <v>0</v>
      </c>
      <c r="K221" s="212" t="s">
        <v>1</v>
      </c>
      <c r="L221" s="44"/>
      <c r="M221" s="217" t="s">
        <v>1</v>
      </c>
      <c r="N221" s="218" t="s">
        <v>40</v>
      </c>
      <c r="O221" s="91"/>
      <c r="P221" s="219">
        <f>O221*H221</f>
        <v>0</v>
      </c>
      <c r="Q221" s="219">
        <v>0</v>
      </c>
      <c r="R221" s="219">
        <f>Q221*H221</f>
        <v>0</v>
      </c>
      <c r="S221" s="219">
        <v>0</v>
      </c>
      <c r="T221" s="22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1" t="s">
        <v>165</v>
      </c>
      <c r="AT221" s="221" t="s">
        <v>161</v>
      </c>
      <c r="AU221" s="221" t="s">
        <v>83</v>
      </c>
      <c r="AY221" s="17" t="s">
        <v>160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7" t="s">
        <v>83</v>
      </c>
      <c r="BK221" s="222">
        <f>ROUND(I221*H221,2)</f>
        <v>0</v>
      </c>
      <c r="BL221" s="17" t="s">
        <v>165</v>
      </c>
      <c r="BM221" s="221" t="s">
        <v>495</v>
      </c>
    </row>
    <row r="222" s="2" customFormat="1" ht="21.75" customHeight="1">
      <c r="A222" s="38"/>
      <c r="B222" s="39"/>
      <c r="C222" s="210" t="s">
        <v>496</v>
      </c>
      <c r="D222" s="210" t="s">
        <v>161</v>
      </c>
      <c r="E222" s="211" t="s">
        <v>497</v>
      </c>
      <c r="F222" s="212" t="s">
        <v>498</v>
      </c>
      <c r="G222" s="213" t="s">
        <v>305</v>
      </c>
      <c r="H222" s="214">
        <v>12</v>
      </c>
      <c r="I222" s="215"/>
      <c r="J222" s="216">
        <f>ROUND(I222*H222,2)</f>
        <v>0</v>
      </c>
      <c r="K222" s="212" t="s">
        <v>1</v>
      </c>
      <c r="L222" s="44"/>
      <c r="M222" s="217" t="s">
        <v>1</v>
      </c>
      <c r="N222" s="218" t="s">
        <v>40</v>
      </c>
      <c r="O222" s="91"/>
      <c r="P222" s="219">
        <f>O222*H222</f>
        <v>0</v>
      </c>
      <c r="Q222" s="219">
        <v>0</v>
      </c>
      <c r="R222" s="219">
        <f>Q222*H222</f>
        <v>0</v>
      </c>
      <c r="S222" s="219">
        <v>0</v>
      </c>
      <c r="T222" s="22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1" t="s">
        <v>165</v>
      </c>
      <c r="AT222" s="221" t="s">
        <v>161</v>
      </c>
      <c r="AU222" s="221" t="s">
        <v>83</v>
      </c>
      <c r="AY222" s="17" t="s">
        <v>160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7" t="s">
        <v>83</v>
      </c>
      <c r="BK222" s="222">
        <f>ROUND(I222*H222,2)</f>
        <v>0</v>
      </c>
      <c r="BL222" s="17" t="s">
        <v>165</v>
      </c>
      <c r="BM222" s="221" t="s">
        <v>499</v>
      </c>
    </row>
    <row r="223" s="11" customFormat="1" ht="25.92" customHeight="1">
      <c r="A223" s="11"/>
      <c r="B223" s="196"/>
      <c r="C223" s="197"/>
      <c r="D223" s="198" t="s">
        <v>74</v>
      </c>
      <c r="E223" s="199" t="s">
        <v>500</v>
      </c>
      <c r="F223" s="199" t="s">
        <v>501</v>
      </c>
      <c r="G223" s="197"/>
      <c r="H223" s="197"/>
      <c r="I223" s="200"/>
      <c r="J223" s="201">
        <f>BK223</f>
        <v>0</v>
      </c>
      <c r="K223" s="197"/>
      <c r="L223" s="202"/>
      <c r="M223" s="203"/>
      <c r="N223" s="204"/>
      <c r="O223" s="204"/>
      <c r="P223" s="205">
        <f>SUM(P224:P230)</f>
        <v>0</v>
      </c>
      <c r="Q223" s="204"/>
      <c r="R223" s="205">
        <f>SUM(R224:R230)</f>
        <v>0</v>
      </c>
      <c r="S223" s="204"/>
      <c r="T223" s="206">
        <f>SUM(T224:T230)</f>
        <v>0</v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R223" s="207" t="s">
        <v>83</v>
      </c>
      <c r="AT223" s="208" t="s">
        <v>74</v>
      </c>
      <c r="AU223" s="208" t="s">
        <v>75</v>
      </c>
      <c r="AY223" s="207" t="s">
        <v>160</v>
      </c>
      <c r="BK223" s="209">
        <f>SUM(BK224:BK230)</f>
        <v>0</v>
      </c>
    </row>
    <row r="224" s="2" customFormat="1" ht="16.5" customHeight="1">
      <c r="A224" s="38"/>
      <c r="B224" s="39"/>
      <c r="C224" s="210" t="s">
        <v>328</v>
      </c>
      <c r="D224" s="210" t="s">
        <v>161</v>
      </c>
      <c r="E224" s="211" t="s">
        <v>502</v>
      </c>
      <c r="F224" s="212" t="s">
        <v>503</v>
      </c>
      <c r="G224" s="213" t="s">
        <v>368</v>
      </c>
      <c r="H224" s="214">
        <v>1</v>
      </c>
      <c r="I224" s="215"/>
      <c r="J224" s="216">
        <f>ROUND(I224*H224,2)</f>
        <v>0</v>
      </c>
      <c r="K224" s="212" t="s">
        <v>1</v>
      </c>
      <c r="L224" s="44"/>
      <c r="M224" s="217" t="s">
        <v>1</v>
      </c>
      <c r="N224" s="218" t="s">
        <v>40</v>
      </c>
      <c r="O224" s="91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1" t="s">
        <v>165</v>
      </c>
      <c r="AT224" s="221" t="s">
        <v>161</v>
      </c>
      <c r="AU224" s="221" t="s">
        <v>83</v>
      </c>
      <c r="AY224" s="17" t="s">
        <v>160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17" t="s">
        <v>83</v>
      </c>
      <c r="BK224" s="222">
        <f>ROUND(I224*H224,2)</f>
        <v>0</v>
      </c>
      <c r="BL224" s="17" t="s">
        <v>165</v>
      </c>
      <c r="BM224" s="221" t="s">
        <v>504</v>
      </c>
    </row>
    <row r="225" s="2" customFormat="1" ht="16.5" customHeight="1">
      <c r="A225" s="38"/>
      <c r="B225" s="39"/>
      <c r="C225" s="210" t="s">
        <v>505</v>
      </c>
      <c r="D225" s="210" t="s">
        <v>161</v>
      </c>
      <c r="E225" s="211" t="s">
        <v>506</v>
      </c>
      <c r="F225" s="212" t="s">
        <v>507</v>
      </c>
      <c r="G225" s="213" t="s">
        <v>368</v>
      </c>
      <c r="H225" s="214">
        <v>1</v>
      </c>
      <c r="I225" s="215"/>
      <c r="J225" s="216">
        <f>ROUND(I225*H225,2)</f>
        <v>0</v>
      </c>
      <c r="K225" s="212" t="s">
        <v>1</v>
      </c>
      <c r="L225" s="44"/>
      <c r="M225" s="217" t="s">
        <v>1</v>
      </c>
      <c r="N225" s="218" t="s">
        <v>40</v>
      </c>
      <c r="O225" s="91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1" t="s">
        <v>165</v>
      </c>
      <c r="AT225" s="221" t="s">
        <v>161</v>
      </c>
      <c r="AU225" s="221" t="s">
        <v>83</v>
      </c>
      <c r="AY225" s="17" t="s">
        <v>160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7" t="s">
        <v>83</v>
      </c>
      <c r="BK225" s="222">
        <f>ROUND(I225*H225,2)</f>
        <v>0</v>
      </c>
      <c r="BL225" s="17" t="s">
        <v>165</v>
      </c>
      <c r="BM225" s="221" t="s">
        <v>508</v>
      </c>
    </row>
    <row r="226" s="2" customFormat="1" ht="16.5" customHeight="1">
      <c r="A226" s="38"/>
      <c r="B226" s="39"/>
      <c r="C226" s="210" t="s">
        <v>333</v>
      </c>
      <c r="D226" s="210" t="s">
        <v>161</v>
      </c>
      <c r="E226" s="211" t="s">
        <v>509</v>
      </c>
      <c r="F226" s="212" t="s">
        <v>510</v>
      </c>
      <c r="G226" s="213" t="s">
        <v>368</v>
      </c>
      <c r="H226" s="214">
        <v>1</v>
      </c>
      <c r="I226" s="215"/>
      <c r="J226" s="216">
        <f>ROUND(I226*H226,2)</f>
        <v>0</v>
      </c>
      <c r="K226" s="212" t="s">
        <v>1</v>
      </c>
      <c r="L226" s="44"/>
      <c r="M226" s="217" t="s">
        <v>1</v>
      </c>
      <c r="N226" s="218" t="s">
        <v>40</v>
      </c>
      <c r="O226" s="91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1" t="s">
        <v>165</v>
      </c>
      <c r="AT226" s="221" t="s">
        <v>161</v>
      </c>
      <c r="AU226" s="221" t="s">
        <v>83</v>
      </c>
      <c r="AY226" s="17" t="s">
        <v>160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7" t="s">
        <v>83</v>
      </c>
      <c r="BK226" s="222">
        <f>ROUND(I226*H226,2)</f>
        <v>0</v>
      </c>
      <c r="BL226" s="17" t="s">
        <v>165</v>
      </c>
      <c r="BM226" s="221" t="s">
        <v>511</v>
      </c>
    </row>
    <row r="227" s="2" customFormat="1" ht="16.5" customHeight="1">
      <c r="A227" s="38"/>
      <c r="B227" s="39"/>
      <c r="C227" s="210" t="s">
        <v>512</v>
      </c>
      <c r="D227" s="210" t="s">
        <v>161</v>
      </c>
      <c r="E227" s="211" t="s">
        <v>513</v>
      </c>
      <c r="F227" s="212" t="s">
        <v>514</v>
      </c>
      <c r="G227" s="213" t="s">
        <v>368</v>
      </c>
      <c r="H227" s="214">
        <v>1</v>
      </c>
      <c r="I227" s="215"/>
      <c r="J227" s="216">
        <f>ROUND(I227*H227,2)</f>
        <v>0</v>
      </c>
      <c r="K227" s="212" t="s">
        <v>1</v>
      </c>
      <c r="L227" s="44"/>
      <c r="M227" s="217" t="s">
        <v>1</v>
      </c>
      <c r="N227" s="218" t="s">
        <v>40</v>
      </c>
      <c r="O227" s="91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1" t="s">
        <v>165</v>
      </c>
      <c r="AT227" s="221" t="s">
        <v>161</v>
      </c>
      <c r="AU227" s="221" t="s">
        <v>83</v>
      </c>
      <c r="AY227" s="17" t="s">
        <v>160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17" t="s">
        <v>83</v>
      </c>
      <c r="BK227" s="222">
        <f>ROUND(I227*H227,2)</f>
        <v>0</v>
      </c>
      <c r="BL227" s="17" t="s">
        <v>165</v>
      </c>
      <c r="BM227" s="221" t="s">
        <v>515</v>
      </c>
    </row>
    <row r="228" s="2" customFormat="1" ht="16.5" customHeight="1">
      <c r="A228" s="38"/>
      <c r="B228" s="39"/>
      <c r="C228" s="210" t="s">
        <v>337</v>
      </c>
      <c r="D228" s="210" t="s">
        <v>161</v>
      </c>
      <c r="E228" s="211" t="s">
        <v>516</v>
      </c>
      <c r="F228" s="212" t="s">
        <v>517</v>
      </c>
      <c r="G228" s="213" t="s">
        <v>368</v>
      </c>
      <c r="H228" s="214">
        <v>1</v>
      </c>
      <c r="I228" s="215"/>
      <c r="J228" s="216">
        <f>ROUND(I228*H228,2)</f>
        <v>0</v>
      </c>
      <c r="K228" s="212" t="s">
        <v>1</v>
      </c>
      <c r="L228" s="44"/>
      <c r="M228" s="217" t="s">
        <v>1</v>
      </c>
      <c r="N228" s="218" t="s">
        <v>40</v>
      </c>
      <c r="O228" s="91"/>
      <c r="P228" s="219">
        <f>O228*H228</f>
        <v>0</v>
      </c>
      <c r="Q228" s="219">
        <v>0</v>
      </c>
      <c r="R228" s="219">
        <f>Q228*H228</f>
        <v>0</v>
      </c>
      <c r="S228" s="219">
        <v>0</v>
      </c>
      <c r="T228" s="22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1" t="s">
        <v>165</v>
      </c>
      <c r="AT228" s="221" t="s">
        <v>161</v>
      </c>
      <c r="AU228" s="221" t="s">
        <v>83</v>
      </c>
      <c r="AY228" s="17" t="s">
        <v>160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17" t="s">
        <v>83</v>
      </c>
      <c r="BK228" s="222">
        <f>ROUND(I228*H228,2)</f>
        <v>0</v>
      </c>
      <c r="BL228" s="17" t="s">
        <v>165</v>
      </c>
      <c r="BM228" s="221" t="s">
        <v>518</v>
      </c>
    </row>
    <row r="229" s="2" customFormat="1" ht="16.5" customHeight="1">
      <c r="A229" s="38"/>
      <c r="B229" s="39"/>
      <c r="C229" s="210" t="s">
        <v>519</v>
      </c>
      <c r="D229" s="210" t="s">
        <v>161</v>
      </c>
      <c r="E229" s="211" t="s">
        <v>520</v>
      </c>
      <c r="F229" s="212" t="s">
        <v>521</v>
      </c>
      <c r="G229" s="213" t="s">
        <v>368</v>
      </c>
      <c r="H229" s="214">
        <v>1</v>
      </c>
      <c r="I229" s="215"/>
      <c r="J229" s="216">
        <f>ROUND(I229*H229,2)</f>
        <v>0</v>
      </c>
      <c r="K229" s="212" t="s">
        <v>1</v>
      </c>
      <c r="L229" s="44"/>
      <c r="M229" s="217" t="s">
        <v>1</v>
      </c>
      <c r="N229" s="218" t="s">
        <v>40</v>
      </c>
      <c r="O229" s="91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1" t="s">
        <v>165</v>
      </c>
      <c r="AT229" s="221" t="s">
        <v>161</v>
      </c>
      <c r="AU229" s="221" t="s">
        <v>83</v>
      </c>
      <c r="AY229" s="17" t="s">
        <v>160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7" t="s">
        <v>83</v>
      </c>
      <c r="BK229" s="222">
        <f>ROUND(I229*H229,2)</f>
        <v>0</v>
      </c>
      <c r="BL229" s="17" t="s">
        <v>165</v>
      </c>
      <c r="BM229" s="221" t="s">
        <v>522</v>
      </c>
    </row>
    <row r="230" s="2" customFormat="1" ht="24.15" customHeight="1">
      <c r="A230" s="38"/>
      <c r="B230" s="39"/>
      <c r="C230" s="210" t="s">
        <v>340</v>
      </c>
      <c r="D230" s="210" t="s">
        <v>161</v>
      </c>
      <c r="E230" s="211" t="s">
        <v>523</v>
      </c>
      <c r="F230" s="212" t="s">
        <v>524</v>
      </c>
      <c r="G230" s="213" t="s">
        <v>368</v>
      </c>
      <c r="H230" s="214">
        <v>3</v>
      </c>
      <c r="I230" s="215"/>
      <c r="J230" s="216">
        <f>ROUND(I230*H230,2)</f>
        <v>0</v>
      </c>
      <c r="K230" s="212" t="s">
        <v>1</v>
      </c>
      <c r="L230" s="44"/>
      <c r="M230" s="217" t="s">
        <v>1</v>
      </c>
      <c r="N230" s="218" t="s">
        <v>40</v>
      </c>
      <c r="O230" s="91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1" t="s">
        <v>165</v>
      </c>
      <c r="AT230" s="221" t="s">
        <v>161</v>
      </c>
      <c r="AU230" s="221" t="s">
        <v>83</v>
      </c>
      <c r="AY230" s="17" t="s">
        <v>160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17" t="s">
        <v>83</v>
      </c>
      <c r="BK230" s="222">
        <f>ROUND(I230*H230,2)</f>
        <v>0</v>
      </c>
      <c r="BL230" s="17" t="s">
        <v>165</v>
      </c>
      <c r="BM230" s="221" t="s">
        <v>525</v>
      </c>
    </row>
    <row r="231" s="11" customFormat="1" ht="25.92" customHeight="1">
      <c r="A231" s="11"/>
      <c r="B231" s="196"/>
      <c r="C231" s="197"/>
      <c r="D231" s="198" t="s">
        <v>74</v>
      </c>
      <c r="E231" s="199" t="s">
        <v>526</v>
      </c>
      <c r="F231" s="199" t="s">
        <v>527</v>
      </c>
      <c r="G231" s="197"/>
      <c r="H231" s="197"/>
      <c r="I231" s="200"/>
      <c r="J231" s="201">
        <f>BK231</f>
        <v>0</v>
      </c>
      <c r="K231" s="197"/>
      <c r="L231" s="202"/>
      <c r="M231" s="203"/>
      <c r="N231" s="204"/>
      <c r="O231" s="204"/>
      <c r="P231" s="205">
        <f>SUM(P232:P238)</f>
        <v>0</v>
      </c>
      <c r="Q231" s="204"/>
      <c r="R231" s="205">
        <f>SUM(R232:R238)</f>
        <v>0</v>
      </c>
      <c r="S231" s="204"/>
      <c r="T231" s="206">
        <f>SUM(T232:T238)</f>
        <v>0</v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R231" s="207" t="s">
        <v>83</v>
      </c>
      <c r="AT231" s="208" t="s">
        <v>74</v>
      </c>
      <c r="AU231" s="208" t="s">
        <v>75</v>
      </c>
      <c r="AY231" s="207" t="s">
        <v>160</v>
      </c>
      <c r="BK231" s="209">
        <f>SUM(BK232:BK238)</f>
        <v>0</v>
      </c>
    </row>
    <row r="232" s="2" customFormat="1" ht="16.5" customHeight="1">
      <c r="A232" s="38"/>
      <c r="B232" s="39"/>
      <c r="C232" s="210" t="s">
        <v>528</v>
      </c>
      <c r="D232" s="210" t="s">
        <v>161</v>
      </c>
      <c r="E232" s="211" t="s">
        <v>529</v>
      </c>
      <c r="F232" s="212" t="s">
        <v>530</v>
      </c>
      <c r="G232" s="213" t="s">
        <v>531</v>
      </c>
      <c r="H232" s="214">
        <v>8</v>
      </c>
      <c r="I232" s="215"/>
      <c r="J232" s="216">
        <f>ROUND(I232*H232,2)</f>
        <v>0</v>
      </c>
      <c r="K232" s="212" t="s">
        <v>1</v>
      </c>
      <c r="L232" s="44"/>
      <c r="M232" s="217" t="s">
        <v>1</v>
      </c>
      <c r="N232" s="218" t="s">
        <v>40</v>
      </c>
      <c r="O232" s="91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1" t="s">
        <v>165</v>
      </c>
      <c r="AT232" s="221" t="s">
        <v>161</v>
      </c>
      <c r="AU232" s="221" t="s">
        <v>83</v>
      </c>
      <c r="AY232" s="17" t="s">
        <v>160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17" t="s">
        <v>83</v>
      </c>
      <c r="BK232" s="222">
        <f>ROUND(I232*H232,2)</f>
        <v>0</v>
      </c>
      <c r="BL232" s="17" t="s">
        <v>165</v>
      </c>
      <c r="BM232" s="221" t="s">
        <v>532</v>
      </c>
    </row>
    <row r="233" s="2" customFormat="1" ht="16.5" customHeight="1">
      <c r="A233" s="38"/>
      <c r="B233" s="39"/>
      <c r="C233" s="210" t="s">
        <v>344</v>
      </c>
      <c r="D233" s="210" t="s">
        <v>161</v>
      </c>
      <c r="E233" s="211" t="s">
        <v>533</v>
      </c>
      <c r="F233" s="212" t="s">
        <v>534</v>
      </c>
      <c r="G233" s="213" t="s">
        <v>531</v>
      </c>
      <c r="H233" s="214">
        <v>24</v>
      </c>
      <c r="I233" s="215"/>
      <c r="J233" s="216">
        <f>ROUND(I233*H233,2)</f>
        <v>0</v>
      </c>
      <c r="K233" s="212" t="s">
        <v>1</v>
      </c>
      <c r="L233" s="44"/>
      <c r="M233" s="217" t="s">
        <v>1</v>
      </c>
      <c r="N233" s="218" t="s">
        <v>40</v>
      </c>
      <c r="O233" s="91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1" t="s">
        <v>165</v>
      </c>
      <c r="AT233" s="221" t="s">
        <v>161</v>
      </c>
      <c r="AU233" s="221" t="s">
        <v>83</v>
      </c>
      <c r="AY233" s="17" t="s">
        <v>160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17" t="s">
        <v>83</v>
      </c>
      <c r="BK233" s="222">
        <f>ROUND(I233*H233,2)</f>
        <v>0</v>
      </c>
      <c r="BL233" s="17" t="s">
        <v>165</v>
      </c>
      <c r="BM233" s="221" t="s">
        <v>535</v>
      </c>
    </row>
    <row r="234" s="2" customFormat="1" ht="21.75" customHeight="1">
      <c r="A234" s="38"/>
      <c r="B234" s="39"/>
      <c r="C234" s="210" t="s">
        <v>536</v>
      </c>
      <c r="D234" s="210" t="s">
        <v>161</v>
      </c>
      <c r="E234" s="211" t="s">
        <v>537</v>
      </c>
      <c r="F234" s="212" t="s">
        <v>538</v>
      </c>
      <c r="G234" s="213" t="s">
        <v>531</v>
      </c>
      <c r="H234" s="214">
        <v>25</v>
      </c>
      <c r="I234" s="215"/>
      <c r="J234" s="216">
        <f>ROUND(I234*H234,2)</f>
        <v>0</v>
      </c>
      <c r="K234" s="212" t="s">
        <v>1</v>
      </c>
      <c r="L234" s="44"/>
      <c r="M234" s="217" t="s">
        <v>1</v>
      </c>
      <c r="N234" s="218" t="s">
        <v>40</v>
      </c>
      <c r="O234" s="91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1" t="s">
        <v>165</v>
      </c>
      <c r="AT234" s="221" t="s">
        <v>161</v>
      </c>
      <c r="AU234" s="221" t="s">
        <v>83</v>
      </c>
      <c r="AY234" s="17" t="s">
        <v>160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17" t="s">
        <v>83</v>
      </c>
      <c r="BK234" s="222">
        <f>ROUND(I234*H234,2)</f>
        <v>0</v>
      </c>
      <c r="BL234" s="17" t="s">
        <v>165</v>
      </c>
      <c r="BM234" s="221" t="s">
        <v>539</v>
      </c>
    </row>
    <row r="235" s="2" customFormat="1" ht="16.5" customHeight="1">
      <c r="A235" s="38"/>
      <c r="B235" s="39"/>
      <c r="C235" s="210" t="s">
        <v>347</v>
      </c>
      <c r="D235" s="210" t="s">
        <v>161</v>
      </c>
      <c r="E235" s="211" t="s">
        <v>540</v>
      </c>
      <c r="F235" s="212" t="s">
        <v>541</v>
      </c>
      <c r="G235" s="213" t="s">
        <v>531</v>
      </c>
      <c r="H235" s="214">
        <v>48</v>
      </c>
      <c r="I235" s="215"/>
      <c r="J235" s="216">
        <f>ROUND(I235*H235,2)</f>
        <v>0</v>
      </c>
      <c r="K235" s="212" t="s">
        <v>1</v>
      </c>
      <c r="L235" s="44"/>
      <c r="M235" s="217" t="s">
        <v>1</v>
      </c>
      <c r="N235" s="218" t="s">
        <v>40</v>
      </c>
      <c r="O235" s="91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1" t="s">
        <v>165</v>
      </c>
      <c r="AT235" s="221" t="s">
        <v>161</v>
      </c>
      <c r="AU235" s="221" t="s">
        <v>83</v>
      </c>
      <c r="AY235" s="17" t="s">
        <v>160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17" t="s">
        <v>83</v>
      </c>
      <c r="BK235" s="222">
        <f>ROUND(I235*H235,2)</f>
        <v>0</v>
      </c>
      <c r="BL235" s="17" t="s">
        <v>165</v>
      </c>
      <c r="BM235" s="221" t="s">
        <v>542</v>
      </c>
    </row>
    <row r="236" s="2" customFormat="1" ht="16.5" customHeight="1">
      <c r="A236" s="38"/>
      <c r="B236" s="39"/>
      <c r="C236" s="210" t="s">
        <v>543</v>
      </c>
      <c r="D236" s="210" t="s">
        <v>161</v>
      </c>
      <c r="E236" s="211" t="s">
        <v>544</v>
      </c>
      <c r="F236" s="212" t="s">
        <v>545</v>
      </c>
      <c r="G236" s="213" t="s">
        <v>531</v>
      </c>
      <c r="H236" s="214">
        <v>4</v>
      </c>
      <c r="I236" s="215"/>
      <c r="J236" s="216">
        <f>ROUND(I236*H236,2)</f>
        <v>0</v>
      </c>
      <c r="K236" s="212" t="s">
        <v>1</v>
      </c>
      <c r="L236" s="44"/>
      <c r="M236" s="217" t="s">
        <v>1</v>
      </c>
      <c r="N236" s="218" t="s">
        <v>40</v>
      </c>
      <c r="O236" s="91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1" t="s">
        <v>165</v>
      </c>
      <c r="AT236" s="221" t="s">
        <v>161</v>
      </c>
      <c r="AU236" s="221" t="s">
        <v>83</v>
      </c>
      <c r="AY236" s="17" t="s">
        <v>160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7" t="s">
        <v>83</v>
      </c>
      <c r="BK236" s="222">
        <f>ROUND(I236*H236,2)</f>
        <v>0</v>
      </c>
      <c r="BL236" s="17" t="s">
        <v>165</v>
      </c>
      <c r="BM236" s="221" t="s">
        <v>546</v>
      </c>
    </row>
    <row r="237" s="2" customFormat="1" ht="16.5" customHeight="1">
      <c r="A237" s="38"/>
      <c r="B237" s="39"/>
      <c r="C237" s="210" t="s">
        <v>351</v>
      </c>
      <c r="D237" s="210" t="s">
        <v>161</v>
      </c>
      <c r="E237" s="211" t="s">
        <v>547</v>
      </c>
      <c r="F237" s="212" t="s">
        <v>548</v>
      </c>
      <c r="G237" s="213" t="s">
        <v>531</v>
      </c>
      <c r="H237" s="214">
        <v>6</v>
      </c>
      <c r="I237" s="215"/>
      <c r="J237" s="216">
        <f>ROUND(I237*H237,2)</f>
        <v>0</v>
      </c>
      <c r="K237" s="212" t="s">
        <v>1</v>
      </c>
      <c r="L237" s="44"/>
      <c r="M237" s="217" t="s">
        <v>1</v>
      </c>
      <c r="N237" s="218" t="s">
        <v>40</v>
      </c>
      <c r="O237" s="91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1" t="s">
        <v>165</v>
      </c>
      <c r="AT237" s="221" t="s">
        <v>161</v>
      </c>
      <c r="AU237" s="221" t="s">
        <v>83</v>
      </c>
      <c r="AY237" s="17" t="s">
        <v>160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17" t="s">
        <v>83</v>
      </c>
      <c r="BK237" s="222">
        <f>ROUND(I237*H237,2)</f>
        <v>0</v>
      </c>
      <c r="BL237" s="17" t="s">
        <v>165</v>
      </c>
      <c r="BM237" s="221" t="s">
        <v>549</v>
      </c>
    </row>
    <row r="238" s="2" customFormat="1" ht="16.5" customHeight="1">
      <c r="A238" s="38"/>
      <c r="B238" s="39"/>
      <c r="C238" s="210" t="s">
        <v>550</v>
      </c>
      <c r="D238" s="210" t="s">
        <v>161</v>
      </c>
      <c r="E238" s="211" t="s">
        <v>551</v>
      </c>
      <c r="F238" s="212" t="s">
        <v>552</v>
      </c>
      <c r="G238" s="213" t="s">
        <v>531</v>
      </c>
      <c r="H238" s="214">
        <v>48</v>
      </c>
      <c r="I238" s="215"/>
      <c r="J238" s="216">
        <f>ROUND(I238*H238,2)</f>
        <v>0</v>
      </c>
      <c r="K238" s="212" t="s">
        <v>1</v>
      </c>
      <c r="L238" s="44"/>
      <c r="M238" s="217" t="s">
        <v>1</v>
      </c>
      <c r="N238" s="218" t="s">
        <v>40</v>
      </c>
      <c r="O238" s="91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1" t="s">
        <v>165</v>
      </c>
      <c r="AT238" s="221" t="s">
        <v>161</v>
      </c>
      <c r="AU238" s="221" t="s">
        <v>83</v>
      </c>
      <c r="AY238" s="17" t="s">
        <v>160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17" t="s">
        <v>83</v>
      </c>
      <c r="BK238" s="222">
        <f>ROUND(I238*H238,2)</f>
        <v>0</v>
      </c>
      <c r="BL238" s="17" t="s">
        <v>165</v>
      </c>
      <c r="BM238" s="221" t="s">
        <v>553</v>
      </c>
    </row>
    <row r="239" s="11" customFormat="1" ht="25.92" customHeight="1">
      <c r="A239" s="11"/>
      <c r="B239" s="196"/>
      <c r="C239" s="197"/>
      <c r="D239" s="198" t="s">
        <v>74</v>
      </c>
      <c r="E239" s="199" t="s">
        <v>554</v>
      </c>
      <c r="F239" s="199" t="s">
        <v>527</v>
      </c>
      <c r="G239" s="197"/>
      <c r="H239" s="197"/>
      <c r="I239" s="200"/>
      <c r="J239" s="201">
        <f>BK239</f>
        <v>0</v>
      </c>
      <c r="K239" s="197"/>
      <c r="L239" s="202"/>
      <c r="M239" s="203"/>
      <c r="N239" s="204"/>
      <c r="O239" s="204"/>
      <c r="P239" s="205">
        <f>SUM(P240:P243)</f>
        <v>0</v>
      </c>
      <c r="Q239" s="204"/>
      <c r="R239" s="205">
        <f>SUM(R240:R243)</f>
        <v>0</v>
      </c>
      <c r="S239" s="204"/>
      <c r="T239" s="206">
        <f>SUM(T240:T243)</f>
        <v>0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207" t="s">
        <v>83</v>
      </c>
      <c r="AT239" s="208" t="s">
        <v>74</v>
      </c>
      <c r="AU239" s="208" t="s">
        <v>75</v>
      </c>
      <c r="AY239" s="207" t="s">
        <v>160</v>
      </c>
      <c r="BK239" s="209">
        <f>SUM(BK240:BK243)</f>
        <v>0</v>
      </c>
    </row>
    <row r="240" s="2" customFormat="1" ht="16.5" customHeight="1">
      <c r="A240" s="38"/>
      <c r="B240" s="39"/>
      <c r="C240" s="210" t="s">
        <v>354</v>
      </c>
      <c r="D240" s="210" t="s">
        <v>161</v>
      </c>
      <c r="E240" s="211" t="s">
        <v>519</v>
      </c>
      <c r="F240" s="212" t="s">
        <v>555</v>
      </c>
      <c r="G240" s="213" t="s">
        <v>556</v>
      </c>
      <c r="H240" s="214">
        <v>1</v>
      </c>
      <c r="I240" s="215"/>
      <c r="J240" s="216">
        <f>ROUND(I240*H240,2)</f>
        <v>0</v>
      </c>
      <c r="K240" s="212" t="s">
        <v>1</v>
      </c>
      <c r="L240" s="44"/>
      <c r="M240" s="217" t="s">
        <v>1</v>
      </c>
      <c r="N240" s="218" t="s">
        <v>40</v>
      </c>
      <c r="O240" s="91"/>
      <c r="P240" s="219">
        <f>O240*H240</f>
        <v>0</v>
      </c>
      <c r="Q240" s="219">
        <v>0</v>
      </c>
      <c r="R240" s="219">
        <f>Q240*H240</f>
        <v>0</v>
      </c>
      <c r="S240" s="219">
        <v>0</v>
      </c>
      <c r="T240" s="22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1" t="s">
        <v>165</v>
      </c>
      <c r="AT240" s="221" t="s">
        <v>161</v>
      </c>
      <c r="AU240" s="221" t="s">
        <v>83</v>
      </c>
      <c r="AY240" s="17" t="s">
        <v>160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7" t="s">
        <v>83</v>
      </c>
      <c r="BK240" s="222">
        <f>ROUND(I240*H240,2)</f>
        <v>0</v>
      </c>
      <c r="BL240" s="17" t="s">
        <v>165</v>
      </c>
      <c r="BM240" s="221" t="s">
        <v>557</v>
      </c>
    </row>
    <row r="241" s="2" customFormat="1" ht="16.5" customHeight="1">
      <c r="A241" s="38"/>
      <c r="B241" s="39"/>
      <c r="C241" s="210" t="s">
        <v>558</v>
      </c>
      <c r="D241" s="210" t="s">
        <v>161</v>
      </c>
      <c r="E241" s="211" t="s">
        <v>559</v>
      </c>
      <c r="F241" s="212" t="s">
        <v>560</v>
      </c>
      <c r="G241" s="213" t="s">
        <v>556</v>
      </c>
      <c r="H241" s="214">
        <v>1</v>
      </c>
      <c r="I241" s="215"/>
      <c r="J241" s="216">
        <f>ROUND(I241*H241,2)</f>
        <v>0</v>
      </c>
      <c r="K241" s="212" t="s">
        <v>1</v>
      </c>
      <c r="L241" s="44"/>
      <c r="M241" s="217" t="s">
        <v>1</v>
      </c>
      <c r="N241" s="218" t="s">
        <v>40</v>
      </c>
      <c r="O241" s="91"/>
      <c r="P241" s="219">
        <f>O241*H241</f>
        <v>0</v>
      </c>
      <c r="Q241" s="219">
        <v>0</v>
      </c>
      <c r="R241" s="219">
        <f>Q241*H241</f>
        <v>0</v>
      </c>
      <c r="S241" s="219">
        <v>0</v>
      </c>
      <c r="T241" s="22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1" t="s">
        <v>165</v>
      </c>
      <c r="AT241" s="221" t="s">
        <v>161</v>
      </c>
      <c r="AU241" s="221" t="s">
        <v>83</v>
      </c>
      <c r="AY241" s="17" t="s">
        <v>160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17" t="s">
        <v>83</v>
      </c>
      <c r="BK241" s="222">
        <f>ROUND(I241*H241,2)</f>
        <v>0</v>
      </c>
      <c r="BL241" s="17" t="s">
        <v>165</v>
      </c>
      <c r="BM241" s="221" t="s">
        <v>561</v>
      </c>
    </row>
    <row r="242" s="2" customFormat="1" ht="16.5" customHeight="1">
      <c r="A242" s="38"/>
      <c r="B242" s="39"/>
      <c r="C242" s="210" t="s">
        <v>358</v>
      </c>
      <c r="D242" s="210" t="s">
        <v>161</v>
      </c>
      <c r="E242" s="211" t="s">
        <v>328</v>
      </c>
      <c r="F242" s="212" t="s">
        <v>562</v>
      </c>
      <c r="G242" s="213" t="s">
        <v>556</v>
      </c>
      <c r="H242" s="214">
        <v>1</v>
      </c>
      <c r="I242" s="215"/>
      <c r="J242" s="216">
        <f>ROUND(I242*H242,2)</f>
        <v>0</v>
      </c>
      <c r="K242" s="212" t="s">
        <v>1</v>
      </c>
      <c r="L242" s="44"/>
      <c r="M242" s="217" t="s">
        <v>1</v>
      </c>
      <c r="N242" s="218" t="s">
        <v>40</v>
      </c>
      <c r="O242" s="91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2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1" t="s">
        <v>165</v>
      </c>
      <c r="AT242" s="221" t="s">
        <v>161</v>
      </c>
      <c r="AU242" s="221" t="s">
        <v>83</v>
      </c>
      <c r="AY242" s="17" t="s">
        <v>160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17" t="s">
        <v>83</v>
      </c>
      <c r="BK242" s="222">
        <f>ROUND(I242*H242,2)</f>
        <v>0</v>
      </c>
      <c r="BL242" s="17" t="s">
        <v>165</v>
      </c>
      <c r="BM242" s="221" t="s">
        <v>563</v>
      </c>
    </row>
    <row r="243" s="2" customFormat="1" ht="16.5" customHeight="1">
      <c r="A243" s="38"/>
      <c r="B243" s="39"/>
      <c r="C243" s="210" t="s">
        <v>559</v>
      </c>
      <c r="D243" s="210" t="s">
        <v>161</v>
      </c>
      <c r="E243" s="211" t="s">
        <v>505</v>
      </c>
      <c r="F243" s="212" t="s">
        <v>564</v>
      </c>
      <c r="G243" s="213" t="s">
        <v>556</v>
      </c>
      <c r="H243" s="214">
        <v>1</v>
      </c>
      <c r="I243" s="215"/>
      <c r="J243" s="216">
        <f>ROUND(I243*H243,2)</f>
        <v>0</v>
      </c>
      <c r="K243" s="212" t="s">
        <v>1</v>
      </c>
      <c r="L243" s="44"/>
      <c r="M243" s="223" t="s">
        <v>1</v>
      </c>
      <c r="N243" s="224" t="s">
        <v>40</v>
      </c>
      <c r="O243" s="225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1" t="s">
        <v>165</v>
      </c>
      <c r="AT243" s="221" t="s">
        <v>161</v>
      </c>
      <c r="AU243" s="221" t="s">
        <v>83</v>
      </c>
      <c r="AY243" s="17" t="s">
        <v>160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7" t="s">
        <v>83</v>
      </c>
      <c r="BK243" s="222">
        <f>ROUND(I243*H243,2)</f>
        <v>0</v>
      </c>
      <c r="BL243" s="17" t="s">
        <v>165</v>
      </c>
      <c r="BM243" s="221" t="s">
        <v>565</v>
      </c>
    </row>
    <row r="244" s="2" customFormat="1" ht="6.96" customHeight="1">
      <c r="A244" s="38"/>
      <c r="B244" s="66"/>
      <c r="C244" s="67"/>
      <c r="D244" s="67"/>
      <c r="E244" s="67"/>
      <c r="F244" s="67"/>
      <c r="G244" s="67"/>
      <c r="H244" s="67"/>
      <c r="I244" s="67"/>
      <c r="J244" s="67"/>
      <c r="K244" s="67"/>
      <c r="L244" s="44"/>
      <c r="M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</row>
  </sheetData>
  <sheetProtection sheet="1" autoFilter="0" formatColumns="0" formatRows="0" objects="1" scenarios="1" spinCount="100000" saltValue="jmj2feaJvTL9M34Iu/tMSYswuJHmPmQnn87Ss8hci3ZyJudeaprxzoHLauV6QhyjZPMKjORfQGDiS7wMptXvkw==" hashValue="VkPLlDqmJm+9XA+r6GgUYeLPrDfER+2HcM3WMXSTiB70+tEcNC+JMq1FSolcAdLHnct7FdxmXt97zf81w7lHKQ==" algorithmName="SHA-512" password="CC35"/>
  <autoFilter ref="C121:K24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566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ROUND((SUM(BE128:BE308)),  2)</f>
        <v>0</v>
      </c>
      <c r="G33" s="38"/>
      <c r="H33" s="38"/>
      <c r="I33" s="155">
        <v>0.21</v>
      </c>
      <c r="J33" s="154">
        <f>ROUND(((SUM(BE128:BE308))*I33),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ROUND((SUM(BF128:BF308)),  2)</f>
        <v>0</v>
      </c>
      <c r="G34" s="38"/>
      <c r="H34" s="38"/>
      <c r="I34" s="155">
        <v>0.12</v>
      </c>
      <c r="J34" s="154">
        <f>ROUND(((SUM(BF128:BF308))*I34),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ROUND((SUM(BG128:BG308)),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ROUND((SUM(BH128:BH308)),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ROUND((SUM(BI128:BI308)),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002 - Zdravotechnika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567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8"/>
      <c r="C98" s="229"/>
      <c r="D98" s="230" t="s">
        <v>568</v>
      </c>
      <c r="E98" s="231"/>
      <c r="F98" s="231"/>
      <c r="G98" s="231"/>
      <c r="H98" s="231"/>
      <c r="I98" s="231"/>
      <c r="J98" s="232">
        <f>J130</f>
        <v>0</v>
      </c>
      <c r="K98" s="229"/>
      <c r="L98" s="233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8"/>
      <c r="C99" s="229"/>
      <c r="D99" s="230" t="s">
        <v>569</v>
      </c>
      <c r="E99" s="231"/>
      <c r="F99" s="231"/>
      <c r="G99" s="231"/>
      <c r="H99" s="231"/>
      <c r="I99" s="231"/>
      <c r="J99" s="232">
        <f>J134</f>
        <v>0</v>
      </c>
      <c r="K99" s="229"/>
      <c r="L99" s="233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8"/>
      <c r="C100" s="229"/>
      <c r="D100" s="230" t="s">
        <v>570</v>
      </c>
      <c r="E100" s="231"/>
      <c r="F100" s="231"/>
      <c r="G100" s="231"/>
      <c r="H100" s="231"/>
      <c r="I100" s="231"/>
      <c r="J100" s="232">
        <f>J139</f>
        <v>0</v>
      </c>
      <c r="K100" s="229"/>
      <c r="L100" s="233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8"/>
      <c r="C101" s="229"/>
      <c r="D101" s="230" t="s">
        <v>571</v>
      </c>
      <c r="E101" s="231"/>
      <c r="F101" s="231"/>
      <c r="G101" s="231"/>
      <c r="H101" s="231"/>
      <c r="I101" s="231"/>
      <c r="J101" s="232">
        <f>J145</f>
        <v>0</v>
      </c>
      <c r="K101" s="229"/>
      <c r="L101" s="233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8"/>
      <c r="C102" s="229"/>
      <c r="D102" s="230" t="s">
        <v>572</v>
      </c>
      <c r="E102" s="231"/>
      <c r="F102" s="231"/>
      <c r="G102" s="231"/>
      <c r="H102" s="231"/>
      <c r="I102" s="231"/>
      <c r="J102" s="232">
        <f>J153</f>
        <v>0</v>
      </c>
      <c r="K102" s="229"/>
      <c r="L102" s="233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9" customFormat="1" ht="24.96" customHeight="1">
      <c r="A103" s="9"/>
      <c r="B103" s="179"/>
      <c r="C103" s="180"/>
      <c r="D103" s="181" t="s">
        <v>573</v>
      </c>
      <c r="E103" s="182"/>
      <c r="F103" s="182"/>
      <c r="G103" s="182"/>
      <c r="H103" s="182"/>
      <c r="I103" s="182"/>
      <c r="J103" s="183">
        <f>J155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2" customFormat="1" ht="19.92" customHeight="1">
      <c r="A104" s="12"/>
      <c r="B104" s="228"/>
      <c r="C104" s="229"/>
      <c r="D104" s="230" t="s">
        <v>574</v>
      </c>
      <c r="E104" s="231"/>
      <c r="F104" s="231"/>
      <c r="G104" s="231"/>
      <c r="H104" s="231"/>
      <c r="I104" s="231"/>
      <c r="J104" s="232">
        <f>J156</f>
        <v>0</v>
      </c>
      <c r="K104" s="229"/>
      <c r="L104" s="233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8"/>
      <c r="C105" s="229"/>
      <c r="D105" s="230" t="s">
        <v>575</v>
      </c>
      <c r="E105" s="231"/>
      <c r="F105" s="231"/>
      <c r="G105" s="231"/>
      <c r="H105" s="231"/>
      <c r="I105" s="231"/>
      <c r="J105" s="232">
        <f>J178</f>
        <v>0</v>
      </c>
      <c r="K105" s="229"/>
      <c r="L105" s="233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28"/>
      <c r="C106" s="229"/>
      <c r="D106" s="230" t="s">
        <v>576</v>
      </c>
      <c r="E106" s="231"/>
      <c r="F106" s="231"/>
      <c r="G106" s="231"/>
      <c r="H106" s="231"/>
      <c r="I106" s="231"/>
      <c r="J106" s="232">
        <f>J212</f>
        <v>0</v>
      </c>
      <c r="K106" s="229"/>
      <c r="L106" s="233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12" customFormat="1" ht="19.92" customHeight="1">
      <c r="A107" s="12"/>
      <c r="B107" s="228"/>
      <c r="C107" s="229"/>
      <c r="D107" s="230" t="s">
        <v>577</v>
      </c>
      <c r="E107" s="231"/>
      <c r="F107" s="231"/>
      <c r="G107" s="231"/>
      <c r="H107" s="231"/>
      <c r="I107" s="231"/>
      <c r="J107" s="232">
        <f>J230</f>
        <v>0</v>
      </c>
      <c r="K107" s="229"/>
      <c r="L107" s="233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12" customFormat="1" ht="19.92" customHeight="1">
      <c r="A108" s="12"/>
      <c r="B108" s="228"/>
      <c r="C108" s="229"/>
      <c r="D108" s="230" t="s">
        <v>578</v>
      </c>
      <c r="E108" s="231"/>
      <c r="F108" s="231"/>
      <c r="G108" s="231"/>
      <c r="H108" s="231"/>
      <c r="I108" s="231"/>
      <c r="J108" s="232">
        <f>J301</f>
        <v>0</v>
      </c>
      <c r="K108" s="229"/>
      <c r="L108" s="233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145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4" t="str">
        <f>E7</f>
        <v>ÚPRAVA VSTUPNÍHO PODLAŽÍ a ÚPRRAVA SERVROVNY OBJEKTU POLIKLINIKY V KARVINÉ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132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002 - Zdravotechnika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18. 2. 2024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30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>Barbora Kyšková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0" customFormat="1" ht="29.28" customHeight="1">
      <c r="A127" s="185"/>
      <c r="B127" s="186"/>
      <c r="C127" s="187" t="s">
        <v>146</v>
      </c>
      <c r="D127" s="188" t="s">
        <v>60</v>
      </c>
      <c r="E127" s="188" t="s">
        <v>56</v>
      </c>
      <c r="F127" s="188" t="s">
        <v>57</v>
      </c>
      <c r="G127" s="188" t="s">
        <v>147</v>
      </c>
      <c r="H127" s="188" t="s">
        <v>148</v>
      </c>
      <c r="I127" s="188" t="s">
        <v>149</v>
      </c>
      <c r="J127" s="188" t="s">
        <v>136</v>
      </c>
      <c r="K127" s="189" t="s">
        <v>150</v>
      </c>
      <c r="L127" s="190"/>
      <c r="M127" s="100" t="s">
        <v>1</v>
      </c>
      <c r="N127" s="101" t="s">
        <v>39</v>
      </c>
      <c r="O127" s="101" t="s">
        <v>151</v>
      </c>
      <c r="P127" s="101" t="s">
        <v>152</v>
      </c>
      <c r="Q127" s="101" t="s">
        <v>153</v>
      </c>
      <c r="R127" s="101" t="s">
        <v>154</v>
      </c>
      <c r="S127" s="101" t="s">
        <v>155</v>
      </c>
      <c r="T127" s="102" t="s">
        <v>156</v>
      </c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</row>
    <row r="128" s="2" customFormat="1" ht="22.8" customHeight="1">
      <c r="A128" s="38"/>
      <c r="B128" s="39"/>
      <c r="C128" s="107" t="s">
        <v>157</v>
      </c>
      <c r="D128" s="40"/>
      <c r="E128" s="40"/>
      <c r="F128" s="40"/>
      <c r="G128" s="40"/>
      <c r="H128" s="40"/>
      <c r="I128" s="40"/>
      <c r="J128" s="191">
        <f>BK128</f>
        <v>0</v>
      </c>
      <c r="K128" s="40"/>
      <c r="L128" s="44"/>
      <c r="M128" s="103"/>
      <c r="N128" s="192"/>
      <c r="O128" s="104"/>
      <c r="P128" s="193">
        <f>P129+P155</f>
        <v>0</v>
      </c>
      <c r="Q128" s="104"/>
      <c r="R128" s="193">
        <f>R129+R155</f>
        <v>3.62177206</v>
      </c>
      <c r="S128" s="104"/>
      <c r="T128" s="194">
        <f>T129+T155</f>
        <v>12.37817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74</v>
      </c>
      <c r="AU128" s="17" t="s">
        <v>138</v>
      </c>
      <c r="BK128" s="195">
        <f>BK129+BK155</f>
        <v>0</v>
      </c>
    </row>
    <row r="129" s="11" customFormat="1" ht="25.92" customHeight="1">
      <c r="A129" s="11"/>
      <c r="B129" s="196"/>
      <c r="C129" s="197"/>
      <c r="D129" s="198" t="s">
        <v>74</v>
      </c>
      <c r="E129" s="199" t="s">
        <v>579</v>
      </c>
      <c r="F129" s="199" t="s">
        <v>580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P130+P134+P139+P145+P153</f>
        <v>0</v>
      </c>
      <c r="Q129" s="204"/>
      <c r="R129" s="205">
        <f>R130+R134+R139+R145+R153</f>
        <v>2.6573470600000004</v>
      </c>
      <c r="S129" s="204"/>
      <c r="T129" s="206">
        <f>T130+T134+T139+T145+T153</f>
        <v>8.31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83</v>
      </c>
      <c r="AT129" s="208" t="s">
        <v>74</v>
      </c>
      <c r="AU129" s="208" t="s">
        <v>75</v>
      </c>
      <c r="AY129" s="207" t="s">
        <v>160</v>
      </c>
      <c r="BK129" s="209">
        <f>BK130+BK134+BK139+BK145+BK153</f>
        <v>0</v>
      </c>
    </row>
    <row r="130" s="11" customFormat="1" ht="22.8" customHeight="1">
      <c r="A130" s="11"/>
      <c r="B130" s="196"/>
      <c r="C130" s="197"/>
      <c r="D130" s="198" t="s">
        <v>74</v>
      </c>
      <c r="E130" s="234" t="s">
        <v>165</v>
      </c>
      <c r="F130" s="234" t="s">
        <v>581</v>
      </c>
      <c r="G130" s="197"/>
      <c r="H130" s="197"/>
      <c r="I130" s="200"/>
      <c r="J130" s="235">
        <f>BK130</f>
        <v>0</v>
      </c>
      <c r="K130" s="197"/>
      <c r="L130" s="202"/>
      <c r="M130" s="203"/>
      <c r="N130" s="204"/>
      <c r="O130" s="204"/>
      <c r="P130" s="205">
        <f>SUM(P131:P133)</f>
        <v>0</v>
      </c>
      <c r="Q130" s="204"/>
      <c r="R130" s="205">
        <f>SUM(R131:R133)</f>
        <v>0.42624000000000008</v>
      </c>
      <c r="S130" s="204"/>
      <c r="T130" s="206">
        <f>SUM(T131:T133)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7" t="s">
        <v>83</v>
      </c>
      <c r="AT130" s="208" t="s">
        <v>74</v>
      </c>
      <c r="AU130" s="208" t="s">
        <v>83</v>
      </c>
      <c r="AY130" s="207" t="s">
        <v>160</v>
      </c>
      <c r="BK130" s="209">
        <f>SUM(BK131:BK133)</f>
        <v>0</v>
      </c>
    </row>
    <row r="131" s="2" customFormat="1" ht="24.15" customHeight="1">
      <c r="A131" s="38"/>
      <c r="B131" s="39"/>
      <c r="C131" s="210" t="s">
        <v>83</v>
      </c>
      <c r="D131" s="210" t="s">
        <v>161</v>
      </c>
      <c r="E131" s="211" t="s">
        <v>582</v>
      </c>
      <c r="F131" s="212" t="s">
        <v>583</v>
      </c>
      <c r="G131" s="213" t="s">
        <v>584</v>
      </c>
      <c r="H131" s="214">
        <v>8</v>
      </c>
      <c r="I131" s="215"/>
      <c r="J131" s="216">
        <f>ROUND(I131*H131,2)</f>
        <v>0</v>
      </c>
      <c r="K131" s="212" t="s">
        <v>585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0.05328</v>
      </c>
      <c r="R131" s="219">
        <f>Q131*H131</f>
        <v>0.42624000000000008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85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586</v>
      </c>
    </row>
    <row r="132" s="2" customFormat="1" ht="16.5" customHeight="1">
      <c r="A132" s="38"/>
      <c r="B132" s="39"/>
      <c r="C132" s="210" t="s">
        <v>85</v>
      </c>
      <c r="D132" s="210" t="s">
        <v>161</v>
      </c>
      <c r="E132" s="211" t="s">
        <v>587</v>
      </c>
      <c r="F132" s="212" t="s">
        <v>588</v>
      </c>
      <c r="G132" s="213" t="s">
        <v>589</v>
      </c>
      <c r="H132" s="214">
        <v>3.2400000000000004</v>
      </c>
      <c r="I132" s="215"/>
      <c r="J132" s="216">
        <f>ROUND(I132*H132,2)</f>
        <v>0</v>
      </c>
      <c r="K132" s="212" t="s">
        <v>585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85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590</v>
      </c>
    </row>
    <row r="133" s="13" customFormat="1">
      <c r="A133" s="13"/>
      <c r="B133" s="236"/>
      <c r="C133" s="237"/>
      <c r="D133" s="238" t="s">
        <v>591</v>
      </c>
      <c r="E133" s="239" t="s">
        <v>1</v>
      </c>
      <c r="F133" s="240" t="s">
        <v>592</v>
      </c>
      <c r="G133" s="237"/>
      <c r="H133" s="241">
        <v>3.2400000000000004</v>
      </c>
      <c r="I133" s="242"/>
      <c r="J133" s="237"/>
      <c r="K133" s="237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591</v>
      </c>
      <c r="AU133" s="247" t="s">
        <v>85</v>
      </c>
      <c r="AV133" s="13" t="s">
        <v>85</v>
      </c>
      <c r="AW133" s="13" t="s">
        <v>31</v>
      </c>
      <c r="AX133" s="13" t="s">
        <v>83</v>
      </c>
      <c r="AY133" s="247" t="s">
        <v>160</v>
      </c>
    </row>
    <row r="134" s="11" customFormat="1" ht="22.8" customHeight="1">
      <c r="A134" s="11"/>
      <c r="B134" s="196"/>
      <c r="C134" s="197"/>
      <c r="D134" s="198" t="s">
        <v>74</v>
      </c>
      <c r="E134" s="234" t="s">
        <v>172</v>
      </c>
      <c r="F134" s="234" t="s">
        <v>593</v>
      </c>
      <c r="G134" s="197"/>
      <c r="H134" s="197"/>
      <c r="I134" s="200"/>
      <c r="J134" s="235">
        <f>BK134</f>
        <v>0</v>
      </c>
      <c r="K134" s="197"/>
      <c r="L134" s="202"/>
      <c r="M134" s="203"/>
      <c r="N134" s="204"/>
      <c r="O134" s="204"/>
      <c r="P134" s="205">
        <f>SUM(P135:P138)</f>
        <v>0</v>
      </c>
      <c r="Q134" s="204"/>
      <c r="R134" s="205">
        <f>SUM(R135:R138)</f>
        <v>2.2311070600000004</v>
      </c>
      <c r="S134" s="204"/>
      <c r="T134" s="206">
        <f>SUM(T135:T138)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7" t="s">
        <v>83</v>
      </c>
      <c r="AT134" s="208" t="s">
        <v>74</v>
      </c>
      <c r="AU134" s="208" t="s">
        <v>83</v>
      </c>
      <c r="AY134" s="207" t="s">
        <v>160</v>
      </c>
      <c r="BK134" s="209">
        <f>SUM(BK135:BK138)</f>
        <v>0</v>
      </c>
    </row>
    <row r="135" s="2" customFormat="1" ht="21.75" customHeight="1">
      <c r="A135" s="38"/>
      <c r="B135" s="39"/>
      <c r="C135" s="210" t="s">
        <v>169</v>
      </c>
      <c r="D135" s="210" t="s">
        <v>161</v>
      </c>
      <c r="E135" s="211" t="s">
        <v>594</v>
      </c>
      <c r="F135" s="212" t="s">
        <v>595</v>
      </c>
      <c r="G135" s="213" t="s">
        <v>596</v>
      </c>
      <c r="H135" s="214">
        <v>31.5</v>
      </c>
      <c r="I135" s="215"/>
      <c r="J135" s="216">
        <f>ROUND(I135*H135,2)</f>
        <v>0</v>
      </c>
      <c r="K135" s="212" t="s">
        <v>585</v>
      </c>
      <c r="L135" s="44"/>
      <c r="M135" s="217" t="s">
        <v>1</v>
      </c>
      <c r="N135" s="218" t="s">
        <v>40</v>
      </c>
      <c r="O135" s="91"/>
      <c r="P135" s="219">
        <f>O135*H135</f>
        <v>0</v>
      </c>
      <c r="Q135" s="219">
        <v>0.056000000000000008</v>
      </c>
      <c r="R135" s="219">
        <f>Q135*H135</f>
        <v>1.764</v>
      </c>
      <c r="S135" s="219">
        <v>0</v>
      </c>
      <c r="T135" s="22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1" t="s">
        <v>165</v>
      </c>
      <c r="AT135" s="221" t="s">
        <v>161</v>
      </c>
      <c r="AU135" s="221" t="s">
        <v>85</v>
      </c>
      <c r="AY135" s="17" t="s">
        <v>160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7" t="s">
        <v>83</v>
      </c>
      <c r="BK135" s="222">
        <f>ROUND(I135*H135,2)</f>
        <v>0</v>
      </c>
      <c r="BL135" s="17" t="s">
        <v>165</v>
      </c>
      <c r="BM135" s="221" t="s">
        <v>597</v>
      </c>
    </row>
    <row r="136" s="13" customFormat="1">
      <c r="A136" s="13"/>
      <c r="B136" s="236"/>
      <c r="C136" s="237"/>
      <c r="D136" s="238" t="s">
        <v>591</v>
      </c>
      <c r="E136" s="239" t="s">
        <v>1</v>
      </c>
      <c r="F136" s="240" t="s">
        <v>598</v>
      </c>
      <c r="G136" s="237"/>
      <c r="H136" s="241">
        <v>31.5</v>
      </c>
      <c r="I136" s="242"/>
      <c r="J136" s="237"/>
      <c r="K136" s="237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591</v>
      </c>
      <c r="AU136" s="247" t="s">
        <v>85</v>
      </c>
      <c r="AV136" s="13" t="s">
        <v>85</v>
      </c>
      <c r="AW136" s="13" t="s">
        <v>31</v>
      </c>
      <c r="AX136" s="13" t="s">
        <v>83</v>
      </c>
      <c r="AY136" s="247" t="s">
        <v>160</v>
      </c>
    </row>
    <row r="137" s="2" customFormat="1" ht="24.15" customHeight="1">
      <c r="A137" s="38"/>
      <c r="B137" s="39"/>
      <c r="C137" s="210" t="s">
        <v>165</v>
      </c>
      <c r="D137" s="210" t="s">
        <v>161</v>
      </c>
      <c r="E137" s="211" t="s">
        <v>599</v>
      </c>
      <c r="F137" s="212" t="s">
        <v>600</v>
      </c>
      <c r="G137" s="213" t="s">
        <v>589</v>
      </c>
      <c r="H137" s="214">
        <v>0.203</v>
      </c>
      <c r="I137" s="215"/>
      <c r="J137" s="216">
        <f>ROUND(I137*H137,2)</f>
        <v>0</v>
      </c>
      <c r="K137" s="212" t="s">
        <v>585</v>
      </c>
      <c r="L137" s="44"/>
      <c r="M137" s="217" t="s">
        <v>1</v>
      </c>
      <c r="N137" s="218" t="s">
        <v>40</v>
      </c>
      <c r="O137" s="91"/>
      <c r="P137" s="219">
        <f>O137*H137</f>
        <v>0</v>
      </c>
      <c r="Q137" s="219">
        <v>2.30102</v>
      </c>
      <c r="R137" s="219">
        <f>Q137*H137</f>
        <v>0.46710706</v>
      </c>
      <c r="S137" s="219">
        <v>0</v>
      </c>
      <c r="T137" s="22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1" t="s">
        <v>165</v>
      </c>
      <c r="AT137" s="221" t="s">
        <v>161</v>
      </c>
      <c r="AU137" s="221" t="s">
        <v>85</v>
      </c>
      <c r="AY137" s="17" t="s">
        <v>160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7" t="s">
        <v>83</v>
      </c>
      <c r="BK137" s="222">
        <f>ROUND(I137*H137,2)</f>
        <v>0</v>
      </c>
      <c r="BL137" s="17" t="s">
        <v>165</v>
      </c>
      <c r="BM137" s="221" t="s">
        <v>601</v>
      </c>
    </row>
    <row r="138" s="13" customFormat="1">
      <c r="A138" s="13"/>
      <c r="B138" s="236"/>
      <c r="C138" s="237"/>
      <c r="D138" s="238" t="s">
        <v>591</v>
      </c>
      <c r="E138" s="239" t="s">
        <v>1</v>
      </c>
      <c r="F138" s="240" t="s">
        <v>602</v>
      </c>
      <c r="G138" s="237"/>
      <c r="H138" s="241">
        <v>0.203</v>
      </c>
      <c r="I138" s="242"/>
      <c r="J138" s="237"/>
      <c r="K138" s="237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591</v>
      </c>
      <c r="AU138" s="247" t="s">
        <v>85</v>
      </c>
      <c r="AV138" s="13" t="s">
        <v>85</v>
      </c>
      <c r="AW138" s="13" t="s">
        <v>31</v>
      </c>
      <c r="AX138" s="13" t="s">
        <v>83</v>
      </c>
      <c r="AY138" s="247" t="s">
        <v>160</v>
      </c>
    </row>
    <row r="139" s="11" customFormat="1" ht="22.8" customHeight="1">
      <c r="A139" s="11"/>
      <c r="B139" s="196"/>
      <c r="C139" s="197"/>
      <c r="D139" s="198" t="s">
        <v>74</v>
      </c>
      <c r="E139" s="234" t="s">
        <v>189</v>
      </c>
      <c r="F139" s="234" t="s">
        <v>603</v>
      </c>
      <c r="G139" s="197"/>
      <c r="H139" s="197"/>
      <c r="I139" s="200"/>
      <c r="J139" s="235">
        <f>BK139</f>
        <v>0</v>
      </c>
      <c r="K139" s="197"/>
      <c r="L139" s="202"/>
      <c r="M139" s="203"/>
      <c r="N139" s="204"/>
      <c r="O139" s="204"/>
      <c r="P139" s="205">
        <f>SUM(P140:P144)</f>
        <v>0</v>
      </c>
      <c r="Q139" s="204"/>
      <c r="R139" s="205">
        <f>SUM(R140:R144)</f>
        <v>0</v>
      </c>
      <c r="S139" s="204"/>
      <c r="T139" s="206">
        <f>SUM(T140:T144)</f>
        <v>8.31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07" t="s">
        <v>83</v>
      </c>
      <c r="AT139" s="208" t="s">
        <v>74</v>
      </c>
      <c r="AU139" s="208" t="s">
        <v>83</v>
      </c>
      <c r="AY139" s="207" t="s">
        <v>160</v>
      </c>
      <c r="BK139" s="209">
        <f>SUM(BK140:BK144)</f>
        <v>0</v>
      </c>
    </row>
    <row r="140" s="2" customFormat="1" ht="24.15" customHeight="1">
      <c r="A140" s="38"/>
      <c r="B140" s="39"/>
      <c r="C140" s="210" t="s">
        <v>176</v>
      </c>
      <c r="D140" s="210" t="s">
        <v>161</v>
      </c>
      <c r="E140" s="211" t="s">
        <v>604</v>
      </c>
      <c r="F140" s="212" t="s">
        <v>605</v>
      </c>
      <c r="G140" s="213" t="s">
        <v>584</v>
      </c>
      <c r="H140" s="214">
        <v>8</v>
      </c>
      <c r="I140" s="215"/>
      <c r="J140" s="216">
        <f>ROUND(I140*H140,2)</f>
        <v>0</v>
      </c>
      <c r="K140" s="212" t="s">
        <v>585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</v>
      </c>
      <c r="R140" s="219">
        <f>Q140*H140</f>
        <v>0</v>
      </c>
      <c r="S140" s="219">
        <v>0.09</v>
      </c>
      <c r="T140" s="220">
        <f>S140*H140</f>
        <v>0.71999999999999992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85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606</v>
      </c>
    </row>
    <row r="141" s="2" customFormat="1" ht="33" customHeight="1">
      <c r="A141" s="38"/>
      <c r="B141" s="39"/>
      <c r="C141" s="210" t="s">
        <v>172</v>
      </c>
      <c r="D141" s="210" t="s">
        <v>161</v>
      </c>
      <c r="E141" s="211" t="s">
        <v>607</v>
      </c>
      <c r="F141" s="212" t="s">
        <v>608</v>
      </c>
      <c r="G141" s="213" t="s">
        <v>164</v>
      </c>
      <c r="H141" s="214">
        <v>210</v>
      </c>
      <c r="I141" s="215"/>
      <c r="J141" s="216">
        <f>ROUND(I141*H141,2)</f>
        <v>0</v>
      </c>
      <c r="K141" s="212" t="s">
        <v>585</v>
      </c>
      <c r="L141" s="44"/>
      <c r="M141" s="217" t="s">
        <v>1</v>
      </c>
      <c r="N141" s="218" t="s">
        <v>40</v>
      </c>
      <c r="O141" s="91"/>
      <c r="P141" s="219">
        <f>O141*H141</f>
        <v>0</v>
      </c>
      <c r="Q141" s="219">
        <v>0</v>
      </c>
      <c r="R141" s="219">
        <f>Q141*H141</f>
        <v>0</v>
      </c>
      <c r="S141" s="219">
        <v>0.034000000000000004</v>
      </c>
      <c r="T141" s="220">
        <f>S141*H141</f>
        <v>7.1400000000000008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1" t="s">
        <v>165</v>
      </c>
      <c r="AT141" s="221" t="s">
        <v>161</v>
      </c>
      <c r="AU141" s="221" t="s">
        <v>85</v>
      </c>
      <c r="AY141" s="17" t="s">
        <v>160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7" t="s">
        <v>83</v>
      </c>
      <c r="BK141" s="222">
        <f>ROUND(I141*H141,2)</f>
        <v>0</v>
      </c>
      <c r="BL141" s="17" t="s">
        <v>165</v>
      </c>
      <c r="BM141" s="221" t="s">
        <v>609</v>
      </c>
    </row>
    <row r="142" s="13" customFormat="1">
      <c r="A142" s="13"/>
      <c r="B142" s="236"/>
      <c r="C142" s="237"/>
      <c r="D142" s="238" t="s">
        <v>591</v>
      </c>
      <c r="E142" s="239" t="s">
        <v>1</v>
      </c>
      <c r="F142" s="240" t="s">
        <v>610</v>
      </c>
      <c r="G142" s="237"/>
      <c r="H142" s="241">
        <v>210</v>
      </c>
      <c r="I142" s="242"/>
      <c r="J142" s="237"/>
      <c r="K142" s="237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591</v>
      </c>
      <c r="AU142" s="247" t="s">
        <v>85</v>
      </c>
      <c r="AV142" s="13" t="s">
        <v>85</v>
      </c>
      <c r="AW142" s="13" t="s">
        <v>31</v>
      </c>
      <c r="AX142" s="13" t="s">
        <v>83</v>
      </c>
      <c r="AY142" s="247" t="s">
        <v>160</v>
      </c>
    </row>
    <row r="143" s="2" customFormat="1" ht="24.15" customHeight="1">
      <c r="A143" s="38"/>
      <c r="B143" s="39"/>
      <c r="C143" s="210" t="s">
        <v>182</v>
      </c>
      <c r="D143" s="210" t="s">
        <v>161</v>
      </c>
      <c r="E143" s="211" t="s">
        <v>611</v>
      </c>
      <c r="F143" s="212" t="s">
        <v>612</v>
      </c>
      <c r="G143" s="213" t="s">
        <v>164</v>
      </c>
      <c r="H143" s="214">
        <v>9</v>
      </c>
      <c r="I143" s="215"/>
      <c r="J143" s="216">
        <f>ROUND(I143*H143,2)</f>
        <v>0</v>
      </c>
      <c r="K143" s="212" t="s">
        <v>585</v>
      </c>
      <c r="L143" s="44"/>
      <c r="M143" s="217" t="s">
        <v>1</v>
      </c>
      <c r="N143" s="218" t="s">
        <v>40</v>
      </c>
      <c r="O143" s="91"/>
      <c r="P143" s="219">
        <f>O143*H143</f>
        <v>0</v>
      </c>
      <c r="Q143" s="219">
        <v>0</v>
      </c>
      <c r="R143" s="219">
        <f>Q143*H143</f>
        <v>0</v>
      </c>
      <c r="S143" s="219">
        <v>0.05</v>
      </c>
      <c r="T143" s="220">
        <f>S143*H143</f>
        <v>0.45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1" t="s">
        <v>165</v>
      </c>
      <c r="AT143" s="221" t="s">
        <v>161</v>
      </c>
      <c r="AU143" s="221" t="s">
        <v>85</v>
      </c>
      <c r="AY143" s="17" t="s">
        <v>160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7" t="s">
        <v>83</v>
      </c>
      <c r="BK143" s="222">
        <f>ROUND(I143*H143,2)</f>
        <v>0</v>
      </c>
      <c r="BL143" s="17" t="s">
        <v>165</v>
      </c>
      <c r="BM143" s="221" t="s">
        <v>613</v>
      </c>
    </row>
    <row r="144" s="2" customFormat="1" ht="24.15" customHeight="1">
      <c r="A144" s="38"/>
      <c r="B144" s="39"/>
      <c r="C144" s="210" t="s">
        <v>175</v>
      </c>
      <c r="D144" s="210" t="s">
        <v>161</v>
      </c>
      <c r="E144" s="211" t="s">
        <v>614</v>
      </c>
      <c r="F144" s="212" t="s">
        <v>615</v>
      </c>
      <c r="G144" s="213" t="s">
        <v>164</v>
      </c>
      <c r="H144" s="214">
        <v>18</v>
      </c>
      <c r="I144" s="215"/>
      <c r="J144" s="216">
        <f>ROUND(I144*H144,2)</f>
        <v>0</v>
      </c>
      <c r="K144" s="212" t="s">
        <v>585</v>
      </c>
      <c r="L144" s="44"/>
      <c r="M144" s="217" t="s">
        <v>1</v>
      </c>
      <c r="N144" s="218" t="s">
        <v>40</v>
      </c>
      <c r="O144" s="91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1" t="s">
        <v>165</v>
      </c>
      <c r="AT144" s="221" t="s">
        <v>161</v>
      </c>
      <c r="AU144" s="221" t="s">
        <v>85</v>
      </c>
      <c r="AY144" s="17" t="s">
        <v>160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7" t="s">
        <v>83</v>
      </c>
      <c r="BK144" s="222">
        <f>ROUND(I144*H144,2)</f>
        <v>0</v>
      </c>
      <c r="BL144" s="17" t="s">
        <v>165</v>
      </c>
      <c r="BM144" s="221" t="s">
        <v>616</v>
      </c>
    </row>
    <row r="145" s="11" customFormat="1" ht="22.8" customHeight="1">
      <c r="A145" s="11"/>
      <c r="B145" s="196"/>
      <c r="C145" s="197"/>
      <c r="D145" s="198" t="s">
        <v>74</v>
      </c>
      <c r="E145" s="234" t="s">
        <v>617</v>
      </c>
      <c r="F145" s="234" t="s">
        <v>618</v>
      </c>
      <c r="G145" s="197"/>
      <c r="H145" s="197"/>
      <c r="I145" s="200"/>
      <c r="J145" s="235">
        <f>BK145</f>
        <v>0</v>
      </c>
      <c r="K145" s="197"/>
      <c r="L145" s="202"/>
      <c r="M145" s="203"/>
      <c r="N145" s="204"/>
      <c r="O145" s="204"/>
      <c r="P145" s="205">
        <f>SUM(P146:P152)</f>
        <v>0</v>
      </c>
      <c r="Q145" s="204"/>
      <c r="R145" s="205">
        <f>SUM(R146:R152)</f>
        <v>0</v>
      </c>
      <c r="S145" s="204"/>
      <c r="T145" s="206">
        <f>SUM(T146:T152)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207" t="s">
        <v>83</v>
      </c>
      <c r="AT145" s="208" t="s">
        <v>74</v>
      </c>
      <c r="AU145" s="208" t="s">
        <v>83</v>
      </c>
      <c r="AY145" s="207" t="s">
        <v>160</v>
      </c>
      <c r="BK145" s="209">
        <f>SUM(BK146:BK152)</f>
        <v>0</v>
      </c>
    </row>
    <row r="146" s="2" customFormat="1" ht="24.15" customHeight="1">
      <c r="A146" s="38"/>
      <c r="B146" s="39"/>
      <c r="C146" s="210" t="s">
        <v>189</v>
      </c>
      <c r="D146" s="210" t="s">
        <v>161</v>
      </c>
      <c r="E146" s="211" t="s">
        <v>619</v>
      </c>
      <c r="F146" s="212" t="s">
        <v>620</v>
      </c>
      <c r="G146" s="213" t="s">
        <v>621</v>
      </c>
      <c r="H146" s="214">
        <v>12.378</v>
      </c>
      <c r="I146" s="215"/>
      <c r="J146" s="216">
        <f>ROUND(I146*H146,2)</f>
        <v>0</v>
      </c>
      <c r="K146" s="212" t="s">
        <v>622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85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623</v>
      </c>
    </row>
    <row r="147" s="2" customFormat="1" ht="33" customHeight="1">
      <c r="A147" s="38"/>
      <c r="B147" s="39"/>
      <c r="C147" s="210" t="s">
        <v>179</v>
      </c>
      <c r="D147" s="210" t="s">
        <v>161</v>
      </c>
      <c r="E147" s="211" t="s">
        <v>624</v>
      </c>
      <c r="F147" s="212" t="s">
        <v>625</v>
      </c>
      <c r="G147" s="213" t="s">
        <v>621</v>
      </c>
      <c r="H147" s="214">
        <v>61.89</v>
      </c>
      <c r="I147" s="215"/>
      <c r="J147" s="216">
        <f>ROUND(I147*H147,2)</f>
        <v>0</v>
      </c>
      <c r="K147" s="212" t="s">
        <v>585</v>
      </c>
      <c r="L147" s="44"/>
      <c r="M147" s="217" t="s">
        <v>1</v>
      </c>
      <c r="N147" s="218" t="s">
        <v>40</v>
      </c>
      <c r="O147" s="91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1" t="s">
        <v>165</v>
      </c>
      <c r="AT147" s="221" t="s">
        <v>161</v>
      </c>
      <c r="AU147" s="221" t="s">
        <v>85</v>
      </c>
      <c r="AY147" s="17" t="s">
        <v>160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7" t="s">
        <v>83</v>
      </c>
      <c r="BK147" s="222">
        <f>ROUND(I147*H147,2)</f>
        <v>0</v>
      </c>
      <c r="BL147" s="17" t="s">
        <v>165</v>
      </c>
      <c r="BM147" s="221" t="s">
        <v>626</v>
      </c>
    </row>
    <row r="148" s="13" customFormat="1">
      <c r="A148" s="13"/>
      <c r="B148" s="236"/>
      <c r="C148" s="237"/>
      <c r="D148" s="238" t="s">
        <v>591</v>
      </c>
      <c r="E148" s="237"/>
      <c r="F148" s="240" t="s">
        <v>627</v>
      </c>
      <c r="G148" s="237"/>
      <c r="H148" s="241">
        <v>61.89</v>
      </c>
      <c r="I148" s="242"/>
      <c r="J148" s="237"/>
      <c r="K148" s="237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591</v>
      </c>
      <c r="AU148" s="247" t="s">
        <v>85</v>
      </c>
      <c r="AV148" s="13" t="s">
        <v>85</v>
      </c>
      <c r="AW148" s="13" t="s">
        <v>4</v>
      </c>
      <c r="AX148" s="13" t="s">
        <v>83</v>
      </c>
      <c r="AY148" s="247" t="s">
        <v>160</v>
      </c>
    </row>
    <row r="149" s="2" customFormat="1" ht="24.15" customHeight="1">
      <c r="A149" s="38"/>
      <c r="B149" s="39"/>
      <c r="C149" s="210" t="s">
        <v>196</v>
      </c>
      <c r="D149" s="210" t="s">
        <v>161</v>
      </c>
      <c r="E149" s="211" t="s">
        <v>628</v>
      </c>
      <c r="F149" s="212" t="s">
        <v>629</v>
      </c>
      <c r="G149" s="213" t="s">
        <v>621</v>
      </c>
      <c r="H149" s="214">
        <v>12.378</v>
      </c>
      <c r="I149" s="215"/>
      <c r="J149" s="216">
        <f>ROUND(I149*H149,2)</f>
        <v>0</v>
      </c>
      <c r="K149" s="212" t="s">
        <v>585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85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630</v>
      </c>
    </row>
    <row r="150" s="2" customFormat="1" ht="24.15" customHeight="1">
      <c r="A150" s="38"/>
      <c r="B150" s="39"/>
      <c r="C150" s="210" t="s">
        <v>8</v>
      </c>
      <c r="D150" s="210" t="s">
        <v>161</v>
      </c>
      <c r="E150" s="211" t="s">
        <v>631</v>
      </c>
      <c r="F150" s="212" t="s">
        <v>632</v>
      </c>
      <c r="G150" s="213" t="s">
        <v>621</v>
      </c>
      <c r="H150" s="214">
        <v>235.182</v>
      </c>
      <c r="I150" s="215"/>
      <c r="J150" s="216">
        <f>ROUND(I150*H150,2)</f>
        <v>0</v>
      </c>
      <c r="K150" s="212" t="s">
        <v>585</v>
      </c>
      <c r="L150" s="44"/>
      <c r="M150" s="217" t="s">
        <v>1</v>
      </c>
      <c r="N150" s="218" t="s">
        <v>40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165</v>
      </c>
      <c r="AT150" s="221" t="s">
        <v>161</v>
      </c>
      <c r="AU150" s="221" t="s">
        <v>85</v>
      </c>
      <c r="AY150" s="17" t="s">
        <v>160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83</v>
      </c>
      <c r="BK150" s="222">
        <f>ROUND(I150*H150,2)</f>
        <v>0</v>
      </c>
      <c r="BL150" s="17" t="s">
        <v>165</v>
      </c>
      <c r="BM150" s="221" t="s">
        <v>633</v>
      </c>
    </row>
    <row r="151" s="13" customFormat="1">
      <c r="A151" s="13"/>
      <c r="B151" s="236"/>
      <c r="C151" s="237"/>
      <c r="D151" s="238" t="s">
        <v>591</v>
      </c>
      <c r="E151" s="237"/>
      <c r="F151" s="240" t="s">
        <v>634</v>
      </c>
      <c r="G151" s="237"/>
      <c r="H151" s="241">
        <v>235.182</v>
      </c>
      <c r="I151" s="242"/>
      <c r="J151" s="237"/>
      <c r="K151" s="237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591</v>
      </c>
      <c r="AU151" s="247" t="s">
        <v>85</v>
      </c>
      <c r="AV151" s="13" t="s">
        <v>85</v>
      </c>
      <c r="AW151" s="13" t="s">
        <v>4</v>
      </c>
      <c r="AX151" s="13" t="s">
        <v>83</v>
      </c>
      <c r="AY151" s="247" t="s">
        <v>160</v>
      </c>
    </row>
    <row r="152" s="2" customFormat="1" ht="33" customHeight="1">
      <c r="A152" s="38"/>
      <c r="B152" s="39"/>
      <c r="C152" s="210" t="s">
        <v>203</v>
      </c>
      <c r="D152" s="210" t="s">
        <v>161</v>
      </c>
      <c r="E152" s="211" t="s">
        <v>635</v>
      </c>
      <c r="F152" s="212" t="s">
        <v>636</v>
      </c>
      <c r="G152" s="213" t="s">
        <v>621</v>
      </c>
      <c r="H152" s="214">
        <v>12.378</v>
      </c>
      <c r="I152" s="215"/>
      <c r="J152" s="216">
        <f>ROUND(I152*H152,2)</f>
        <v>0</v>
      </c>
      <c r="K152" s="212" t="s">
        <v>585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85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637</v>
      </c>
    </row>
    <row r="153" s="11" customFormat="1" ht="22.8" customHeight="1">
      <c r="A153" s="11"/>
      <c r="B153" s="196"/>
      <c r="C153" s="197"/>
      <c r="D153" s="198" t="s">
        <v>74</v>
      </c>
      <c r="E153" s="234" t="s">
        <v>638</v>
      </c>
      <c r="F153" s="234" t="s">
        <v>639</v>
      </c>
      <c r="G153" s="197"/>
      <c r="H153" s="197"/>
      <c r="I153" s="200"/>
      <c r="J153" s="235">
        <f>BK153</f>
        <v>0</v>
      </c>
      <c r="K153" s="197"/>
      <c r="L153" s="202"/>
      <c r="M153" s="203"/>
      <c r="N153" s="204"/>
      <c r="O153" s="204"/>
      <c r="P153" s="205">
        <f>P154</f>
        <v>0</v>
      </c>
      <c r="Q153" s="204"/>
      <c r="R153" s="205">
        <f>R154</f>
        <v>0</v>
      </c>
      <c r="S153" s="204"/>
      <c r="T153" s="206">
        <f>T154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207" t="s">
        <v>83</v>
      </c>
      <c r="AT153" s="208" t="s">
        <v>74</v>
      </c>
      <c r="AU153" s="208" t="s">
        <v>83</v>
      </c>
      <c r="AY153" s="207" t="s">
        <v>160</v>
      </c>
      <c r="BK153" s="209">
        <f>BK154</f>
        <v>0</v>
      </c>
    </row>
    <row r="154" s="2" customFormat="1" ht="21.75" customHeight="1">
      <c r="A154" s="38"/>
      <c r="B154" s="39"/>
      <c r="C154" s="210" t="s">
        <v>185</v>
      </c>
      <c r="D154" s="210" t="s">
        <v>161</v>
      </c>
      <c r="E154" s="211" t="s">
        <v>640</v>
      </c>
      <c r="F154" s="212" t="s">
        <v>641</v>
      </c>
      <c r="G154" s="213" t="s">
        <v>621</v>
      </c>
      <c r="H154" s="214">
        <v>2.704</v>
      </c>
      <c r="I154" s="215"/>
      <c r="J154" s="216">
        <f>ROUND(I154*H154,2)</f>
        <v>0</v>
      </c>
      <c r="K154" s="212" t="s">
        <v>585</v>
      </c>
      <c r="L154" s="44"/>
      <c r="M154" s="217" t="s">
        <v>1</v>
      </c>
      <c r="N154" s="218" t="s">
        <v>40</v>
      </c>
      <c r="O154" s="91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165</v>
      </c>
      <c r="AT154" s="221" t="s">
        <v>161</v>
      </c>
      <c r="AU154" s="221" t="s">
        <v>85</v>
      </c>
      <c r="AY154" s="17" t="s">
        <v>160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83</v>
      </c>
      <c r="BK154" s="222">
        <f>ROUND(I154*H154,2)</f>
        <v>0</v>
      </c>
      <c r="BL154" s="17" t="s">
        <v>165</v>
      </c>
      <c r="BM154" s="221" t="s">
        <v>642</v>
      </c>
    </row>
    <row r="155" s="11" customFormat="1" ht="25.92" customHeight="1">
      <c r="A155" s="11"/>
      <c r="B155" s="196"/>
      <c r="C155" s="197"/>
      <c r="D155" s="198" t="s">
        <v>74</v>
      </c>
      <c r="E155" s="199" t="s">
        <v>643</v>
      </c>
      <c r="F155" s="199" t="s">
        <v>644</v>
      </c>
      <c r="G155" s="197"/>
      <c r="H155" s="197"/>
      <c r="I155" s="200"/>
      <c r="J155" s="201">
        <f>BK155</f>
        <v>0</v>
      </c>
      <c r="K155" s="197"/>
      <c r="L155" s="202"/>
      <c r="M155" s="203"/>
      <c r="N155" s="204"/>
      <c r="O155" s="204"/>
      <c r="P155" s="205">
        <f>P156+P178+P212+P230+P301</f>
        <v>0</v>
      </c>
      <c r="Q155" s="204"/>
      <c r="R155" s="205">
        <f>R156+R178+R212+R230+R301</f>
        <v>0.964425</v>
      </c>
      <c r="S155" s="204"/>
      <c r="T155" s="206">
        <f>T156+T178+T212+T230+T301</f>
        <v>4.06817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207" t="s">
        <v>85</v>
      </c>
      <c r="AT155" s="208" t="s">
        <v>74</v>
      </c>
      <c r="AU155" s="208" t="s">
        <v>75</v>
      </c>
      <c r="AY155" s="207" t="s">
        <v>160</v>
      </c>
      <c r="BK155" s="209">
        <f>BK156+BK178+BK212+BK230+BK301</f>
        <v>0</v>
      </c>
    </row>
    <row r="156" s="11" customFormat="1" ht="22.8" customHeight="1">
      <c r="A156" s="11"/>
      <c r="B156" s="196"/>
      <c r="C156" s="197"/>
      <c r="D156" s="198" t="s">
        <v>74</v>
      </c>
      <c r="E156" s="234" t="s">
        <v>645</v>
      </c>
      <c r="F156" s="234" t="s">
        <v>646</v>
      </c>
      <c r="G156" s="197"/>
      <c r="H156" s="197"/>
      <c r="I156" s="200"/>
      <c r="J156" s="235">
        <f>BK156</f>
        <v>0</v>
      </c>
      <c r="K156" s="197"/>
      <c r="L156" s="202"/>
      <c r="M156" s="203"/>
      <c r="N156" s="204"/>
      <c r="O156" s="204"/>
      <c r="P156" s="205">
        <f>SUM(P157:P177)</f>
        <v>0</v>
      </c>
      <c r="Q156" s="204"/>
      <c r="R156" s="205">
        <f>SUM(R157:R177)</f>
        <v>0</v>
      </c>
      <c r="S156" s="204"/>
      <c r="T156" s="206">
        <f>SUM(T157:T177)</f>
        <v>0.7961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207" t="s">
        <v>85</v>
      </c>
      <c r="AT156" s="208" t="s">
        <v>74</v>
      </c>
      <c r="AU156" s="208" t="s">
        <v>83</v>
      </c>
      <c r="AY156" s="207" t="s">
        <v>160</v>
      </c>
      <c r="BK156" s="209">
        <f>SUM(BK157:BK177)</f>
        <v>0</v>
      </c>
    </row>
    <row r="157" s="2" customFormat="1" ht="33" customHeight="1">
      <c r="A157" s="38"/>
      <c r="B157" s="39"/>
      <c r="C157" s="210" t="s">
        <v>210</v>
      </c>
      <c r="D157" s="210" t="s">
        <v>161</v>
      </c>
      <c r="E157" s="211" t="s">
        <v>647</v>
      </c>
      <c r="F157" s="212" t="s">
        <v>648</v>
      </c>
      <c r="G157" s="213" t="s">
        <v>164</v>
      </c>
      <c r="H157" s="214">
        <v>190</v>
      </c>
      <c r="I157" s="215"/>
      <c r="J157" s="216">
        <f>ROUND(I157*H157,2)</f>
        <v>0</v>
      </c>
      <c r="K157" s="212" t="s">
        <v>622</v>
      </c>
      <c r="L157" s="44"/>
      <c r="M157" s="217" t="s">
        <v>1</v>
      </c>
      <c r="N157" s="218" t="s">
        <v>40</v>
      </c>
      <c r="O157" s="91"/>
      <c r="P157" s="219">
        <f>O157*H157</f>
        <v>0</v>
      </c>
      <c r="Q157" s="219">
        <v>0</v>
      </c>
      <c r="R157" s="219">
        <f>Q157*H157</f>
        <v>0</v>
      </c>
      <c r="S157" s="219">
        <v>0.00419</v>
      </c>
      <c r="T157" s="220">
        <f>S157*H157</f>
        <v>0.7961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1" t="s">
        <v>188</v>
      </c>
      <c r="AT157" s="221" t="s">
        <v>161</v>
      </c>
      <c r="AU157" s="221" t="s">
        <v>85</v>
      </c>
      <c r="AY157" s="17" t="s">
        <v>160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7" t="s">
        <v>83</v>
      </c>
      <c r="BK157" s="222">
        <f>ROUND(I157*H157,2)</f>
        <v>0</v>
      </c>
      <c r="BL157" s="17" t="s">
        <v>188</v>
      </c>
      <c r="BM157" s="221" t="s">
        <v>649</v>
      </c>
    </row>
    <row r="158" s="2" customFormat="1" ht="24.15" customHeight="1">
      <c r="A158" s="38"/>
      <c r="B158" s="39"/>
      <c r="C158" s="210" t="s">
        <v>188</v>
      </c>
      <c r="D158" s="210" t="s">
        <v>161</v>
      </c>
      <c r="E158" s="211" t="s">
        <v>650</v>
      </c>
      <c r="F158" s="212" t="s">
        <v>651</v>
      </c>
      <c r="G158" s="213" t="s">
        <v>164</v>
      </c>
      <c r="H158" s="214">
        <v>196.5</v>
      </c>
      <c r="I158" s="215"/>
      <c r="J158" s="216">
        <f>ROUND(I158*H158,2)</f>
        <v>0</v>
      </c>
      <c r="K158" s="212" t="s">
        <v>585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188</v>
      </c>
      <c r="AT158" s="221" t="s">
        <v>161</v>
      </c>
      <c r="AU158" s="221" t="s">
        <v>85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188</v>
      </c>
      <c r="BM158" s="221" t="s">
        <v>652</v>
      </c>
    </row>
    <row r="159" s="13" customFormat="1">
      <c r="A159" s="13"/>
      <c r="B159" s="236"/>
      <c r="C159" s="237"/>
      <c r="D159" s="238" t="s">
        <v>591</v>
      </c>
      <c r="E159" s="239" t="s">
        <v>1</v>
      </c>
      <c r="F159" s="240" t="s">
        <v>653</v>
      </c>
      <c r="G159" s="237"/>
      <c r="H159" s="241">
        <v>196.5</v>
      </c>
      <c r="I159" s="242"/>
      <c r="J159" s="237"/>
      <c r="K159" s="237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591</v>
      </c>
      <c r="AU159" s="247" t="s">
        <v>85</v>
      </c>
      <c r="AV159" s="13" t="s">
        <v>85</v>
      </c>
      <c r="AW159" s="13" t="s">
        <v>31</v>
      </c>
      <c r="AX159" s="13" t="s">
        <v>83</v>
      </c>
      <c r="AY159" s="247" t="s">
        <v>160</v>
      </c>
    </row>
    <row r="160" s="2" customFormat="1" ht="24.15" customHeight="1">
      <c r="A160" s="38"/>
      <c r="B160" s="39"/>
      <c r="C160" s="248" t="s">
        <v>217</v>
      </c>
      <c r="D160" s="248" t="s">
        <v>305</v>
      </c>
      <c r="E160" s="249" t="s">
        <v>654</v>
      </c>
      <c r="F160" s="250" t="s">
        <v>655</v>
      </c>
      <c r="G160" s="251" t="s">
        <v>164</v>
      </c>
      <c r="H160" s="252">
        <v>123.375</v>
      </c>
      <c r="I160" s="253"/>
      <c r="J160" s="254">
        <f>ROUND(I160*H160,2)</f>
        <v>0</v>
      </c>
      <c r="K160" s="250" t="s">
        <v>1</v>
      </c>
      <c r="L160" s="255"/>
      <c r="M160" s="256" t="s">
        <v>1</v>
      </c>
      <c r="N160" s="257" t="s">
        <v>40</v>
      </c>
      <c r="O160" s="91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1" t="s">
        <v>216</v>
      </c>
      <c r="AT160" s="221" t="s">
        <v>305</v>
      </c>
      <c r="AU160" s="221" t="s">
        <v>85</v>
      </c>
      <c r="AY160" s="17" t="s">
        <v>160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7" t="s">
        <v>83</v>
      </c>
      <c r="BK160" s="222">
        <f>ROUND(I160*H160,2)</f>
        <v>0</v>
      </c>
      <c r="BL160" s="17" t="s">
        <v>188</v>
      </c>
      <c r="BM160" s="221" t="s">
        <v>656</v>
      </c>
    </row>
    <row r="161" s="14" customFormat="1">
      <c r="A161" s="14"/>
      <c r="B161" s="258"/>
      <c r="C161" s="259"/>
      <c r="D161" s="238" t="s">
        <v>591</v>
      </c>
      <c r="E161" s="260" t="s">
        <v>1</v>
      </c>
      <c r="F161" s="261" t="s">
        <v>657</v>
      </c>
      <c r="G161" s="259"/>
      <c r="H161" s="260" t="s">
        <v>1</v>
      </c>
      <c r="I161" s="262"/>
      <c r="J161" s="259"/>
      <c r="K161" s="259"/>
      <c r="L161" s="263"/>
      <c r="M161" s="264"/>
      <c r="N161" s="265"/>
      <c r="O161" s="265"/>
      <c r="P161" s="265"/>
      <c r="Q161" s="265"/>
      <c r="R161" s="265"/>
      <c r="S161" s="265"/>
      <c r="T161" s="26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7" t="s">
        <v>591</v>
      </c>
      <c r="AU161" s="267" t="s">
        <v>85</v>
      </c>
      <c r="AV161" s="14" t="s">
        <v>83</v>
      </c>
      <c r="AW161" s="14" t="s">
        <v>31</v>
      </c>
      <c r="AX161" s="14" t="s">
        <v>75</v>
      </c>
      <c r="AY161" s="267" t="s">
        <v>160</v>
      </c>
    </row>
    <row r="162" s="13" customFormat="1">
      <c r="A162" s="13"/>
      <c r="B162" s="236"/>
      <c r="C162" s="237"/>
      <c r="D162" s="238" t="s">
        <v>591</v>
      </c>
      <c r="E162" s="239" t="s">
        <v>1</v>
      </c>
      <c r="F162" s="240" t="s">
        <v>658</v>
      </c>
      <c r="G162" s="237"/>
      <c r="H162" s="241">
        <v>74.5</v>
      </c>
      <c r="I162" s="242"/>
      <c r="J162" s="237"/>
      <c r="K162" s="237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591</v>
      </c>
      <c r="AU162" s="247" t="s">
        <v>85</v>
      </c>
      <c r="AV162" s="13" t="s">
        <v>85</v>
      </c>
      <c r="AW162" s="13" t="s">
        <v>31</v>
      </c>
      <c r="AX162" s="13" t="s">
        <v>75</v>
      </c>
      <c r="AY162" s="247" t="s">
        <v>160</v>
      </c>
    </row>
    <row r="163" s="13" customFormat="1">
      <c r="A163" s="13"/>
      <c r="B163" s="236"/>
      <c r="C163" s="237"/>
      <c r="D163" s="238" t="s">
        <v>591</v>
      </c>
      <c r="E163" s="239" t="s">
        <v>1</v>
      </c>
      <c r="F163" s="240" t="s">
        <v>659</v>
      </c>
      <c r="G163" s="237"/>
      <c r="H163" s="241">
        <v>43</v>
      </c>
      <c r="I163" s="242"/>
      <c r="J163" s="237"/>
      <c r="K163" s="237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591</v>
      </c>
      <c r="AU163" s="247" t="s">
        <v>85</v>
      </c>
      <c r="AV163" s="13" t="s">
        <v>85</v>
      </c>
      <c r="AW163" s="13" t="s">
        <v>31</v>
      </c>
      <c r="AX163" s="13" t="s">
        <v>75</v>
      </c>
      <c r="AY163" s="247" t="s">
        <v>160</v>
      </c>
    </row>
    <row r="164" s="15" customFormat="1">
      <c r="A164" s="15"/>
      <c r="B164" s="268"/>
      <c r="C164" s="269"/>
      <c r="D164" s="238" t="s">
        <v>591</v>
      </c>
      <c r="E164" s="270" t="s">
        <v>1</v>
      </c>
      <c r="F164" s="271" t="s">
        <v>660</v>
      </c>
      <c r="G164" s="269"/>
      <c r="H164" s="272">
        <v>117.5</v>
      </c>
      <c r="I164" s="273"/>
      <c r="J164" s="269"/>
      <c r="K164" s="269"/>
      <c r="L164" s="274"/>
      <c r="M164" s="275"/>
      <c r="N164" s="276"/>
      <c r="O164" s="276"/>
      <c r="P164" s="276"/>
      <c r="Q164" s="276"/>
      <c r="R164" s="276"/>
      <c r="S164" s="276"/>
      <c r="T164" s="27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8" t="s">
        <v>591</v>
      </c>
      <c r="AU164" s="278" t="s">
        <v>85</v>
      </c>
      <c r="AV164" s="15" t="s">
        <v>165</v>
      </c>
      <c r="AW164" s="15" t="s">
        <v>31</v>
      </c>
      <c r="AX164" s="15" t="s">
        <v>83</v>
      </c>
      <c r="AY164" s="278" t="s">
        <v>160</v>
      </c>
    </row>
    <row r="165" s="13" customFormat="1">
      <c r="A165" s="13"/>
      <c r="B165" s="236"/>
      <c r="C165" s="237"/>
      <c r="D165" s="238" t="s">
        <v>591</v>
      </c>
      <c r="E165" s="237"/>
      <c r="F165" s="240" t="s">
        <v>661</v>
      </c>
      <c r="G165" s="237"/>
      <c r="H165" s="241">
        <v>123.375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591</v>
      </c>
      <c r="AU165" s="247" t="s">
        <v>85</v>
      </c>
      <c r="AV165" s="13" t="s">
        <v>85</v>
      </c>
      <c r="AW165" s="13" t="s">
        <v>4</v>
      </c>
      <c r="AX165" s="13" t="s">
        <v>83</v>
      </c>
      <c r="AY165" s="247" t="s">
        <v>160</v>
      </c>
    </row>
    <row r="166" s="2" customFormat="1" ht="16.5" customHeight="1">
      <c r="A166" s="38"/>
      <c r="B166" s="39"/>
      <c r="C166" s="248" t="s">
        <v>192</v>
      </c>
      <c r="D166" s="248" t="s">
        <v>305</v>
      </c>
      <c r="E166" s="249" t="s">
        <v>662</v>
      </c>
      <c r="F166" s="250" t="s">
        <v>663</v>
      </c>
      <c r="G166" s="251" t="s">
        <v>164</v>
      </c>
      <c r="H166" s="252">
        <v>49.35</v>
      </c>
      <c r="I166" s="253"/>
      <c r="J166" s="254">
        <f>ROUND(I166*H166,2)</f>
        <v>0</v>
      </c>
      <c r="K166" s="250" t="s">
        <v>1</v>
      </c>
      <c r="L166" s="255"/>
      <c r="M166" s="256" t="s">
        <v>1</v>
      </c>
      <c r="N166" s="257" t="s">
        <v>40</v>
      </c>
      <c r="O166" s="91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216</v>
      </c>
      <c r="AT166" s="221" t="s">
        <v>305</v>
      </c>
      <c r="AU166" s="221" t="s">
        <v>85</v>
      </c>
      <c r="AY166" s="17" t="s">
        <v>160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83</v>
      </c>
      <c r="BK166" s="222">
        <f>ROUND(I166*H166,2)</f>
        <v>0</v>
      </c>
      <c r="BL166" s="17" t="s">
        <v>188</v>
      </c>
      <c r="BM166" s="221" t="s">
        <v>664</v>
      </c>
    </row>
    <row r="167" s="14" customFormat="1">
      <c r="A167" s="14"/>
      <c r="B167" s="258"/>
      <c r="C167" s="259"/>
      <c r="D167" s="238" t="s">
        <v>591</v>
      </c>
      <c r="E167" s="260" t="s">
        <v>1</v>
      </c>
      <c r="F167" s="261" t="s">
        <v>665</v>
      </c>
      <c r="G167" s="259"/>
      <c r="H167" s="260" t="s">
        <v>1</v>
      </c>
      <c r="I167" s="262"/>
      <c r="J167" s="259"/>
      <c r="K167" s="259"/>
      <c r="L167" s="263"/>
      <c r="M167" s="264"/>
      <c r="N167" s="265"/>
      <c r="O167" s="265"/>
      <c r="P167" s="265"/>
      <c r="Q167" s="265"/>
      <c r="R167" s="265"/>
      <c r="S167" s="265"/>
      <c r="T167" s="26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7" t="s">
        <v>591</v>
      </c>
      <c r="AU167" s="267" t="s">
        <v>85</v>
      </c>
      <c r="AV167" s="14" t="s">
        <v>83</v>
      </c>
      <c r="AW167" s="14" t="s">
        <v>31</v>
      </c>
      <c r="AX167" s="14" t="s">
        <v>75</v>
      </c>
      <c r="AY167" s="267" t="s">
        <v>160</v>
      </c>
    </row>
    <row r="168" s="13" customFormat="1">
      <c r="A168" s="13"/>
      <c r="B168" s="236"/>
      <c r="C168" s="237"/>
      <c r="D168" s="238" t="s">
        <v>591</v>
      </c>
      <c r="E168" s="239" t="s">
        <v>1</v>
      </c>
      <c r="F168" s="240" t="s">
        <v>666</v>
      </c>
      <c r="G168" s="237"/>
      <c r="H168" s="241">
        <v>21.5</v>
      </c>
      <c r="I168" s="242"/>
      <c r="J168" s="237"/>
      <c r="K168" s="237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591</v>
      </c>
      <c r="AU168" s="247" t="s">
        <v>85</v>
      </c>
      <c r="AV168" s="13" t="s">
        <v>85</v>
      </c>
      <c r="AW168" s="13" t="s">
        <v>31</v>
      </c>
      <c r="AX168" s="13" t="s">
        <v>75</v>
      </c>
      <c r="AY168" s="247" t="s">
        <v>160</v>
      </c>
    </row>
    <row r="169" s="13" customFormat="1">
      <c r="A169" s="13"/>
      <c r="B169" s="236"/>
      <c r="C169" s="237"/>
      <c r="D169" s="238" t="s">
        <v>591</v>
      </c>
      <c r="E169" s="239" t="s">
        <v>1</v>
      </c>
      <c r="F169" s="240" t="s">
        <v>667</v>
      </c>
      <c r="G169" s="237"/>
      <c r="H169" s="241">
        <v>25.5</v>
      </c>
      <c r="I169" s="242"/>
      <c r="J169" s="237"/>
      <c r="K169" s="237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591</v>
      </c>
      <c r="AU169" s="247" t="s">
        <v>85</v>
      </c>
      <c r="AV169" s="13" t="s">
        <v>85</v>
      </c>
      <c r="AW169" s="13" t="s">
        <v>31</v>
      </c>
      <c r="AX169" s="13" t="s">
        <v>75</v>
      </c>
      <c r="AY169" s="247" t="s">
        <v>160</v>
      </c>
    </row>
    <row r="170" s="15" customFormat="1">
      <c r="A170" s="15"/>
      <c r="B170" s="268"/>
      <c r="C170" s="269"/>
      <c r="D170" s="238" t="s">
        <v>591</v>
      </c>
      <c r="E170" s="270" t="s">
        <v>1</v>
      </c>
      <c r="F170" s="271" t="s">
        <v>660</v>
      </c>
      <c r="G170" s="269"/>
      <c r="H170" s="272">
        <v>47</v>
      </c>
      <c r="I170" s="273"/>
      <c r="J170" s="269"/>
      <c r="K170" s="269"/>
      <c r="L170" s="274"/>
      <c r="M170" s="275"/>
      <c r="N170" s="276"/>
      <c r="O170" s="276"/>
      <c r="P170" s="276"/>
      <c r="Q170" s="276"/>
      <c r="R170" s="276"/>
      <c r="S170" s="276"/>
      <c r="T170" s="27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8" t="s">
        <v>591</v>
      </c>
      <c r="AU170" s="278" t="s">
        <v>85</v>
      </c>
      <c r="AV170" s="15" t="s">
        <v>165</v>
      </c>
      <c r="AW170" s="15" t="s">
        <v>31</v>
      </c>
      <c r="AX170" s="15" t="s">
        <v>83</v>
      </c>
      <c r="AY170" s="278" t="s">
        <v>160</v>
      </c>
    </row>
    <row r="171" s="13" customFormat="1">
      <c r="A171" s="13"/>
      <c r="B171" s="236"/>
      <c r="C171" s="237"/>
      <c r="D171" s="238" t="s">
        <v>591</v>
      </c>
      <c r="E171" s="237"/>
      <c r="F171" s="240" t="s">
        <v>668</v>
      </c>
      <c r="G171" s="237"/>
      <c r="H171" s="241">
        <v>49.35</v>
      </c>
      <c r="I171" s="242"/>
      <c r="J171" s="237"/>
      <c r="K171" s="237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591</v>
      </c>
      <c r="AU171" s="247" t="s">
        <v>85</v>
      </c>
      <c r="AV171" s="13" t="s">
        <v>85</v>
      </c>
      <c r="AW171" s="13" t="s">
        <v>4</v>
      </c>
      <c r="AX171" s="13" t="s">
        <v>83</v>
      </c>
      <c r="AY171" s="247" t="s">
        <v>160</v>
      </c>
    </row>
    <row r="172" s="2" customFormat="1" ht="16.5" customHeight="1">
      <c r="A172" s="38"/>
      <c r="B172" s="39"/>
      <c r="C172" s="248" t="s">
        <v>224</v>
      </c>
      <c r="D172" s="248" t="s">
        <v>305</v>
      </c>
      <c r="E172" s="249" t="s">
        <v>669</v>
      </c>
      <c r="F172" s="250" t="s">
        <v>670</v>
      </c>
      <c r="G172" s="251" t="s">
        <v>164</v>
      </c>
      <c r="H172" s="252">
        <v>33.6</v>
      </c>
      <c r="I172" s="253"/>
      <c r="J172" s="254">
        <f>ROUND(I172*H172,2)</f>
        <v>0</v>
      </c>
      <c r="K172" s="250" t="s">
        <v>1</v>
      </c>
      <c r="L172" s="255"/>
      <c r="M172" s="256" t="s">
        <v>1</v>
      </c>
      <c r="N172" s="257" t="s">
        <v>40</v>
      </c>
      <c r="O172" s="91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216</v>
      </c>
      <c r="AT172" s="221" t="s">
        <v>305</v>
      </c>
      <c r="AU172" s="221" t="s">
        <v>85</v>
      </c>
      <c r="AY172" s="17" t="s">
        <v>160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83</v>
      </c>
      <c r="BK172" s="222">
        <f>ROUND(I172*H172,2)</f>
        <v>0</v>
      </c>
      <c r="BL172" s="17" t="s">
        <v>188</v>
      </c>
      <c r="BM172" s="221" t="s">
        <v>671</v>
      </c>
    </row>
    <row r="173" s="14" customFormat="1">
      <c r="A173" s="14"/>
      <c r="B173" s="258"/>
      <c r="C173" s="259"/>
      <c r="D173" s="238" t="s">
        <v>591</v>
      </c>
      <c r="E173" s="260" t="s">
        <v>1</v>
      </c>
      <c r="F173" s="261" t="s">
        <v>665</v>
      </c>
      <c r="G173" s="259"/>
      <c r="H173" s="260" t="s">
        <v>1</v>
      </c>
      <c r="I173" s="262"/>
      <c r="J173" s="259"/>
      <c r="K173" s="259"/>
      <c r="L173" s="263"/>
      <c r="M173" s="264"/>
      <c r="N173" s="265"/>
      <c r="O173" s="265"/>
      <c r="P173" s="265"/>
      <c r="Q173" s="265"/>
      <c r="R173" s="265"/>
      <c r="S173" s="265"/>
      <c r="T173" s="26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7" t="s">
        <v>591</v>
      </c>
      <c r="AU173" s="267" t="s">
        <v>85</v>
      </c>
      <c r="AV173" s="14" t="s">
        <v>83</v>
      </c>
      <c r="AW173" s="14" t="s">
        <v>31</v>
      </c>
      <c r="AX173" s="14" t="s">
        <v>75</v>
      </c>
      <c r="AY173" s="267" t="s">
        <v>160</v>
      </c>
    </row>
    <row r="174" s="13" customFormat="1">
      <c r="A174" s="13"/>
      <c r="B174" s="236"/>
      <c r="C174" s="237"/>
      <c r="D174" s="238" t="s">
        <v>591</v>
      </c>
      <c r="E174" s="239" t="s">
        <v>1</v>
      </c>
      <c r="F174" s="240" t="s">
        <v>672</v>
      </c>
      <c r="G174" s="237"/>
      <c r="H174" s="241">
        <v>16</v>
      </c>
      <c r="I174" s="242"/>
      <c r="J174" s="237"/>
      <c r="K174" s="237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591</v>
      </c>
      <c r="AU174" s="247" t="s">
        <v>85</v>
      </c>
      <c r="AV174" s="13" t="s">
        <v>85</v>
      </c>
      <c r="AW174" s="13" t="s">
        <v>31</v>
      </c>
      <c r="AX174" s="13" t="s">
        <v>75</v>
      </c>
      <c r="AY174" s="247" t="s">
        <v>160</v>
      </c>
    </row>
    <row r="175" s="13" customFormat="1">
      <c r="A175" s="13"/>
      <c r="B175" s="236"/>
      <c r="C175" s="237"/>
      <c r="D175" s="238" t="s">
        <v>591</v>
      </c>
      <c r="E175" s="239" t="s">
        <v>1</v>
      </c>
      <c r="F175" s="240" t="s">
        <v>673</v>
      </c>
      <c r="G175" s="237"/>
      <c r="H175" s="241">
        <v>16</v>
      </c>
      <c r="I175" s="242"/>
      <c r="J175" s="237"/>
      <c r="K175" s="237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591</v>
      </c>
      <c r="AU175" s="247" t="s">
        <v>85</v>
      </c>
      <c r="AV175" s="13" t="s">
        <v>85</v>
      </c>
      <c r="AW175" s="13" t="s">
        <v>31</v>
      </c>
      <c r="AX175" s="13" t="s">
        <v>75</v>
      </c>
      <c r="AY175" s="247" t="s">
        <v>160</v>
      </c>
    </row>
    <row r="176" s="15" customFormat="1">
      <c r="A176" s="15"/>
      <c r="B176" s="268"/>
      <c r="C176" s="269"/>
      <c r="D176" s="238" t="s">
        <v>591</v>
      </c>
      <c r="E176" s="270" t="s">
        <v>1</v>
      </c>
      <c r="F176" s="271" t="s">
        <v>660</v>
      </c>
      <c r="G176" s="269"/>
      <c r="H176" s="272">
        <v>32</v>
      </c>
      <c r="I176" s="273"/>
      <c r="J176" s="269"/>
      <c r="K176" s="269"/>
      <c r="L176" s="274"/>
      <c r="M176" s="275"/>
      <c r="N176" s="276"/>
      <c r="O176" s="276"/>
      <c r="P176" s="276"/>
      <c r="Q176" s="276"/>
      <c r="R176" s="276"/>
      <c r="S176" s="276"/>
      <c r="T176" s="27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8" t="s">
        <v>591</v>
      </c>
      <c r="AU176" s="278" t="s">
        <v>85</v>
      </c>
      <c r="AV176" s="15" t="s">
        <v>165</v>
      </c>
      <c r="AW176" s="15" t="s">
        <v>31</v>
      </c>
      <c r="AX176" s="15" t="s">
        <v>83</v>
      </c>
      <c r="AY176" s="278" t="s">
        <v>160</v>
      </c>
    </row>
    <row r="177" s="13" customFormat="1">
      <c r="A177" s="13"/>
      <c r="B177" s="236"/>
      <c r="C177" s="237"/>
      <c r="D177" s="238" t="s">
        <v>591</v>
      </c>
      <c r="E177" s="237"/>
      <c r="F177" s="240" t="s">
        <v>674</v>
      </c>
      <c r="G177" s="237"/>
      <c r="H177" s="241">
        <v>33.6</v>
      </c>
      <c r="I177" s="242"/>
      <c r="J177" s="237"/>
      <c r="K177" s="237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591</v>
      </c>
      <c r="AU177" s="247" t="s">
        <v>85</v>
      </c>
      <c r="AV177" s="13" t="s">
        <v>85</v>
      </c>
      <c r="AW177" s="13" t="s">
        <v>4</v>
      </c>
      <c r="AX177" s="13" t="s">
        <v>83</v>
      </c>
      <c r="AY177" s="247" t="s">
        <v>160</v>
      </c>
    </row>
    <row r="178" s="11" customFormat="1" ht="22.8" customHeight="1">
      <c r="A178" s="11"/>
      <c r="B178" s="196"/>
      <c r="C178" s="197"/>
      <c r="D178" s="198" t="s">
        <v>74</v>
      </c>
      <c r="E178" s="234" t="s">
        <v>675</v>
      </c>
      <c r="F178" s="234" t="s">
        <v>676</v>
      </c>
      <c r="G178" s="197"/>
      <c r="H178" s="197"/>
      <c r="I178" s="200"/>
      <c r="J178" s="235">
        <f>BK178</f>
        <v>0</v>
      </c>
      <c r="K178" s="197"/>
      <c r="L178" s="202"/>
      <c r="M178" s="203"/>
      <c r="N178" s="204"/>
      <c r="O178" s="204"/>
      <c r="P178" s="205">
        <f>SUM(P179:P211)</f>
        <v>0</v>
      </c>
      <c r="Q178" s="204"/>
      <c r="R178" s="205">
        <f>SUM(R179:R211)</f>
        <v>0.13794999999999998</v>
      </c>
      <c r="S178" s="204"/>
      <c r="T178" s="206">
        <f>SUM(T179:T211)</f>
        <v>1.5158500000000003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7" t="s">
        <v>85</v>
      </c>
      <c r="AT178" s="208" t="s">
        <v>74</v>
      </c>
      <c r="AU178" s="208" t="s">
        <v>83</v>
      </c>
      <c r="AY178" s="207" t="s">
        <v>160</v>
      </c>
      <c r="BK178" s="209">
        <f>SUM(BK179:BK211)</f>
        <v>0</v>
      </c>
    </row>
    <row r="179" s="2" customFormat="1" ht="16.5" customHeight="1">
      <c r="A179" s="38"/>
      <c r="B179" s="39"/>
      <c r="C179" s="210" t="s">
        <v>195</v>
      </c>
      <c r="D179" s="210" t="s">
        <v>161</v>
      </c>
      <c r="E179" s="211" t="s">
        <v>677</v>
      </c>
      <c r="F179" s="212" t="s">
        <v>678</v>
      </c>
      <c r="G179" s="213" t="s">
        <v>164</v>
      </c>
      <c r="H179" s="214">
        <v>150</v>
      </c>
      <c r="I179" s="215"/>
      <c r="J179" s="216">
        <f>ROUND(I179*H179,2)</f>
        <v>0</v>
      </c>
      <c r="K179" s="212" t="s">
        <v>622</v>
      </c>
      <c r="L179" s="44"/>
      <c r="M179" s="217" t="s">
        <v>1</v>
      </c>
      <c r="N179" s="218" t="s">
        <v>40</v>
      </c>
      <c r="O179" s="91"/>
      <c r="P179" s="219">
        <f>O179*H179</f>
        <v>0</v>
      </c>
      <c r="Q179" s="219">
        <v>0</v>
      </c>
      <c r="R179" s="219">
        <f>Q179*H179</f>
        <v>0</v>
      </c>
      <c r="S179" s="219">
        <v>0.00982</v>
      </c>
      <c r="T179" s="220">
        <f>S179*H179</f>
        <v>1.473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188</v>
      </c>
      <c r="AT179" s="221" t="s">
        <v>161</v>
      </c>
      <c r="AU179" s="221" t="s">
        <v>85</v>
      </c>
      <c r="AY179" s="17" t="s">
        <v>160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83</v>
      </c>
      <c r="BK179" s="222">
        <f>ROUND(I179*H179,2)</f>
        <v>0</v>
      </c>
      <c r="BL179" s="17" t="s">
        <v>188</v>
      </c>
      <c r="BM179" s="221" t="s">
        <v>679</v>
      </c>
    </row>
    <row r="180" s="2" customFormat="1" ht="16.5" customHeight="1">
      <c r="A180" s="38"/>
      <c r="B180" s="39"/>
      <c r="C180" s="210" t="s">
        <v>7</v>
      </c>
      <c r="D180" s="210" t="s">
        <v>161</v>
      </c>
      <c r="E180" s="211" t="s">
        <v>680</v>
      </c>
      <c r="F180" s="212" t="s">
        <v>681</v>
      </c>
      <c r="G180" s="213" t="s">
        <v>164</v>
      </c>
      <c r="H180" s="214">
        <v>20</v>
      </c>
      <c r="I180" s="215"/>
      <c r="J180" s="216">
        <f>ROUND(I180*H180,2)</f>
        <v>0</v>
      </c>
      <c r="K180" s="212" t="s">
        <v>622</v>
      </c>
      <c r="L180" s="44"/>
      <c r="M180" s="217" t="s">
        <v>1</v>
      </c>
      <c r="N180" s="218" t="s">
        <v>40</v>
      </c>
      <c r="O180" s="91"/>
      <c r="P180" s="219">
        <f>O180*H180</f>
        <v>0</v>
      </c>
      <c r="Q180" s="219">
        <v>0.00059</v>
      </c>
      <c r="R180" s="219">
        <f>Q180*H180</f>
        <v>0.0118</v>
      </c>
      <c r="S180" s="219">
        <v>0</v>
      </c>
      <c r="T180" s="22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188</v>
      </c>
      <c r="AT180" s="221" t="s">
        <v>161</v>
      </c>
      <c r="AU180" s="221" t="s">
        <v>85</v>
      </c>
      <c r="AY180" s="17" t="s">
        <v>160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83</v>
      </c>
      <c r="BK180" s="222">
        <f>ROUND(I180*H180,2)</f>
        <v>0</v>
      </c>
      <c r="BL180" s="17" t="s">
        <v>188</v>
      </c>
      <c r="BM180" s="221" t="s">
        <v>682</v>
      </c>
    </row>
    <row r="181" s="13" customFormat="1">
      <c r="A181" s="13"/>
      <c r="B181" s="236"/>
      <c r="C181" s="237"/>
      <c r="D181" s="238" t="s">
        <v>591</v>
      </c>
      <c r="E181" s="239" t="s">
        <v>1</v>
      </c>
      <c r="F181" s="240" t="s">
        <v>683</v>
      </c>
      <c r="G181" s="237"/>
      <c r="H181" s="241">
        <v>20</v>
      </c>
      <c r="I181" s="242"/>
      <c r="J181" s="237"/>
      <c r="K181" s="237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591</v>
      </c>
      <c r="AU181" s="247" t="s">
        <v>85</v>
      </c>
      <c r="AV181" s="13" t="s">
        <v>85</v>
      </c>
      <c r="AW181" s="13" t="s">
        <v>31</v>
      </c>
      <c r="AX181" s="13" t="s">
        <v>83</v>
      </c>
      <c r="AY181" s="247" t="s">
        <v>160</v>
      </c>
    </row>
    <row r="182" s="2" customFormat="1" ht="16.5" customHeight="1">
      <c r="A182" s="38"/>
      <c r="B182" s="39"/>
      <c r="C182" s="210" t="s">
        <v>199</v>
      </c>
      <c r="D182" s="210" t="s">
        <v>161</v>
      </c>
      <c r="E182" s="211" t="s">
        <v>684</v>
      </c>
      <c r="F182" s="212" t="s">
        <v>685</v>
      </c>
      <c r="G182" s="213" t="s">
        <v>164</v>
      </c>
      <c r="H182" s="214">
        <v>37</v>
      </c>
      <c r="I182" s="215"/>
      <c r="J182" s="216">
        <f>ROUND(I182*H182,2)</f>
        <v>0</v>
      </c>
      <c r="K182" s="212" t="s">
        <v>622</v>
      </c>
      <c r="L182" s="44"/>
      <c r="M182" s="217" t="s">
        <v>1</v>
      </c>
      <c r="N182" s="218" t="s">
        <v>40</v>
      </c>
      <c r="O182" s="91"/>
      <c r="P182" s="219">
        <f>O182*H182</f>
        <v>0</v>
      </c>
      <c r="Q182" s="219">
        <v>0.0020100000000000004</v>
      </c>
      <c r="R182" s="219">
        <f>Q182*H182</f>
        <v>0.07437</v>
      </c>
      <c r="S182" s="219">
        <v>0</v>
      </c>
      <c r="T182" s="22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188</v>
      </c>
      <c r="AT182" s="221" t="s">
        <v>161</v>
      </c>
      <c r="AU182" s="221" t="s">
        <v>85</v>
      </c>
      <c r="AY182" s="17" t="s">
        <v>160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83</v>
      </c>
      <c r="BK182" s="222">
        <f>ROUND(I182*H182,2)</f>
        <v>0</v>
      </c>
      <c r="BL182" s="17" t="s">
        <v>188</v>
      </c>
      <c r="BM182" s="221" t="s">
        <v>686</v>
      </c>
    </row>
    <row r="183" s="13" customFormat="1">
      <c r="A183" s="13"/>
      <c r="B183" s="236"/>
      <c r="C183" s="237"/>
      <c r="D183" s="238" t="s">
        <v>591</v>
      </c>
      <c r="E183" s="239" t="s">
        <v>1</v>
      </c>
      <c r="F183" s="240" t="s">
        <v>687</v>
      </c>
      <c r="G183" s="237"/>
      <c r="H183" s="241">
        <v>37</v>
      </c>
      <c r="I183" s="242"/>
      <c r="J183" s="237"/>
      <c r="K183" s="237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591</v>
      </c>
      <c r="AU183" s="247" t="s">
        <v>85</v>
      </c>
      <c r="AV183" s="13" t="s">
        <v>85</v>
      </c>
      <c r="AW183" s="13" t="s">
        <v>31</v>
      </c>
      <c r="AX183" s="13" t="s">
        <v>83</v>
      </c>
      <c r="AY183" s="247" t="s">
        <v>160</v>
      </c>
    </row>
    <row r="184" s="2" customFormat="1" ht="16.5" customHeight="1">
      <c r="A184" s="38"/>
      <c r="B184" s="39"/>
      <c r="C184" s="210" t="s">
        <v>237</v>
      </c>
      <c r="D184" s="210" t="s">
        <v>161</v>
      </c>
      <c r="E184" s="211" t="s">
        <v>688</v>
      </c>
      <c r="F184" s="212" t="s">
        <v>689</v>
      </c>
      <c r="G184" s="213" t="s">
        <v>164</v>
      </c>
      <c r="H184" s="214">
        <v>22.5</v>
      </c>
      <c r="I184" s="215"/>
      <c r="J184" s="216">
        <f>ROUND(I184*H184,2)</f>
        <v>0</v>
      </c>
      <c r="K184" s="212" t="s">
        <v>622</v>
      </c>
      <c r="L184" s="44"/>
      <c r="M184" s="217" t="s">
        <v>1</v>
      </c>
      <c r="N184" s="218" t="s">
        <v>40</v>
      </c>
      <c r="O184" s="91"/>
      <c r="P184" s="219">
        <f>O184*H184</f>
        <v>0</v>
      </c>
      <c r="Q184" s="219">
        <v>0.00048</v>
      </c>
      <c r="R184" s="219">
        <f>Q184*H184</f>
        <v>0.0108</v>
      </c>
      <c r="S184" s="219">
        <v>0</v>
      </c>
      <c r="T184" s="22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1" t="s">
        <v>188</v>
      </c>
      <c r="AT184" s="221" t="s">
        <v>161</v>
      </c>
      <c r="AU184" s="221" t="s">
        <v>85</v>
      </c>
      <c r="AY184" s="17" t="s">
        <v>160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7" t="s">
        <v>83</v>
      </c>
      <c r="BK184" s="222">
        <f>ROUND(I184*H184,2)</f>
        <v>0</v>
      </c>
      <c r="BL184" s="17" t="s">
        <v>188</v>
      </c>
      <c r="BM184" s="221" t="s">
        <v>690</v>
      </c>
    </row>
    <row r="185" s="13" customFormat="1">
      <c r="A185" s="13"/>
      <c r="B185" s="236"/>
      <c r="C185" s="237"/>
      <c r="D185" s="238" t="s">
        <v>591</v>
      </c>
      <c r="E185" s="239" t="s">
        <v>1</v>
      </c>
      <c r="F185" s="240" t="s">
        <v>691</v>
      </c>
      <c r="G185" s="237"/>
      <c r="H185" s="241">
        <v>22.5</v>
      </c>
      <c r="I185" s="242"/>
      <c r="J185" s="237"/>
      <c r="K185" s="237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591</v>
      </c>
      <c r="AU185" s="247" t="s">
        <v>85</v>
      </c>
      <c r="AV185" s="13" t="s">
        <v>85</v>
      </c>
      <c r="AW185" s="13" t="s">
        <v>31</v>
      </c>
      <c r="AX185" s="13" t="s">
        <v>83</v>
      </c>
      <c r="AY185" s="247" t="s">
        <v>160</v>
      </c>
    </row>
    <row r="186" s="2" customFormat="1" ht="16.5" customHeight="1">
      <c r="A186" s="38"/>
      <c r="B186" s="39"/>
      <c r="C186" s="210" t="s">
        <v>202</v>
      </c>
      <c r="D186" s="210" t="s">
        <v>161</v>
      </c>
      <c r="E186" s="211" t="s">
        <v>692</v>
      </c>
      <c r="F186" s="212" t="s">
        <v>693</v>
      </c>
      <c r="G186" s="213" t="s">
        <v>164</v>
      </c>
      <c r="H186" s="214">
        <v>9</v>
      </c>
      <c r="I186" s="215"/>
      <c r="J186" s="216">
        <f>ROUND(I186*H186,2)</f>
        <v>0</v>
      </c>
      <c r="K186" s="212" t="s">
        <v>622</v>
      </c>
      <c r="L186" s="44"/>
      <c r="M186" s="217" t="s">
        <v>1</v>
      </c>
      <c r="N186" s="218" t="s">
        <v>40</v>
      </c>
      <c r="O186" s="91"/>
      <c r="P186" s="219">
        <f>O186*H186</f>
        <v>0</v>
      </c>
      <c r="Q186" s="219">
        <v>0.0022399999999999996</v>
      </c>
      <c r="R186" s="219">
        <f>Q186*H186</f>
        <v>0.020159999999999996</v>
      </c>
      <c r="S186" s="219">
        <v>0</v>
      </c>
      <c r="T186" s="22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1" t="s">
        <v>188</v>
      </c>
      <c r="AT186" s="221" t="s">
        <v>161</v>
      </c>
      <c r="AU186" s="221" t="s">
        <v>85</v>
      </c>
      <c r="AY186" s="17" t="s">
        <v>160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7" t="s">
        <v>83</v>
      </c>
      <c r="BK186" s="222">
        <f>ROUND(I186*H186,2)</f>
        <v>0</v>
      </c>
      <c r="BL186" s="17" t="s">
        <v>188</v>
      </c>
      <c r="BM186" s="221" t="s">
        <v>694</v>
      </c>
    </row>
    <row r="187" s="13" customFormat="1">
      <c r="A187" s="13"/>
      <c r="B187" s="236"/>
      <c r="C187" s="237"/>
      <c r="D187" s="238" t="s">
        <v>591</v>
      </c>
      <c r="E187" s="239" t="s">
        <v>1</v>
      </c>
      <c r="F187" s="240" t="s">
        <v>695</v>
      </c>
      <c r="G187" s="237"/>
      <c r="H187" s="241">
        <v>9</v>
      </c>
      <c r="I187" s="242"/>
      <c r="J187" s="237"/>
      <c r="K187" s="237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591</v>
      </c>
      <c r="AU187" s="247" t="s">
        <v>85</v>
      </c>
      <c r="AV187" s="13" t="s">
        <v>85</v>
      </c>
      <c r="AW187" s="13" t="s">
        <v>31</v>
      </c>
      <c r="AX187" s="13" t="s">
        <v>83</v>
      </c>
      <c r="AY187" s="247" t="s">
        <v>160</v>
      </c>
    </row>
    <row r="188" s="2" customFormat="1" ht="16.5" customHeight="1">
      <c r="A188" s="38"/>
      <c r="B188" s="39"/>
      <c r="C188" s="210" t="s">
        <v>244</v>
      </c>
      <c r="D188" s="210" t="s">
        <v>161</v>
      </c>
      <c r="E188" s="211" t="s">
        <v>696</v>
      </c>
      <c r="F188" s="212" t="s">
        <v>697</v>
      </c>
      <c r="G188" s="213" t="s">
        <v>164</v>
      </c>
      <c r="H188" s="214">
        <v>10</v>
      </c>
      <c r="I188" s="215"/>
      <c r="J188" s="216">
        <f>ROUND(I188*H188,2)</f>
        <v>0</v>
      </c>
      <c r="K188" s="212" t="s">
        <v>622</v>
      </c>
      <c r="L188" s="44"/>
      <c r="M188" s="217" t="s">
        <v>1</v>
      </c>
      <c r="N188" s="218" t="s">
        <v>40</v>
      </c>
      <c r="O188" s="91"/>
      <c r="P188" s="219">
        <f>O188*H188</f>
        <v>0</v>
      </c>
      <c r="Q188" s="219">
        <v>0.00193</v>
      </c>
      <c r="R188" s="219">
        <f>Q188*H188</f>
        <v>0.0193</v>
      </c>
      <c r="S188" s="219">
        <v>0</v>
      </c>
      <c r="T188" s="22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1" t="s">
        <v>188</v>
      </c>
      <c r="AT188" s="221" t="s">
        <v>161</v>
      </c>
      <c r="AU188" s="221" t="s">
        <v>85</v>
      </c>
      <c r="AY188" s="17" t="s">
        <v>160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7" t="s">
        <v>83</v>
      </c>
      <c r="BK188" s="222">
        <f>ROUND(I188*H188,2)</f>
        <v>0</v>
      </c>
      <c r="BL188" s="17" t="s">
        <v>188</v>
      </c>
      <c r="BM188" s="221" t="s">
        <v>698</v>
      </c>
    </row>
    <row r="189" s="2" customFormat="1" ht="21.75" customHeight="1">
      <c r="A189" s="38"/>
      <c r="B189" s="39"/>
      <c r="C189" s="210" t="s">
        <v>206</v>
      </c>
      <c r="D189" s="210" t="s">
        <v>161</v>
      </c>
      <c r="E189" s="211" t="s">
        <v>699</v>
      </c>
      <c r="F189" s="212" t="s">
        <v>700</v>
      </c>
      <c r="G189" s="213" t="s">
        <v>584</v>
      </c>
      <c r="H189" s="214">
        <v>12</v>
      </c>
      <c r="I189" s="215"/>
      <c r="J189" s="216">
        <f>ROUND(I189*H189,2)</f>
        <v>0</v>
      </c>
      <c r="K189" s="212" t="s">
        <v>585</v>
      </c>
      <c r="L189" s="44"/>
      <c r="M189" s="217" t="s">
        <v>1</v>
      </c>
      <c r="N189" s="218" t="s">
        <v>40</v>
      </c>
      <c r="O189" s="91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188</v>
      </c>
      <c r="AT189" s="221" t="s">
        <v>161</v>
      </c>
      <c r="AU189" s="221" t="s">
        <v>85</v>
      </c>
      <c r="AY189" s="17" t="s">
        <v>160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83</v>
      </c>
      <c r="BK189" s="222">
        <f>ROUND(I189*H189,2)</f>
        <v>0</v>
      </c>
      <c r="BL189" s="17" t="s">
        <v>188</v>
      </c>
      <c r="BM189" s="221" t="s">
        <v>701</v>
      </c>
    </row>
    <row r="190" s="2" customFormat="1" ht="21.75" customHeight="1">
      <c r="A190" s="38"/>
      <c r="B190" s="39"/>
      <c r="C190" s="210" t="s">
        <v>251</v>
      </c>
      <c r="D190" s="210" t="s">
        <v>161</v>
      </c>
      <c r="E190" s="211" t="s">
        <v>702</v>
      </c>
      <c r="F190" s="212" t="s">
        <v>703</v>
      </c>
      <c r="G190" s="213" t="s">
        <v>584</v>
      </c>
      <c r="H190" s="214">
        <v>9</v>
      </c>
      <c r="I190" s="215"/>
      <c r="J190" s="216">
        <f>ROUND(I190*H190,2)</f>
        <v>0</v>
      </c>
      <c r="K190" s="212" t="s">
        <v>585</v>
      </c>
      <c r="L190" s="44"/>
      <c r="M190" s="217" t="s">
        <v>1</v>
      </c>
      <c r="N190" s="218" t="s">
        <v>40</v>
      </c>
      <c r="O190" s="91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1" t="s">
        <v>188</v>
      </c>
      <c r="AT190" s="221" t="s">
        <v>161</v>
      </c>
      <c r="AU190" s="221" t="s">
        <v>85</v>
      </c>
      <c r="AY190" s="17" t="s">
        <v>160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7" t="s">
        <v>83</v>
      </c>
      <c r="BK190" s="222">
        <f>ROUND(I190*H190,2)</f>
        <v>0</v>
      </c>
      <c r="BL190" s="17" t="s">
        <v>188</v>
      </c>
      <c r="BM190" s="221" t="s">
        <v>704</v>
      </c>
    </row>
    <row r="191" s="2" customFormat="1" ht="24.15" customHeight="1">
      <c r="A191" s="38"/>
      <c r="B191" s="39"/>
      <c r="C191" s="210" t="s">
        <v>209</v>
      </c>
      <c r="D191" s="210" t="s">
        <v>161</v>
      </c>
      <c r="E191" s="211" t="s">
        <v>705</v>
      </c>
      <c r="F191" s="212" t="s">
        <v>706</v>
      </c>
      <c r="G191" s="213" t="s">
        <v>584</v>
      </c>
      <c r="H191" s="214">
        <v>1</v>
      </c>
      <c r="I191" s="215"/>
      <c r="J191" s="216">
        <f>ROUND(I191*H191,2)</f>
        <v>0</v>
      </c>
      <c r="K191" s="212" t="s">
        <v>622</v>
      </c>
      <c r="L191" s="44"/>
      <c r="M191" s="217" t="s">
        <v>1</v>
      </c>
      <c r="N191" s="218" t="s">
        <v>40</v>
      </c>
      <c r="O191" s="91"/>
      <c r="P191" s="219">
        <f>O191*H191</f>
        <v>0</v>
      </c>
      <c r="Q191" s="219">
        <v>0</v>
      </c>
      <c r="R191" s="219">
        <f>Q191*H191</f>
        <v>0</v>
      </c>
      <c r="S191" s="219">
        <v>0.04285</v>
      </c>
      <c r="T191" s="220">
        <f>S191*H191</f>
        <v>0.04285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1" t="s">
        <v>188</v>
      </c>
      <c r="AT191" s="221" t="s">
        <v>161</v>
      </c>
      <c r="AU191" s="221" t="s">
        <v>85</v>
      </c>
      <c r="AY191" s="17" t="s">
        <v>160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7" t="s">
        <v>83</v>
      </c>
      <c r="BK191" s="222">
        <f>ROUND(I191*H191,2)</f>
        <v>0</v>
      </c>
      <c r="BL191" s="17" t="s">
        <v>188</v>
      </c>
      <c r="BM191" s="221" t="s">
        <v>707</v>
      </c>
    </row>
    <row r="192" s="2" customFormat="1" ht="37.8" customHeight="1">
      <c r="A192" s="38"/>
      <c r="B192" s="39"/>
      <c r="C192" s="210" t="s">
        <v>256</v>
      </c>
      <c r="D192" s="210" t="s">
        <v>161</v>
      </c>
      <c r="E192" s="211" t="s">
        <v>708</v>
      </c>
      <c r="F192" s="212" t="s">
        <v>709</v>
      </c>
      <c r="G192" s="213" t="s">
        <v>584</v>
      </c>
      <c r="H192" s="214">
        <v>1</v>
      </c>
      <c r="I192" s="215"/>
      <c r="J192" s="216">
        <f>ROUND(I192*H192,2)</f>
        <v>0</v>
      </c>
      <c r="K192" s="212" t="s">
        <v>622</v>
      </c>
      <c r="L192" s="44"/>
      <c r="M192" s="217" t="s">
        <v>1</v>
      </c>
      <c r="N192" s="218" t="s">
        <v>40</v>
      </c>
      <c r="O192" s="91"/>
      <c r="P192" s="219">
        <f>O192*H192</f>
        <v>0</v>
      </c>
      <c r="Q192" s="219">
        <v>0.00152</v>
      </c>
      <c r="R192" s="219">
        <f>Q192*H192</f>
        <v>0.00152</v>
      </c>
      <c r="S192" s="219">
        <v>0</v>
      </c>
      <c r="T192" s="22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1" t="s">
        <v>188</v>
      </c>
      <c r="AT192" s="221" t="s">
        <v>161</v>
      </c>
      <c r="AU192" s="221" t="s">
        <v>85</v>
      </c>
      <c r="AY192" s="17" t="s">
        <v>160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7" t="s">
        <v>83</v>
      </c>
      <c r="BK192" s="222">
        <f>ROUND(I192*H192,2)</f>
        <v>0</v>
      </c>
      <c r="BL192" s="17" t="s">
        <v>188</v>
      </c>
      <c r="BM192" s="221" t="s">
        <v>710</v>
      </c>
    </row>
    <row r="193" s="13" customFormat="1">
      <c r="A193" s="13"/>
      <c r="B193" s="236"/>
      <c r="C193" s="237"/>
      <c r="D193" s="238" t="s">
        <v>591</v>
      </c>
      <c r="E193" s="239" t="s">
        <v>1</v>
      </c>
      <c r="F193" s="240" t="s">
        <v>711</v>
      </c>
      <c r="G193" s="237"/>
      <c r="H193" s="241">
        <v>1</v>
      </c>
      <c r="I193" s="242"/>
      <c r="J193" s="237"/>
      <c r="K193" s="237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591</v>
      </c>
      <c r="AU193" s="247" t="s">
        <v>85</v>
      </c>
      <c r="AV193" s="13" t="s">
        <v>85</v>
      </c>
      <c r="AW193" s="13" t="s">
        <v>31</v>
      </c>
      <c r="AX193" s="13" t="s">
        <v>83</v>
      </c>
      <c r="AY193" s="247" t="s">
        <v>160</v>
      </c>
    </row>
    <row r="194" s="2" customFormat="1" ht="24.15" customHeight="1">
      <c r="A194" s="38"/>
      <c r="B194" s="39"/>
      <c r="C194" s="210" t="s">
        <v>213</v>
      </c>
      <c r="D194" s="210" t="s">
        <v>161</v>
      </c>
      <c r="E194" s="211" t="s">
        <v>712</v>
      </c>
      <c r="F194" s="212" t="s">
        <v>713</v>
      </c>
      <c r="G194" s="213" t="s">
        <v>164</v>
      </c>
      <c r="H194" s="214">
        <v>130</v>
      </c>
      <c r="I194" s="215"/>
      <c r="J194" s="216">
        <f>ROUND(I194*H194,2)</f>
        <v>0</v>
      </c>
      <c r="K194" s="212" t="s">
        <v>585</v>
      </c>
      <c r="L194" s="44"/>
      <c r="M194" s="217" t="s">
        <v>1</v>
      </c>
      <c r="N194" s="218" t="s">
        <v>40</v>
      </c>
      <c r="O194" s="91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1" t="s">
        <v>188</v>
      </c>
      <c r="AT194" s="221" t="s">
        <v>161</v>
      </c>
      <c r="AU194" s="221" t="s">
        <v>85</v>
      </c>
      <c r="AY194" s="17" t="s">
        <v>160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17" t="s">
        <v>83</v>
      </c>
      <c r="BK194" s="222">
        <f>ROUND(I194*H194,2)</f>
        <v>0</v>
      </c>
      <c r="BL194" s="17" t="s">
        <v>188</v>
      </c>
      <c r="BM194" s="221" t="s">
        <v>714</v>
      </c>
    </row>
    <row r="195" s="2" customFormat="1" ht="24.15" customHeight="1">
      <c r="A195" s="38"/>
      <c r="B195" s="39"/>
      <c r="C195" s="210" t="s">
        <v>261</v>
      </c>
      <c r="D195" s="210" t="s">
        <v>161</v>
      </c>
      <c r="E195" s="211" t="s">
        <v>715</v>
      </c>
      <c r="F195" s="212" t="s">
        <v>716</v>
      </c>
      <c r="G195" s="213" t="s">
        <v>717</v>
      </c>
      <c r="H195" s="279"/>
      <c r="I195" s="215"/>
      <c r="J195" s="216">
        <f>ROUND(I195*H195,2)</f>
        <v>0</v>
      </c>
      <c r="K195" s="212" t="s">
        <v>622</v>
      </c>
      <c r="L195" s="44"/>
      <c r="M195" s="217" t="s">
        <v>1</v>
      </c>
      <c r="N195" s="218" t="s">
        <v>40</v>
      </c>
      <c r="O195" s="91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188</v>
      </c>
      <c r="AT195" s="221" t="s">
        <v>161</v>
      </c>
      <c r="AU195" s="221" t="s">
        <v>85</v>
      </c>
      <c r="AY195" s="17" t="s">
        <v>160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83</v>
      </c>
      <c r="BK195" s="222">
        <f>ROUND(I195*H195,2)</f>
        <v>0</v>
      </c>
      <c r="BL195" s="17" t="s">
        <v>188</v>
      </c>
      <c r="BM195" s="221" t="s">
        <v>718</v>
      </c>
    </row>
    <row r="196" s="2" customFormat="1" ht="16.5" customHeight="1">
      <c r="A196" s="38"/>
      <c r="B196" s="39"/>
      <c r="C196" s="210" t="s">
        <v>216</v>
      </c>
      <c r="D196" s="210" t="s">
        <v>161</v>
      </c>
      <c r="E196" s="211" t="s">
        <v>719</v>
      </c>
      <c r="F196" s="212" t="s">
        <v>720</v>
      </c>
      <c r="G196" s="213" t="s">
        <v>164</v>
      </c>
      <c r="H196" s="214">
        <v>22.5</v>
      </c>
      <c r="I196" s="215"/>
      <c r="J196" s="216">
        <f>ROUND(I196*H196,2)</f>
        <v>0</v>
      </c>
      <c r="K196" s="212" t="s">
        <v>1</v>
      </c>
      <c r="L196" s="44"/>
      <c r="M196" s="217" t="s">
        <v>1</v>
      </c>
      <c r="N196" s="218" t="s">
        <v>40</v>
      </c>
      <c r="O196" s="91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1" t="s">
        <v>188</v>
      </c>
      <c r="AT196" s="221" t="s">
        <v>161</v>
      </c>
      <c r="AU196" s="221" t="s">
        <v>85</v>
      </c>
      <c r="AY196" s="17" t="s">
        <v>160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7" t="s">
        <v>83</v>
      </c>
      <c r="BK196" s="222">
        <f>ROUND(I196*H196,2)</f>
        <v>0</v>
      </c>
      <c r="BL196" s="17" t="s">
        <v>188</v>
      </c>
      <c r="BM196" s="221" t="s">
        <v>721</v>
      </c>
    </row>
    <row r="197" s="13" customFormat="1">
      <c r="A197" s="13"/>
      <c r="B197" s="236"/>
      <c r="C197" s="237"/>
      <c r="D197" s="238" t="s">
        <v>591</v>
      </c>
      <c r="E197" s="239" t="s">
        <v>1</v>
      </c>
      <c r="F197" s="240" t="s">
        <v>722</v>
      </c>
      <c r="G197" s="237"/>
      <c r="H197" s="241">
        <v>22.5</v>
      </c>
      <c r="I197" s="242"/>
      <c r="J197" s="237"/>
      <c r="K197" s="237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591</v>
      </c>
      <c r="AU197" s="247" t="s">
        <v>85</v>
      </c>
      <c r="AV197" s="13" t="s">
        <v>85</v>
      </c>
      <c r="AW197" s="13" t="s">
        <v>31</v>
      </c>
      <c r="AX197" s="13" t="s">
        <v>83</v>
      </c>
      <c r="AY197" s="247" t="s">
        <v>160</v>
      </c>
    </row>
    <row r="198" s="2" customFormat="1" ht="16.5" customHeight="1">
      <c r="A198" s="38"/>
      <c r="B198" s="39"/>
      <c r="C198" s="210" t="s">
        <v>269</v>
      </c>
      <c r="D198" s="210" t="s">
        <v>161</v>
      </c>
      <c r="E198" s="211" t="s">
        <v>723</v>
      </c>
      <c r="F198" s="212" t="s">
        <v>724</v>
      </c>
      <c r="G198" s="213" t="s">
        <v>164</v>
      </c>
      <c r="H198" s="214">
        <v>6.5</v>
      </c>
      <c r="I198" s="215"/>
      <c r="J198" s="216">
        <f>ROUND(I198*H198,2)</f>
        <v>0</v>
      </c>
      <c r="K198" s="212" t="s">
        <v>1</v>
      </c>
      <c r="L198" s="44"/>
      <c r="M198" s="217" t="s">
        <v>1</v>
      </c>
      <c r="N198" s="218" t="s">
        <v>40</v>
      </c>
      <c r="O198" s="91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1" t="s">
        <v>188</v>
      </c>
      <c r="AT198" s="221" t="s">
        <v>161</v>
      </c>
      <c r="AU198" s="221" t="s">
        <v>85</v>
      </c>
      <c r="AY198" s="17" t="s">
        <v>160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7" t="s">
        <v>83</v>
      </c>
      <c r="BK198" s="222">
        <f>ROUND(I198*H198,2)</f>
        <v>0</v>
      </c>
      <c r="BL198" s="17" t="s">
        <v>188</v>
      </c>
      <c r="BM198" s="221" t="s">
        <v>725</v>
      </c>
    </row>
    <row r="199" s="13" customFormat="1">
      <c r="A199" s="13"/>
      <c r="B199" s="236"/>
      <c r="C199" s="237"/>
      <c r="D199" s="238" t="s">
        <v>591</v>
      </c>
      <c r="E199" s="239" t="s">
        <v>1</v>
      </c>
      <c r="F199" s="240" t="s">
        <v>726</v>
      </c>
      <c r="G199" s="237"/>
      <c r="H199" s="241">
        <v>6.5</v>
      </c>
      <c r="I199" s="242"/>
      <c r="J199" s="237"/>
      <c r="K199" s="237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591</v>
      </c>
      <c r="AU199" s="247" t="s">
        <v>85</v>
      </c>
      <c r="AV199" s="13" t="s">
        <v>85</v>
      </c>
      <c r="AW199" s="13" t="s">
        <v>31</v>
      </c>
      <c r="AX199" s="13" t="s">
        <v>83</v>
      </c>
      <c r="AY199" s="247" t="s">
        <v>160</v>
      </c>
    </row>
    <row r="200" s="2" customFormat="1" ht="16.5" customHeight="1">
      <c r="A200" s="38"/>
      <c r="B200" s="39"/>
      <c r="C200" s="210" t="s">
        <v>220</v>
      </c>
      <c r="D200" s="210" t="s">
        <v>161</v>
      </c>
      <c r="E200" s="211" t="s">
        <v>727</v>
      </c>
      <c r="F200" s="212" t="s">
        <v>728</v>
      </c>
      <c r="G200" s="213" t="s">
        <v>164</v>
      </c>
      <c r="H200" s="214">
        <v>2.5</v>
      </c>
      <c r="I200" s="215"/>
      <c r="J200" s="216">
        <f>ROUND(I200*H200,2)</f>
        <v>0</v>
      </c>
      <c r="K200" s="212" t="s">
        <v>1</v>
      </c>
      <c r="L200" s="44"/>
      <c r="M200" s="217" t="s">
        <v>1</v>
      </c>
      <c r="N200" s="218" t="s">
        <v>40</v>
      </c>
      <c r="O200" s="91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1" t="s">
        <v>188</v>
      </c>
      <c r="AT200" s="221" t="s">
        <v>161</v>
      </c>
      <c r="AU200" s="221" t="s">
        <v>85</v>
      </c>
      <c r="AY200" s="17" t="s">
        <v>160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7" t="s">
        <v>83</v>
      </c>
      <c r="BK200" s="222">
        <f>ROUND(I200*H200,2)</f>
        <v>0</v>
      </c>
      <c r="BL200" s="17" t="s">
        <v>188</v>
      </c>
      <c r="BM200" s="221" t="s">
        <v>729</v>
      </c>
    </row>
    <row r="201" s="13" customFormat="1">
      <c r="A201" s="13"/>
      <c r="B201" s="236"/>
      <c r="C201" s="237"/>
      <c r="D201" s="238" t="s">
        <v>591</v>
      </c>
      <c r="E201" s="239" t="s">
        <v>1</v>
      </c>
      <c r="F201" s="240" t="s">
        <v>730</v>
      </c>
      <c r="G201" s="237"/>
      <c r="H201" s="241">
        <v>2.5</v>
      </c>
      <c r="I201" s="242"/>
      <c r="J201" s="237"/>
      <c r="K201" s="237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591</v>
      </c>
      <c r="AU201" s="247" t="s">
        <v>85</v>
      </c>
      <c r="AV201" s="13" t="s">
        <v>85</v>
      </c>
      <c r="AW201" s="13" t="s">
        <v>31</v>
      </c>
      <c r="AX201" s="13" t="s">
        <v>83</v>
      </c>
      <c r="AY201" s="247" t="s">
        <v>160</v>
      </c>
    </row>
    <row r="202" s="2" customFormat="1" ht="24.15" customHeight="1">
      <c r="A202" s="38"/>
      <c r="B202" s="39"/>
      <c r="C202" s="210" t="s">
        <v>274</v>
      </c>
      <c r="D202" s="210" t="s">
        <v>161</v>
      </c>
      <c r="E202" s="211" t="s">
        <v>731</v>
      </c>
      <c r="F202" s="212" t="s">
        <v>732</v>
      </c>
      <c r="G202" s="213" t="s">
        <v>584</v>
      </c>
      <c r="H202" s="214">
        <v>29</v>
      </c>
      <c r="I202" s="215"/>
      <c r="J202" s="216">
        <f>ROUND(I202*H202,2)</f>
        <v>0</v>
      </c>
      <c r="K202" s="212" t="s">
        <v>1</v>
      </c>
      <c r="L202" s="44"/>
      <c r="M202" s="217" t="s">
        <v>1</v>
      </c>
      <c r="N202" s="218" t="s">
        <v>40</v>
      </c>
      <c r="O202" s="91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1" t="s">
        <v>188</v>
      </c>
      <c r="AT202" s="221" t="s">
        <v>161</v>
      </c>
      <c r="AU202" s="221" t="s">
        <v>85</v>
      </c>
      <c r="AY202" s="17" t="s">
        <v>160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7" t="s">
        <v>83</v>
      </c>
      <c r="BK202" s="222">
        <f>ROUND(I202*H202,2)</f>
        <v>0</v>
      </c>
      <c r="BL202" s="17" t="s">
        <v>188</v>
      </c>
      <c r="BM202" s="221" t="s">
        <v>733</v>
      </c>
    </row>
    <row r="203" s="2" customFormat="1" ht="24.15" customHeight="1">
      <c r="A203" s="38"/>
      <c r="B203" s="39"/>
      <c r="C203" s="210" t="s">
        <v>223</v>
      </c>
      <c r="D203" s="210" t="s">
        <v>161</v>
      </c>
      <c r="E203" s="211" t="s">
        <v>734</v>
      </c>
      <c r="F203" s="212" t="s">
        <v>735</v>
      </c>
      <c r="G203" s="213" t="s">
        <v>164</v>
      </c>
      <c r="H203" s="214">
        <v>14.5</v>
      </c>
      <c r="I203" s="215"/>
      <c r="J203" s="216">
        <f>ROUND(I203*H203,2)</f>
        <v>0</v>
      </c>
      <c r="K203" s="212" t="s">
        <v>1</v>
      </c>
      <c r="L203" s="44"/>
      <c r="M203" s="217" t="s">
        <v>1</v>
      </c>
      <c r="N203" s="218" t="s">
        <v>40</v>
      </c>
      <c r="O203" s="91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1" t="s">
        <v>188</v>
      </c>
      <c r="AT203" s="221" t="s">
        <v>161</v>
      </c>
      <c r="AU203" s="221" t="s">
        <v>85</v>
      </c>
      <c r="AY203" s="17" t="s">
        <v>160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17" t="s">
        <v>83</v>
      </c>
      <c r="BK203" s="222">
        <f>ROUND(I203*H203,2)</f>
        <v>0</v>
      </c>
      <c r="BL203" s="17" t="s">
        <v>188</v>
      </c>
      <c r="BM203" s="221" t="s">
        <v>736</v>
      </c>
    </row>
    <row r="204" s="2" customFormat="1" ht="16.5" customHeight="1">
      <c r="A204" s="38"/>
      <c r="B204" s="39"/>
      <c r="C204" s="210" t="s">
        <v>281</v>
      </c>
      <c r="D204" s="210" t="s">
        <v>161</v>
      </c>
      <c r="E204" s="211" t="s">
        <v>737</v>
      </c>
      <c r="F204" s="212" t="s">
        <v>738</v>
      </c>
      <c r="G204" s="213" t="s">
        <v>584</v>
      </c>
      <c r="H204" s="214">
        <v>2</v>
      </c>
      <c r="I204" s="215"/>
      <c r="J204" s="216">
        <f>ROUND(I204*H204,2)</f>
        <v>0</v>
      </c>
      <c r="K204" s="212" t="s">
        <v>1</v>
      </c>
      <c r="L204" s="44"/>
      <c r="M204" s="217" t="s">
        <v>1</v>
      </c>
      <c r="N204" s="218" t="s">
        <v>40</v>
      </c>
      <c r="O204" s="91"/>
      <c r="P204" s="219">
        <f>O204*H204</f>
        <v>0</v>
      </c>
      <c r="Q204" s="219">
        <v>0</v>
      </c>
      <c r="R204" s="219">
        <f>Q204*H204</f>
        <v>0</v>
      </c>
      <c r="S204" s="219">
        <v>0</v>
      </c>
      <c r="T204" s="22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188</v>
      </c>
      <c r="AT204" s="221" t="s">
        <v>161</v>
      </c>
      <c r="AU204" s="221" t="s">
        <v>85</v>
      </c>
      <c r="AY204" s="17" t="s">
        <v>160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83</v>
      </c>
      <c r="BK204" s="222">
        <f>ROUND(I204*H204,2)</f>
        <v>0</v>
      </c>
      <c r="BL204" s="17" t="s">
        <v>188</v>
      </c>
      <c r="BM204" s="221" t="s">
        <v>739</v>
      </c>
    </row>
    <row r="205" s="13" customFormat="1">
      <c r="A205" s="13"/>
      <c r="B205" s="236"/>
      <c r="C205" s="237"/>
      <c r="D205" s="238" t="s">
        <v>591</v>
      </c>
      <c r="E205" s="239" t="s">
        <v>1</v>
      </c>
      <c r="F205" s="240" t="s">
        <v>740</v>
      </c>
      <c r="G205" s="237"/>
      <c r="H205" s="241">
        <v>2</v>
      </c>
      <c r="I205" s="242"/>
      <c r="J205" s="237"/>
      <c r="K205" s="237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591</v>
      </c>
      <c r="AU205" s="247" t="s">
        <v>85</v>
      </c>
      <c r="AV205" s="13" t="s">
        <v>85</v>
      </c>
      <c r="AW205" s="13" t="s">
        <v>31</v>
      </c>
      <c r="AX205" s="13" t="s">
        <v>83</v>
      </c>
      <c r="AY205" s="247" t="s">
        <v>160</v>
      </c>
    </row>
    <row r="206" s="2" customFormat="1" ht="16.5" customHeight="1">
      <c r="A206" s="38"/>
      <c r="B206" s="39"/>
      <c r="C206" s="210" t="s">
        <v>227</v>
      </c>
      <c r="D206" s="210" t="s">
        <v>161</v>
      </c>
      <c r="E206" s="211" t="s">
        <v>741</v>
      </c>
      <c r="F206" s="212" t="s">
        <v>742</v>
      </c>
      <c r="G206" s="213" t="s">
        <v>584</v>
      </c>
      <c r="H206" s="214">
        <v>15</v>
      </c>
      <c r="I206" s="215"/>
      <c r="J206" s="216">
        <f>ROUND(I206*H206,2)</f>
        <v>0</v>
      </c>
      <c r="K206" s="212" t="s">
        <v>1</v>
      </c>
      <c r="L206" s="44"/>
      <c r="M206" s="217" t="s">
        <v>1</v>
      </c>
      <c r="N206" s="218" t="s">
        <v>40</v>
      </c>
      <c r="O206" s="91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188</v>
      </c>
      <c r="AT206" s="221" t="s">
        <v>161</v>
      </c>
      <c r="AU206" s="221" t="s">
        <v>85</v>
      </c>
      <c r="AY206" s="17" t="s">
        <v>160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83</v>
      </c>
      <c r="BK206" s="222">
        <f>ROUND(I206*H206,2)</f>
        <v>0</v>
      </c>
      <c r="BL206" s="17" t="s">
        <v>188</v>
      </c>
      <c r="BM206" s="221" t="s">
        <v>743</v>
      </c>
    </row>
    <row r="207" s="13" customFormat="1">
      <c r="A207" s="13"/>
      <c r="B207" s="236"/>
      <c r="C207" s="237"/>
      <c r="D207" s="238" t="s">
        <v>591</v>
      </c>
      <c r="E207" s="239" t="s">
        <v>1</v>
      </c>
      <c r="F207" s="240" t="s">
        <v>744</v>
      </c>
      <c r="G207" s="237"/>
      <c r="H207" s="241">
        <v>15</v>
      </c>
      <c r="I207" s="242"/>
      <c r="J207" s="237"/>
      <c r="K207" s="237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591</v>
      </c>
      <c r="AU207" s="247" t="s">
        <v>85</v>
      </c>
      <c r="AV207" s="13" t="s">
        <v>85</v>
      </c>
      <c r="AW207" s="13" t="s">
        <v>31</v>
      </c>
      <c r="AX207" s="13" t="s">
        <v>83</v>
      </c>
      <c r="AY207" s="247" t="s">
        <v>160</v>
      </c>
    </row>
    <row r="208" s="2" customFormat="1" ht="16.5" customHeight="1">
      <c r="A208" s="38"/>
      <c r="B208" s="39"/>
      <c r="C208" s="210" t="s">
        <v>288</v>
      </c>
      <c r="D208" s="210" t="s">
        <v>161</v>
      </c>
      <c r="E208" s="211" t="s">
        <v>745</v>
      </c>
      <c r="F208" s="212" t="s">
        <v>746</v>
      </c>
      <c r="G208" s="213" t="s">
        <v>584</v>
      </c>
      <c r="H208" s="214">
        <v>3</v>
      </c>
      <c r="I208" s="215"/>
      <c r="J208" s="216">
        <f>ROUND(I208*H208,2)</f>
        <v>0</v>
      </c>
      <c r="K208" s="212" t="s">
        <v>1</v>
      </c>
      <c r="L208" s="44"/>
      <c r="M208" s="217" t="s">
        <v>1</v>
      </c>
      <c r="N208" s="218" t="s">
        <v>40</v>
      </c>
      <c r="O208" s="91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188</v>
      </c>
      <c r="AT208" s="221" t="s">
        <v>161</v>
      </c>
      <c r="AU208" s="221" t="s">
        <v>85</v>
      </c>
      <c r="AY208" s="17" t="s">
        <v>160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83</v>
      </c>
      <c r="BK208" s="222">
        <f>ROUND(I208*H208,2)</f>
        <v>0</v>
      </c>
      <c r="BL208" s="17" t="s">
        <v>188</v>
      </c>
      <c r="BM208" s="221" t="s">
        <v>747</v>
      </c>
    </row>
    <row r="209" s="13" customFormat="1">
      <c r="A209" s="13"/>
      <c r="B209" s="236"/>
      <c r="C209" s="237"/>
      <c r="D209" s="238" t="s">
        <v>591</v>
      </c>
      <c r="E209" s="239" t="s">
        <v>1</v>
      </c>
      <c r="F209" s="240" t="s">
        <v>748</v>
      </c>
      <c r="G209" s="237"/>
      <c r="H209" s="241">
        <v>3</v>
      </c>
      <c r="I209" s="242"/>
      <c r="J209" s="237"/>
      <c r="K209" s="237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591</v>
      </c>
      <c r="AU209" s="247" t="s">
        <v>85</v>
      </c>
      <c r="AV209" s="13" t="s">
        <v>85</v>
      </c>
      <c r="AW209" s="13" t="s">
        <v>31</v>
      </c>
      <c r="AX209" s="13" t="s">
        <v>83</v>
      </c>
      <c r="AY209" s="247" t="s">
        <v>160</v>
      </c>
    </row>
    <row r="210" s="2" customFormat="1" ht="16.5" customHeight="1">
      <c r="A210" s="38"/>
      <c r="B210" s="39"/>
      <c r="C210" s="210" t="s">
        <v>230</v>
      </c>
      <c r="D210" s="210" t="s">
        <v>161</v>
      </c>
      <c r="E210" s="211" t="s">
        <v>749</v>
      </c>
      <c r="F210" s="212" t="s">
        <v>750</v>
      </c>
      <c r="G210" s="213" t="s">
        <v>584</v>
      </c>
      <c r="H210" s="214">
        <v>12</v>
      </c>
      <c r="I210" s="215"/>
      <c r="J210" s="216">
        <f>ROUND(I210*H210,2)</f>
        <v>0</v>
      </c>
      <c r="K210" s="212" t="s">
        <v>1</v>
      </c>
      <c r="L210" s="44"/>
      <c r="M210" s="217" t="s">
        <v>1</v>
      </c>
      <c r="N210" s="218" t="s">
        <v>40</v>
      </c>
      <c r="O210" s="91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1" t="s">
        <v>188</v>
      </c>
      <c r="AT210" s="221" t="s">
        <v>161</v>
      </c>
      <c r="AU210" s="221" t="s">
        <v>85</v>
      </c>
      <c r="AY210" s="17" t="s">
        <v>160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7" t="s">
        <v>83</v>
      </c>
      <c r="BK210" s="222">
        <f>ROUND(I210*H210,2)</f>
        <v>0</v>
      </c>
      <c r="BL210" s="17" t="s">
        <v>188</v>
      </c>
      <c r="BM210" s="221" t="s">
        <v>751</v>
      </c>
    </row>
    <row r="211" s="13" customFormat="1">
      <c r="A211" s="13"/>
      <c r="B211" s="236"/>
      <c r="C211" s="237"/>
      <c r="D211" s="238" t="s">
        <v>591</v>
      </c>
      <c r="E211" s="239" t="s">
        <v>1</v>
      </c>
      <c r="F211" s="240" t="s">
        <v>752</v>
      </c>
      <c r="G211" s="237"/>
      <c r="H211" s="241">
        <v>12</v>
      </c>
      <c r="I211" s="242"/>
      <c r="J211" s="237"/>
      <c r="K211" s="237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591</v>
      </c>
      <c r="AU211" s="247" t="s">
        <v>85</v>
      </c>
      <c r="AV211" s="13" t="s">
        <v>85</v>
      </c>
      <c r="AW211" s="13" t="s">
        <v>31</v>
      </c>
      <c r="AX211" s="13" t="s">
        <v>83</v>
      </c>
      <c r="AY211" s="247" t="s">
        <v>160</v>
      </c>
    </row>
    <row r="212" s="11" customFormat="1" ht="22.8" customHeight="1">
      <c r="A212" s="11"/>
      <c r="B212" s="196"/>
      <c r="C212" s="197"/>
      <c r="D212" s="198" t="s">
        <v>74</v>
      </c>
      <c r="E212" s="234" t="s">
        <v>753</v>
      </c>
      <c r="F212" s="234" t="s">
        <v>754</v>
      </c>
      <c r="G212" s="197"/>
      <c r="H212" s="197"/>
      <c r="I212" s="200"/>
      <c r="J212" s="235">
        <f>BK212</f>
        <v>0</v>
      </c>
      <c r="K212" s="197"/>
      <c r="L212" s="202"/>
      <c r="M212" s="203"/>
      <c r="N212" s="204"/>
      <c r="O212" s="204"/>
      <c r="P212" s="205">
        <f>SUM(P213:P229)</f>
        <v>0</v>
      </c>
      <c r="Q212" s="204"/>
      <c r="R212" s="205">
        <f>SUM(R213:R229)</f>
        <v>0.306395</v>
      </c>
      <c r="S212" s="204"/>
      <c r="T212" s="206">
        <f>SUM(T213:T229)</f>
        <v>1.273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R212" s="207" t="s">
        <v>85</v>
      </c>
      <c r="AT212" s="208" t="s">
        <v>74</v>
      </c>
      <c r="AU212" s="208" t="s">
        <v>83</v>
      </c>
      <c r="AY212" s="207" t="s">
        <v>160</v>
      </c>
      <c r="BK212" s="209">
        <f>SUM(BK213:BK229)</f>
        <v>0</v>
      </c>
    </row>
    <row r="213" s="2" customFormat="1" ht="16.5" customHeight="1">
      <c r="A213" s="38"/>
      <c r="B213" s="39"/>
      <c r="C213" s="210" t="s">
        <v>295</v>
      </c>
      <c r="D213" s="210" t="s">
        <v>161</v>
      </c>
      <c r="E213" s="211" t="s">
        <v>755</v>
      </c>
      <c r="F213" s="212" t="s">
        <v>756</v>
      </c>
      <c r="G213" s="213" t="s">
        <v>164</v>
      </c>
      <c r="H213" s="214">
        <v>190</v>
      </c>
      <c r="I213" s="215"/>
      <c r="J213" s="216">
        <f>ROUND(I213*H213,2)</f>
        <v>0</v>
      </c>
      <c r="K213" s="212" t="s">
        <v>622</v>
      </c>
      <c r="L213" s="44"/>
      <c r="M213" s="217" t="s">
        <v>1</v>
      </c>
      <c r="N213" s="218" t="s">
        <v>40</v>
      </c>
      <c r="O213" s="91"/>
      <c r="P213" s="219">
        <f>O213*H213</f>
        <v>0</v>
      </c>
      <c r="Q213" s="219">
        <v>0</v>
      </c>
      <c r="R213" s="219">
        <f>Q213*H213</f>
        <v>0</v>
      </c>
      <c r="S213" s="219">
        <v>0.0067</v>
      </c>
      <c r="T213" s="220">
        <f>S213*H213</f>
        <v>1.273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1" t="s">
        <v>188</v>
      </c>
      <c r="AT213" s="221" t="s">
        <v>161</v>
      </c>
      <c r="AU213" s="221" t="s">
        <v>85</v>
      </c>
      <c r="AY213" s="17" t="s">
        <v>160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7" t="s">
        <v>83</v>
      </c>
      <c r="BK213" s="222">
        <f>ROUND(I213*H213,2)</f>
        <v>0</v>
      </c>
      <c r="BL213" s="17" t="s">
        <v>188</v>
      </c>
      <c r="BM213" s="221" t="s">
        <v>757</v>
      </c>
    </row>
    <row r="214" s="2" customFormat="1" ht="24.15" customHeight="1">
      <c r="A214" s="38"/>
      <c r="B214" s="39"/>
      <c r="C214" s="210" t="s">
        <v>233</v>
      </c>
      <c r="D214" s="210" t="s">
        <v>161</v>
      </c>
      <c r="E214" s="211" t="s">
        <v>758</v>
      </c>
      <c r="F214" s="212" t="s">
        <v>759</v>
      </c>
      <c r="G214" s="213" t="s">
        <v>164</v>
      </c>
      <c r="H214" s="214">
        <v>117.5</v>
      </c>
      <c r="I214" s="215"/>
      <c r="J214" s="216">
        <f>ROUND(I214*H214,2)</f>
        <v>0</v>
      </c>
      <c r="K214" s="212" t="s">
        <v>622</v>
      </c>
      <c r="L214" s="44"/>
      <c r="M214" s="217" t="s">
        <v>1</v>
      </c>
      <c r="N214" s="218" t="s">
        <v>40</v>
      </c>
      <c r="O214" s="91"/>
      <c r="P214" s="219">
        <f>O214*H214</f>
        <v>0</v>
      </c>
      <c r="Q214" s="219">
        <v>0.00097999999999999984</v>
      </c>
      <c r="R214" s="219">
        <f>Q214*H214</f>
        <v>0.11515</v>
      </c>
      <c r="S214" s="219">
        <v>0</v>
      </c>
      <c r="T214" s="22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1" t="s">
        <v>188</v>
      </c>
      <c r="AT214" s="221" t="s">
        <v>161</v>
      </c>
      <c r="AU214" s="221" t="s">
        <v>85</v>
      </c>
      <c r="AY214" s="17" t="s">
        <v>160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17" t="s">
        <v>83</v>
      </c>
      <c r="BK214" s="222">
        <f>ROUND(I214*H214,2)</f>
        <v>0</v>
      </c>
      <c r="BL214" s="17" t="s">
        <v>188</v>
      </c>
      <c r="BM214" s="221" t="s">
        <v>760</v>
      </c>
    </row>
    <row r="215" s="13" customFormat="1">
      <c r="A215" s="13"/>
      <c r="B215" s="236"/>
      <c r="C215" s="237"/>
      <c r="D215" s="238" t="s">
        <v>591</v>
      </c>
      <c r="E215" s="239" t="s">
        <v>1</v>
      </c>
      <c r="F215" s="240" t="s">
        <v>761</v>
      </c>
      <c r="G215" s="237"/>
      <c r="H215" s="241">
        <v>117.5</v>
      </c>
      <c r="I215" s="242"/>
      <c r="J215" s="237"/>
      <c r="K215" s="237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591</v>
      </c>
      <c r="AU215" s="247" t="s">
        <v>85</v>
      </c>
      <c r="AV215" s="13" t="s">
        <v>85</v>
      </c>
      <c r="AW215" s="13" t="s">
        <v>31</v>
      </c>
      <c r="AX215" s="13" t="s">
        <v>83</v>
      </c>
      <c r="AY215" s="247" t="s">
        <v>160</v>
      </c>
    </row>
    <row r="216" s="2" customFormat="1" ht="24.15" customHeight="1">
      <c r="A216" s="38"/>
      <c r="B216" s="39"/>
      <c r="C216" s="210" t="s">
        <v>302</v>
      </c>
      <c r="D216" s="210" t="s">
        <v>161</v>
      </c>
      <c r="E216" s="211" t="s">
        <v>762</v>
      </c>
      <c r="F216" s="212" t="s">
        <v>763</v>
      </c>
      <c r="G216" s="213" t="s">
        <v>164</v>
      </c>
      <c r="H216" s="214">
        <v>47</v>
      </c>
      <c r="I216" s="215"/>
      <c r="J216" s="216">
        <f>ROUND(I216*H216,2)</f>
        <v>0</v>
      </c>
      <c r="K216" s="212" t="s">
        <v>622</v>
      </c>
      <c r="L216" s="44"/>
      <c r="M216" s="217" t="s">
        <v>1</v>
      </c>
      <c r="N216" s="218" t="s">
        <v>40</v>
      </c>
      <c r="O216" s="91"/>
      <c r="P216" s="219">
        <f>O216*H216</f>
        <v>0</v>
      </c>
      <c r="Q216" s="219">
        <v>0.00126</v>
      </c>
      <c r="R216" s="219">
        <f>Q216*H216</f>
        <v>0.059220000000000008</v>
      </c>
      <c r="S216" s="219">
        <v>0</v>
      </c>
      <c r="T216" s="22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1" t="s">
        <v>188</v>
      </c>
      <c r="AT216" s="221" t="s">
        <v>161</v>
      </c>
      <c r="AU216" s="221" t="s">
        <v>85</v>
      </c>
      <c r="AY216" s="17" t="s">
        <v>160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7" t="s">
        <v>83</v>
      </c>
      <c r="BK216" s="222">
        <f>ROUND(I216*H216,2)</f>
        <v>0</v>
      </c>
      <c r="BL216" s="17" t="s">
        <v>188</v>
      </c>
      <c r="BM216" s="221" t="s">
        <v>764</v>
      </c>
    </row>
    <row r="217" s="13" customFormat="1">
      <c r="A217" s="13"/>
      <c r="B217" s="236"/>
      <c r="C217" s="237"/>
      <c r="D217" s="238" t="s">
        <v>591</v>
      </c>
      <c r="E217" s="239" t="s">
        <v>1</v>
      </c>
      <c r="F217" s="240" t="s">
        <v>765</v>
      </c>
      <c r="G217" s="237"/>
      <c r="H217" s="241">
        <v>47</v>
      </c>
      <c r="I217" s="242"/>
      <c r="J217" s="237"/>
      <c r="K217" s="237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591</v>
      </c>
      <c r="AU217" s="247" t="s">
        <v>85</v>
      </c>
      <c r="AV217" s="13" t="s">
        <v>85</v>
      </c>
      <c r="AW217" s="13" t="s">
        <v>31</v>
      </c>
      <c r="AX217" s="13" t="s">
        <v>83</v>
      </c>
      <c r="AY217" s="247" t="s">
        <v>160</v>
      </c>
    </row>
    <row r="218" s="2" customFormat="1" ht="24.15" customHeight="1">
      <c r="A218" s="38"/>
      <c r="B218" s="39"/>
      <c r="C218" s="210" t="s">
        <v>236</v>
      </c>
      <c r="D218" s="210" t="s">
        <v>161</v>
      </c>
      <c r="E218" s="211" t="s">
        <v>766</v>
      </c>
      <c r="F218" s="212" t="s">
        <v>767</v>
      </c>
      <c r="G218" s="213" t="s">
        <v>164</v>
      </c>
      <c r="H218" s="214">
        <v>32</v>
      </c>
      <c r="I218" s="215"/>
      <c r="J218" s="216">
        <f>ROUND(I218*H218,2)</f>
        <v>0</v>
      </c>
      <c r="K218" s="212" t="s">
        <v>622</v>
      </c>
      <c r="L218" s="44"/>
      <c r="M218" s="217" t="s">
        <v>1</v>
      </c>
      <c r="N218" s="218" t="s">
        <v>40</v>
      </c>
      <c r="O218" s="91"/>
      <c r="P218" s="219">
        <f>O218*H218</f>
        <v>0</v>
      </c>
      <c r="Q218" s="219">
        <v>0.00153</v>
      </c>
      <c r="R218" s="219">
        <f>Q218*H218</f>
        <v>0.04896</v>
      </c>
      <c r="S218" s="219">
        <v>0</v>
      </c>
      <c r="T218" s="22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1" t="s">
        <v>188</v>
      </c>
      <c r="AT218" s="221" t="s">
        <v>161</v>
      </c>
      <c r="AU218" s="221" t="s">
        <v>85</v>
      </c>
      <c r="AY218" s="17" t="s">
        <v>160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7" t="s">
        <v>83</v>
      </c>
      <c r="BK218" s="222">
        <f>ROUND(I218*H218,2)</f>
        <v>0</v>
      </c>
      <c r="BL218" s="17" t="s">
        <v>188</v>
      </c>
      <c r="BM218" s="221" t="s">
        <v>768</v>
      </c>
    </row>
    <row r="219" s="2" customFormat="1" ht="24.15" customHeight="1">
      <c r="A219" s="38"/>
      <c r="B219" s="39"/>
      <c r="C219" s="210" t="s">
        <v>311</v>
      </c>
      <c r="D219" s="210" t="s">
        <v>161</v>
      </c>
      <c r="E219" s="211" t="s">
        <v>769</v>
      </c>
      <c r="F219" s="212" t="s">
        <v>770</v>
      </c>
      <c r="G219" s="213" t="s">
        <v>584</v>
      </c>
      <c r="H219" s="214">
        <v>6</v>
      </c>
      <c r="I219" s="215"/>
      <c r="J219" s="216">
        <f>ROUND(I219*H219,2)</f>
        <v>0</v>
      </c>
      <c r="K219" s="212" t="s">
        <v>585</v>
      </c>
      <c r="L219" s="44"/>
      <c r="M219" s="217" t="s">
        <v>1</v>
      </c>
      <c r="N219" s="218" t="s">
        <v>40</v>
      </c>
      <c r="O219" s="91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1" t="s">
        <v>188</v>
      </c>
      <c r="AT219" s="221" t="s">
        <v>161</v>
      </c>
      <c r="AU219" s="221" t="s">
        <v>85</v>
      </c>
      <c r="AY219" s="17" t="s">
        <v>160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7" t="s">
        <v>83</v>
      </c>
      <c r="BK219" s="222">
        <f>ROUND(I219*H219,2)</f>
        <v>0</v>
      </c>
      <c r="BL219" s="17" t="s">
        <v>188</v>
      </c>
      <c r="BM219" s="221" t="s">
        <v>771</v>
      </c>
    </row>
    <row r="220" s="2" customFormat="1" ht="16.5" customHeight="1">
      <c r="A220" s="38"/>
      <c r="B220" s="39"/>
      <c r="C220" s="210" t="s">
        <v>240</v>
      </c>
      <c r="D220" s="210" t="s">
        <v>161</v>
      </c>
      <c r="E220" s="211" t="s">
        <v>772</v>
      </c>
      <c r="F220" s="212" t="s">
        <v>773</v>
      </c>
      <c r="G220" s="213" t="s">
        <v>774</v>
      </c>
      <c r="H220" s="214">
        <v>10</v>
      </c>
      <c r="I220" s="215"/>
      <c r="J220" s="216">
        <f>ROUND(I220*H220,2)</f>
        <v>0</v>
      </c>
      <c r="K220" s="212" t="s">
        <v>585</v>
      </c>
      <c r="L220" s="44"/>
      <c r="M220" s="217" t="s">
        <v>1</v>
      </c>
      <c r="N220" s="218" t="s">
        <v>40</v>
      </c>
      <c r="O220" s="91"/>
      <c r="P220" s="219">
        <f>O220*H220</f>
        <v>0</v>
      </c>
      <c r="Q220" s="219">
        <v>0.00025</v>
      </c>
      <c r="R220" s="219">
        <f>Q220*H220</f>
        <v>0.0025</v>
      </c>
      <c r="S220" s="219">
        <v>0</v>
      </c>
      <c r="T220" s="22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1" t="s">
        <v>188</v>
      </c>
      <c r="AT220" s="221" t="s">
        <v>161</v>
      </c>
      <c r="AU220" s="221" t="s">
        <v>85</v>
      </c>
      <c r="AY220" s="17" t="s">
        <v>160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7" t="s">
        <v>83</v>
      </c>
      <c r="BK220" s="222">
        <f>ROUND(I220*H220,2)</f>
        <v>0</v>
      </c>
      <c r="BL220" s="17" t="s">
        <v>188</v>
      </c>
      <c r="BM220" s="221" t="s">
        <v>775</v>
      </c>
    </row>
    <row r="221" s="2" customFormat="1" ht="24.15" customHeight="1">
      <c r="A221" s="38"/>
      <c r="B221" s="39"/>
      <c r="C221" s="210" t="s">
        <v>318</v>
      </c>
      <c r="D221" s="210" t="s">
        <v>161</v>
      </c>
      <c r="E221" s="211" t="s">
        <v>776</v>
      </c>
      <c r="F221" s="212" t="s">
        <v>777</v>
      </c>
      <c r="G221" s="213" t="s">
        <v>164</v>
      </c>
      <c r="H221" s="214">
        <v>196.5</v>
      </c>
      <c r="I221" s="215"/>
      <c r="J221" s="216">
        <f>ROUND(I221*H221,2)</f>
        <v>0</v>
      </c>
      <c r="K221" s="212" t="s">
        <v>585</v>
      </c>
      <c r="L221" s="44"/>
      <c r="M221" s="217" t="s">
        <v>1</v>
      </c>
      <c r="N221" s="218" t="s">
        <v>40</v>
      </c>
      <c r="O221" s="91"/>
      <c r="P221" s="219">
        <f>O221*H221</f>
        <v>0</v>
      </c>
      <c r="Q221" s="219">
        <v>0.0004</v>
      </c>
      <c r="R221" s="219">
        <f>Q221*H221</f>
        <v>0.0786</v>
      </c>
      <c r="S221" s="219">
        <v>0</v>
      </c>
      <c r="T221" s="22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1" t="s">
        <v>188</v>
      </c>
      <c r="AT221" s="221" t="s">
        <v>161</v>
      </c>
      <c r="AU221" s="221" t="s">
        <v>85</v>
      </c>
      <c r="AY221" s="17" t="s">
        <v>160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7" t="s">
        <v>83</v>
      </c>
      <c r="BK221" s="222">
        <f>ROUND(I221*H221,2)</f>
        <v>0</v>
      </c>
      <c r="BL221" s="17" t="s">
        <v>188</v>
      </c>
      <c r="BM221" s="221" t="s">
        <v>778</v>
      </c>
    </row>
    <row r="222" s="2" customFormat="1" ht="21.75" customHeight="1">
      <c r="A222" s="38"/>
      <c r="B222" s="39"/>
      <c r="C222" s="210" t="s">
        <v>243</v>
      </c>
      <c r="D222" s="210" t="s">
        <v>161</v>
      </c>
      <c r="E222" s="211" t="s">
        <v>779</v>
      </c>
      <c r="F222" s="212" t="s">
        <v>780</v>
      </c>
      <c r="G222" s="213" t="s">
        <v>164</v>
      </c>
      <c r="H222" s="214">
        <v>196.5</v>
      </c>
      <c r="I222" s="215"/>
      <c r="J222" s="216">
        <f>ROUND(I222*H222,2)</f>
        <v>0</v>
      </c>
      <c r="K222" s="212" t="s">
        <v>585</v>
      </c>
      <c r="L222" s="44"/>
      <c r="M222" s="217" t="s">
        <v>1</v>
      </c>
      <c r="N222" s="218" t="s">
        <v>40</v>
      </c>
      <c r="O222" s="91"/>
      <c r="P222" s="219">
        <f>O222*H222</f>
        <v>0</v>
      </c>
      <c r="Q222" s="219">
        <v>1E-05</v>
      </c>
      <c r="R222" s="219">
        <f>Q222*H222</f>
        <v>0.001965</v>
      </c>
      <c r="S222" s="219">
        <v>0</v>
      </c>
      <c r="T222" s="22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1" t="s">
        <v>188</v>
      </c>
      <c r="AT222" s="221" t="s">
        <v>161</v>
      </c>
      <c r="AU222" s="221" t="s">
        <v>85</v>
      </c>
      <c r="AY222" s="17" t="s">
        <v>160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7" t="s">
        <v>83</v>
      </c>
      <c r="BK222" s="222">
        <f>ROUND(I222*H222,2)</f>
        <v>0</v>
      </c>
      <c r="BL222" s="17" t="s">
        <v>188</v>
      </c>
      <c r="BM222" s="221" t="s">
        <v>781</v>
      </c>
    </row>
    <row r="223" s="2" customFormat="1" ht="24.15" customHeight="1">
      <c r="A223" s="38"/>
      <c r="B223" s="39"/>
      <c r="C223" s="210" t="s">
        <v>325</v>
      </c>
      <c r="D223" s="210" t="s">
        <v>161</v>
      </c>
      <c r="E223" s="211" t="s">
        <v>782</v>
      </c>
      <c r="F223" s="212" t="s">
        <v>783</v>
      </c>
      <c r="G223" s="213" t="s">
        <v>717</v>
      </c>
      <c r="H223" s="279"/>
      <c r="I223" s="215"/>
      <c r="J223" s="216">
        <f>ROUND(I223*H223,2)</f>
        <v>0</v>
      </c>
      <c r="K223" s="212" t="s">
        <v>622</v>
      </c>
      <c r="L223" s="44"/>
      <c r="M223" s="217" t="s">
        <v>1</v>
      </c>
      <c r="N223" s="218" t="s">
        <v>40</v>
      </c>
      <c r="O223" s="91"/>
      <c r="P223" s="219">
        <f>O223*H223</f>
        <v>0</v>
      </c>
      <c r="Q223" s="219">
        <v>0</v>
      </c>
      <c r="R223" s="219">
        <f>Q223*H223</f>
        <v>0</v>
      </c>
      <c r="S223" s="219">
        <v>0</v>
      </c>
      <c r="T223" s="22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1" t="s">
        <v>188</v>
      </c>
      <c r="AT223" s="221" t="s">
        <v>161</v>
      </c>
      <c r="AU223" s="221" t="s">
        <v>85</v>
      </c>
      <c r="AY223" s="17" t="s">
        <v>160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7" t="s">
        <v>83</v>
      </c>
      <c r="BK223" s="222">
        <f>ROUND(I223*H223,2)</f>
        <v>0</v>
      </c>
      <c r="BL223" s="17" t="s">
        <v>188</v>
      </c>
      <c r="BM223" s="221" t="s">
        <v>784</v>
      </c>
    </row>
    <row r="224" s="2" customFormat="1" ht="16.5" customHeight="1">
      <c r="A224" s="38"/>
      <c r="B224" s="39"/>
      <c r="C224" s="210" t="s">
        <v>247</v>
      </c>
      <c r="D224" s="210" t="s">
        <v>161</v>
      </c>
      <c r="E224" s="211" t="s">
        <v>785</v>
      </c>
      <c r="F224" s="212" t="s">
        <v>786</v>
      </c>
      <c r="G224" s="213" t="s">
        <v>556</v>
      </c>
      <c r="H224" s="214">
        <v>1</v>
      </c>
      <c r="I224" s="215"/>
      <c r="J224" s="216">
        <f>ROUND(I224*H224,2)</f>
        <v>0</v>
      </c>
      <c r="K224" s="212" t="s">
        <v>1</v>
      </c>
      <c r="L224" s="44"/>
      <c r="M224" s="217" t="s">
        <v>1</v>
      </c>
      <c r="N224" s="218" t="s">
        <v>40</v>
      </c>
      <c r="O224" s="91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1" t="s">
        <v>188</v>
      </c>
      <c r="AT224" s="221" t="s">
        <v>161</v>
      </c>
      <c r="AU224" s="221" t="s">
        <v>85</v>
      </c>
      <c r="AY224" s="17" t="s">
        <v>160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17" t="s">
        <v>83</v>
      </c>
      <c r="BK224" s="222">
        <f>ROUND(I224*H224,2)</f>
        <v>0</v>
      </c>
      <c r="BL224" s="17" t="s">
        <v>188</v>
      </c>
      <c r="BM224" s="221" t="s">
        <v>787</v>
      </c>
    </row>
    <row r="225" s="2" customFormat="1" ht="16.5" customHeight="1">
      <c r="A225" s="38"/>
      <c r="B225" s="39"/>
      <c r="C225" s="210" t="s">
        <v>334</v>
      </c>
      <c r="D225" s="210" t="s">
        <v>161</v>
      </c>
      <c r="E225" s="211" t="s">
        <v>788</v>
      </c>
      <c r="F225" s="212" t="s">
        <v>789</v>
      </c>
      <c r="G225" s="213" t="s">
        <v>584</v>
      </c>
      <c r="H225" s="214">
        <v>1</v>
      </c>
      <c r="I225" s="215"/>
      <c r="J225" s="216">
        <f>ROUND(I225*H225,2)</f>
        <v>0</v>
      </c>
      <c r="K225" s="212" t="s">
        <v>1</v>
      </c>
      <c r="L225" s="44"/>
      <c r="M225" s="217" t="s">
        <v>1</v>
      </c>
      <c r="N225" s="218" t="s">
        <v>40</v>
      </c>
      <c r="O225" s="91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1" t="s">
        <v>188</v>
      </c>
      <c r="AT225" s="221" t="s">
        <v>161</v>
      </c>
      <c r="AU225" s="221" t="s">
        <v>85</v>
      </c>
      <c r="AY225" s="17" t="s">
        <v>160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7" t="s">
        <v>83</v>
      </c>
      <c r="BK225" s="222">
        <f>ROUND(I225*H225,2)</f>
        <v>0</v>
      </c>
      <c r="BL225" s="17" t="s">
        <v>188</v>
      </c>
      <c r="BM225" s="221" t="s">
        <v>790</v>
      </c>
    </row>
    <row r="226" s="2" customFormat="1" ht="24.15" customHeight="1">
      <c r="A226" s="38"/>
      <c r="B226" s="39"/>
      <c r="C226" s="210" t="s">
        <v>250</v>
      </c>
      <c r="D226" s="210" t="s">
        <v>161</v>
      </c>
      <c r="E226" s="211" t="s">
        <v>791</v>
      </c>
      <c r="F226" s="212" t="s">
        <v>792</v>
      </c>
      <c r="G226" s="213" t="s">
        <v>584</v>
      </c>
      <c r="H226" s="214">
        <v>15</v>
      </c>
      <c r="I226" s="215"/>
      <c r="J226" s="216">
        <f>ROUND(I226*H226,2)</f>
        <v>0</v>
      </c>
      <c r="K226" s="212" t="s">
        <v>1</v>
      </c>
      <c r="L226" s="44"/>
      <c r="M226" s="217" t="s">
        <v>1</v>
      </c>
      <c r="N226" s="218" t="s">
        <v>40</v>
      </c>
      <c r="O226" s="91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1" t="s">
        <v>188</v>
      </c>
      <c r="AT226" s="221" t="s">
        <v>161</v>
      </c>
      <c r="AU226" s="221" t="s">
        <v>85</v>
      </c>
      <c r="AY226" s="17" t="s">
        <v>160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7" t="s">
        <v>83</v>
      </c>
      <c r="BK226" s="222">
        <f>ROUND(I226*H226,2)</f>
        <v>0</v>
      </c>
      <c r="BL226" s="17" t="s">
        <v>188</v>
      </c>
      <c r="BM226" s="221" t="s">
        <v>793</v>
      </c>
    </row>
    <row r="227" s="2" customFormat="1" ht="24.15" customHeight="1">
      <c r="A227" s="38"/>
      <c r="B227" s="39"/>
      <c r="C227" s="210" t="s">
        <v>341</v>
      </c>
      <c r="D227" s="210" t="s">
        <v>161</v>
      </c>
      <c r="E227" s="211" t="s">
        <v>794</v>
      </c>
      <c r="F227" s="212" t="s">
        <v>795</v>
      </c>
      <c r="G227" s="213" t="s">
        <v>584</v>
      </c>
      <c r="H227" s="214">
        <v>1</v>
      </c>
      <c r="I227" s="215"/>
      <c r="J227" s="216">
        <f>ROUND(I227*H227,2)</f>
        <v>0</v>
      </c>
      <c r="K227" s="212" t="s">
        <v>1</v>
      </c>
      <c r="L227" s="44"/>
      <c r="M227" s="217" t="s">
        <v>1</v>
      </c>
      <c r="N227" s="218" t="s">
        <v>40</v>
      </c>
      <c r="O227" s="91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1" t="s">
        <v>188</v>
      </c>
      <c r="AT227" s="221" t="s">
        <v>161</v>
      </c>
      <c r="AU227" s="221" t="s">
        <v>85</v>
      </c>
      <c r="AY227" s="17" t="s">
        <v>160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17" t="s">
        <v>83</v>
      </c>
      <c r="BK227" s="222">
        <f>ROUND(I227*H227,2)</f>
        <v>0</v>
      </c>
      <c r="BL227" s="17" t="s">
        <v>188</v>
      </c>
      <c r="BM227" s="221" t="s">
        <v>796</v>
      </c>
    </row>
    <row r="228" s="2" customFormat="1" ht="16.5" customHeight="1">
      <c r="A228" s="38"/>
      <c r="B228" s="39"/>
      <c r="C228" s="210" t="s">
        <v>252</v>
      </c>
      <c r="D228" s="210" t="s">
        <v>161</v>
      </c>
      <c r="E228" s="211" t="s">
        <v>797</v>
      </c>
      <c r="F228" s="212" t="s">
        <v>798</v>
      </c>
      <c r="G228" s="213" t="s">
        <v>584</v>
      </c>
      <c r="H228" s="214">
        <v>45</v>
      </c>
      <c r="I228" s="215"/>
      <c r="J228" s="216">
        <f>ROUND(I228*H228,2)</f>
        <v>0</v>
      </c>
      <c r="K228" s="212" t="s">
        <v>1</v>
      </c>
      <c r="L228" s="44"/>
      <c r="M228" s="217" t="s">
        <v>1</v>
      </c>
      <c r="N228" s="218" t="s">
        <v>40</v>
      </c>
      <c r="O228" s="91"/>
      <c r="P228" s="219">
        <f>O228*H228</f>
        <v>0</v>
      </c>
      <c r="Q228" s="219">
        <v>0</v>
      </c>
      <c r="R228" s="219">
        <f>Q228*H228</f>
        <v>0</v>
      </c>
      <c r="S228" s="219">
        <v>0</v>
      </c>
      <c r="T228" s="22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1" t="s">
        <v>188</v>
      </c>
      <c r="AT228" s="221" t="s">
        <v>161</v>
      </c>
      <c r="AU228" s="221" t="s">
        <v>85</v>
      </c>
      <c r="AY228" s="17" t="s">
        <v>160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17" t="s">
        <v>83</v>
      </c>
      <c r="BK228" s="222">
        <f>ROUND(I228*H228,2)</f>
        <v>0</v>
      </c>
      <c r="BL228" s="17" t="s">
        <v>188</v>
      </c>
      <c r="BM228" s="221" t="s">
        <v>799</v>
      </c>
    </row>
    <row r="229" s="2" customFormat="1" ht="24.15" customHeight="1">
      <c r="A229" s="38"/>
      <c r="B229" s="39"/>
      <c r="C229" s="210" t="s">
        <v>348</v>
      </c>
      <c r="D229" s="210" t="s">
        <v>161</v>
      </c>
      <c r="E229" s="211" t="s">
        <v>800</v>
      </c>
      <c r="F229" s="212" t="s">
        <v>801</v>
      </c>
      <c r="G229" s="213" t="s">
        <v>164</v>
      </c>
      <c r="H229" s="214">
        <v>16</v>
      </c>
      <c r="I229" s="215"/>
      <c r="J229" s="216">
        <f>ROUND(I229*H229,2)</f>
        <v>0</v>
      </c>
      <c r="K229" s="212" t="s">
        <v>1</v>
      </c>
      <c r="L229" s="44"/>
      <c r="M229" s="217" t="s">
        <v>1</v>
      </c>
      <c r="N229" s="218" t="s">
        <v>40</v>
      </c>
      <c r="O229" s="91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1" t="s">
        <v>188</v>
      </c>
      <c r="AT229" s="221" t="s">
        <v>161</v>
      </c>
      <c r="AU229" s="221" t="s">
        <v>85</v>
      </c>
      <c r="AY229" s="17" t="s">
        <v>160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7" t="s">
        <v>83</v>
      </c>
      <c r="BK229" s="222">
        <f>ROUND(I229*H229,2)</f>
        <v>0</v>
      </c>
      <c r="BL229" s="17" t="s">
        <v>188</v>
      </c>
      <c r="BM229" s="221" t="s">
        <v>802</v>
      </c>
    </row>
    <row r="230" s="11" customFormat="1" ht="22.8" customHeight="1">
      <c r="A230" s="11"/>
      <c r="B230" s="196"/>
      <c r="C230" s="197"/>
      <c r="D230" s="198" t="s">
        <v>74</v>
      </c>
      <c r="E230" s="234" t="s">
        <v>803</v>
      </c>
      <c r="F230" s="234" t="s">
        <v>804</v>
      </c>
      <c r="G230" s="197"/>
      <c r="H230" s="197"/>
      <c r="I230" s="200"/>
      <c r="J230" s="235">
        <f>BK230</f>
        <v>0</v>
      </c>
      <c r="K230" s="197"/>
      <c r="L230" s="202"/>
      <c r="M230" s="203"/>
      <c r="N230" s="204"/>
      <c r="O230" s="204"/>
      <c r="P230" s="205">
        <f>SUM(P231:P300)</f>
        <v>0</v>
      </c>
      <c r="Q230" s="204"/>
      <c r="R230" s="205">
        <f>SUM(R231:R300)</f>
        <v>0.32607999999999992</v>
      </c>
      <c r="S230" s="204"/>
      <c r="T230" s="206">
        <f>SUM(T231:T300)</f>
        <v>0.48322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207" t="s">
        <v>85</v>
      </c>
      <c r="AT230" s="208" t="s">
        <v>74</v>
      </c>
      <c r="AU230" s="208" t="s">
        <v>83</v>
      </c>
      <c r="AY230" s="207" t="s">
        <v>160</v>
      </c>
      <c r="BK230" s="209">
        <f>SUM(BK231:BK300)</f>
        <v>0</v>
      </c>
    </row>
    <row r="231" s="2" customFormat="1" ht="16.5" customHeight="1">
      <c r="A231" s="38"/>
      <c r="B231" s="39"/>
      <c r="C231" s="210" t="s">
        <v>255</v>
      </c>
      <c r="D231" s="210" t="s">
        <v>161</v>
      </c>
      <c r="E231" s="211" t="s">
        <v>805</v>
      </c>
      <c r="F231" s="212" t="s">
        <v>806</v>
      </c>
      <c r="G231" s="213" t="s">
        <v>556</v>
      </c>
      <c r="H231" s="214">
        <v>8</v>
      </c>
      <c r="I231" s="215"/>
      <c r="J231" s="216">
        <f>ROUND(I231*H231,2)</f>
        <v>0</v>
      </c>
      <c r="K231" s="212" t="s">
        <v>622</v>
      </c>
      <c r="L231" s="44"/>
      <c r="M231" s="217" t="s">
        <v>1</v>
      </c>
      <c r="N231" s="218" t="s">
        <v>40</v>
      </c>
      <c r="O231" s="91"/>
      <c r="P231" s="219">
        <f>O231*H231</f>
        <v>0</v>
      </c>
      <c r="Q231" s="219">
        <v>0</v>
      </c>
      <c r="R231" s="219">
        <f>Q231*H231</f>
        <v>0</v>
      </c>
      <c r="S231" s="219">
        <v>0.0342</v>
      </c>
      <c r="T231" s="220">
        <f>S231*H231</f>
        <v>0.27360000000000004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1" t="s">
        <v>188</v>
      </c>
      <c r="AT231" s="221" t="s">
        <v>161</v>
      </c>
      <c r="AU231" s="221" t="s">
        <v>85</v>
      </c>
      <c r="AY231" s="17" t="s">
        <v>160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17" t="s">
        <v>83</v>
      </c>
      <c r="BK231" s="222">
        <f>ROUND(I231*H231,2)</f>
        <v>0</v>
      </c>
      <c r="BL231" s="17" t="s">
        <v>188</v>
      </c>
      <c r="BM231" s="221" t="s">
        <v>807</v>
      </c>
    </row>
    <row r="232" s="2" customFormat="1" ht="24.15" customHeight="1">
      <c r="A232" s="38"/>
      <c r="B232" s="39"/>
      <c r="C232" s="210" t="s">
        <v>355</v>
      </c>
      <c r="D232" s="210" t="s">
        <v>161</v>
      </c>
      <c r="E232" s="211" t="s">
        <v>808</v>
      </c>
      <c r="F232" s="212" t="s">
        <v>809</v>
      </c>
      <c r="G232" s="213" t="s">
        <v>556</v>
      </c>
      <c r="H232" s="214">
        <v>7</v>
      </c>
      <c r="I232" s="215"/>
      <c r="J232" s="216">
        <f>ROUND(I232*H232,2)</f>
        <v>0</v>
      </c>
      <c r="K232" s="212" t="s">
        <v>585</v>
      </c>
      <c r="L232" s="44"/>
      <c r="M232" s="217" t="s">
        <v>1</v>
      </c>
      <c r="N232" s="218" t="s">
        <v>40</v>
      </c>
      <c r="O232" s="91"/>
      <c r="P232" s="219">
        <f>O232*H232</f>
        <v>0</v>
      </c>
      <c r="Q232" s="219">
        <v>0.016969999999999998</v>
      </c>
      <c r="R232" s="219">
        <f>Q232*H232</f>
        <v>0.11879</v>
      </c>
      <c r="S232" s="219">
        <v>0</v>
      </c>
      <c r="T232" s="22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1" t="s">
        <v>188</v>
      </c>
      <c r="AT232" s="221" t="s">
        <v>161</v>
      </c>
      <c r="AU232" s="221" t="s">
        <v>85</v>
      </c>
      <c r="AY232" s="17" t="s">
        <v>160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17" t="s">
        <v>83</v>
      </c>
      <c r="BK232" s="222">
        <f>ROUND(I232*H232,2)</f>
        <v>0</v>
      </c>
      <c r="BL232" s="17" t="s">
        <v>188</v>
      </c>
      <c r="BM232" s="221" t="s">
        <v>810</v>
      </c>
    </row>
    <row r="233" s="2" customFormat="1">
      <c r="A233" s="38"/>
      <c r="B233" s="39"/>
      <c r="C233" s="40"/>
      <c r="D233" s="238" t="s">
        <v>811</v>
      </c>
      <c r="E233" s="40"/>
      <c r="F233" s="280" t="s">
        <v>812</v>
      </c>
      <c r="G233" s="40"/>
      <c r="H233" s="40"/>
      <c r="I233" s="281"/>
      <c r="J233" s="40"/>
      <c r="K233" s="40"/>
      <c r="L233" s="44"/>
      <c r="M233" s="282"/>
      <c r="N233" s="28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811</v>
      </c>
      <c r="AU233" s="17" t="s">
        <v>85</v>
      </c>
    </row>
    <row r="234" s="13" customFormat="1">
      <c r="A234" s="13"/>
      <c r="B234" s="236"/>
      <c r="C234" s="237"/>
      <c r="D234" s="238" t="s">
        <v>591</v>
      </c>
      <c r="E234" s="239" t="s">
        <v>1</v>
      </c>
      <c r="F234" s="240" t="s">
        <v>813</v>
      </c>
      <c r="G234" s="237"/>
      <c r="H234" s="241">
        <v>7</v>
      </c>
      <c r="I234" s="242"/>
      <c r="J234" s="237"/>
      <c r="K234" s="237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591</v>
      </c>
      <c r="AU234" s="247" t="s">
        <v>85</v>
      </c>
      <c r="AV234" s="13" t="s">
        <v>85</v>
      </c>
      <c r="AW234" s="13" t="s">
        <v>31</v>
      </c>
      <c r="AX234" s="13" t="s">
        <v>83</v>
      </c>
      <c r="AY234" s="247" t="s">
        <v>160</v>
      </c>
    </row>
    <row r="235" s="2" customFormat="1" ht="16.5" customHeight="1">
      <c r="A235" s="38"/>
      <c r="B235" s="39"/>
      <c r="C235" s="210" t="s">
        <v>259</v>
      </c>
      <c r="D235" s="210" t="s">
        <v>161</v>
      </c>
      <c r="E235" s="211" t="s">
        <v>814</v>
      </c>
      <c r="F235" s="212" t="s">
        <v>815</v>
      </c>
      <c r="G235" s="213" t="s">
        <v>584</v>
      </c>
      <c r="H235" s="214">
        <v>8</v>
      </c>
      <c r="I235" s="215"/>
      <c r="J235" s="216">
        <f>ROUND(I235*H235,2)</f>
        <v>0</v>
      </c>
      <c r="K235" s="212" t="s">
        <v>1</v>
      </c>
      <c r="L235" s="44"/>
      <c r="M235" s="217" t="s">
        <v>1</v>
      </c>
      <c r="N235" s="218" t="s">
        <v>40</v>
      </c>
      <c r="O235" s="91"/>
      <c r="P235" s="219">
        <f>O235*H235</f>
        <v>0</v>
      </c>
      <c r="Q235" s="219">
        <v>0.0002</v>
      </c>
      <c r="R235" s="219">
        <f>Q235*H235</f>
        <v>0.0016</v>
      </c>
      <c r="S235" s="219">
        <v>0.0002</v>
      </c>
      <c r="T235" s="220">
        <f>S235*H235</f>
        <v>0.0016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1" t="s">
        <v>165</v>
      </c>
      <c r="AT235" s="221" t="s">
        <v>161</v>
      </c>
      <c r="AU235" s="221" t="s">
        <v>85</v>
      </c>
      <c r="AY235" s="17" t="s">
        <v>160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17" t="s">
        <v>83</v>
      </c>
      <c r="BK235" s="222">
        <f>ROUND(I235*H235,2)</f>
        <v>0</v>
      </c>
      <c r="BL235" s="17" t="s">
        <v>165</v>
      </c>
      <c r="BM235" s="221" t="s">
        <v>816</v>
      </c>
    </row>
    <row r="236" s="2" customFormat="1" ht="16.5" customHeight="1">
      <c r="A236" s="38"/>
      <c r="B236" s="39"/>
      <c r="C236" s="248" t="s">
        <v>362</v>
      </c>
      <c r="D236" s="248" t="s">
        <v>305</v>
      </c>
      <c r="E236" s="249" t="s">
        <v>817</v>
      </c>
      <c r="F236" s="250" t="s">
        <v>818</v>
      </c>
      <c r="G236" s="251" t="s">
        <v>584</v>
      </c>
      <c r="H236" s="252">
        <v>8</v>
      </c>
      <c r="I236" s="253"/>
      <c r="J236" s="254">
        <f>ROUND(I236*H236,2)</f>
        <v>0</v>
      </c>
      <c r="K236" s="250" t="s">
        <v>1</v>
      </c>
      <c r="L236" s="255"/>
      <c r="M236" s="256" t="s">
        <v>1</v>
      </c>
      <c r="N236" s="257" t="s">
        <v>40</v>
      </c>
      <c r="O236" s="91"/>
      <c r="P236" s="219">
        <f>O236*H236</f>
        <v>0</v>
      </c>
      <c r="Q236" s="219">
        <v>0.0015</v>
      </c>
      <c r="R236" s="219">
        <f>Q236*H236</f>
        <v>0.012</v>
      </c>
      <c r="S236" s="219">
        <v>0</v>
      </c>
      <c r="T236" s="22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1" t="s">
        <v>175</v>
      </c>
      <c r="AT236" s="221" t="s">
        <v>305</v>
      </c>
      <c r="AU236" s="221" t="s">
        <v>85</v>
      </c>
      <c r="AY236" s="17" t="s">
        <v>160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7" t="s">
        <v>83</v>
      </c>
      <c r="BK236" s="222">
        <f>ROUND(I236*H236,2)</f>
        <v>0</v>
      </c>
      <c r="BL236" s="17" t="s">
        <v>165</v>
      </c>
      <c r="BM236" s="221" t="s">
        <v>819</v>
      </c>
    </row>
    <row r="237" s="2" customFormat="1" ht="24.15" customHeight="1">
      <c r="A237" s="38"/>
      <c r="B237" s="39"/>
      <c r="C237" s="210" t="s">
        <v>260</v>
      </c>
      <c r="D237" s="210" t="s">
        <v>161</v>
      </c>
      <c r="E237" s="211" t="s">
        <v>820</v>
      </c>
      <c r="F237" s="212" t="s">
        <v>821</v>
      </c>
      <c r="G237" s="213" t="s">
        <v>556</v>
      </c>
      <c r="H237" s="214">
        <v>1</v>
      </c>
      <c r="I237" s="215"/>
      <c r="J237" s="216">
        <f>ROUND(I237*H237,2)</f>
        <v>0</v>
      </c>
      <c r="K237" s="212" t="s">
        <v>622</v>
      </c>
      <c r="L237" s="44"/>
      <c r="M237" s="217" t="s">
        <v>1</v>
      </c>
      <c r="N237" s="218" t="s">
        <v>40</v>
      </c>
      <c r="O237" s="91"/>
      <c r="P237" s="219">
        <f>O237*H237</f>
        <v>0</v>
      </c>
      <c r="Q237" s="219">
        <v>0</v>
      </c>
      <c r="R237" s="219">
        <f>Q237*H237</f>
        <v>0</v>
      </c>
      <c r="S237" s="219">
        <v>0.028400000000000004</v>
      </c>
      <c r="T237" s="220">
        <f>S237*H237</f>
        <v>0.028400000000000004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1" t="s">
        <v>188</v>
      </c>
      <c r="AT237" s="221" t="s">
        <v>161</v>
      </c>
      <c r="AU237" s="221" t="s">
        <v>85</v>
      </c>
      <c r="AY237" s="17" t="s">
        <v>160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17" t="s">
        <v>83</v>
      </c>
      <c r="BK237" s="222">
        <f>ROUND(I237*H237,2)</f>
        <v>0</v>
      </c>
      <c r="BL237" s="17" t="s">
        <v>188</v>
      </c>
      <c r="BM237" s="221" t="s">
        <v>822</v>
      </c>
    </row>
    <row r="238" s="2" customFormat="1" ht="16.5" customHeight="1">
      <c r="A238" s="38"/>
      <c r="B238" s="39"/>
      <c r="C238" s="210" t="s">
        <v>370</v>
      </c>
      <c r="D238" s="210" t="s">
        <v>161</v>
      </c>
      <c r="E238" s="211" t="s">
        <v>823</v>
      </c>
      <c r="F238" s="212" t="s">
        <v>824</v>
      </c>
      <c r="G238" s="213" t="s">
        <v>556</v>
      </c>
      <c r="H238" s="214">
        <v>7</v>
      </c>
      <c r="I238" s="215"/>
      <c r="J238" s="216">
        <f>ROUND(I238*H238,2)</f>
        <v>0</v>
      </c>
      <c r="K238" s="212" t="s">
        <v>622</v>
      </c>
      <c r="L238" s="44"/>
      <c r="M238" s="217" t="s">
        <v>1</v>
      </c>
      <c r="N238" s="218" t="s">
        <v>40</v>
      </c>
      <c r="O238" s="91"/>
      <c r="P238" s="219">
        <f>O238*H238</f>
        <v>0</v>
      </c>
      <c r="Q238" s="219">
        <v>0</v>
      </c>
      <c r="R238" s="219">
        <f>Q238*H238</f>
        <v>0</v>
      </c>
      <c r="S238" s="219">
        <v>0.01946</v>
      </c>
      <c r="T238" s="220">
        <f>S238*H238</f>
        <v>0.13622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1" t="s">
        <v>188</v>
      </c>
      <c r="AT238" s="221" t="s">
        <v>161</v>
      </c>
      <c r="AU238" s="221" t="s">
        <v>85</v>
      </c>
      <c r="AY238" s="17" t="s">
        <v>160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17" t="s">
        <v>83</v>
      </c>
      <c r="BK238" s="222">
        <f>ROUND(I238*H238,2)</f>
        <v>0</v>
      </c>
      <c r="BL238" s="17" t="s">
        <v>188</v>
      </c>
      <c r="BM238" s="221" t="s">
        <v>825</v>
      </c>
    </row>
    <row r="239" s="2" customFormat="1" ht="24.15" customHeight="1">
      <c r="A239" s="38"/>
      <c r="B239" s="39"/>
      <c r="C239" s="210" t="s">
        <v>265</v>
      </c>
      <c r="D239" s="210" t="s">
        <v>161</v>
      </c>
      <c r="E239" s="211" t="s">
        <v>826</v>
      </c>
      <c r="F239" s="212" t="s">
        <v>827</v>
      </c>
      <c r="G239" s="213" t="s">
        <v>556</v>
      </c>
      <c r="H239" s="214">
        <v>3</v>
      </c>
      <c r="I239" s="215"/>
      <c r="J239" s="216">
        <f>ROUND(I239*H239,2)</f>
        <v>0</v>
      </c>
      <c r="K239" s="212" t="s">
        <v>585</v>
      </c>
      <c r="L239" s="44"/>
      <c r="M239" s="217" t="s">
        <v>1</v>
      </c>
      <c r="N239" s="218" t="s">
        <v>40</v>
      </c>
      <c r="O239" s="91"/>
      <c r="P239" s="219">
        <f>O239*H239</f>
        <v>0</v>
      </c>
      <c r="Q239" s="219">
        <v>0.02073</v>
      </c>
      <c r="R239" s="219">
        <f>Q239*H239</f>
        <v>0.062189999999999992</v>
      </c>
      <c r="S239" s="219">
        <v>0</v>
      </c>
      <c r="T239" s="22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1" t="s">
        <v>188</v>
      </c>
      <c r="AT239" s="221" t="s">
        <v>161</v>
      </c>
      <c r="AU239" s="221" t="s">
        <v>85</v>
      </c>
      <c r="AY239" s="17" t="s">
        <v>160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17" t="s">
        <v>83</v>
      </c>
      <c r="BK239" s="222">
        <f>ROUND(I239*H239,2)</f>
        <v>0</v>
      </c>
      <c r="BL239" s="17" t="s">
        <v>188</v>
      </c>
      <c r="BM239" s="221" t="s">
        <v>828</v>
      </c>
    </row>
    <row r="240" s="2" customFormat="1">
      <c r="A240" s="38"/>
      <c r="B240" s="39"/>
      <c r="C240" s="40"/>
      <c r="D240" s="238" t="s">
        <v>811</v>
      </c>
      <c r="E240" s="40"/>
      <c r="F240" s="280" t="s">
        <v>829</v>
      </c>
      <c r="G240" s="40"/>
      <c r="H240" s="40"/>
      <c r="I240" s="281"/>
      <c r="J240" s="40"/>
      <c r="K240" s="40"/>
      <c r="L240" s="44"/>
      <c r="M240" s="282"/>
      <c r="N240" s="28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811</v>
      </c>
      <c r="AU240" s="17" t="s">
        <v>85</v>
      </c>
    </row>
    <row r="241" s="13" customFormat="1">
      <c r="A241" s="13"/>
      <c r="B241" s="236"/>
      <c r="C241" s="237"/>
      <c r="D241" s="238" t="s">
        <v>591</v>
      </c>
      <c r="E241" s="239" t="s">
        <v>1</v>
      </c>
      <c r="F241" s="240" t="s">
        <v>830</v>
      </c>
      <c r="G241" s="237"/>
      <c r="H241" s="241">
        <v>3</v>
      </c>
      <c r="I241" s="242"/>
      <c r="J241" s="237"/>
      <c r="K241" s="237"/>
      <c r="L241" s="243"/>
      <c r="M241" s="244"/>
      <c r="N241" s="245"/>
      <c r="O241" s="245"/>
      <c r="P241" s="245"/>
      <c r="Q241" s="245"/>
      <c r="R241" s="245"/>
      <c r="S241" s="245"/>
      <c r="T241" s="24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7" t="s">
        <v>591</v>
      </c>
      <c r="AU241" s="247" t="s">
        <v>85</v>
      </c>
      <c r="AV241" s="13" t="s">
        <v>85</v>
      </c>
      <c r="AW241" s="13" t="s">
        <v>31</v>
      </c>
      <c r="AX241" s="13" t="s">
        <v>83</v>
      </c>
      <c r="AY241" s="247" t="s">
        <v>160</v>
      </c>
    </row>
    <row r="242" s="2" customFormat="1" ht="24.15" customHeight="1">
      <c r="A242" s="38"/>
      <c r="B242" s="39"/>
      <c r="C242" s="210" t="s">
        <v>377</v>
      </c>
      <c r="D242" s="210" t="s">
        <v>161</v>
      </c>
      <c r="E242" s="211" t="s">
        <v>831</v>
      </c>
      <c r="F242" s="212" t="s">
        <v>832</v>
      </c>
      <c r="G242" s="213" t="s">
        <v>556</v>
      </c>
      <c r="H242" s="214">
        <v>1</v>
      </c>
      <c r="I242" s="215"/>
      <c r="J242" s="216">
        <f>ROUND(I242*H242,2)</f>
        <v>0</v>
      </c>
      <c r="K242" s="212" t="s">
        <v>1</v>
      </c>
      <c r="L242" s="44"/>
      <c r="M242" s="217" t="s">
        <v>1</v>
      </c>
      <c r="N242" s="218" t="s">
        <v>40</v>
      </c>
      <c r="O242" s="91"/>
      <c r="P242" s="219">
        <f>O242*H242</f>
        <v>0</v>
      </c>
      <c r="Q242" s="219">
        <v>0.00419</v>
      </c>
      <c r="R242" s="219">
        <f>Q242*H242</f>
        <v>0.00419</v>
      </c>
      <c r="S242" s="219">
        <v>0</v>
      </c>
      <c r="T242" s="22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1" t="s">
        <v>188</v>
      </c>
      <c r="AT242" s="221" t="s">
        <v>161</v>
      </c>
      <c r="AU242" s="221" t="s">
        <v>85</v>
      </c>
      <c r="AY242" s="17" t="s">
        <v>160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17" t="s">
        <v>83</v>
      </c>
      <c r="BK242" s="222">
        <f>ROUND(I242*H242,2)</f>
        <v>0</v>
      </c>
      <c r="BL242" s="17" t="s">
        <v>188</v>
      </c>
      <c r="BM242" s="221" t="s">
        <v>833</v>
      </c>
    </row>
    <row r="243" s="13" customFormat="1">
      <c r="A243" s="13"/>
      <c r="B243" s="236"/>
      <c r="C243" s="237"/>
      <c r="D243" s="238" t="s">
        <v>591</v>
      </c>
      <c r="E243" s="239" t="s">
        <v>1</v>
      </c>
      <c r="F243" s="240" t="s">
        <v>834</v>
      </c>
      <c r="G243" s="237"/>
      <c r="H243" s="241">
        <v>1</v>
      </c>
      <c r="I243" s="242"/>
      <c r="J243" s="237"/>
      <c r="K243" s="237"/>
      <c r="L243" s="243"/>
      <c r="M243" s="244"/>
      <c r="N243" s="245"/>
      <c r="O243" s="245"/>
      <c r="P243" s="245"/>
      <c r="Q243" s="245"/>
      <c r="R243" s="245"/>
      <c r="S243" s="245"/>
      <c r="T243" s="24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7" t="s">
        <v>591</v>
      </c>
      <c r="AU243" s="247" t="s">
        <v>85</v>
      </c>
      <c r="AV243" s="13" t="s">
        <v>85</v>
      </c>
      <c r="AW243" s="13" t="s">
        <v>31</v>
      </c>
      <c r="AX243" s="13" t="s">
        <v>83</v>
      </c>
      <c r="AY243" s="247" t="s">
        <v>160</v>
      </c>
    </row>
    <row r="244" s="2" customFormat="1" ht="16.5" customHeight="1">
      <c r="A244" s="38"/>
      <c r="B244" s="39"/>
      <c r="C244" s="248" t="s">
        <v>268</v>
      </c>
      <c r="D244" s="248" t="s">
        <v>305</v>
      </c>
      <c r="E244" s="249" t="s">
        <v>835</v>
      </c>
      <c r="F244" s="250" t="s">
        <v>836</v>
      </c>
      <c r="G244" s="251" t="s">
        <v>584</v>
      </c>
      <c r="H244" s="252">
        <v>1</v>
      </c>
      <c r="I244" s="253"/>
      <c r="J244" s="254">
        <f>ROUND(I244*H244,2)</f>
        <v>0</v>
      </c>
      <c r="K244" s="250" t="s">
        <v>1</v>
      </c>
      <c r="L244" s="255"/>
      <c r="M244" s="256" t="s">
        <v>1</v>
      </c>
      <c r="N244" s="257" t="s">
        <v>40</v>
      </c>
      <c r="O244" s="91"/>
      <c r="P244" s="219">
        <f>O244*H244</f>
        <v>0</v>
      </c>
      <c r="Q244" s="219">
        <v>0.016500000000000002</v>
      </c>
      <c r="R244" s="219">
        <f>Q244*H244</f>
        <v>0.016500000000000002</v>
      </c>
      <c r="S244" s="219">
        <v>0</v>
      </c>
      <c r="T244" s="22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1" t="s">
        <v>175</v>
      </c>
      <c r="AT244" s="221" t="s">
        <v>305</v>
      </c>
      <c r="AU244" s="221" t="s">
        <v>85</v>
      </c>
      <c r="AY244" s="17" t="s">
        <v>160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17" t="s">
        <v>83</v>
      </c>
      <c r="BK244" s="222">
        <f>ROUND(I244*H244,2)</f>
        <v>0</v>
      </c>
      <c r="BL244" s="17" t="s">
        <v>165</v>
      </c>
      <c r="BM244" s="221" t="s">
        <v>837</v>
      </c>
    </row>
    <row r="245" s="13" customFormat="1">
      <c r="A245" s="13"/>
      <c r="B245" s="236"/>
      <c r="C245" s="237"/>
      <c r="D245" s="238" t="s">
        <v>591</v>
      </c>
      <c r="E245" s="239" t="s">
        <v>1</v>
      </c>
      <c r="F245" s="240" t="s">
        <v>834</v>
      </c>
      <c r="G245" s="237"/>
      <c r="H245" s="241">
        <v>1</v>
      </c>
      <c r="I245" s="242"/>
      <c r="J245" s="237"/>
      <c r="K245" s="237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591</v>
      </c>
      <c r="AU245" s="247" t="s">
        <v>85</v>
      </c>
      <c r="AV245" s="13" t="s">
        <v>85</v>
      </c>
      <c r="AW245" s="13" t="s">
        <v>31</v>
      </c>
      <c r="AX245" s="13" t="s">
        <v>83</v>
      </c>
      <c r="AY245" s="247" t="s">
        <v>160</v>
      </c>
    </row>
    <row r="246" s="2" customFormat="1" ht="24.15" customHeight="1">
      <c r="A246" s="38"/>
      <c r="B246" s="39"/>
      <c r="C246" s="248" t="s">
        <v>384</v>
      </c>
      <c r="D246" s="248" t="s">
        <v>305</v>
      </c>
      <c r="E246" s="249" t="s">
        <v>838</v>
      </c>
      <c r="F246" s="250" t="s">
        <v>839</v>
      </c>
      <c r="G246" s="251" t="s">
        <v>584</v>
      </c>
      <c r="H246" s="252">
        <v>1</v>
      </c>
      <c r="I246" s="253"/>
      <c r="J246" s="254">
        <f>ROUND(I246*H246,2)</f>
        <v>0</v>
      </c>
      <c r="K246" s="250" t="s">
        <v>1</v>
      </c>
      <c r="L246" s="255"/>
      <c r="M246" s="256" t="s">
        <v>1</v>
      </c>
      <c r="N246" s="257" t="s">
        <v>40</v>
      </c>
      <c r="O246" s="91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1" t="s">
        <v>175</v>
      </c>
      <c r="AT246" s="221" t="s">
        <v>305</v>
      </c>
      <c r="AU246" s="221" t="s">
        <v>85</v>
      </c>
      <c r="AY246" s="17" t="s">
        <v>160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7" t="s">
        <v>83</v>
      </c>
      <c r="BK246" s="222">
        <f>ROUND(I246*H246,2)</f>
        <v>0</v>
      </c>
      <c r="BL246" s="17" t="s">
        <v>165</v>
      </c>
      <c r="BM246" s="221" t="s">
        <v>840</v>
      </c>
    </row>
    <row r="247" s="13" customFormat="1">
      <c r="A247" s="13"/>
      <c r="B247" s="236"/>
      <c r="C247" s="237"/>
      <c r="D247" s="238" t="s">
        <v>591</v>
      </c>
      <c r="E247" s="239" t="s">
        <v>1</v>
      </c>
      <c r="F247" s="240" t="s">
        <v>834</v>
      </c>
      <c r="G247" s="237"/>
      <c r="H247" s="241">
        <v>1</v>
      </c>
      <c r="I247" s="242"/>
      <c r="J247" s="237"/>
      <c r="K247" s="237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591</v>
      </c>
      <c r="AU247" s="247" t="s">
        <v>85</v>
      </c>
      <c r="AV247" s="13" t="s">
        <v>85</v>
      </c>
      <c r="AW247" s="13" t="s">
        <v>31</v>
      </c>
      <c r="AX247" s="13" t="s">
        <v>83</v>
      </c>
      <c r="AY247" s="247" t="s">
        <v>160</v>
      </c>
    </row>
    <row r="248" s="2" customFormat="1" ht="24.15" customHeight="1">
      <c r="A248" s="38"/>
      <c r="B248" s="39"/>
      <c r="C248" s="248" t="s">
        <v>272</v>
      </c>
      <c r="D248" s="248" t="s">
        <v>305</v>
      </c>
      <c r="E248" s="249" t="s">
        <v>841</v>
      </c>
      <c r="F248" s="250" t="s">
        <v>842</v>
      </c>
      <c r="G248" s="251" t="s">
        <v>584</v>
      </c>
      <c r="H248" s="252">
        <v>1</v>
      </c>
      <c r="I248" s="253"/>
      <c r="J248" s="254">
        <f>ROUND(I248*H248,2)</f>
        <v>0</v>
      </c>
      <c r="K248" s="250" t="s">
        <v>1</v>
      </c>
      <c r="L248" s="255"/>
      <c r="M248" s="256" t="s">
        <v>1</v>
      </c>
      <c r="N248" s="257" t="s">
        <v>40</v>
      </c>
      <c r="O248" s="91"/>
      <c r="P248" s="219">
        <f>O248*H248</f>
        <v>0</v>
      </c>
      <c r="Q248" s="219">
        <v>0.016500000000000002</v>
      </c>
      <c r="R248" s="219">
        <f>Q248*H248</f>
        <v>0.016500000000000002</v>
      </c>
      <c r="S248" s="219">
        <v>0</v>
      </c>
      <c r="T248" s="22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1" t="s">
        <v>175</v>
      </c>
      <c r="AT248" s="221" t="s">
        <v>305</v>
      </c>
      <c r="AU248" s="221" t="s">
        <v>85</v>
      </c>
      <c r="AY248" s="17" t="s">
        <v>160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17" t="s">
        <v>83</v>
      </c>
      <c r="BK248" s="222">
        <f>ROUND(I248*H248,2)</f>
        <v>0</v>
      </c>
      <c r="BL248" s="17" t="s">
        <v>165</v>
      </c>
      <c r="BM248" s="221" t="s">
        <v>843</v>
      </c>
    </row>
    <row r="249" s="13" customFormat="1">
      <c r="A249" s="13"/>
      <c r="B249" s="236"/>
      <c r="C249" s="237"/>
      <c r="D249" s="238" t="s">
        <v>591</v>
      </c>
      <c r="E249" s="239" t="s">
        <v>1</v>
      </c>
      <c r="F249" s="240" t="s">
        <v>834</v>
      </c>
      <c r="G249" s="237"/>
      <c r="H249" s="241">
        <v>1</v>
      </c>
      <c r="I249" s="242"/>
      <c r="J249" s="237"/>
      <c r="K249" s="237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591</v>
      </c>
      <c r="AU249" s="247" t="s">
        <v>85</v>
      </c>
      <c r="AV249" s="13" t="s">
        <v>85</v>
      </c>
      <c r="AW249" s="13" t="s">
        <v>31</v>
      </c>
      <c r="AX249" s="13" t="s">
        <v>83</v>
      </c>
      <c r="AY249" s="247" t="s">
        <v>160</v>
      </c>
    </row>
    <row r="250" s="2" customFormat="1" ht="21.75" customHeight="1">
      <c r="A250" s="38"/>
      <c r="B250" s="39"/>
      <c r="C250" s="210" t="s">
        <v>391</v>
      </c>
      <c r="D250" s="210" t="s">
        <v>161</v>
      </c>
      <c r="E250" s="211" t="s">
        <v>844</v>
      </c>
      <c r="F250" s="212" t="s">
        <v>845</v>
      </c>
      <c r="G250" s="213" t="s">
        <v>556</v>
      </c>
      <c r="H250" s="214">
        <v>1</v>
      </c>
      <c r="I250" s="215"/>
      <c r="J250" s="216">
        <f>ROUND(I250*H250,2)</f>
        <v>0</v>
      </c>
      <c r="K250" s="212" t="s">
        <v>622</v>
      </c>
      <c r="L250" s="44"/>
      <c r="M250" s="217" t="s">
        <v>1</v>
      </c>
      <c r="N250" s="218" t="s">
        <v>40</v>
      </c>
      <c r="O250" s="91"/>
      <c r="P250" s="219">
        <f>O250*H250</f>
        <v>0</v>
      </c>
      <c r="Q250" s="219">
        <v>0</v>
      </c>
      <c r="R250" s="219">
        <f>Q250*H250</f>
        <v>0</v>
      </c>
      <c r="S250" s="219">
        <v>0.0245</v>
      </c>
      <c r="T250" s="220">
        <f>S250*H250</f>
        <v>0.0245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1" t="s">
        <v>188</v>
      </c>
      <c r="AT250" s="221" t="s">
        <v>161</v>
      </c>
      <c r="AU250" s="221" t="s">
        <v>85</v>
      </c>
      <c r="AY250" s="17" t="s">
        <v>160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17" t="s">
        <v>83</v>
      </c>
      <c r="BK250" s="222">
        <f>ROUND(I250*H250,2)</f>
        <v>0</v>
      </c>
      <c r="BL250" s="17" t="s">
        <v>188</v>
      </c>
      <c r="BM250" s="221" t="s">
        <v>846</v>
      </c>
    </row>
    <row r="251" s="2" customFormat="1" ht="16.5" customHeight="1">
      <c r="A251" s="38"/>
      <c r="B251" s="39"/>
      <c r="C251" s="210" t="s">
        <v>273</v>
      </c>
      <c r="D251" s="210" t="s">
        <v>161</v>
      </c>
      <c r="E251" s="211" t="s">
        <v>847</v>
      </c>
      <c r="F251" s="212" t="s">
        <v>848</v>
      </c>
      <c r="G251" s="213" t="s">
        <v>556</v>
      </c>
      <c r="H251" s="214">
        <v>1</v>
      </c>
      <c r="I251" s="215"/>
      <c r="J251" s="216">
        <f>ROUND(I251*H251,2)</f>
        <v>0</v>
      </c>
      <c r="K251" s="212" t="s">
        <v>622</v>
      </c>
      <c r="L251" s="44"/>
      <c r="M251" s="217" t="s">
        <v>1</v>
      </c>
      <c r="N251" s="218" t="s">
        <v>40</v>
      </c>
      <c r="O251" s="91"/>
      <c r="P251" s="219">
        <f>O251*H251</f>
        <v>0</v>
      </c>
      <c r="Q251" s="219">
        <v>0</v>
      </c>
      <c r="R251" s="219">
        <f>Q251*H251</f>
        <v>0</v>
      </c>
      <c r="S251" s="219">
        <v>0.0188</v>
      </c>
      <c r="T251" s="220">
        <f>S251*H251</f>
        <v>0.0188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1" t="s">
        <v>188</v>
      </c>
      <c r="AT251" s="221" t="s">
        <v>161</v>
      </c>
      <c r="AU251" s="221" t="s">
        <v>85</v>
      </c>
      <c r="AY251" s="17" t="s">
        <v>160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7" t="s">
        <v>83</v>
      </c>
      <c r="BK251" s="222">
        <f>ROUND(I251*H251,2)</f>
        <v>0</v>
      </c>
      <c r="BL251" s="17" t="s">
        <v>188</v>
      </c>
      <c r="BM251" s="221" t="s">
        <v>849</v>
      </c>
    </row>
    <row r="252" s="2" customFormat="1" ht="16.5" customHeight="1">
      <c r="A252" s="38"/>
      <c r="B252" s="39"/>
      <c r="C252" s="210" t="s">
        <v>398</v>
      </c>
      <c r="D252" s="210" t="s">
        <v>161</v>
      </c>
      <c r="E252" s="211" t="s">
        <v>850</v>
      </c>
      <c r="F252" s="212" t="s">
        <v>851</v>
      </c>
      <c r="G252" s="213" t="s">
        <v>556</v>
      </c>
      <c r="H252" s="214">
        <v>3</v>
      </c>
      <c r="I252" s="215"/>
      <c r="J252" s="216">
        <f>ROUND(I252*H252,2)</f>
        <v>0</v>
      </c>
      <c r="K252" s="212" t="s">
        <v>585</v>
      </c>
      <c r="L252" s="44"/>
      <c r="M252" s="217" t="s">
        <v>1</v>
      </c>
      <c r="N252" s="218" t="s">
        <v>40</v>
      </c>
      <c r="O252" s="91"/>
      <c r="P252" s="219">
        <f>O252*H252</f>
        <v>0</v>
      </c>
      <c r="Q252" s="219">
        <v>0.0018400000000000003</v>
      </c>
      <c r="R252" s="219">
        <f>Q252*H252</f>
        <v>0.0055200000000000008</v>
      </c>
      <c r="S252" s="219">
        <v>0</v>
      </c>
      <c r="T252" s="22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1" t="s">
        <v>188</v>
      </c>
      <c r="AT252" s="221" t="s">
        <v>161</v>
      </c>
      <c r="AU252" s="221" t="s">
        <v>85</v>
      </c>
      <c r="AY252" s="17" t="s">
        <v>160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17" t="s">
        <v>83</v>
      </c>
      <c r="BK252" s="222">
        <f>ROUND(I252*H252,2)</f>
        <v>0</v>
      </c>
      <c r="BL252" s="17" t="s">
        <v>188</v>
      </c>
      <c r="BM252" s="221" t="s">
        <v>852</v>
      </c>
    </row>
    <row r="253" s="2" customFormat="1">
      <c r="A253" s="38"/>
      <c r="B253" s="39"/>
      <c r="C253" s="40"/>
      <c r="D253" s="238" t="s">
        <v>811</v>
      </c>
      <c r="E253" s="40"/>
      <c r="F253" s="280" t="s">
        <v>853</v>
      </c>
      <c r="G253" s="40"/>
      <c r="H253" s="40"/>
      <c r="I253" s="281"/>
      <c r="J253" s="40"/>
      <c r="K253" s="40"/>
      <c r="L253" s="44"/>
      <c r="M253" s="282"/>
      <c r="N253" s="283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811</v>
      </c>
      <c r="AU253" s="17" t="s">
        <v>85</v>
      </c>
    </row>
    <row r="254" s="13" customFormat="1">
      <c r="A254" s="13"/>
      <c r="B254" s="236"/>
      <c r="C254" s="237"/>
      <c r="D254" s="238" t="s">
        <v>591</v>
      </c>
      <c r="E254" s="239" t="s">
        <v>1</v>
      </c>
      <c r="F254" s="240" t="s">
        <v>854</v>
      </c>
      <c r="G254" s="237"/>
      <c r="H254" s="241">
        <v>3</v>
      </c>
      <c r="I254" s="242"/>
      <c r="J254" s="237"/>
      <c r="K254" s="237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591</v>
      </c>
      <c r="AU254" s="247" t="s">
        <v>85</v>
      </c>
      <c r="AV254" s="13" t="s">
        <v>85</v>
      </c>
      <c r="AW254" s="13" t="s">
        <v>31</v>
      </c>
      <c r="AX254" s="13" t="s">
        <v>83</v>
      </c>
      <c r="AY254" s="247" t="s">
        <v>160</v>
      </c>
    </row>
    <row r="255" s="2" customFormat="1" ht="24.15" customHeight="1">
      <c r="A255" s="38"/>
      <c r="B255" s="39"/>
      <c r="C255" s="210" t="s">
        <v>277</v>
      </c>
      <c r="D255" s="210" t="s">
        <v>161</v>
      </c>
      <c r="E255" s="211" t="s">
        <v>855</v>
      </c>
      <c r="F255" s="212" t="s">
        <v>856</v>
      </c>
      <c r="G255" s="213" t="s">
        <v>584</v>
      </c>
      <c r="H255" s="214">
        <v>1</v>
      </c>
      <c r="I255" s="215"/>
      <c r="J255" s="216">
        <f>ROUND(I255*H255,2)</f>
        <v>0</v>
      </c>
      <c r="K255" s="212" t="s">
        <v>585</v>
      </c>
      <c r="L255" s="44"/>
      <c r="M255" s="217" t="s">
        <v>1</v>
      </c>
      <c r="N255" s="218" t="s">
        <v>40</v>
      </c>
      <c r="O255" s="91"/>
      <c r="P255" s="219">
        <f>O255*H255</f>
        <v>0</v>
      </c>
      <c r="Q255" s="219">
        <v>0.00016</v>
      </c>
      <c r="R255" s="219">
        <f>Q255*H255</f>
        <v>0.00016</v>
      </c>
      <c r="S255" s="219">
        <v>0</v>
      </c>
      <c r="T255" s="22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1" t="s">
        <v>188</v>
      </c>
      <c r="AT255" s="221" t="s">
        <v>161</v>
      </c>
      <c r="AU255" s="221" t="s">
        <v>85</v>
      </c>
      <c r="AY255" s="17" t="s">
        <v>160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17" t="s">
        <v>83</v>
      </c>
      <c r="BK255" s="222">
        <f>ROUND(I255*H255,2)</f>
        <v>0</v>
      </c>
      <c r="BL255" s="17" t="s">
        <v>188</v>
      </c>
      <c r="BM255" s="221" t="s">
        <v>857</v>
      </c>
    </row>
    <row r="256" s="13" customFormat="1">
      <c r="A256" s="13"/>
      <c r="B256" s="236"/>
      <c r="C256" s="237"/>
      <c r="D256" s="238" t="s">
        <v>591</v>
      </c>
      <c r="E256" s="239" t="s">
        <v>1</v>
      </c>
      <c r="F256" s="240" t="s">
        <v>834</v>
      </c>
      <c r="G256" s="237"/>
      <c r="H256" s="241">
        <v>1</v>
      </c>
      <c r="I256" s="242"/>
      <c r="J256" s="237"/>
      <c r="K256" s="237"/>
      <c r="L256" s="243"/>
      <c r="M256" s="244"/>
      <c r="N256" s="245"/>
      <c r="O256" s="245"/>
      <c r="P256" s="245"/>
      <c r="Q256" s="245"/>
      <c r="R256" s="245"/>
      <c r="S256" s="245"/>
      <c r="T256" s="24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7" t="s">
        <v>591</v>
      </c>
      <c r="AU256" s="247" t="s">
        <v>85</v>
      </c>
      <c r="AV256" s="13" t="s">
        <v>85</v>
      </c>
      <c r="AW256" s="13" t="s">
        <v>31</v>
      </c>
      <c r="AX256" s="13" t="s">
        <v>83</v>
      </c>
      <c r="AY256" s="247" t="s">
        <v>160</v>
      </c>
    </row>
    <row r="257" s="2" customFormat="1" ht="16.5" customHeight="1">
      <c r="A257" s="38"/>
      <c r="B257" s="39"/>
      <c r="C257" s="248" t="s">
        <v>405</v>
      </c>
      <c r="D257" s="248" t="s">
        <v>305</v>
      </c>
      <c r="E257" s="249" t="s">
        <v>858</v>
      </c>
      <c r="F257" s="250" t="s">
        <v>859</v>
      </c>
      <c r="G257" s="251" t="s">
        <v>584</v>
      </c>
      <c r="H257" s="252">
        <v>1</v>
      </c>
      <c r="I257" s="253"/>
      <c r="J257" s="254">
        <f>ROUND(I257*H257,2)</f>
        <v>0</v>
      </c>
      <c r="K257" s="250" t="s">
        <v>1</v>
      </c>
      <c r="L257" s="255"/>
      <c r="M257" s="256" t="s">
        <v>1</v>
      </c>
      <c r="N257" s="257" t="s">
        <v>40</v>
      </c>
      <c r="O257" s="91"/>
      <c r="P257" s="219">
        <f>O257*H257</f>
        <v>0</v>
      </c>
      <c r="Q257" s="219">
        <v>0</v>
      </c>
      <c r="R257" s="219">
        <f>Q257*H257</f>
        <v>0</v>
      </c>
      <c r="S257" s="219">
        <v>0</v>
      </c>
      <c r="T257" s="22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1" t="s">
        <v>216</v>
      </c>
      <c r="AT257" s="221" t="s">
        <v>305</v>
      </c>
      <c r="AU257" s="221" t="s">
        <v>85</v>
      </c>
      <c r="AY257" s="17" t="s">
        <v>160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17" t="s">
        <v>83</v>
      </c>
      <c r="BK257" s="222">
        <f>ROUND(I257*H257,2)</f>
        <v>0</v>
      </c>
      <c r="BL257" s="17" t="s">
        <v>188</v>
      </c>
      <c r="BM257" s="221" t="s">
        <v>860</v>
      </c>
    </row>
    <row r="258" s="2" customFormat="1">
      <c r="A258" s="38"/>
      <c r="B258" s="39"/>
      <c r="C258" s="40"/>
      <c r="D258" s="238" t="s">
        <v>811</v>
      </c>
      <c r="E258" s="40"/>
      <c r="F258" s="280" t="s">
        <v>861</v>
      </c>
      <c r="G258" s="40"/>
      <c r="H258" s="40"/>
      <c r="I258" s="281"/>
      <c r="J258" s="40"/>
      <c r="K258" s="40"/>
      <c r="L258" s="44"/>
      <c r="M258" s="282"/>
      <c r="N258" s="283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811</v>
      </c>
      <c r="AU258" s="17" t="s">
        <v>85</v>
      </c>
    </row>
    <row r="259" s="13" customFormat="1">
      <c r="A259" s="13"/>
      <c r="B259" s="236"/>
      <c r="C259" s="237"/>
      <c r="D259" s="238" t="s">
        <v>591</v>
      </c>
      <c r="E259" s="239" t="s">
        <v>1</v>
      </c>
      <c r="F259" s="240" t="s">
        <v>834</v>
      </c>
      <c r="G259" s="237"/>
      <c r="H259" s="241">
        <v>1</v>
      </c>
      <c r="I259" s="242"/>
      <c r="J259" s="237"/>
      <c r="K259" s="237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591</v>
      </c>
      <c r="AU259" s="247" t="s">
        <v>85</v>
      </c>
      <c r="AV259" s="13" t="s">
        <v>85</v>
      </c>
      <c r="AW259" s="13" t="s">
        <v>31</v>
      </c>
      <c r="AX259" s="13" t="s">
        <v>83</v>
      </c>
      <c r="AY259" s="247" t="s">
        <v>160</v>
      </c>
    </row>
    <row r="260" s="2" customFormat="1" ht="16.5" customHeight="1">
      <c r="A260" s="38"/>
      <c r="B260" s="39"/>
      <c r="C260" s="210" t="s">
        <v>280</v>
      </c>
      <c r="D260" s="210" t="s">
        <v>161</v>
      </c>
      <c r="E260" s="211" t="s">
        <v>862</v>
      </c>
      <c r="F260" s="212" t="s">
        <v>863</v>
      </c>
      <c r="G260" s="213" t="s">
        <v>584</v>
      </c>
      <c r="H260" s="214">
        <v>2</v>
      </c>
      <c r="I260" s="215"/>
      <c r="J260" s="216">
        <f>ROUND(I260*H260,2)</f>
        <v>0</v>
      </c>
      <c r="K260" s="212" t="s">
        <v>585</v>
      </c>
      <c r="L260" s="44"/>
      <c r="M260" s="217" t="s">
        <v>1</v>
      </c>
      <c r="N260" s="218" t="s">
        <v>40</v>
      </c>
      <c r="O260" s="91"/>
      <c r="P260" s="219">
        <f>O260*H260</f>
        <v>0</v>
      </c>
      <c r="Q260" s="219">
        <v>9E-05</v>
      </c>
      <c r="R260" s="219">
        <f>Q260*H260</f>
        <v>0.00018</v>
      </c>
      <c r="S260" s="219">
        <v>0</v>
      </c>
      <c r="T260" s="22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1" t="s">
        <v>188</v>
      </c>
      <c r="AT260" s="221" t="s">
        <v>161</v>
      </c>
      <c r="AU260" s="221" t="s">
        <v>85</v>
      </c>
      <c r="AY260" s="17" t="s">
        <v>160</v>
      </c>
      <c r="BE260" s="222">
        <f>IF(N260="základní",J260,0)</f>
        <v>0</v>
      </c>
      <c r="BF260" s="222">
        <f>IF(N260="snížená",J260,0)</f>
        <v>0</v>
      </c>
      <c r="BG260" s="222">
        <f>IF(N260="zákl. přenesená",J260,0)</f>
        <v>0</v>
      </c>
      <c r="BH260" s="222">
        <f>IF(N260="sníž. přenesená",J260,0)</f>
        <v>0</v>
      </c>
      <c r="BI260" s="222">
        <f>IF(N260="nulová",J260,0)</f>
        <v>0</v>
      </c>
      <c r="BJ260" s="17" t="s">
        <v>83</v>
      </c>
      <c r="BK260" s="222">
        <f>ROUND(I260*H260,2)</f>
        <v>0</v>
      </c>
      <c r="BL260" s="17" t="s">
        <v>188</v>
      </c>
      <c r="BM260" s="221" t="s">
        <v>864</v>
      </c>
    </row>
    <row r="261" s="13" customFormat="1">
      <c r="A261" s="13"/>
      <c r="B261" s="236"/>
      <c r="C261" s="237"/>
      <c r="D261" s="238" t="s">
        <v>591</v>
      </c>
      <c r="E261" s="239" t="s">
        <v>1</v>
      </c>
      <c r="F261" s="240" t="s">
        <v>865</v>
      </c>
      <c r="G261" s="237"/>
      <c r="H261" s="241">
        <v>2</v>
      </c>
      <c r="I261" s="242"/>
      <c r="J261" s="237"/>
      <c r="K261" s="237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591</v>
      </c>
      <c r="AU261" s="247" t="s">
        <v>85</v>
      </c>
      <c r="AV261" s="13" t="s">
        <v>85</v>
      </c>
      <c r="AW261" s="13" t="s">
        <v>31</v>
      </c>
      <c r="AX261" s="13" t="s">
        <v>83</v>
      </c>
      <c r="AY261" s="247" t="s">
        <v>160</v>
      </c>
    </row>
    <row r="262" s="2" customFormat="1" ht="24.15" customHeight="1">
      <c r="A262" s="38"/>
      <c r="B262" s="39"/>
      <c r="C262" s="210" t="s">
        <v>412</v>
      </c>
      <c r="D262" s="210" t="s">
        <v>161</v>
      </c>
      <c r="E262" s="211" t="s">
        <v>866</v>
      </c>
      <c r="F262" s="212" t="s">
        <v>867</v>
      </c>
      <c r="G262" s="213" t="s">
        <v>717</v>
      </c>
      <c r="H262" s="279"/>
      <c r="I262" s="215"/>
      <c r="J262" s="216">
        <f>ROUND(I262*H262,2)</f>
        <v>0</v>
      </c>
      <c r="K262" s="212" t="s">
        <v>622</v>
      </c>
      <c r="L262" s="44"/>
      <c r="M262" s="217" t="s">
        <v>1</v>
      </c>
      <c r="N262" s="218" t="s">
        <v>40</v>
      </c>
      <c r="O262" s="91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1" t="s">
        <v>188</v>
      </c>
      <c r="AT262" s="221" t="s">
        <v>161</v>
      </c>
      <c r="AU262" s="221" t="s">
        <v>85</v>
      </c>
      <c r="AY262" s="17" t="s">
        <v>160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17" t="s">
        <v>83</v>
      </c>
      <c r="BK262" s="222">
        <f>ROUND(I262*H262,2)</f>
        <v>0</v>
      </c>
      <c r="BL262" s="17" t="s">
        <v>188</v>
      </c>
      <c r="BM262" s="221" t="s">
        <v>868</v>
      </c>
    </row>
    <row r="263" s="2" customFormat="1" ht="33" customHeight="1">
      <c r="A263" s="38"/>
      <c r="B263" s="39"/>
      <c r="C263" s="210" t="s">
        <v>284</v>
      </c>
      <c r="D263" s="210" t="s">
        <v>161</v>
      </c>
      <c r="E263" s="211" t="s">
        <v>869</v>
      </c>
      <c r="F263" s="212" t="s">
        <v>870</v>
      </c>
      <c r="G263" s="213" t="s">
        <v>584</v>
      </c>
      <c r="H263" s="214">
        <v>8</v>
      </c>
      <c r="I263" s="215"/>
      <c r="J263" s="216">
        <f>ROUND(I263*H263,2)</f>
        <v>0</v>
      </c>
      <c r="K263" s="212" t="s">
        <v>1</v>
      </c>
      <c r="L263" s="44"/>
      <c r="M263" s="217" t="s">
        <v>1</v>
      </c>
      <c r="N263" s="218" t="s">
        <v>40</v>
      </c>
      <c r="O263" s="91"/>
      <c r="P263" s="219">
        <f>O263*H263</f>
        <v>0</v>
      </c>
      <c r="Q263" s="219">
        <v>0</v>
      </c>
      <c r="R263" s="219">
        <f>Q263*H263</f>
        <v>0</v>
      </c>
      <c r="S263" s="219">
        <v>0</v>
      </c>
      <c r="T263" s="22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1" t="s">
        <v>188</v>
      </c>
      <c r="AT263" s="221" t="s">
        <v>161</v>
      </c>
      <c r="AU263" s="221" t="s">
        <v>85</v>
      </c>
      <c r="AY263" s="17" t="s">
        <v>160</v>
      </c>
      <c r="BE263" s="222">
        <f>IF(N263="základní",J263,0)</f>
        <v>0</v>
      </c>
      <c r="BF263" s="222">
        <f>IF(N263="snížená",J263,0)</f>
        <v>0</v>
      </c>
      <c r="BG263" s="222">
        <f>IF(N263="zákl. přenesená",J263,0)</f>
        <v>0</v>
      </c>
      <c r="BH263" s="222">
        <f>IF(N263="sníž. přenesená",J263,0)</f>
        <v>0</v>
      </c>
      <c r="BI263" s="222">
        <f>IF(N263="nulová",J263,0)</f>
        <v>0</v>
      </c>
      <c r="BJ263" s="17" t="s">
        <v>83</v>
      </c>
      <c r="BK263" s="222">
        <f>ROUND(I263*H263,2)</f>
        <v>0</v>
      </c>
      <c r="BL263" s="17" t="s">
        <v>188</v>
      </c>
      <c r="BM263" s="221" t="s">
        <v>871</v>
      </c>
    </row>
    <row r="264" s="2" customFormat="1" ht="24.15" customHeight="1">
      <c r="A264" s="38"/>
      <c r="B264" s="39"/>
      <c r="C264" s="210" t="s">
        <v>419</v>
      </c>
      <c r="D264" s="210" t="s">
        <v>161</v>
      </c>
      <c r="E264" s="211" t="s">
        <v>872</v>
      </c>
      <c r="F264" s="212" t="s">
        <v>873</v>
      </c>
      <c r="G264" s="213" t="s">
        <v>584</v>
      </c>
      <c r="H264" s="214">
        <v>7</v>
      </c>
      <c r="I264" s="215"/>
      <c r="J264" s="216">
        <f>ROUND(I264*H264,2)</f>
        <v>0</v>
      </c>
      <c r="K264" s="212" t="s">
        <v>1</v>
      </c>
      <c r="L264" s="44"/>
      <c r="M264" s="217" t="s">
        <v>1</v>
      </c>
      <c r="N264" s="218" t="s">
        <v>40</v>
      </c>
      <c r="O264" s="91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1" t="s">
        <v>188</v>
      </c>
      <c r="AT264" s="221" t="s">
        <v>161</v>
      </c>
      <c r="AU264" s="221" t="s">
        <v>85</v>
      </c>
      <c r="AY264" s="17" t="s">
        <v>160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17" t="s">
        <v>83</v>
      </c>
      <c r="BK264" s="222">
        <f>ROUND(I264*H264,2)</f>
        <v>0</v>
      </c>
      <c r="BL264" s="17" t="s">
        <v>188</v>
      </c>
      <c r="BM264" s="221" t="s">
        <v>874</v>
      </c>
    </row>
    <row r="265" s="2" customFormat="1" ht="33" customHeight="1">
      <c r="A265" s="38"/>
      <c r="B265" s="39"/>
      <c r="C265" s="210" t="s">
        <v>287</v>
      </c>
      <c r="D265" s="210" t="s">
        <v>161</v>
      </c>
      <c r="E265" s="211" t="s">
        <v>875</v>
      </c>
      <c r="F265" s="212" t="s">
        <v>876</v>
      </c>
      <c r="G265" s="213" t="s">
        <v>584</v>
      </c>
      <c r="H265" s="214">
        <v>8</v>
      </c>
      <c r="I265" s="215"/>
      <c r="J265" s="216">
        <f>ROUND(I265*H265,2)</f>
        <v>0</v>
      </c>
      <c r="K265" s="212" t="s">
        <v>1</v>
      </c>
      <c r="L265" s="44"/>
      <c r="M265" s="217" t="s">
        <v>1</v>
      </c>
      <c r="N265" s="218" t="s">
        <v>40</v>
      </c>
      <c r="O265" s="91"/>
      <c r="P265" s="219">
        <f>O265*H265</f>
        <v>0</v>
      </c>
      <c r="Q265" s="219">
        <v>0</v>
      </c>
      <c r="R265" s="219">
        <f>Q265*H265</f>
        <v>0</v>
      </c>
      <c r="S265" s="219">
        <v>0</v>
      </c>
      <c r="T265" s="22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1" t="s">
        <v>188</v>
      </c>
      <c r="AT265" s="221" t="s">
        <v>161</v>
      </c>
      <c r="AU265" s="221" t="s">
        <v>85</v>
      </c>
      <c r="AY265" s="17" t="s">
        <v>160</v>
      </c>
      <c r="BE265" s="222">
        <f>IF(N265="základní",J265,0)</f>
        <v>0</v>
      </c>
      <c r="BF265" s="222">
        <f>IF(N265="snížená",J265,0)</f>
        <v>0</v>
      </c>
      <c r="BG265" s="222">
        <f>IF(N265="zákl. přenesená",J265,0)</f>
        <v>0</v>
      </c>
      <c r="BH265" s="222">
        <f>IF(N265="sníž. přenesená",J265,0)</f>
        <v>0</v>
      </c>
      <c r="BI265" s="222">
        <f>IF(N265="nulová",J265,0)</f>
        <v>0</v>
      </c>
      <c r="BJ265" s="17" t="s">
        <v>83</v>
      </c>
      <c r="BK265" s="222">
        <f>ROUND(I265*H265,2)</f>
        <v>0</v>
      </c>
      <c r="BL265" s="17" t="s">
        <v>188</v>
      </c>
      <c r="BM265" s="221" t="s">
        <v>877</v>
      </c>
    </row>
    <row r="266" s="2" customFormat="1" ht="24.15" customHeight="1">
      <c r="A266" s="38"/>
      <c r="B266" s="39"/>
      <c r="C266" s="210" t="s">
        <v>426</v>
      </c>
      <c r="D266" s="210" t="s">
        <v>161</v>
      </c>
      <c r="E266" s="211" t="s">
        <v>878</v>
      </c>
      <c r="F266" s="212" t="s">
        <v>879</v>
      </c>
      <c r="G266" s="213" t="s">
        <v>584</v>
      </c>
      <c r="H266" s="214">
        <v>4</v>
      </c>
      <c r="I266" s="215"/>
      <c r="J266" s="216">
        <f>ROUND(I266*H266,2)</f>
        <v>0</v>
      </c>
      <c r="K266" s="212" t="s">
        <v>1</v>
      </c>
      <c r="L266" s="44"/>
      <c r="M266" s="217" t="s">
        <v>1</v>
      </c>
      <c r="N266" s="218" t="s">
        <v>40</v>
      </c>
      <c r="O266" s="91"/>
      <c r="P266" s="219">
        <f>O266*H266</f>
        <v>0</v>
      </c>
      <c r="Q266" s="219">
        <v>0</v>
      </c>
      <c r="R266" s="219">
        <f>Q266*H266</f>
        <v>0</v>
      </c>
      <c r="S266" s="219">
        <v>0</v>
      </c>
      <c r="T266" s="22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1" t="s">
        <v>188</v>
      </c>
      <c r="AT266" s="221" t="s">
        <v>161</v>
      </c>
      <c r="AU266" s="221" t="s">
        <v>85</v>
      </c>
      <c r="AY266" s="17" t="s">
        <v>160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17" t="s">
        <v>83</v>
      </c>
      <c r="BK266" s="222">
        <f>ROUND(I266*H266,2)</f>
        <v>0</v>
      </c>
      <c r="BL266" s="17" t="s">
        <v>188</v>
      </c>
      <c r="BM266" s="221" t="s">
        <v>880</v>
      </c>
    </row>
    <row r="267" s="2" customFormat="1" ht="21.75" customHeight="1">
      <c r="A267" s="38"/>
      <c r="B267" s="39"/>
      <c r="C267" s="210" t="s">
        <v>291</v>
      </c>
      <c r="D267" s="210" t="s">
        <v>161</v>
      </c>
      <c r="E267" s="211" t="s">
        <v>881</v>
      </c>
      <c r="F267" s="212" t="s">
        <v>882</v>
      </c>
      <c r="G267" s="213" t="s">
        <v>584</v>
      </c>
      <c r="H267" s="214">
        <v>9</v>
      </c>
      <c r="I267" s="215"/>
      <c r="J267" s="216">
        <f>ROUND(I267*H267,2)</f>
        <v>0</v>
      </c>
      <c r="K267" s="212" t="s">
        <v>1</v>
      </c>
      <c r="L267" s="44"/>
      <c r="M267" s="217" t="s">
        <v>1</v>
      </c>
      <c r="N267" s="218" t="s">
        <v>40</v>
      </c>
      <c r="O267" s="91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2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1" t="s">
        <v>188</v>
      </c>
      <c r="AT267" s="221" t="s">
        <v>161</v>
      </c>
      <c r="AU267" s="221" t="s">
        <v>85</v>
      </c>
      <c r="AY267" s="17" t="s">
        <v>160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17" t="s">
        <v>83</v>
      </c>
      <c r="BK267" s="222">
        <f>ROUND(I267*H267,2)</f>
        <v>0</v>
      </c>
      <c r="BL267" s="17" t="s">
        <v>188</v>
      </c>
      <c r="BM267" s="221" t="s">
        <v>883</v>
      </c>
    </row>
    <row r="268" s="2" customFormat="1" ht="24.15" customHeight="1">
      <c r="A268" s="38"/>
      <c r="B268" s="39"/>
      <c r="C268" s="210" t="s">
        <v>433</v>
      </c>
      <c r="D268" s="210" t="s">
        <v>161</v>
      </c>
      <c r="E268" s="211" t="s">
        <v>884</v>
      </c>
      <c r="F268" s="212" t="s">
        <v>885</v>
      </c>
      <c r="G268" s="213" t="s">
        <v>584</v>
      </c>
      <c r="H268" s="214">
        <v>6</v>
      </c>
      <c r="I268" s="215"/>
      <c r="J268" s="216">
        <f>ROUND(I268*H268,2)</f>
        <v>0</v>
      </c>
      <c r="K268" s="212" t="s">
        <v>1</v>
      </c>
      <c r="L268" s="44"/>
      <c r="M268" s="217" t="s">
        <v>1</v>
      </c>
      <c r="N268" s="218" t="s">
        <v>40</v>
      </c>
      <c r="O268" s="91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1" t="s">
        <v>188</v>
      </c>
      <c r="AT268" s="221" t="s">
        <v>161</v>
      </c>
      <c r="AU268" s="221" t="s">
        <v>85</v>
      </c>
      <c r="AY268" s="17" t="s">
        <v>160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17" t="s">
        <v>83</v>
      </c>
      <c r="BK268" s="222">
        <f>ROUND(I268*H268,2)</f>
        <v>0</v>
      </c>
      <c r="BL268" s="17" t="s">
        <v>188</v>
      </c>
      <c r="BM268" s="221" t="s">
        <v>886</v>
      </c>
    </row>
    <row r="269" s="2" customFormat="1" ht="24.15" customHeight="1">
      <c r="A269" s="38"/>
      <c r="B269" s="39"/>
      <c r="C269" s="210" t="s">
        <v>294</v>
      </c>
      <c r="D269" s="210" t="s">
        <v>161</v>
      </c>
      <c r="E269" s="211" t="s">
        <v>887</v>
      </c>
      <c r="F269" s="212" t="s">
        <v>888</v>
      </c>
      <c r="G269" s="213" t="s">
        <v>584</v>
      </c>
      <c r="H269" s="214">
        <v>3</v>
      </c>
      <c r="I269" s="215"/>
      <c r="J269" s="216">
        <f>ROUND(I269*H269,2)</f>
        <v>0</v>
      </c>
      <c r="K269" s="212" t="s">
        <v>1</v>
      </c>
      <c r="L269" s="44"/>
      <c r="M269" s="217" t="s">
        <v>1</v>
      </c>
      <c r="N269" s="218" t="s">
        <v>40</v>
      </c>
      <c r="O269" s="91"/>
      <c r="P269" s="219">
        <f>O269*H269</f>
        <v>0</v>
      </c>
      <c r="Q269" s="219">
        <v>0</v>
      </c>
      <c r="R269" s="219">
        <f>Q269*H269</f>
        <v>0</v>
      </c>
      <c r="S269" s="219">
        <v>0</v>
      </c>
      <c r="T269" s="22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1" t="s">
        <v>188</v>
      </c>
      <c r="AT269" s="221" t="s">
        <v>161</v>
      </c>
      <c r="AU269" s="221" t="s">
        <v>85</v>
      </c>
      <c r="AY269" s="17" t="s">
        <v>160</v>
      </c>
      <c r="BE269" s="222">
        <f>IF(N269="základní",J269,0)</f>
        <v>0</v>
      </c>
      <c r="BF269" s="222">
        <f>IF(N269="snížená",J269,0)</f>
        <v>0</v>
      </c>
      <c r="BG269" s="222">
        <f>IF(N269="zákl. přenesená",J269,0)</f>
        <v>0</v>
      </c>
      <c r="BH269" s="222">
        <f>IF(N269="sníž. přenesená",J269,0)</f>
        <v>0</v>
      </c>
      <c r="BI269" s="222">
        <f>IF(N269="nulová",J269,0)</f>
        <v>0</v>
      </c>
      <c r="BJ269" s="17" t="s">
        <v>83</v>
      </c>
      <c r="BK269" s="222">
        <f>ROUND(I269*H269,2)</f>
        <v>0</v>
      </c>
      <c r="BL269" s="17" t="s">
        <v>188</v>
      </c>
      <c r="BM269" s="221" t="s">
        <v>889</v>
      </c>
    </row>
    <row r="270" s="2" customFormat="1" ht="24.15" customHeight="1">
      <c r="A270" s="38"/>
      <c r="B270" s="39"/>
      <c r="C270" s="210" t="s">
        <v>440</v>
      </c>
      <c r="D270" s="210" t="s">
        <v>161</v>
      </c>
      <c r="E270" s="211" t="s">
        <v>890</v>
      </c>
      <c r="F270" s="212" t="s">
        <v>891</v>
      </c>
      <c r="G270" s="213" t="s">
        <v>584</v>
      </c>
      <c r="H270" s="214">
        <v>3</v>
      </c>
      <c r="I270" s="215"/>
      <c r="J270" s="216">
        <f>ROUND(I270*H270,2)</f>
        <v>0</v>
      </c>
      <c r="K270" s="212" t="s">
        <v>1</v>
      </c>
      <c r="L270" s="44"/>
      <c r="M270" s="217" t="s">
        <v>1</v>
      </c>
      <c r="N270" s="218" t="s">
        <v>40</v>
      </c>
      <c r="O270" s="91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1" t="s">
        <v>188</v>
      </c>
      <c r="AT270" s="221" t="s">
        <v>161</v>
      </c>
      <c r="AU270" s="221" t="s">
        <v>85</v>
      </c>
      <c r="AY270" s="17" t="s">
        <v>160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17" t="s">
        <v>83</v>
      </c>
      <c r="BK270" s="222">
        <f>ROUND(I270*H270,2)</f>
        <v>0</v>
      </c>
      <c r="BL270" s="17" t="s">
        <v>188</v>
      </c>
      <c r="BM270" s="221" t="s">
        <v>892</v>
      </c>
    </row>
    <row r="271" s="2" customFormat="1" ht="24.15" customHeight="1">
      <c r="A271" s="38"/>
      <c r="B271" s="39"/>
      <c r="C271" s="210" t="s">
        <v>298</v>
      </c>
      <c r="D271" s="210" t="s">
        <v>161</v>
      </c>
      <c r="E271" s="211" t="s">
        <v>893</v>
      </c>
      <c r="F271" s="212" t="s">
        <v>894</v>
      </c>
      <c r="G271" s="213" t="s">
        <v>584</v>
      </c>
      <c r="H271" s="214">
        <v>3</v>
      </c>
      <c r="I271" s="215"/>
      <c r="J271" s="216">
        <f>ROUND(I271*H271,2)</f>
        <v>0</v>
      </c>
      <c r="K271" s="212" t="s">
        <v>1</v>
      </c>
      <c r="L271" s="44"/>
      <c r="M271" s="217" t="s">
        <v>1</v>
      </c>
      <c r="N271" s="218" t="s">
        <v>40</v>
      </c>
      <c r="O271" s="91"/>
      <c r="P271" s="219">
        <f>O271*H271</f>
        <v>0</v>
      </c>
      <c r="Q271" s="219">
        <v>0</v>
      </c>
      <c r="R271" s="219">
        <f>Q271*H271</f>
        <v>0</v>
      </c>
      <c r="S271" s="219">
        <v>0</v>
      </c>
      <c r="T271" s="22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1" t="s">
        <v>188</v>
      </c>
      <c r="AT271" s="221" t="s">
        <v>161</v>
      </c>
      <c r="AU271" s="221" t="s">
        <v>85</v>
      </c>
      <c r="AY271" s="17" t="s">
        <v>160</v>
      </c>
      <c r="BE271" s="222">
        <f>IF(N271="základní",J271,0)</f>
        <v>0</v>
      </c>
      <c r="BF271" s="222">
        <f>IF(N271="snížená",J271,0)</f>
        <v>0</v>
      </c>
      <c r="BG271" s="222">
        <f>IF(N271="zákl. přenesená",J271,0)</f>
        <v>0</v>
      </c>
      <c r="BH271" s="222">
        <f>IF(N271="sníž. přenesená",J271,0)</f>
        <v>0</v>
      </c>
      <c r="BI271" s="222">
        <f>IF(N271="nulová",J271,0)</f>
        <v>0</v>
      </c>
      <c r="BJ271" s="17" t="s">
        <v>83</v>
      </c>
      <c r="BK271" s="222">
        <f>ROUND(I271*H271,2)</f>
        <v>0</v>
      </c>
      <c r="BL271" s="17" t="s">
        <v>188</v>
      </c>
      <c r="BM271" s="221" t="s">
        <v>895</v>
      </c>
    </row>
    <row r="272" s="2" customFormat="1" ht="16.5" customHeight="1">
      <c r="A272" s="38"/>
      <c r="B272" s="39"/>
      <c r="C272" s="210" t="s">
        <v>447</v>
      </c>
      <c r="D272" s="210" t="s">
        <v>161</v>
      </c>
      <c r="E272" s="211" t="s">
        <v>896</v>
      </c>
      <c r="F272" s="212" t="s">
        <v>897</v>
      </c>
      <c r="G272" s="213" t="s">
        <v>584</v>
      </c>
      <c r="H272" s="214">
        <v>1</v>
      </c>
      <c r="I272" s="215"/>
      <c r="J272" s="216">
        <f>ROUND(I272*H272,2)</f>
        <v>0</v>
      </c>
      <c r="K272" s="212" t="s">
        <v>1</v>
      </c>
      <c r="L272" s="44"/>
      <c r="M272" s="217" t="s">
        <v>1</v>
      </c>
      <c r="N272" s="218" t="s">
        <v>40</v>
      </c>
      <c r="O272" s="91"/>
      <c r="P272" s="219">
        <f>O272*H272</f>
        <v>0</v>
      </c>
      <c r="Q272" s="219">
        <v>0</v>
      </c>
      <c r="R272" s="219">
        <f>Q272*H272</f>
        <v>0</v>
      </c>
      <c r="S272" s="219">
        <v>0</v>
      </c>
      <c r="T272" s="22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1" t="s">
        <v>188</v>
      </c>
      <c r="AT272" s="221" t="s">
        <v>161</v>
      </c>
      <c r="AU272" s="221" t="s">
        <v>85</v>
      </c>
      <c r="AY272" s="17" t="s">
        <v>160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17" t="s">
        <v>83</v>
      </c>
      <c r="BK272" s="222">
        <f>ROUND(I272*H272,2)</f>
        <v>0</v>
      </c>
      <c r="BL272" s="17" t="s">
        <v>188</v>
      </c>
      <c r="BM272" s="221" t="s">
        <v>898</v>
      </c>
    </row>
    <row r="273" s="2" customFormat="1" ht="33" customHeight="1">
      <c r="A273" s="38"/>
      <c r="B273" s="39"/>
      <c r="C273" s="210" t="s">
        <v>301</v>
      </c>
      <c r="D273" s="210" t="s">
        <v>161</v>
      </c>
      <c r="E273" s="211" t="s">
        <v>899</v>
      </c>
      <c r="F273" s="212" t="s">
        <v>900</v>
      </c>
      <c r="G273" s="213" t="s">
        <v>584</v>
      </c>
      <c r="H273" s="214">
        <v>1</v>
      </c>
      <c r="I273" s="215"/>
      <c r="J273" s="216">
        <f>ROUND(I273*H273,2)</f>
        <v>0</v>
      </c>
      <c r="K273" s="212" t="s">
        <v>1</v>
      </c>
      <c r="L273" s="44"/>
      <c r="M273" s="217" t="s">
        <v>1</v>
      </c>
      <c r="N273" s="218" t="s">
        <v>40</v>
      </c>
      <c r="O273" s="91"/>
      <c r="P273" s="219">
        <f>O273*H273</f>
        <v>0</v>
      </c>
      <c r="Q273" s="219">
        <v>0</v>
      </c>
      <c r="R273" s="219">
        <f>Q273*H273</f>
        <v>0</v>
      </c>
      <c r="S273" s="219">
        <v>0</v>
      </c>
      <c r="T273" s="22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1" t="s">
        <v>188</v>
      </c>
      <c r="AT273" s="221" t="s">
        <v>161</v>
      </c>
      <c r="AU273" s="221" t="s">
        <v>85</v>
      </c>
      <c r="AY273" s="17" t="s">
        <v>160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7" t="s">
        <v>83</v>
      </c>
      <c r="BK273" s="222">
        <f>ROUND(I273*H273,2)</f>
        <v>0</v>
      </c>
      <c r="BL273" s="17" t="s">
        <v>188</v>
      </c>
      <c r="BM273" s="221" t="s">
        <v>901</v>
      </c>
    </row>
    <row r="274" s="2" customFormat="1" ht="16.5" customHeight="1">
      <c r="A274" s="38"/>
      <c r="B274" s="39"/>
      <c r="C274" s="210" t="s">
        <v>454</v>
      </c>
      <c r="D274" s="210" t="s">
        <v>161</v>
      </c>
      <c r="E274" s="211" t="s">
        <v>902</v>
      </c>
      <c r="F274" s="212" t="s">
        <v>903</v>
      </c>
      <c r="G274" s="213" t="s">
        <v>584</v>
      </c>
      <c r="H274" s="214">
        <v>2</v>
      </c>
      <c r="I274" s="215"/>
      <c r="J274" s="216">
        <f>ROUND(I274*H274,2)</f>
        <v>0</v>
      </c>
      <c r="K274" s="212" t="s">
        <v>1</v>
      </c>
      <c r="L274" s="44"/>
      <c r="M274" s="217" t="s">
        <v>1</v>
      </c>
      <c r="N274" s="218" t="s">
        <v>40</v>
      </c>
      <c r="O274" s="91"/>
      <c r="P274" s="219">
        <f>O274*H274</f>
        <v>0</v>
      </c>
      <c r="Q274" s="219">
        <v>0</v>
      </c>
      <c r="R274" s="219">
        <f>Q274*H274</f>
        <v>0</v>
      </c>
      <c r="S274" s="219">
        <v>0</v>
      </c>
      <c r="T274" s="22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1" t="s">
        <v>188</v>
      </c>
      <c r="AT274" s="221" t="s">
        <v>161</v>
      </c>
      <c r="AU274" s="221" t="s">
        <v>85</v>
      </c>
      <c r="AY274" s="17" t="s">
        <v>160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17" t="s">
        <v>83</v>
      </c>
      <c r="BK274" s="222">
        <f>ROUND(I274*H274,2)</f>
        <v>0</v>
      </c>
      <c r="BL274" s="17" t="s">
        <v>188</v>
      </c>
      <c r="BM274" s="221" t="s">
        <v>904</v>
      </c>
    </row>
    <row r="275" s="2" customFormat="1" ht="24.15" customHeight="1">
      <c r="A275" s="38"/>
      <c r="B275" s="39"/>
      <c r="C275" s="210" t="s">
        <v>306</v>
      </c>
      <c r="D275" s="210" t="s">
        <v>161</v>
      </c>
      <c r="E275" s="211" t="s">
        <v>905</v>
      </c>
      <c r="F275" s="212" t="s">
        <v>906</v>
      </c>
      <c r="G275" s="213" t="s">
        <v>584</v>
      </c>
      <c r="H275" s="214">
        <v>1</v>
      </c>
      <c r="I275" s="215"/>
      <c r="J275" s="216">
        <f>ROUND(I275*H275,2)</f>
        <v>0</v>
      </c>
      <c r="K275" s="212" t="s">
        <v>1</v>
      </c>
      <c r="L275" s="44"/>
      <c r="M275" s="217" t="s">
        <v>1</v>
      </c>
      <c r="N275" s="218" t="s">
        <v>40</v>
      </c>
      <c r="O275" s="91"/>
      <c r="P275" s="219">
        <f>O275*H275</f>
        <v>0</v>
      </c>
      <c r="Q275" s="219">
        <v>0</v>
      </c>
      <c r="R275" s="219">
        <f>Q275*H275</f>
        <v>0</v>
      </c>
      <c r="S275" s="219">
        <v>0</v>
      </c>
      <c r="T275" s="22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1" t="s">
        <v>188</v>
      </c>
      <c r="AT275" s="221" t="s">
        <v>161</v>
      </c>
      <c r="AU275" s="221" t="s">
        <v>85</v>
      </c>
      <c r="AY275" s="17" t="s">
        <v>160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17" t="s">
        <v>83</v>
      </c>
      <c r="BK275" s="222">
        <f>ROUND(I275*H275,2)</f>
        <v>0</v>
      </c>
      <c r="BL275" s="17" t="s">
        <v>188</v>
      </c>
      <c r="BM275" s="221" t="s">
        <v>907</v>
      </c>
    </row>
    <row r="276" s="2" customFormat="1" ht="24.15" customHeight="1">
      <c r="A276" s="38"/>
      <c r="B276" s="39"/>
      <c r="C276" s="210" t="s">
        <v>461</v>
      </c>
      <c r="D276" s="210" t="s">
        <v>161</v>
      </c>
      <c r="E276" s="211" t="s">
        <v>908</v>
      </c>
      <c r="F276" s="212" t="s">
        <v>909</v>
      </c>
      <c r="G276" s="213" t="s">
        <v>556</v>
      </c>
      <c r="H276" s="214">
        <v>1</v>
      </c>
      <c r="I276" s="215"/>
      <c r="J276" s="216">
        <f>ROUND(I276*H276,2)</f>
        <v>0</v>
      </c>
      <c r="K276" s="212" t="s">
        <v>1</v>
      </c>
      <c r="L276" s="44"/>
      <c r="M276" s="217" t="s">
        <v>1</v>
      </c>
      <c r="N276" s="218" t="s">
        <v>40</v>
      </c>
      <c r="O276" s="91"/>
      <c r="P276" s="219">
        <f>O276*H276</f>
        <v>0</v>
      </c>
      <c r="Q276" s="219">
        <v>0.016969999999999998</v>
      </c>
      <c r="R276" s="219">
        <f>Q276*H276</f>
        <v>0.016969999999999998</v>
      </c>
      <c r="S276" s="219">
        <v>0</v>
      </c>
      <c r="T276" s="22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1" t="s">
        <v>188</v>
      </c>
      <c r="AT276" s="221" t="s">
        <v>161</v>
      </c>
      <c r="AU276" s="221" t="s">
        <v>85</v>
      </c>
      <c r="AY276" s="17" t="s">
        <v>160</v>
      </c>
      <c r="BE276" s="222">
        <f>IF(N276="základní",J276,0)</f>
        <v>0</v>
      </c>
      <c r="BF276" s="222">
        <f>IF(N276="snížená",J276,0)</f>
        <v>0</v>
      </c>
      <c r="BG276" s="222">
        <f>IF(N276="zákl. přenesená",J276,0)</f>
        <v>0</v>
      </c>
      <c r="BH276" s="222">
        <f>IF(N276="sníž. přenesená",J276,0)</f>
        <v>0</v>
      </c>
      <c r="BI276" s="222">
        <f>IF(N276="nulová",J276,0)</f>
        <v>0</v>
      </c>
      <c r="BJ276" s="17" t="s">
        <v>83</v>
      </c>
      <c r="BK276" s="222">
        <f>ROUND(I276*H276,2)</f>
        <v>0</v>
      </c>
      <c r="BL276" s="17" t="s">
        <v>188</v>
      </c>
      <c r="BM276" s="221" t="s">
        <v>910</v>
      </c>
    </row>
    <row r="277" s="2" customFormat="1">
      <c r="A277" s="38"/>
      <c r="B277" s="39"/>
      <c r="C277" s="40"/>
      <c r="D277" s="238" t="s">
        <v>811</v>
      </c>
      <c r="E277" s="40"/>
      <c r="F277" s="280" t="s">
        <v>911</v>
      </c>
      <c r="G277" s="40"/>
      <c r="H277" s="40"/>
      <c r="I277" s="281"/>
      <c r="J277" s="40"/>
      <c r="K277" s="40"/>
      <c r="L277" s="44"/>
      <c r="M277" s="282"/>
      <c r="N277" s="283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811</v>
      </c>
      <c r="AU277" s="17" t="s">
        <v>85</v>
      </c>
    </row>
    <row r="278" s="13" customFormat="1">
      <c r="A278" s="13"/>
      <c r="B278" s="236"/>
      <c r="C278" s="237"/>
      <c r="D278" s="238" t="s">
        <v>591</v>
      </c>
      <c r="E278" s="239" t="s">
        <v>1</v>
      </c>
      <c r="F278" s="240" t="s">
        <v>912</v>
      </c>
      <c r="G278" s="237"/>
      <c r="H278" s="241">
        <v>1</v>
      </c>
      <c r="I278" s="242"/>
      <c r="J278" s="237"/>
      <c r="K278" s="237"/>
      <c r="L278" s="243"/>
      <c r="M278" s="244"/>
      <c r="N278" s="245"/>
      <c r="O278" s="245"/>
      <c r="P278" s="245"/>
      <c r="Q278" s="245"/>
      <c r="R278" s="245"/>
      <c r="S278" s="245"/>
      <c r="T278" s="24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7" t="s">
        <v>591</v>
      </c>
      <c r="AU278" s="247" t="s">
        <v>85</v>
      </c>
      <c r="AV278" s="13" t="s">
        <v>85</v>
      </c>
      <c r="AW278" s="13" t="s">
        <v>31</v>
      </c>
      <c r="AX278" s="13" t="s">
        <v>83</v>
      </c>
      <c r="AY278" s="247" t="s">
        <v>160</v>
      </c>
    </row>
    <row r="279" s="2" customFormat="1" ht="16.5" customHeight="1">
      <c r="A279" s="38"/>
      <c r="B279" s="39"/>
      <c r="C279" s="210" t="s">
        <v>309</v>
      </c>
      <c r="D279" s="210" t="s">
        <v>161</v>
      </c>
      <c r="E279" s="211" t="s">
        <v>913</v>
      </c>
      <c r="F279" s="212" t="s">
        <v>914</v>
      </c>
      <c r="G279" s="213" t="s">
        <v>584</v>
      </c>
      <c r="H279" s="214">
        <v>1</v>
      </c>
      <c r="I279" s="215"/>
      <c r="J279" s="216">
        <f>ROUND(I279*H279,2)</f>
        <v>0</v>
      </c>
      <c r="K279" s="212" t="s">
        <v>1</v>
      </c>
      <c r="L279" s="44"/>
      <c r="M279" s="217" t="s">
        <v>1</v>
      </c>
      <c r="N279" s="218" t="s">
        <v>40</v>
      </c>
      <c r="O279" s="91"/>
      <c r="P279" s="219">
        <f>O279*H279</f>
        <v>0</v>
      </c>
      <c r="Q279" s="219">
        <v>1E-05</v>
      </c>
      <c r="R279" s="219">
        <f>Q279*H279</f>
        <v>1E-05</v>
      </c>
      <c r="S279" s="219">
        <v>0.0001</v>
      </c>
      <c r="T279" s="220">
        <f>S279*H279</f>
        <v>0.0001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1" t="s">
        <v>165</v>
      </c>
      <c r="AT279" s="221" t="s">
        <v>161</v>
      </c>
      <c r="AU279" s="221" t="s">
        <v>85</v>
      </c>
      <c r="AY279" s="17" t="s">
        <v>160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17" t="s">
        <v>83</v>
      </c>
      <c r="BK279" s="222">
        <f>ROUND(I279*H279,2)</f>
        <v>0</v>
      </c>
      <c r="BL279" s="17" t="s">
        <v>165</v>
      </c>
      <c r="BM279" s="221" t="s">
        <v>915</v>
      </c>
    </row>
    <row r="280" s="2" customFormat="1" ht="16.5" customHeight="1">
      <c r="A280" s="38"/>
      <c r="B280" s="39"/>
      <c r="C280" s="248" t="s">
        <v>468</v>
      </c>
      <c r="D280" s="248" t="s">
        <v>305</v>
      </c>
      <c r="E280" s="249" t="s">
        <v>916</v>
      </c>
      <c r="F280" s="250" t="s">
        <v>917</v>
      </c>
      <c r="G280" s="251" t="s">
        <v>584</v>
      </c>
      <c r="H280" s="252">
        <v>1</v>
      </c>
      <c r="I280" s="253"/>
      <c r="J280" s="254">
        <f>ROUND(I280*H280,2)</f>
        <v>0</v>
      </c>
      <c r="K280" s="250" t="s">
        <v>1</v>
      </c>
      <c r="L280" s="255"/>
      <c r="M280" s="256" t="s">
        <v>1</v>
      </c>
      <c r="N280" s="257" t="s">
        <v>40</v>
      </c>
      <c r="O280" s="91"/>
      <c r="P280" s="219">
        <f>O280*H280</f>
        <v>0</v>
      </c>
      <c r="Q280" s="219">
        <v>0</v>
      </c>
      <c r="R280" s="219">
        <f>Q280*H280</f>
        <v>0</v>
      </c>
      <c r="S280" s="219">
        <v>0</v>
      </c>
      <c r="T280" s="22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1" t="s">
        <v>175</v>
      </c>
      <c r="AT280" s="221" t="s">
        <v>305</v>
      </c>
      <c r="AU280" s="221" t="s">
        <v>85</v>
      </c>
      <c r="AY280" s="17" t="s">
        <v>160</v>
      </c>
      <c r="BE280" s="222">
        <f>IF(N280="základní",J280,0)</f>
        <v>0</v>
      </c>
      <c r="BF280" s="222">
        <f>IF(N280="snížená",J280,0)</f>
        <v>0</v>
      </c>
      <c r="BG280" s="222">
        <f>IF(N280="zákl. přenesená",J280,0)</f>
        <v>0</v>
      </c>
      <c r="BH280" s="222">
        <f>IF(N280="sníž. přenesená",J280,0)</f>
        <v>0</v>
      </c>
      <c r="BI280" s="222">
        <f>IF(N280="nulová",J280,0)</f>
        <v>0</v>
      </c>
      <c r="BJ280" s="17" t="s">
        <v>83</v>
      </c>
      <c r="BK280" s="222">
        <f>ROUND(I280*H280,2)</f>
        <v>0</v>
      </c>
      <c r="BL280" s="17" t="s">
        <v>165</v>
      </c>
      <c r="BM280" s="221" t="s">
        <v>918</v>
      </c>
    </row>
    <row r="281" s="2" customFormat="1" ht="24.15" customHeight="1">
      <c r="A281" s="38"/>
      <c r="B281" s="39"/>
      <c r="C281" s="210" t="s">
        <v>314</v>
      </c>
      <c r="D281" s="210" t="s">
        <v>161</v>
      </c>
      <c r="E281" s="211" t="s">
        <v>919</v>
      </c>
      <c r="F281" s="212" t="s">
        <v>920</v>
      </c>
      <c r="G281" s="213" t="s">
        <v>556</v>
      </c>
      <c r="H281" s="214">
        <v>3</v>
      </c>
      <c r="I281" s="215"/>
      <c r="J281" s="216">
        <f>ROUND(I281*H281,2)</f>
        <v>0</v>
      </c>
      <c r="K281" s="212" t="s">
        <v>1</v>
      </c>
      <c r="L281" s="44"/>
      <c r="M281" s="217" t="s">
        <v>1</v>
      </c>
      <c r="N281" s="218" t="s">
        <v>40</v>
      </c>
      <c r="O281" s="91"/>
      <c r="P281" s="219">
        <f>O281*H281</f>
        <v>0</v>
      </c>
      <c r="Q281" s="219">
        <v>0.01608</v>
      </c>
      <c r="R281" s="219">
        <f>Q281*H281</f>
        <v>0.048240000000000008</v>
      </c>
      <c r="S281" s="219">
        <v>0</v>
      </c>
      <c r="T281" s="22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1" t="s">
        <v>188</v>
      </c>
      <c r="AT281" s="221" t="s">
        <v>161</v>
      </c>
      <c r="AU281" s="221" t="s">
        <v>85</v>
      </c>
      <c r="AY281" s="17" t="s">
        <v>160</v>
      </c>
      <c r="BE281" s="222">
        <f>IF(N281="základní",J281,0)</f>
        <v>0</v>
      </c>
      <c r="BF281" s="222">
        <f>IF(N281="snížená",J281,0)</f>
        <v>0</v>
      </c>
      <c r="BG281" s="222">
        <f>IF(N281="zákl. přenesená",J281,0)</f>
        <v>0</v>
      </c>
      <c r="BH281" s="222">
        <f>IF(N281="sníž. přenesená",J281,0)</f>
        <v>0</v>
      </c>
      <c r="BI281" s="222">
        <f>IF(N281="nulová",J281,0)</f>
        <v>0</v>
      </c>
      <c r="BJ281" s="17" t="s">
        <v>83</v>
      </c>
      <c r="BK281" s="222">
        <f>ROUND(I281*H281,2)</f>
        <v>0</v>
      </c>
      <c r="BL281" s="17" t="s">
        <v>188</v>
      </c>
      <c r="BM281" s="221" t="s">
        <v>921</v>
      </c>
    </row>
    <row r="282" s="2" customFormat="1">
      <c r="A282" s="38"/>
      <c r="B282" s="39"/>
      <c r="C282" s="40"/>
      <c r="D282" s="238" t="s">
        <v>811</v>
      </c>
      <c r="E282" s="40"/>
      <c r="F282" s="280" t="s">
        <v>922</v>
      </c>
      <c r="G282" s="40"/>
      <c r="H282" s="40"/>
      <c r="I282" s="281"/>
      <c r="J282" s="40"/>
      <c r="K282" s="40"/>
      <c r="L282" s="44"/>
      <c r="M282" s="282"/>
      <c r="N282" s="283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811</v>
      </c>
      <c r="AU282" s="17" t="s">
        <v>85</v>
      </c>
    </row>
    <row r="283" s="13" customFormat="1">
      <c r="A283" s="13"/>
      <c r="B283" s="236"/>
      <c r="C283" s="237"/>
      <c r="D283" s="238" t="s">
        <v>591</v>
      </c>
      <c r="E283" s="239" t="s">
        <v>1</v>
      </c>
      <c r="F283" s="240" t="s">
        <v>854</v>
      </c>
      <c r="G283" s="237"/>
      <c r="H283" s="241">
        <v>3</v>
      </c>
      <c r="I283" s="242"/>
      <c r="J283" s="237"/>
      <c r="K283" s="237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591</v>
      </c>
      <c r="AU283" s="247" t="s">
        <v>85</v>
      </c>
      <c r="AV283" s="13" t="s">
        <v>85</v>
      </c>
      <c r="AW283" s="13" t="s">
        <v>31</v>
      </c>
      <c r="AX283" s="13" t="s">
        <v>83</v>
      </c>
      <c r="AY283" s="247" t="s">
        <v>160</v>
      </c>
    </row>
    <row r="284" s="2" customFormat="1" ht="33" customHeight="1">
      <c r="A284" s="38"/>
      <c r="B284" s="39"/>
      <c r="C284" s="210" t="s">
        <v>475</v>
      </c>
      <c r="D284" s="210" t="s">
        <v>161</v>
      </c>
      <c r="E284" s="211" t="s">
        <v>923</v>
      </c>
      <c r="F284" s="212" t="s">
        <v>924</v>
      </c>
      <c r="G284" s="213" t="s">
        <v>556</v>
      </c>
      <c r="H284" s="214">
        <v>1</v>
      </c>
      <c r="I284" s="215"/>
      <c r="J284" s="216">
        <f>ROUND(I284*H284,2)</f>
        <v>0</v>
      </c>
      <c r="K284" s="212" t="s">
        <v>1</v>
      </c>
      <c r="L284" s="44"/>
      <c r="M284" s="217" t="s">
        <v>1</v>
      </c>
      <c r="N284" s="218" t="s">
        <v>40</v>
      </c>
      <c r="O284" s="91"/>
      <c r="P284" s="219">
        <f>O284*H284</f>
        <v>0</v>
      </c>
      <c r="Q284" s="219">
        <v>0.01475</v>
      </c>
      <c r="R284" s="219">
        <f>Q284*H284</f>
        <v>0.01475</v>
      </c>
      <c r="S284" s="219">
        <v>0</v>
      </c>
      <c r="T284" s="22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1" t="s">
        <v>188</v>
      </c>
      <c r="AT284" s="221" t="s">
        <v>161</v>
      </c>
      <c r="AU284" s="221" t="s">
        <v>85</v>
      </c>
      <c r="AY284" s="17" t="s">
        <v>160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17" t="s">
        <v>83</v>
      </c>
      <c r="BK284" s="222">
        <f>ROUND(I284*H284,2)</f>
        <v>0</v>
      </c>
      <c r="BL284" s="17" t="s">
        <v>188</v>
      </c>
      <c r="BM284" s="221" t="s">
        <v>925</v>
      </c>
    </row>
    <row r="285" s="2" customFormat="1">
      <c r="A285" s="38"/>
      <c r="B285" s="39"/>
      <c r="C285" s="40"/>
      <c r="D285" s="238" t="s">
        <v>811</v>
      </c>
      <c r="E285" s="40"/>
      <c r="F285" s="280" t="s">
        <v>926</v>
      </c>
      <c r="G285" s="40"/>
      <c r="H285" s="40"/>
      <c r="I285" s="281"/>
      <c r="J285" s="40"/>
      <c r="K285" s="40"/>
      <c r="L285" s="44"/>
      <c r="M285" s="282"/>
      <c r="N285" s="28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811</v>
      </c>
      <c r="AU285" s="17" t="s">
        <v>85</v>
      </c>
    </row>
    <row r="286" s="13" customFormat="1">
      <c r="A286" s="13"/>
      <c r="B286" s="236"/>
      <c r="C286" s="237"/>
      <c r="D286" s="238" t="s">
        <v>591</v>
      </c>
      <c r="E286" s="239" t="s">
        <v>1</v>
      </c>
      <c r="F286" s="240" t="s">
        <v>834</v>
      </c>
      <c r="G286" s="237"/>
      <c r="H286" s="241">
        <v>1</v>
      </c>
      <c r="I286" s="242"/>
      <c r="J286" s="237"/>
      <c r="K286" s="237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591</v>
      </c>
      <c r="AU286" s="247" t="s">
        <v>85</v>
      </c>
      <c r="AV286" s="13" t="s">
        <v>85</v>
      </c>
      <c r="AW286" s="13" t="s">
        <v>31</v>
      </c>
      <c r="AX286" s="13" t="s">
        <v>83</v>
      </c>
      <c r="AY286" s="247" t="s">
        <v>160</v>
      </c>
    </row>
    <row r="287" s="2" customFormat="1" ht="24.15" customHeight="1">
      <c r="A287" s="38"/>
      <c r="B287" s="39"/>
      <c r="C287" s="210" t="s">
        <v>317</v>
      </c>
      <c r="D287" s="210" t="s">
        <v>161</v>
      </c>
      <c r="E287" s="211" t="s">
        <v>927</v>
      </c>
      <c r="F287" s="212" t="s">
        <v>928</v>
      </c>
      <c r="G287" s="213" t="s">
        <v>584</v>
      </c>
      <c r="H287" s="214">
        <v>2</v>
      </c>
      <c r="I287" s="215"/>
      <c r="J287" s="216">
        <f>ROUND(I287*H287,2)</f>
        <v>0</v>
      </c>
      <c r="K287" s="212" t="s">
        <v>1</v>
      </c>
      <c r="L287" s="44"/>
      <c r="M287" s="217" t="s">
        <v>1</v>
      </c>
      <c r="N287" s="218" t="s">
        <v>40</v>
      </c>
      <c r="O287" s="91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1" t="s">
        <v>188</v>
      </c>
      <c r="AT287" s="221" t="s">
        <v>161</v>
      </c>
      <c r="AU287" s="221" t="s">
        <v>85</v>
      </c>
      <c r="AY287" s="17" t="s">
        <v>160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17" t="s">
        <v>83</v>
      </c>
      <c r="BK287" s="222">
        <f>ROUND(I287*H287,2)</f>
        <v>0</v>
      </c>
      <c r="BL287" s="17" t="s">
        <v>188</v>
      </c>
      <c r="BM287" s="221" t="s">
        <v>929</v>
      </c>
    </row>
    <row r="288" s="2" customFormat="1" ht="16.5" customHeight="1">
      <c r="A288" s="38"/>
      <c r="B288" s="39"/>
      <c r="C288" s="210" t="s">
        <v>482</v>
      </c>
      <c r="D288" s="210" t="s">
        <v>161</v>
      </c>
      <c r="E288" s="211" t="s">
        <v>930</v>
      </c>
      <c r="F288" s="212" t="s">
        <v>931</v>
      </c>
      <c r="G288" s="213" t="s">
        <v>584</v>
      </c>
      <c r="H288" s="214">
        <v>4</v>
      </c>
      <c r="I288" s="215"/>
      <c r="J288" s="216">
        <f>ROUND(I288*H288,2)</f>
        <v>0</v>
      </c>
      <c r="K288" s="212" t="s">
        <v>1</v>
      </c>
      <c r="L288" s="44"/>
      <c r="M288" s="217" t="s">
        <v>1</v>
      </c>
      <c r="N288" s="218" t="s">
        <v>40</v>
      </c>
      <c r="O288" s="91"/>
      <c r="P288" s="219">
        <f>O288*H288</f>
        <v>0</v>
      </c>
      <c r="Q288" s="219">
        <v>0</v>
      </c>
      <c r="R288" s="219">
        <f>Q288*H288</f>
        <v>0</v>
      </c>
      <c r="S288" s="219">
        <v>0</v>
      </c>
      <c r="T288" s="22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1" t="s">
        <v>188</v>
      </c>
      <c r="AT288" s="221" t="s">
        <v>161</v>
      </c>
      <c r="AU288" s="221" t="s">
        <v>85</v>
      </c>
      <c r="AY288" s="17" t="s">
        <v>160</v>
      </c>
      <c r="BE288" s="222">
        <f>IF(N288="základní",J288,0)</f>
        <v>0</v>
      </c>
      <c r="BF288" s="222">
        <f>IF(N288="snížená",J288,0)</f>
        <v>0</v>
      </c>
      <c r="BG288" s="222">
        <f>IF(N288="zákl. přenesená",J288,0)</f>
        <v>0</v>
      </c>
      <c r="BH288" s="222">
        <f>IF(N288="sníž. přenesená",J288,0)</f>
        <v>0</v>
      </c>
      <c r="BI288" s="222">
        <f>IF(N288="nulová",J288,0)</f>
        <v>0</v>
      </c>
      <c r="BJ288" s="17" t="s">
        <v>83</v>
      </c>
      <c r="BK288" s="222">
        <f>ROUND(I288*H288,2)</f>
        <v>0</v>
      </c>
      <c r="BL288" s="17" t="s">
        <v>188</v>
      </c>
      <c r="BM288" s="221" t="s">
        <v>932</v>
      </c>
    </row>
    <row r="289" s="2" customFormat="1" ht="24.15" customHeight="1">
      <c r="A289" s="38"/>
      <c r="B289" s="39"/>
      <c r="C289" s="210" t="s">
        <v>321</v>
      </c>
      <c r="D289" s="210" t="s">
        <v>161</v>
      </c>
      <c r="E289" s="211" t="s">
        <v>933</v>
      </c>
      <c r="F289" s="212" t="s">
        <v>934</v>
      </c>
      <c r="G289" s="213" t="s">
        <v>584</v>
      </c>
      <c r="H289" s="214">
        <v>1</v>
      </c>
      <c r="I289" s="215"/>
      <c r="J289" s="216">
        <f>ROUND(I289*H289,2)</f>
        <v>0</v>
      </c>
      <c r="K289" s="212" t="s">
        <v>1</v>
      </c>
      <c r="L289" s="44"/>
      <c r="M289" s="217" t="s">
        <v>1</v>
      </c>
      <c r="N289" s="218" t="s">
        <v>40</v>
      </c>
      <c r="O289" s="91"/>
      <c r="P289" s="219">
        <f>O289*H289</f>
        <v>0</v>
      </c>
      <c r="Q289" s="219">
        <v>0.00016</v>
      </c>
      <c r="R289" s="219">
        <f>Q289*H289</f>
        <v>0.00016</v>
      </c>
      <c r="S289" s="219">
        <v>0</v>
      </c>
      <c r="T289" s="22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1" t="s">
        <v>188</v>
      </c>
      <c r="AT289" s="221" t="s">
        <v>161</v>
      </c>
      <c r="AU289" s="221" t="s">
        <v>85</v>
      </c>
      <c r="AY289" s="17" t="s">
        <v>160</v>
      </c>
      <c r="BE289" s="222">
        <f>IF(N289="základní",J289,0)</f>
        <v>0</v>
      </c>
      <c r="BF289" s="222">
        <f>IF(N289="snížená",J289,0)</f>
        <v>0</v>
      </c>
      <c r="BG289" s="222">
        <f>IF(N289="zákl. přenesená",J289,0)</f>
        <v>0</v>
      </c>
      <c r="BH289" s="222">
        <f>IF(N289="sníž. přenesená",J289,0)</f>
        <v>0</v>
      </c>
      <c r="BI289" s="222">
        <f>IF(N289="nulová",J289,0)</f>
        <v>0</v>
      </c>
      <c r="BJ289" s="17" t="s">
        <v>83</v>
      </c>
      <c r="BK289" s="222">
        <f>ROUND(I289*H289,2)</f>
        <v>0</v>
      </c>
      <c r="BL289" s="17" t="s">
        <v>188</v>
      </c>
      <c r="BM289" s="221" t="s">
        <v>935</v>
      </c>
    </row>
    <row r="290" s="2" customFormat="1">
      <c r="A290" s="38"/>
      <c r="B290" s="39"/>
      <c r="C290" s="40"/>
      <c r="D290" s="238" t="s">
        <v>811</v>
      </c>
      <c r="E290" s="40"/>
      <c r="F290" s="280" t="s">
        <v>936</v>
      </c>
      <c r="G290" s="40"/>
      <c r="H290" s="40"/>
      <c r="I290" s="281"/>
      <c r="J290" s="40"/>
      <c r="K290" s="40"/>
      <c r="L290" s="44"/>
      <c r="M290" s="282"/>
      <c r="N290" s="28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811</v>
      </c>
      <c r="AU290" s="17" t="s">
        <v>85</v>
      </c>
    </row>
    <row r="291" s="2" customFormat="1" ht="16.5" customHeight="1">
      <c r="A291" s="38"/>
      <c r="B291" s="39"/>
      <c r="C291" s="210" t="s">
        <v>489</v>
      </c>
      <c r="D291" s="210" t="s">
        <v>161</v>
      </c>
      <c r="E291" s="211" t="s">
        <v>937</v>
      </c>
      <c r="F291" s="212" t="s">
        <v>938</v>
      </c>
      <c r="G291" s="213" t="s">
        <v>584</v>
      </c>
      <c r="H291" s="214">
        <v>1</v>
      </c>
      <c r="I291" s="215"/>
      <c r="J291" s="216">
        <f>ROUND(I291*H291,2)</f>
        <v>0</v>
      </c>
      <c r="K291" s="212" t="s">
        <v>1</v>
      </c>
      <c r="L291" s="44"/>
      <c r="M291" s="217" t="s">
        <v>1</v>
      </c>
      <c r="N291" s="218" t="s">
        <v>40</v>
      </c>
      <c r="O291" s="91"/>
      <c r="P291" s="219">
        <f>O291*H291</f>
        <v>0</v>
      </c>
      <c r="Q291" s="219">
        <v>0.00016</v>
      </c>
      <c r="R291" s="219">
        <f>Q291*H291</f>
        <v>0.00016</v>
      </c>
      <c r="S291" s="219">
        <v>0</v>
      </c>
      <c r="T291" s="22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1" t="s">
        <v>188</v>
      </c>
      <c r="AT291" s="221" t="s">
        <v>161</v>
      </c>
      <c r="AU291" s="221" t="s">
        <v>85</v>
      </c>
      <c r="AY291" s="17" t="s">
        <v>160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7" t="s">
        <v>83</v>
      </c>
      <c r="BK291" s="222">
        <f>ROUND(I291*H291,2)</f>
        <v>0</v>
      </c>
      <c r="BL291" s="17" t="s">
        <v>188</v>
      </c>
      <c r="BM291" s="221" t="s">
        <v>939</v>
      </c>
    </row>
    <row r="292" s="2" customFormat="1">
      <c r="A292" s="38"/>
      <c r="B292" s="39"/>
      <c r="C292" s="40"/>
      <c r="D292" s="238" t="s">
        <v>811</v>
      </c>
      <c r="E292" s="40"/>
      <c r="F292" s="280" t="s">
        <v>936</v>
      </c>
      <c r="G292" s="40"/>
      <c r="H292" s="40"/>
      <c r="I292" s="281"/>
      <c r="J292" s="40"/>
      <c r="K292" s="40"/>
      <c r="L292" s="44"/>
      <c r="M292" s="282"/>
      <c r="N292" s="283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811</v>
      </c>
      <c r="AU292" s="17" t="s">
        <v>85</v>
      </c>
    </row>
    <row r="293" s="2" customFormat="1" ht="16.5" customHeight="1">
      <c r="A293" s="38"/>
      <c r="B293" s="39"/>
      <c r="C293" s="210" t="s">
        <v>324</v>
      </c>
      <c r="D293" s="210" t="s">
        <v>161</v>
      </c>
      <c r="E293" s="211" t="s">
        <v>940</v>
      </c>
      <c r="F293" s="212" t="s">
        <v>941</v>
      </c>
      <c r="G293" s="213" t="s">
        <v>584</v>
      </c>
      <c r="H293" s="214">
        <v>1</v>
      </c>
      <c r="I293" s="215"/>
      <c r="J293" s="216">
        <f>ROUND(I293*H293,2)</f>
        <v>0</v>
      </c>
      <c r="K293" s="212" t="s">
        <v>1</v>
      </c>
      <c r="L293" s="44"/>
      <c r="M293" s="217" t="s">
        <v>1</v>
      </c>
      <c r="N293" s="218" t="s">
        <v>40</v>
      </c>
      <c r="O293" s="91"/>
      <c r="P293" s="219">
        <f>O293*H293</f>
        <v>0</v>
      </c>
      <c r="Q293" s="219">
        <v>0.00016</v>
      </c>
      <c r="R293" s="219">
        <f>Q293*H293</f>
        <v>0.00016</v>
      </c>
      <c r="S293" s="219">
        <v>0</v>
      </c>
      <c r="T293" s="22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1" t="s">
        <v>188</v>
      </c>
      <c r="AT293" s="221" t="s">
        <v>161</v>
      </c>
      <c r="AU293" s="221" t="s">
        <v>85</v>
      </c>
      <c r="AY293" s="17" t="s">
        <v>160</v>
      </c>
      <c r="BE293" s="222">
        <f>IF(N293="základní",J293,0)</f>
        <v>0</v>
      </c>
      <c r="BF293" s="222">
        <f>IF(N293="snížená",J293,0)</f>
        <v>0</v>
      </c>
      <c r="BG293" s="222">
        <f>IF(N293="zákl. přenesená",J293,0)</f>
        <v>0</v>
      </c>
      <c r="BH293" s="222">
        <f>IF(N293="sníž. přenesená",J293,0)</f>
        <v>0</v>
      </c>
      <c r="BI293" s="222">
        <f>IF(N293="nulová",J293,0)</f>
        <v>0</v>
      </c>
      <c r="BJ293" s="17" t="s">
        <v>83</v>
      </c>
      <c r="BK293" s="222">
        <f>ROUND(I293*H293,2)</f>
        <v>0</v>
      </c>
      <c r="BL293" s="17" t="s">
        <v>188</v>
      </c>
      <c r="BM293" s="221" t="s">
        <v>942</v>
      </c>
    </row>
    <row r="294" s="2" customFormat="1">
      <c r="A294" s="38"/>
      <c r="B294" s="39"/>
      <c r="C294" s="40"/>
      <c r="D294" s="238" t="s">
        <v>811</v>
      </c>
      <c r="E294" s="40"/>
      <c r="F294" s="280" t="s">
        <v>936</v>
      </c>
      <c r="G294" s="40"/>
      <c r="H294" s="40"/>
      <c r="I294" s="281"/>
      <c r="J294" s="40"/>
      <c r="K294" s="40"/>
      <c r="L294" s="44"/>
      <c r="M294" s="282"/>
      <c r="N294" s="28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811</v>
      </c>
      <c r="AU294" s="17" t="s">
        <v>85</v>
      </c>
    </row>
    <row r="295" s="2" customFormat="1" ht="24.15" customHeight="1">
      <c r="A295" s="38"/>
      <c r="B295" s="39"/>
      <c r="C295" s="210" t="s">
        <v>496</v>
      </c>
      <c r="D295" s="210" t="s">
        <v>161</v>
      </c>
      <c r="E295" s="211" t="s">
        <v>943</v>
      </c>
      <c r="F295" s="212" t="s">
        <v>944</v>
      </c>
      <c r="G295" s="213" t="s">
        <v>584</v>
      </c>
      <c r="H295" s="214">
        <v>1</v>
      </c>
      <c r="I295" s="215"/>
      <c r="J295" s="216">
        <f>ROUND(I295*H295,2)</f>
        <v>0</v>
      </c>
      <c r="K295" s="212" t="s">
        <v>1</v>
      </c>
      <c r="L295" s="44"/>
      <c r="M295" s="217" t="s">
        <v>1</v>
      </c>
      <c r="N295" s="218" t="s">
        <v>40</v>
      </c>
      <c r="O295" s="91"/>
      <c r="P295" s="219">
        <f>O295*H295</f>
        <v>0</v>
      </c>
      <c r="Q295" s="219">
        <v>0.00016</v>
      </c>
      <c r="R295" s="219">
        <f>Q295*H295</f>
        <v>0.00016</v>
      </c>
      <c r="S295" s="219">
        <v>0</v>
      </c>
      <c r="T295" s="22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1" t="s">
        <v>188</v>
      </c>
      <c r="AT295" s="221" t="s">
        <v>161</v>
      </c>
      <c r="AU295" s="221" t="s">
        <v>85</v>
      </c>
      <c r="AY295" s="17" t="s">
        <v>160</v>
      </c>
      <c r="BE295" s="222">
        <f>IF(N295="základní",J295,0)</f>
        <v>0</v>
      </c>
      <c r="BF295" s="222">
        <f>IF(N295="snížená",J295,0)</f>
        <v>0</v>
      </c>
      <c r="BG295" s="222">
        <f>IF(N295="zákl. přenesená",J295,0)</f>
        <v>0</v>
      </c>
      <c r="BH295" s="222">
        <f>IF(N295="sníž. přenesená",J295,0)</f>
        <v>0</v>
      </c>
      <c r="BI295" s="222">
        <f>IF(N295="nulová",J295,0)</f>
        <v>0</v>
      </c>
      <c r="BJ295" s="17" t="s">
        <v>83</v>
      </c>
      <c r="BK295" s="222">
        <f>ROUND(I295*H295,2)</f>
        <v>0</v>
      </c>
      <c r="BL295" s="17" t="s">
        <v>188</v>
      </c>
      <c r="BM295" s="221" t="s">
        <v>945</v>
      </c>
    </row>
    <row r="296" s="2" customFormat="1">
      <c r="A296" s="38"/>
      <c r="B296" s="39"/>
      <c r="C296" s="40"/>
      <c r="D296" s="238" t="s">
        <v>811</v>
      </c>
      <c r="E296" s="40"/>
      <c r="F296" s="280" t="s">
        <v>936</v>
      </c>
      <c r="G296" s="40"/>
      <c r="H296" s="40"/>
      <c r="I296" s="281"/>
      <c r="J296" s="40"/>
      <c r="K296" s="40"/>
      <c r="L296" s="44"/>
      <c r="M296" s="282"/>
      <c r="N296" s="283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811</v>
      </c>
      <c r="AU296" s="17" t="s">
        <v>85</v>
      </c>
    </row>
    <row r="297" s="2" customFormat="1" ht="24.15" customHeight="1">
      <c r="A297" s="38"/>
      <c r="B297" s="39"/>
      <c r="C297" s="210" t="s">
        <v>328</v>
      </c>
      <c r="D297" s="210" t="s">
        <v>161</v>
      </c>
      <c r="E297" s="211" t="s">
        <v>946</v>
      </c>
      <c r="F297" s="212" t="s">
        <v>947</v>
      </c>
      <c r="G297" s="213" t="s">
        <v>556</v>
      </c>
      <c r="H297" s="214">
        <v>4</v>
      </c>
      <c r="I297" s="215"/>
      <c r="J297" s="216">
        <f>ROUND(I297*H297,2)</f>
        <v>0</v>
      </c>
      <c r="K297" s="212" t="s">
        <v>1</v>
      </c>
      <c r="L297" s="44"/>
      <c r="M297" s="217" t="s">
        <v>1</v>
      </c>
      <c r="N297" s="218" t="s">
        <v>40</v>
      </c>
      <c r="O297" s="91"/>
      <c r="P297" s="219">
        <f>O297*H297</f>
        <v>0</v>
      </c>
      <c r="Q297" s="219">
        <v>0.0018400000000000003</v>
      </c>
      <c r="R297" s="219">
        <f>Q297*H297</f>
        <v>0.00736</v>
      </c>
      <c r="S297" s="219">
        <v>0</v>
      </c>
      <c r="T297" s="22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1" t="s">
        <v>188</v>
      </c>
      <c r="AT297" s="221" t="s">
        <v>161</v>
      </c>
      <c r="AU297" s="221" t="s">
        <v>85</v>
      </c>
      <c r="AY297" s="17" t="s">
        <v>160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17" t="s">
        <v>83</v>
      </c>
      <c r="BK297" s="222">
        <f>ROUND(I297*H297,2)</f>
        <v>0</v>
      </c>
      <c r="BL297" s="17" t="s">
        <v>188</v>
      </c>
      <c r="BM297" s="221" t="s">
        <v>948</v>
      </c>
    </row>
    <row r="298" s="2" customFormat="1">
      <c r="A298" s="38"/>
      <c r="B298" s="39"/>
      <c r="C298" s="40"/>
      <c r="D298" s="238" t="s">
        <v>811</v>
      </c>
      <c r="E298" s="40"/>
      <c r="F298" s="280" t="s">
        <v>853</v>
      </c>
      <c r="G298" s="40"/>
      <c r="H298" s="40"/>
      <c r="I298" s="281"/>
      <c r="J298" s="40"/>
      <c r="K298" s="40"/>
      <c r="L298" s="44"/>
      <c r="M298" s="282"/>
      <c r="N298" s="28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811</v>
      </c>
      <c r="AU298" s="17" t="s">
        <v>85</v>
      </c>
    </row>
    <row r="299" s="2" customFormat="1" ht="16.5" customHeight="1">
      <c r="A299" s="38"/>
      <c r="B299" s="39"/>
      <c r="C299" s="210" t="s">
        <v>505</v>
      </c>
      <c r="D299" s="210" t="s">
        <v>161</v>
      </c>
      <c r="E299" s="211" t="s">
        <v>949</v>
      </c>
      <c r="F299" s="212" t="s">
        <v>950</v>
      </c>
      <c r="G299" s="213" t="s">
        <v>584</v>
      </c>
      <c r="H299" s="214">
        <v>1</v>
      </c>
      <c r="I299" s="215"/>
      <c r="J299" s="216">
        <f>ROUND(I299*H299,2)</f>
        <v>0</v>
      </c>
      <c r="K299" s="212" t="s">
        <v>1</v>
      </c>
      <c r="L299" s="44"/>
      <c r="M299" s="217" t="s">
        <v>1</v>
      </c>
      <c r="N299" s="218" t="s">
        <v>40</v>
      </c>
      <c r="O299" s="91"/>
      <c r="P299" s="219">
        <f>O299*H299</f>
        <v>0</v>
      </c>
      <c r="Q299" s="219">
        <v>0.00016</v>
      </c>
      <c r="R299" s="219">
        <f>Q299*H299</f>
        <v>0.00016</v>
      </c>
      <c r="S299" s="219">
        <v>0</v>
      </c>
      <c r="T299" s="22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1" t="s">
        <v>188</v>
      </c>
      <c r="AT299" s="221" t="s">
        <v>161</v>
      </c>
      <c r="AU299" s="221" t="s">
        <v>85</v>
      </c>
      <c r="AY299" s="17" t="s">
        <v>160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17" t="s">
        <v>83</v>
      </c>
      <c r="BK299" s="222">
        <f>ROUND(I299*H299,2)</f>
        <v>0</v>
      </c>
      <c r="BL299" s="17" t="s">
        <v>188</v>
      </c>
      <c r="BM299" s="221" t="s">
        <v>951</v>
      </c>
    </row>
    <row r="300" s="2" customFormat="1" ht="16.5" customHeight="1">
      <c r="A300" s="38"/>
      <c r="B300" s="39"/>
      <c r="C300" s="210" t="s">
        <v>333</v>
      </c>
      <c r="D300" s="210" t="s">
        <v>161</v>
      </c>
      <c r="E300" s="211" t="s">
        <v>952</v>
      </c>
      <c r="F300" s="212" t="s">
        <v>953</v>
      </c>
      <c r="G300" s="213" t="s">
        <v>584</v>
      </c>
      <c r="H300" s="214">
        <v>2</v>
      </c>
      <c r="I300" s="215"/>
      <c r="J300" s="216">
        <f>ROUND(I300*H300,2)</f>
        <v>0</v>
      </c>
      <c r="K300" s="212" t="s">
        <v>1</v>
      </c>
      <c r="L300" s="44"/>
      <c r="M300" s="217" t="s">
        <v>1</v>
      </c>
      <c r="N300" s="218" t="s">
        <v>40</v>
      </c>
      <c r="O300" s="91"/>
      <c r="P300" s="219">
        <f>O300*H300</f>
        <v>0</v>
      </c>
      <c r="Q300" s="219">
        <v>0.00016</v>
      </c>
      <c r="R300" s="219">
        <f>Q300*H300</f>
        <v>0.00032</v>
      </c>
      <c r="S300" s="219">
        <v>0</v>
      </c>
      <c r="T300" s="22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1" t="s">
        <v>188</v>
      </c>
      <c r="AT300" s="221" t="s">
        <v>161</v>
      </c>
      <c r="AU300" s="221" t="s">
        <v>85</v>
      </c>
      <c r="AY300" s="17" t="s">
        <v>160</v>
      </c>
      <c r="BE300" s="222">
        <f>IF(N300="základní",J300,0)</f>
        <v>0</v>
      </c>
      <c r="BF300" s="222">
        <f>IF(N300="snížená",J300,0)</f>
        <v>0</v>
      </c>
      <c r="BG300" s="222">
        <f>IF(N300="zákl. přenesená",J300,0)</f>
        <v>0</v>
      </c>
      <c r="BH300" s="222">
        <f>IF(N300="sníž. přenesená",J300,0)</f>
        <v>0</v>
      </c>
      <c r="BI300" s="222">
        <f>IF(N300="nulová",J300,0)</f>
        <v>0</v>
      </c>
      <c r="BJ300" s="17" t="s">
        <v>83</v>
      </c>
      <c r="BK300" s="222">
        <f>ROUND(I300*H300,2)</f>
        <v>0</v>
      </c>
      <c r="BL300" s="17" t="s">
        <v>188</v>
      </c>
      <c r="BM300" s="221" t="s">
        <v>954</v>
      </c>
    </row>
    <row r="301" s="11" customFormat="1" ht="22.8" customHeight="1">
      <c r="A301" s="11"/>
      <c r="B301" s="196"/>
      <c r="C301" s="197"/>
      <c r="D301" s="198" t="s">
        <v>74</v>
      </c>
      <c r="E301" s="234" t="s">
        <v>955</v>
      </c>
      <c r="F301" s="234" t="s">
        <v>956</v>
      </c>
      <c r="G301" s="197"/>
      <c r="H301" s="197"/>
      <c r="I301" s="200"/>
      <c r="J301" s="235">
        <f>BK301</f>
        <v>0</v>
      </c>
      <c r="K301" s="197"/>
      <c r="L301" s="202"/>
      <c r="M301" s="203"/>
      <c r="N301" s="204"/>
      <c r="O301" s="204"/>
      <c r="P301" s="205">
        <f>SUM(P302:P308)</f>
        <v>0</v>
      </c>
      <c r="Q301" s="204"/>
      <c r="R301" s="205">
        <f>SUM(R302:R308)</f>
        <v>0.19400000000000003</v>
      </c>
      <c r="S301" s="204"/>
      <c r="T301" s="206">
        <f>SUM(T302:T308)</f>
        <v>0</v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R301" s="207" t="s">
        <v>85</v>
      </c>
      <c r="AT301" s="208" t="s">
        <v>74</v>
      </c>
      <c r="AU301" s="208" t="s">
        <v>83</v>
      </c>
      <c r="AY301" s="207" t="s">
        <v>160</v>
      </c>
      <c r="BK301" s="209">
        <f>SUM(BK302:BK308)</f>
        <v>0</v>
      </c>
    </row>
    <row r="302" s="2" customFormat="1" ht="24.15" customHeight="1">
      <c r="A302" s="38"/>
      <c r="B302" s="39"/>
      <c r="C302" s="210" t="s">
        <v>512</v>
      </c>
      <c r="D302" s="210" t="s">
        <v>161</v>
      </c>
      <c r="E302" s="211" t="s">
        <v>957</v>
      </c>
      <c r="F302" s="212" t="s">
        <v>958</v>
      </c>
      <c r="G302" s="213" t="s">
        <v>556</v>
      </c>
      <c r="H302" s="214">
        <v>3</v>
      </c>
      <c r="I302" s="215"/>
      <c r="J302" s="216">
        <f>ROUND(I302*H302,2)</f>
        <v>0</v>
      </c>
      <c r="K302" s="212" t="s">
        <v>585</v>
      </c>
      <c r="L302" s="44"/>
      <c r="M302" s="217" t="s">
        <v>1</v>
      </c>
      <c r="N302" s="218" t="s">
        <v>40</v>
      </c>
      <c r="O302" s="91"/>
      <c r="P302" s="219">
        <f>O302*H302</f>
        <v>0</v>
      </c>
      <c r="Q302" s="219">
        <v>0.0156</v>
      </c>
      <c r="R302" s="219">
        <f>Q302*H302</f>
        <v>0.0468</v>
      </c>
      <c r="S302" s="219">
        <v>0</v>
      </c>
      <c r="T302" s="22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1" t="s">
        <v>188</v>
      </c>
      <c r="AT302" s="221" t="s">
        <v>161</v>
      </c>
      <c r="AU302" s="221" t="s">
        <v>85</v>
      </c>
      <c r="AY302" s="17" t="s">
        <v>160</v>
      </c>
      <c r="BE302" s="222">
        <f>IF(N302="základní",J302,0)</f>
        <v>0</v>
      </c>
      <c r="BF302" s="222">
        <f>IF(N302="snížená",J302,0)</f>
        <v>0</v>
      </c>
      <c r="BG302" s="222">
        <f>IF(N302="zákl. přenesená",J302,0)</f>
        <v>0</v>
      </c>
      <c r="BH302" s="222">
        <f>IF(N302="sníž. přenesená",J302,0)</f>
        <v>0</v>
      </c>
      <c r="BI302" s="222">
        <f>IF(N302="nulová",J302,0)</f>
        <v>0</v>
      </c>
      <c r="BJ302" s="17" t="s">
        <v>83</v>
      </c>
      <c r="BK302" s="222">
        <f>ROUND(I302*H302,2)</f>
        <v>0</v>
      </c>
      <c r="BL302" s="17" t="s">
        <v>188</v>
      </c>
      <c r="BM302" s="221" t="s">
        <v>959</v>
      </c>
    </row>
    <row r="303" s="2" customFormat="1" ht="33" customHeight="1">
      <c r="A303" s="38"/>
      <c r="B303" s="39"/>
      <c r="C303" s="210" t="s">
        <v>337</v>
      </c>
      <c r="D303" s="210" t="s">
        <v>161</v>
      </c>
      <c r="E303" s="211" t="s">
        <v>960</v>
      </c>
      <c r="F303" s="212" t="s">
        <v>961</v>
      </c>
      <c r="G303" s="213" t="s">
        <v>556</v>
      </c>
      <c r="H303" s="214">
        <v>7</v>
      </c>
      <c r="I303" s="215"/>
      <c r="J303" s="216">
        <f>ROUND(I303*H303,2)</f>
        <v>0</v>
      </c>
      <c r="K303" s="212" t="s">
        <v>585</v>
      </c>
      <c r="L303" s="44"/>
      <c r="M303" s="217" t="s">
        <v>1</v>
      </c>
      <c r="N303" s="218" t="s">
        <v>40</v>
      </c>
      <c r="O303" s="91"/>
      <c r="P303" s="219">
        <f>O303*H303</f>
        <v>0</v>
      </c>
      <c r="Q303" s="219">
        <v>0.016650000000000002</v>
      </c>
      <c r="R303" s="219">
        <f>Q303*H303</f>
        <v>0.11655000000000002</v>
      </c>
      <c r="S303" s="219">
        <v>0</v>
      </c>
      <c r="T303" s="22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1" t="s">
        <v>188</v>
      </c>
      <c r="AT303" s="221" t="s">
        <v>161</v>
      </c>
      <c r="AU303" s="221" t="s">
        <v>85</v>
      </c>
      <c r="AY303" s="17" t="s">
        <v>160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17" t="s">
        <v>83</v>
      </c>
      <c r="BK303" s="222">
        <f>ROUND(I303*H303,2)</f>
        <v>0</v>
      </c>
      <c r="BL303" s="17" t="s">
        <v>188</v>
      </c>
      <c r="BM303" s="221" t="s">
        <v>962</v>
      </c>
    </row>
    <row r="304" s="13" customFormat="1">
      <c r="A304" s="13"/>
      <c r="B304" s="236"/>
      <c r="C304" s="237"/>
      <c r="D304" s="238" t="s">
        <v>591</v>
      </c>
      <c r="E304" s="239" t="s">
        <v>1</v>
      </c>
      <c r="F304" s="240" t="s">
        <v>963</v>
      </c>
      <c r="G304" s="237"/>
      <c r="H304" s="241">
        <v>7</v>
      </c>
      <c r="I304" s="242"/>
      <c r="J304" s="237"/>
      <c r="K304" s="237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591</v>
      </c>
      <c r="AU304" s="247" t="s">
        <v>85</v>
      </c>
      <c r="AV304" s="13" t="s">
        <v>85</v>
      </c>
      <c r="AW304" s="13" t="s">
        <v>31</v>
      </c>
      <c r="AX304" s="13" t="s">
        <v>83</v>
      </c>
      <c r="AY304" s="247" t="s">
        <v>160</v>
      </c>
    </row>
    <row r="305" s="2" customFormat="1" ht="24.15" customHeight="1">
      <c r="A305" s="38"/>
      <c r="B305" s="39"/>
      <c r="C305" s="210" t="s">
        <v>519</v>
      </c>
      <c r="D305" s="210" t="s">
        <v>161</v>
      </c>
      <c r="E305" s="211" t="s">
        <v>964</v>
      </c>
      <c r="F305" s="212" t="s">
        <v>965</v>
      </c>
      <c r="G305" s="213" t="s">
        <v>556</v>
      </c>
      <c r="H305" s="214">
        <v>1</v>
      </c>
      <c r="I305" s="215"/>
      <c r="J305" s="216">
        <f>ROUND(I305*H305,2)</f>
        <v>0</v>
      </c>
      <c r="K305" s="212" t="s">
        <v>1</v>
      </c>
      <c r="L305" s="44"/>
      <c r="M305" s="217" t="s">
        <v>1</v>
      </c>
      <c r="N305" s="218" t="s">
        <v>40</v>
      </c>
      <c r="O305" s="91"/>
      <c r="P305" s="219">
        <f>O305*H305</f>
        <v>0</v>
      </c>
      <c r="Q305" s="219">
        <v>0.016650000000000002</v>
      </c>
      <c r="R305" s="219">
        <f>Q305*H305</f>
        <v>0.016650000000000002</v>
      </c>
      <c r="S305" s="219">
        <v>0</v>
      </c>
      <c r="T305" s="22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1" t="s">
        <v>188</v>
      </c>
      <c r="AT305" s="221" t="s">
        <v>161</v>
      </c>
      <c r="AU305" s="221" t="s">
        <v>85</v>
      </c>
      <c r="AY305" s="17" t="s">
        <v>160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17" t="s">
        <v>83</v>
      </c>
      <c r="BK305" s="222">
        <f>ROUND(I305*H305,2)</f>
        <v>0</v>
      </c>
      <c r="BL305" s="17" t="s">
        <v>188</v>
      </c>
      <c r="BM305" s="221" t="s">
        <v>966</v>
      </c>
    </row>
    <row r="306" s="13" customFormat="1">
      <c r="A306" s="13"/>
      <c r="B306" s="236"/>
      <c r="C306" s="237"/>
      <c r="D306" s="238" t="s">
        <v>591</v>
      </c>
      <c r="E306" s="239" t="s">
        <v>1</v>
      </c>
      <c r="F306" s="240" t="s">
        <v>912</v>
      </c>
      <c r="G306" s="237"/>
      <c r="H306" s="241">
        <v>1</v>
      </c>
      <c r="I306" s="242"/>
      <c r="J306" s="237"/>
      <c r="K306" s="237"/>
      <c r="L306" s="243"/>
      <c r="M306" s="244"/>
      <c r="N306" s="245"/>
      <c r="O306" s="245"/>
      <c r="P306" s="245"/>
      <c r="Q306" s="245"/>
      <c r="R306" s="245"/>
      <c r="S306" s="245"/>
      <c r="T306" s="24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7" t="s">
        <v>591</v>
      </c>
      <c r="AU306" s="247" t="s">
        <v>85</v>
      </c>
      <c r="AV306" s="13" t="s">
        <v>85</v>
      </c>
      <c r="AW306" s="13" t="s">
        <v>31</v>
      </c>
      <c r="AX306" s="13" t="s">
        <v>83</v>
      </c>
      <c r="AY306" s="247" t="s">
        <v>160</v>
      </c>
    </row>
    <row r="307" s="2" customFormat="1" ht="24.15" customHeight="1">
      <c r="A307" s="38"/>
      <c r="B307" s="39"/>
      <c r="C307" s="210" t="s">
        <v>340</v>
      </c>
      <c r="D307" s="210" t="s">
        <v>161</v>
      </c>
      <c r="E307" s="211" t="s">
        <v>967</v>
      </c>
      <c r="F307" s="212" t="s">
        <v>968</v>
      </c>
      <c r="G307" s="213" t="s">
        <v>556</v>
      </c>
      <c r="H307" s="214">
        <v>1</v>
      </c>
      <c r="I307" s="215"/>
      <c r="J307" s="216">
        <f>ROUND(I307*H307,2)</f>
        <v>0</v>
      </c>
      <c r="K307" s="212" t="s">
        <v>1</v>
      </c>
      <c r="L307" s="44"/>
      <c r="M307" s="217" t="s">
        <v>1</v>
      </c>
      <c r="N307" s="218" t="s">
        <v>40</v>
      </c>
      <c r="O307" s="91"/>
      <c r="P307" s="219">
        <f>O307*H307</f>
        <v>0</v>
      </c>
      <c r="Q307" s="219">
        <v>0.014</v>
      </c>
      <c r="R307" s="219">
        <f>Q307*H307</f>
        <v>0.014</v>
      </c>
      <c r="S307" s="219">
        <v>0</v>
      </c>
      <c r="T307" s="22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1" t="s">
        <v>188</v>
      </c>
      <c r="AT307" s="221" t="s">
        <v>161</v>
      </c>
      <c r="AU307" s="221" t="s">
        <v>85</v>
      </c>
      <c r="AY307" s="17" t="s">
        <v>160</v>
      </c>
      <c r="BE307" s="222">
        <f>IF(N307="základní",J307,0)</f>
        <v>0</v>
      </c>
      <c r="BF307" s="222">
        <f>IF(N307="snížená",J307,0)</f>
        <v>0</v>
      </c>
      <c r="BG307" s="222">
        <f>IF(N307="zákl. přenesená",J307,0)</f>
        <v>0</v>
      </c>
      <c r="BH307" s="222">
        <f>IF(N307="sníž. přenesená",J307,0)</f>
        <v>0</v>
      </c>
      <c r="BI307" s="222">
        <f>IF(N307="nulová",J307,0)</f>
        <v>0</v>
      </c>
      <c r="BJ307" s="17" t="s">
        <v>83</v>
      </c>
      <c r="BK307" s="222">
        <f>ROUND(I307*H307,2)</f>
        <v>0</v>
      </c>
      <c r="BL307" s="17" t="s">
        <v>188</v>
      </c>
      <c r="BM307" s="221" t="s">
        <v>969</v>
      </c>
    </row>
    <row r="308" s="13" customFormat="1">
      <c r="A308" s="13"/>
      <c r="B308" s="236"/>
      <c r="C308" s="237"/>
      <c r="D308" s="238" t="s">
        <v>591</v>
      </c>
      <c r="E308" s="239" t="s">
        <v>1</v>
      </c>
      <c r="F308" s="240" t="s">
        <v>834</v>
      </c>
      <c r="G308" s="237"/>
      <c r="H308" s="241">
        <v>1</v>
      </c>
      <c r="I308" s="242"/>
      <c r="J308" s="237"/>
      <c r="K308" s="237"/>
      <c r="L308" s="243"/>
      <c r="M308" s="284"/>
      <c r="N308" s="285"/>
      <c r="O308" s="285"/>
      <c r="P308" s="285"/>
      <c r="Q308" s="285"/>
      <c r="R308" s="285"/>
      <c r="S308" s="285"/>
      <c r="T308" s="28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7" t="s">
        <v>591</v>
      </c>
      <c r="AU308" s="247" t="s">
        <v>85</v>
      </c>
      <c r="AV308" s="13" t="s">
        <v>85</v>
      </c>
      <c r="AW308" s="13" t="s">
        <v>31</v>
      </c>
      <c r="AX308" s="13" t="s">
        <v>83</v>
      </c>
      <c r="AY308" s="247" t="s">
        <v>160</v>
      </c>
    </row>
    <row r="309" s="2" customFormat="1" ht="6.96" customHeight="1">
      <c r="A309" s="38"/>
      <c r="B309" s="66"/>
      <c r="C309" s="67"/>
      <c r="D309" s="67"/>
      <c r="E309" s="67"/>
      <c r="F309" s="67"/>
      <c r="G309" s="67"/>
      <c r="H309" s="67"/>
      <c r="I309" s="67"/>
      <c r="J309" s="67"/>
      <c r="K309" s="67"/>
      <c r="L309" s="44"/>
      <c r="M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</row>
  </sheetData>
  <sheetProtection sheet="1" autoFilter="0" formatColumns="0" formatRows="0" objects="1" scenarios="1" spinCount="100000" saltValue="3AeWzpLooUxi27K7kQW+iCglyurbs5TDRt+DhsBQasT0j4vbR1PPVZ8dCInG/oilL5ifmRpyY8THkQkOa50lBg==" hashValue="xoyRgdg9pX0yNALwhmCXF/iLEAtL5qGPBzkgLqaj4/kTGtEd9DI2/J5gIo7QJIkQy/OeVNufL//ocGWLvaQ/HQ==" algorithmName="SHA-512" password="CC35"/>
  <autoFilter ref="C127:K30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ROUND((SUM(BE133:BE393)),  2)</f>
        <v>0</v>
      </c>
      <c r="G33" s="38"/>
      <c r="H33" s="38"/>
      <c r="I33" s="155">
        <v>0.21</v>
      </c>
      <c r="J33" s="154">
        <f>ROUND(((SUM(BE133:BE393))*I33),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ROUND((SUM(BF133:BF393)),  2)</f>
        <v>0</v>
      </c>
      <c r="G34" s="38"/>
      <c r="H34" s="38"/>
      <c r="I34" s="155">
        <v>0.12</v>
      </c>
      <c r="J34" s="154">
        <f>ROUND(((SUM(BF133:BF393))*I34),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ROUND((SUM(BG133:BG393)),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ROUND((SUM(BH133:BH393)),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ROUND((SUM(BI133:BI393)),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003 - Stavební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Karviná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567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28"/>
      <c r="C98" s="229"/>
      <c r="D98" s="230" t="s">
        <v>971</v>
      </c>
      <c r="E98" s="231"/>
      <c r="F98" s="231"/>
      <c r="G98" s="231"/>
      <c r="H98" s="231"/>
      <c r="I98" s="231"/>
      <c r="J98" s="232">
        <f>J135</f>
        <v>0</v>
      </c>
      <c r="K98" s="229"/>
      <c r="L98" s="233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28"/>
      <c r="C99" s="229"/>
      <c r="D99" s="230" t="s">
        <v>569</v>
      </c>
      <c r="E99" s="231"/>
      <c r="F99" s="231"/>
      <c r="G99" s="231"/>
      <c r="H99" s="231"/>
      <c r="I99" s="231"/>
      <c r="J99" s="232">
        <f>J151</f>
        <v>0</v>
      </c>
      <c r="K99" s="229"/>
      <c r="L99" s="233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28"/>
      <c r="C100" s="229"/>
      <c r="D100" s="230" t="s">
        <v>972</v>
      </c>
      <c r="E100" s="231"/>
      <c r="F100" s="231"/>
      <c r="G100" s="231"/>
      <c r="H100" s="231"/>
      <c r="I100" s="231"/>
      <c r="J100" s="232">
        <f>J178</f>
        <v>0</v>
      </c>
      <c r="K100" s="229"/>
      <c r="L100" s="233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28"/>
      <c r="C101" s="229"/>
      <c r="D101" s="230" t="s">
        <v>571</v>
      </c>
      <c r="E101" s="231"/>
      <c r="F101" s="231"/>
      <c r="G101" s="231"/>
      <c r="H101" s="231"/>
      <c r="I101" s="231"/>
      <c r="J101" s="232">
        <f>J211</f>
        <v>0</v>
      </c>
      <c r="K101" s="229"/>
      <c r="L101" s="233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28"/>
      <c r="C102" s="229"/>
      <c r="D102" s="230" t="s">
        <v>572</v>
      </c>
      <c r="E102" s="231"/>
      <c r="F102" s="231"/>
      <c r="G102" s="231"/>
      <c r="H102" s="231"/>
      <c r="I102" s="231"/>
      <c r="J102" s="232">
        <f>J223</f>
        <v>0</v>
      </c>
      <c r="K102" s="229"/>
      <c r="L102" s="233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9" customFormat="1" ht="24.96" customHeight="1">
      <c r="A103" s="9"/>
      <c r="B103" s="179"/>
      <c r="C103" s="180"/>
      <c r="D103" s="181" t="s">
        <v>573</v>
      </c>
      <c r="E103" s="182"/>
      <c r="F103" s="182"/>
      <c r="G103" s="182"/>
      <c r="H103" s="182"/>
      <c r="I103" s="182"/>
      <c r="J103" s="183">
        <f>J226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2" customFormat="1" ht="19.92" customHeight="1">
      <c r="A104" s="12"/>
      <c r="B104" s="228"/>
      <c r="C104" s="229"/>
      <c r="D104" s="230" t="s">
        <v>973</v>
      </c>
      <c r="E104" s="231"/>
      <c r="F104" s="231"/>
      <c r="G104" s="231"/>
      <c r="H104" s="231"/>
      <c r="I104" s="231"/>
      <c r="J104" s="232">
        <f>J227</f>
        <v>0</v>
      </c>
      <c r="K104" s="229"/>
      <c r="L104" s="233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28"/>
      <c r="C105" s="229"/>
      <c r="D105" s="230" t="s">
        <v>574</v>
      </c>
      <c r="E105" s="231"/>
      <c r="F105" s="231"/>
      <c r="G105" s="231"/>
      <c r="H105" s="231"/>
      <c r="I105" s="231"/>
      <c r="J105" s="232">
        <f>J233</f>
        <v>0</v>
      </c>
      <c r="K105" s="229"/>
      <c r="L105" s="233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28"/>
      <c r="C106" s="229"/>
      <c r="D106" s="230" t="s">
        <v>974</v>
      </c>
      <c r="E106" s="231"/>
      <c r="F106" s="231"/>
      <c r="G106" s="231"/>
      <c r="H106" s="231"/>
      <c r="I106" s="231"/>
      <c r="J106" s="232">
        <f>J239</f>
        <v>0</v>
      </c>
      <c r="K106" s="229"/>
      <c r="L106" s="233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12" customFormat="1" ht="19.92" customHeight="1">
      <c r="A107" s="12"/>
      <c r="B107" s="228"/>
      <c r="C107" s="229"/>
      <c r="D107" s="230" t="s">
        <v>975</v>
      </c>
      <c r="E107" s="231"/>
      <c r="F107" s="231"/>
      <c r="G107" s="231"/>
      <c r="H107" s="231"/>
      <c r="I107" s="231"/>
      <c r="J107" s="232">
        <f>J250</f>
        <v>0</v>
      </c>
      <c r="K107" s="229"/>
      <c r="L107" s="233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="12" customFormat="1" ht="19.92" customHeight="1">
      <c r="A108" s="12"/>
      <c r="B108" s="228"/>
      <c r="C108" s="229"/>
      <c r="D108" s="230" t="s">
        <v>976</v>
      </c>
      <c r="E108" s="231"/>
      <c r="F108" s="231"/>
      <c r="G108" s="231"/>
      <c r="H108" s="231"/>
      <c r="I108" s="231"/>
      <c r="J108" s="232">
        <f>J278</f>
        <v>0</v>
      </c>
      <c r="K108" s="229"/>
      <c r="L108" s="233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="12" customFormat="1" ht="19.92" customHeight="1">
      <c r="A109" s="12"/>
      <c r="B109" s="228"/>
      <c r="C109" s="229"/>
      <c r="D109" s="230" t="s">
        <v>977</v>
      </c>
      <c r="E109" s="231"/>
      <c r="F109" s="231"/>
      <c r="G109" s="231"/>
      <c r="H109" s="231"/>
      <c r="I109" s="231"/>
      <c r="J109" s="232">
        <f>J311</f>
        <v>0</v>
      </c>
      <c r="K109" s="229"/>
      <c r="L109" s="233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="12" customFormat="1" ht="19.92" customHeight="1">
      <c r="A110" s="12"/>
      <c r="B110" s="228"/>
      <c r="C110" s="229"/>
      <c r="D110" s="230" t="s">
        <v>978</v>
      </c>
      <c r="E110" s="231"/>
      <c r="F110" s="231"/>
      <c r="G110" s="231"/>
      <c r="H110" s="231"/>
      <c r="I110" s="231"/>
      <c r="J110" s="232">
        <f>J342</f>
        <v>0</v>
      </c>
      <c r="K110" s="229"/>
      <c r="L110" s="233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="12" customFormat="1" ht="19.92" customHeight="1">
      <c r="A111" s="12"/>
      <c r="B111" s="228"/>
      <c r="C111" s="229"/>
      <c r="D111" s="230" t="s">
        <v>979</v>
      </c>
      <c r="E111" s="231"/>
      <c r="F111" s="231"/>
      <c r="G111" s="231"/>
      <c r="H111" s="231"/>
      <c r="I111" s="231"/>
      <c r="J111" s="232">
        <f>J356</f>
        <v>0</v>
      </c>
      <c r="K111" s="229"/>
      <c r="L111" s="233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="12" customFormat="1" ht="19.92" customHeight="1">
      <c r="A112" s="12"/>
      <c r="B112" s="228"/>
      <c r="C112" s="229"/>
      <c r="D112" s="230" t="s">
        <v>980</v>
      </c>
      <c r="E112" s="231"/>
      <c r="F112" s="231"/>
      <c r="G112" s="231"/>
      <c r="H112" s="231"/>
      <c r="I112" s="231"/>
      <c r="J112" s="232">
        <f>J359</f>
        <v>0</v>
      </c>
      <c r="K112" s="229"/>
      <c r="L112" s="233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="12" customFormat="1" ht="19.92" customHeight="1">
      <c r="A113" s="12"/>
      <c r="B113" s="228"/>
      <c r="C113" s="229"/>
      <c r="D113" s="230" t="s">
        <v>981</v>
      </c>
      <c r="E113" s="231"/>
      <c r="F113" s="231"/>
      <c r="G113" s="231"/>
      <c r="H113" s="231"/>
      <c r="I113" s="231"/>
      <c r="J113" s="232">
        <f>J379</f>
        <v>0</v>
      </c>
      <c r="K113" s="229"/>
      <c r="L113" s="233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145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6.25" customHeight="1">
      <c r="A123" s="38"/>
      <c r="B123" s="39"/>
      <c r="C123" s="40"/>
      <c r="D123" s="40"/>
      <c r="E123" s="174" t="str">
        <f>E7</f>
        <v>ÚPRAVA VSTUPNÍHO PODLAŽÍ a ÚPRRAVA SERVROVNY OBJEKTU POLIKLINIKY V KARVINÉ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132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003 - Stavební práce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Karviná</v>
      </c>
      <c r="G127" s="40"/>
      <c r="H127" s="40"/>
      <c r="I127" s="32" t="s">
        <v>22</v>
      </c>
      <c r="J127" s="79" t="str">
        <f>IF(J12="","",J12)</f>
        <v>18. 2. 2024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 xml:space="preserve"> </v>
      </c>
      <c r="G129" s="40"/>
      <c r="H129" s="40"/>
      <c r="I129" s="32" t="s">
        <v>30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32</v>
      </c>
      <c r="J130" s="36" t="str">
        <f>E24</f>
        <v>Barbora Kyšková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0" customFormat="1" ht="29.28" customHeight="1">
      <c r="A132" s="185"/>
      <c r="B132" s="186"/>
      <c r="C132" s="187" t="s">
        <v>146</v>
      </c>
      <c r="D132" s="188" t="s">
        <v>60</v>
      </c>
      <c r="E132" s="188" t="s">
        <v>56</v>
      </c>
      <c r="F132" s="188" t="s">
        <v>57</v>
      </c>
      <c r="G132" s="188" t="s">
        <v>147</v>
      </c>
      <c r="H132" s="188" t="s">
        <v>148</v>
      </c>
      <c r="I132" s="188" t="s">
        <v>149</v>
      </c>
      <c r="J132" s="188" t="s">
        <v>136</v>
      </c>
      <c r="K132" s="189" t="s">
        <v>150</v>
      </c>
      <c r="L132" s="190"/>
      <c r="M132" s="100" t="s">
        <v>1</v>
      </c>
      <c r="N132" s="101" t="s">
        <v>39</v>
      </c>
      <c r="O132" s="101" t="s">
        <v>151</v>
      </c>
      <c r="P132" s="101" t="s">
        <v>152</v>
      </c>
      <c r="Q132" s="101" t="s">
        <v>153</v>
      </c>
      <c r="R132" s="101" t="s">
        <v>154</v>
      </c>
      <c r="S132" s="101" t="s">
        <v>155</v>
      </c>
      <c r="T132" s="102" t="s">
        <v>156</v>
      </c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</row>
    <row r="133" s="2" customFormat="1" ht="22.8" customHeight="1">
      <c r="A133" s="38"/>
      <c r="B133" s="39"/>
      <c r="C133" s="107" t="s">
        <v>157</v>
      </c>
      <c r="D133" s="40"/>
      <c r="E133" s="40"/>
      <c r="F133" s="40"/>
      <c r="G133" s="40"/>
      <c r="H133" s="40"/>
      <c r="I133" s="40"/>
      <c r="J133" s="191">
        <f>BK133</f>
        <v>0</v>
      </c>
      <c r="K133" s="40"/>
      <c r="L133" s="44"/>
      <c r="M133" s="103"/>
      <c r="N133" s="192"/>
      <c r="O133" s="104"/>
      <c r="P133" s="193">
        <f>P134+P226</f>
        <v>0</v>
      </c>
      <c r="Q133" s="104"/>
      <c r="R133" s="193">
        <f>R134+R226</f>
        <v>156.44090147999997</v>
      </c>
      <c r="S133" s="104"/>
      <c r="T133" s="194">
        <f>T134+T226</f>
        <v>247.75898980000003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74</v>
      </c>
      <c r="AU133" s="17" t="s">
        <v>138</v>
      </c>
      <c r="BK133" s="195">
        <f>BK134+BK226</f>
        <v>0</v>
      </c>
    </row>
    <row r="134" s="11" customFormat="1" ht="25.92" customHeight="1">
      <c r="A134" s="11"/>
      <c r="B134" s="196"/>
      <c r="C134" s="197"/>
      <c r="D134" s="198" t="s">
        <v>74</v>
      </c>
      <c r="E134" s="199" t="s">
        <v>579</v>
      </c>
      <c r="F134" s="199" t="s">
        <v>580</v>
      </c>
      <c r="G134" s="197"/>
      <c r="H134" s="197"/>
      <c r="I134" s="200"/>
      <c r="J134" s="201">
        <f>BK134</f>
        <v>0</v>
      </c>
      <c r="K134" s="197"/>
      <c r="L134" s="202"/>
      <c r="M134" s="203"/>
      <c r="N134" s="204"/>
      <c r="O134" s="204"/>
      <c r="P134" s="205">
        <f>P135+P151+P178+P211+P223</f>
        <v>0</v>
      </c>
      <c r="Q134" s="204"/>
      <c r="R134" s="205">
        <f>R135+R151+R178+R211+R223</f>
        <v>121.06955649999998</v>
      </c>
      <c r="S134" s="204"/>
      <c r="T134" s="206">
        <f>T135+T151+T178+T211+T223</f>
        <v>243.8653628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7" t="s">
        <v>83</v>
      </c>
      <c r="AT134" s="208" t="s">
        <v>74</v>
      </c>
      <c r="AU134" s="208" t="s">
        <v>75</v>
      </c>
      <c r="AY134" s="207" t="s">
        <v>160</v>
      </c>
      <c r="BK134" s="209">
        <f>BK135+BK151+BK178+BK211+BK223</f>
        <v>0</v>
      </c>
    </row>
    <row r="135" s="11" customFormat="1" ht="22.8" customHeight="1">
      <c r="A135" s="11"/>
      <c r="B135" s="196"/>
      <c r="C135" s="197"/>
      <c r="D135" s="198" t="s">
        <v>74</v>
      </c>
      <c r="E135" s="234" t="s">
        <v>169</v>
      </c>
      <c r="F135" s="234" t="s">
        <v>982</v>
      </c>
      <c r="G135" s="197"/>
      <c r="H135" s="197"/>
      <c r="I135" s="200"/>
      <c r="J135" s="235">
        <f>BK135</f>
        <v>0</v>
      </c>
      <c r="K135" s="197"/>
      <c r="L135" s="202"/>
      <c r="M135" s="203"/>
      <c r="N135" s="204"/>
      <c r="O135" s="204"/>
      <c r="P135" s="205">
        <f>SUM(P136:P150)</f>
        <v>0</v>
      </c>
      <c r="Q135" s="204"/>
      <c r="R135" s="205">
        <f>SUM(R136:R150)</f>
        <v>7.9986183999999984</v>
      </c>
      <c r="S135" s="204"/>
      <c r="T135" s="206">
        <f>SUM(T136:T150)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7" t="s">
        <v>83</v>
      </c>
      <c r="AT135" s="208" t="s">
        <v>74</v>
      </c>
      <c r="AU135" s="208" t="s">
        <v>83</v>
      </c>
      <c r="AY135" s="207" t="s">
        <v>160</v>
      </c>
      <c r="BK135" s="209">
        <f>SUM(BK136:BK150)</f>
        <v>0</v>
      </c>
    </row>
    <row r="136" s="2" customFormat="1" ht="33" customHeight="1">
      <c r="A136" s="38"/>
      <c r="B136" s="39"/>
      <c r="C136" s="210" t="s">
        <v>83</v>
      </c>
      <c r="D136" s="210" t="s">
        <v>161</v>
      </c>
      <c r="E136" s="211" t="s">
        <v>983</v>
      </c>
      <c r="F136" s="212" t="s">
        <v>984</v>
      </c>
      <c r="G136" s="213" t="s">
        <v>584</v>
      </c>
      <c r="H136" s="214">
        <v>2</v>
      </c>
      <c r="I136" s="215"/>
      <c r="J136" s="216">
        <f>ROUND(I136*H136,2)</f>
        <v>0</v>
      </c>
      <c r="K136" s="212" t="s">
        <v>622</v>
      </c>
      <c r="L136" s="44"/>
      <c r="M136" s="217" t="s">
        <v>1</v>
      </c>
      <c r="N136" s="218" t="s">
        <v>40</v>
      </c>
      <c r="O136" s="91"/>
      <c r="P136" s="219">
        <f>O136*H136</f>
        <v>0</v>
      </c>
      <c r="Q136" s="219">
        <v>0.022280000000000004</v>
      </c>
      <c r="R136" s="219">
        <f>Q136*H136</f>
        <v>0.044560000000000008</v>
      </c>
      <c r="S136" s="219">
        <v>0</v>
      </c>
      <c r="T136" s="22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1" t="s">
        <v>165</v>
      </c>
      <c r="AT136" s="221" t="s">
        <v>161</v>
      </c>
      <c r="AU136" s="221" t="s">
        <v>85</v>
      </c>
      <c r="AY136" s="17" t="s">
        <v>160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7" t="s">
        <v>83</v>
      </c>
      <c r="BK136" s="222">
        <f>ROUND(I136*H136,2)</f>
        <v>0</v>
      </c>
      <c r="BL136" s="17" t="s">
        <v>165</v>
      </c>
      <c r="BM136" s="221" t="s">
        <v>985</v>
      </c>
    </row>
    <row r="137" s="13" customFormat="1">
      <c r="A137" s="13"/>
      <c r="B137" s="236"/>
      <c r="C137" s="237"/>
      <c r="D137" s="238" t="s">
        <v>591</v>
      </c>
      <c r="E137" s="239" t="s">
        <v>1</v>
      </c>
      <c r="F137" s="240" t="s">
        <v>986</v>
      </c>
      <c r="G137" s="237"/>
      <c r="H137" s="241">
        <v>2</v>
      </c>
      <c r="I137" s="242"/>
      <c r="J137" s="237"/>
      <c r="K137" s="237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591</v>
      </c>
      <c r="AU137" s="247" t="s">
        <v>85</v>
      </c>
      <c r="AV137" s="13" t="s">
        <v>85</v>
      </c>
      <c r="AW137" s="13" t="s">
        <v>31</v>
      </c>
      <c r="AX137" s="13" t="s">
        <v>83</v>
      </c>
      <c r="AY137" s="247" t="s">
        <v>160</v>
      </c>
    </row>
    <row r="138" s="2" customFormat="1" ht="33" customHeight="1">
      <c r="A138" s="38"/>
      <c r="B138" s="39"/>
      <c r="C138" s="210" t="s">
        <v>85</v>
      </c>
      <c r="D138" s="210" t="s">
        <v>161</v>
      </c>
      <c r="E138" s="211" t="s">
        <v>987</v>
      </c>
      <c r="F138" s="212" t="s">
        <v>988</v>
      </c>
      <c r="G138" s="213" t="s">
        <v>584</v>
      </c>
      <c r="H138" s="214">
        <v>1</v>
      </c>
      <c r="I138" s="215"/>
      <c r="J138" s="216">
        <f>ROUND(I138*H138,2)</f>
        <v>0</v>
      </c>
      <c r="K138" s="212" t="s">
        <v>622</v>
      </c>
      <c r="L138" s="44"/>
      <c r="M138" s="217" t="s">
        <v>1</v>
      </c>
      <c r="N138" s="218" t="s">
        <v>40</v>
      </c>
      <c r="O138" s="91"/>
      <c r="P138" s="219">
        <f>O138*H138</f>
        <v>0</v>
      </c>
      <c r="Q138" s="219">
        <v>0.03428</v>
      </c>
      <c r="R138" s="219">
        <f>Q138*H138</f>
        <v>0.03428</v>
      </c>
      <c r="S138" s="219">
        <v>0</v>
      </c>
      <c r="T138" s="22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1" t="s">
        <v>165</v>
      </c>
      <c r="AT138" s="221" t="s">
        <v>161</v>
      </c>
      <c r="AU138" s="221" t="s">
        <v>85</v>
      </c>
      <c r="AY138" s="17" t="s">
        <v>160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7" t="s">
        <v>83</v>
      </c>
      <c r="BK138" s="222">
        <f>ROUND(I138*H138,2)</f>
        <v>0</v>
      </c>
      <c r="BL138" s="17" t="s">
        <v>165</v>
      </c>
      <c r="BM138" s="221" t="s">
        <v>989</v>
      </c>
    </row>
    <row r="139" s="13" customFormat="1">
      <c r="A139" s="13"/>
      <c r="B139" s="236"/>
      <c r="C139" s="237"/>
      <c r="D139" s="238" t="s">
        <v>591</v>
      </c>
      <c r="E139" s="239" t="s">
        <v>1</v>
      </c>
      <c r="F139" s="240" t="s">
        <v>990</v>
      </c>
      <c r="G139" s="237"/>
      <c r="H139" s="241">
        <v>1</v>
      </c>
      <c r="I139" s="242"/>
      <c r="J139" s="237"/>
      <c r="K139" s="237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591</v>
      </c>
      <c r="AU139" s="247" t="s">
        <v>85</v>
      </c>
      <c r="AV139" s="13" t="s">
        <v>85</v>
      </c>
      <c r="AW139" s="13" t="s">
        <v>31</v>
      </c>
      <c r="AX139" s="13" t="s">
        <v>83</v>
      </c>
      <c r="AY139" s="247" t="s">
        <v>160</v>
      </c>
    </row>
    <row r="140" s="2" customFormat="1" ht="33" customHeight="1">
      <c r="A140" s="38"/>
      <c r="B140" s="39"/>
      <c r="C140" s="210" t="s">
        <v>169</v>
      </c>
      <c r="D140" s="210" t="s">
        <v>161</v>
      </c>
      <c r="E140" s="211" t="s">
        <v>991</v>
      </c>
      <c r="F140" s="212" t="s">
        <v>992</v>
      </c>
      <c r="G140" s="213" t="s">
        <v>584</v>
      </c>
      <c r="H140" s="214">
        <v>1</v>
      </c>
      <c r="I140" s="215"/>
      <c r="J140" s="216">
        <f>ROUND(I140*H140,2)</f>
        <v>0</v>
      </c>
      <c r="K140" s="212" t="s">
        <v>622</v>
      </c>
      <c r="L140" s="44"/>
      <c r="M140" s="217" t="s">
        <v>1</v>
      </c>
      <c r="N140" s="218" t="s">
        <v>40</v>
      </c>
      <c r="O140" s="91"/>
      <c r="P140" s="219">
        <f>O140*H140</f>
        <v>0</v>
      </c>
      <c r="Q140" s="219">
        <v>0.03963</v>
      </c>
      <c r="R140" s="219">
        <f>Q140*H140</f>
        <v>0.03963</v>
      </c>
      <c r="S140" s="219">
        <v>0</v>
      </c>
      <c r="T140" s="22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1" t="s">
        <v>165</v>
      </c>
      <c r="AT140" s="221" t="s">
        <v>161</v>
      </c>
      <c r="AU140" s="221" t="s">
        <v>85</v>
      </c>
      <c r="AY140" s="17" t="s">
        <v>160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7" t="s">
        <v>83</v>
      </c>
      <c r="BK140" s="222">
        <f>ROUND(I140*H140,2)</f>
        <v>0</v>
      </c>
      <c r="BL140" s="17" t="s">
        <v>165</v>
      </c>
      <c r="BM140" s="221" t="s">
        <v>993</v>
      </c>
    </row>
    <row r="141" s="13" customFormat="1">
      <c r="A141" s="13"/>
      <c r="B141" s="236"/>
      <c r="C141" s="237"/>
      <c r="D141" s="238" t="s">
        <v>591</v>
      </c>
      <c r="E141" s="239" t="s">
        <v>1</v>
      </c>
      <c r="F141" s="240" t="s">
        <v>994</v>
      </c>
      <c r="G141" s="237"/>
      <c r="H141" s="241">
        <v>1</v>
      </c>
      <c r="I141" s="242"/>
      <c r="J141" s="237"/>
      <c r="K141" s="237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591</v>
      </c>
      <c r="AU141" s="247" t="s">
        <v>85</v>
      </c>
      <c r="AV141" s="13" t="s">
        <v>85</v>
      </c>
      <c r="AW141" s="13" t="s">
        <v>31</v>
      </c>
      <c r="AX141" s="13" t="s">
        <v>83</v>
      </c>
      <c r="AY141" s="247" t="s">
        <v>160</v>
      </c>
    </row>
    <row r="142" s="2" customFormat="1" ht="24.15" customHeight="1">
      <c r="A142" s="38"/>
      <c r="B142" s="39"/>
      <c r="C142" s="210" t="s">
        <v>165</v>
      </c>
      <c r="D142" s="210" t="s">
        <v>161</v>
      </c>
      <c r="E142" s="211" t="s">
        <v>995</v>
      </c>
      <c r="F142" s="212" t="s">
        <v>996</v>
      </c>
      <c r="G142" s="213" t="s">
        <v>596</v>
      </c>
      <c r="H142" s="214">
        <v>75.16</v>
      </c>
      <c r="I142" s="215"/>
      <c r="J142" s="216">
        <f>ROUND(I142*H142,2)</f>
        <v>0</v>
      </c>
      <c r="K142" s="212" t="s">
        <v>622</v>
      </c>
      <c r="L142" s="44"/>
      <c r="M142" s="217" t="s">
        <v>1</v>
      </c>
      <c r="N142" s="218" t="s">
        <v>40</v>
      </c>
      <c r="O142" s="91"/>
      <c r="P142" s="219">
        <f>O142*H142</f>
        <v>0</v>
      </c>
      <c r="Q142" s="219">
        <v>0.06172</v>
      </c>
      <c r="R142" s="219">
        <f>Q142*H142</f>
        <v>4.6388751999999992</v>
      </c>
      <c r="S142" s="219">
        <v>0</v>
      </c>
      <c r="T142" s="22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1" t="s">
        <v>165</v>
      </c>
      <c r="AT142" s="221" t="s">
        <v>161</v>
      </c>
      <c r="AU142" s="221" t="s">
        <v>85</v>
      </c>
      <c r="AY142" s="17" t="s">
        <v>160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7" t="s">
        <v>83</v>
      </c>
      <c r="BK142" s="222">
        <f>ROUND(I142*H142,2)</f>
        <v>0</v>
      </c>
      <c r="BL142" s="17" t="s">
        <v>165</v>
      </c>
      <c r="BM142" s="221" t="s">
        <v>997</v>
      </c>
    </row>
    <row r="143" s="13" customFormat="1">
      <c r="A143" s="13"/>
      <c r="B143" s="236"/>
      <c r="C143" s="237"/>
      <c r="D143" s="238" t="s">
        <v>591</v>
      </c>
      <c r="E143" s="239" t="s">
        <v>1</v>
      </c>
      <c r="F143" s="240" t="s">
        <v>998</v>
      </c>
      <c r="G143" s="237"/>
      <c r="H143" s="241">
        <v>76.56</v>
      </c>
      <c r="I143" s="242"/>
      <c r="J143" s="237"/>
      <c r="K143" s="237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591</v>
      </c>
      <c r="AU143" s="247" t="s">
        <v>85</v>
      </c>
      <c r="AV143" s="13" t="s">
        <v>85</v>
      </c>
      <c r="AW143" s="13" t="s">
        <v>31</v>
      </c>
      <c r="AX143" s="13" t="s">
        <v>75</v>
      </c>
      <c r="AY143" s="247" t="s">
        <v>160</v>
      </c>
    </row>
    <row r="144" s="13" customFormat="1">
      <c r="A144" s="13"/>
      <c r="B144" s="236"/>
      <c r="C144" s="237"/>
      <c r="D144" s="238" t="s">
        <v>591</v>
      </c>
      <c r="E144" s="239" t="s">
        <v>1</v>
      </c>
      <c r="F144" s="240" t="s">
        <v>999</v>
      </c>
      <c r="G144" s="237"/>
      <c r="H144" s="241">
        <v>-1.4</v>
      </c>
      <c r="I144" s="242"/>
      <c r="J144" s="237"/>
      <c r="K144" s="237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591</v>
      </c>
      <c r="AU144" s="247" t="s">
        <v>85</v>
      </c>
      <c r="AV144" s="13" t="s">
        <v>85</v>
      </c>
      <c r="AW144" s="13" t="s">
        <v>31</v>
      </c>
      <c r="AX144" s="13" t="s">
        <v>75</v>
      </c>
      <c r="AY144" s="247" t="s">
        <v>160</v>
      </c>
    </row>
    <row r="145" s="15" customFormat="1">
      <c r="A145" s="15"/>
      <c r="B145" s="268"/>
      <c r="C145" s="269"/>
      <c r="D145" s="238" t="s">
        <v>591</v>
      </c>
      <c r="E145" s="270" t="s">
        <v>1</v>
      </c>
      <c r="F145" s="271" t="s">
        <v>660</v>
      </c>
      <c r="G145" s="269"/>
      <c r="H145" s="272">
        <v>75.16</v>
      </c>
      <c r="I145" s="273"/>
      <c r="J145" s="269"/>
      <c r="K145" s="269"/>
      <c r="L145" s="274"/>
      <c r="M145" s="275"/>
      <c r="N145" s="276"/>
      <c r="O145" s="276"/>
      <c r="P145" s="276"/>
      <c r="Q145" s="276"/>
      <c r="R145" s="276"/>
      <c r="S145" s="276"/>
      <c r="T145" s="27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8" t="s">
        <v>591</v>
      </c>
      <c r="AU145" s="278" t="s">
        <v>85</v>
      </c>
      <c r="AV145" s="15" t="s">
        <v>165</v>
      </c>
      <c r="AW145" s="15" t="s">
        <v>31</v>
      </c>
      <c r="AX145" s="15" t="s">
        <v>83</v>
      </c>
      <c r="AY145" s="278" t="s">
        <v>160</v>
      </c>
    </row>
    <row r="146" s="2" customFormat="1" ht="24.15" customHeight="1">
      <c r="A146" s="38"/>
      <c r="B146" s="39"/>
      <c r="C146" s="210" t="s">
        <v>176</v>
      </c>
      <c r="D146" s="210" t="s">
        <v>161</v>
      </c>
      <c r="E146" s="211" t="s">
        <v>1000</v>
      </c>
      <c r="F146" s="212" t="s">
        <v>1001</v>
      </c>
      <c r="G146" s="213" t="s">
        <v>596</v>
      </c>
      <c r="H146" s="214">
        <v>40.92</v>
      </c>
      <c r="I146" s="215"/>
      <c r="J146" s="216">
        <f>ROUND(I146*H146,2)</f>
        <v>0</v>
      </c>
      <c r="K146" s="212" t="s">
        <v>622</v>
      </c>
      <c r="L146" s="44"/>
      <c r="M146" s="217" t="s">
        <v>1</v>
      </c>
      <c r="N146" s="218" t="s">
        <v>40</v>
      </c>
      <c r="O146" s="91"/>
      <c r="P146" s="219">
        <f>O146*H146</f>
        <v>0</v>
      </c>
      <c r="Q146" s="219">
        <v>0.07921</v>
      </c>
      <c r="R146" s="219">
        <f>Q146*H146</f>
        <v>3.2412732</v>
      </c>
      <c r="S146" s="219">
        <v>0</v>
      </c>
      <c r="T146" s="22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1" t="s">
        <v>165</v>
      </c>
      <c r="AT146" s="221" t="s">
        <v>161</v>
      </c>
      <c r="AU146" s="221" t="s">
        <v>85</v>
      </c>
      <c r="AY146" s="17" t="s">
        <v>160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7" t="s">
        <v>83</v>
      </c>
      <c r="BK146" s="222">
        <f>ROUND(I146*H146,2)</f>
        <v>0</v>
      </c>
      <c r="BL146" s="17" t="s">
        <v>165</v>
      </c>
      <c r="BM146" s="221" t="s">
        <v>1002</v>
      </c>
    </row>
    <row r="147" s="13" customFormat="1">
      <c r="A147" s="13"/>
      <c r="B147" s="236"/>
      <c r="C147" s="237"/>
      <c r="D147" s="238" t="s">
        <v>591</v>
      </c>
      <c r="E147" s="239" t="s">
        <v>1</v>
      </c>
      <c r="F147" s="240" t="s">
        <v>1003</v>
      </c>
      <c r="G147" s="237"/>
      <c r="H147" s="241">
        <v>40.92</v>
      </c>
      <c r="I147" s="242"/>
      <c r="J147" s="237"/>
      <c r="K147" s="237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591</v>
      </c>
      <c r="AU147" s="247" t="s">
        <v>85</v>
      </c>
      <c r="AV147" s="13" t="s">
        <v>85</v>
      </c>
      <c r="AW147" s="13" t="s">
        <v>31</v>
      </c>
      <c r="AX147" s="13" t="s">
        <v>83</v>
      </c>
      <c r="AY147" s="247" t="s">
        <v>160</v>
      </c>
    </row>
    <row r="148" s="2" customFormat="1" ht="24.15" customHeight="1">
      <c r="A148" s="38"/>
      <c r="B148" s="39"/>
      <c r="C148" s="210" t="s">
        <v>172</v>
      </c>
      <c r="D148" s="210" t="s">
        <v>161</v>
      </c>
      <c r="E148" s="211" t="s">
        <v>1004</v>
      </c>
      <c r="F148" s="212" t="s">
        <v>1005</v>
      </c>
      <c r="G148" s="213" t="s">
        <v>584</v>
      </c>
      <c r="H148" s="214">
        <v>1</v>
      </c>
      <c r="I148" s="215"/>
      <c r="J148" s="216">
        <f>ROUND(I148*H148,2)</f>
        <v>0</v>
      </c>
      <c r="K148" s="212" t="s">
        <v>1</v>
      </c>
      <c r="L148" s="44"/>
      <c r="M148" s="217" t="s">
        <v>1</v>
      </c>
      <c r="N148" s="218" t="s">
        <v>40</v>
      </c>
      <c r="O148" s="91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1" t="s">
        <v>165</v>
      </c>
      <c r="AT148" s="221" t="s">
        <v>161</v>
      </c>
      <c r="AU148" s="221" t="s">
        <v>85</v>
      </c>
      <c r="AY148" s="17" t="s">
        <v>160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7" t="s">
        <v>83</v>
      </c>
      <c r="BK148" s="222">
        <f>ROUND(I148*H148,2)</f>
        <v>0</v>
      </c>
      <c r="BL148" s="17" t="s">
        <v>165</v>
      </c>
      <c r="BM148" s="221" t="s">
        <v>1006</v>
      </c>
    </row>
    <row r="149" s="2" customFormat="1" ht="24.15" customHeight="1">
      <c r="A149" s="38"/>
      <c r="B149" s="39"/>
      <c r="C149" s="210" t="s">
        <v>182</v>
      </c>
      <c r="D149" s="210" t="s">
        <v>161</v>
      </c>
      <c r="E149" s="211" t="s">
        <v>1007</v>
      </c>
      <c r="F149" s="212" t="s">
        <v>1008</v>
      </c>
      <c r="G149" s="213" t="s">
        <v>584</v>
      </c>
      <c r="H149" s="214">
        <v>1</v>
      </c>
      <c r="I149" s="215"/>
      <c r="J149" s="216">
        <f>ROUND(I149*H149,2)</f>
        <v>0</v>
      </c>
      <c r="K149" s="212" t="s">
        <v>1</v>
      </c>
      <c r="L149" s="44"/>
      <c r="M149" s="217" t="s">
        <v>1</v>
      </c>
      <c r="N149" s="218" t="s">
        <v>40</v>
      </c>
      <c r="O149" s="91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1" t="s">
        <v>165</v>
      </c>
      <c r="AT149" s="221" t="s">
        <v>161</v>
      </c>
      <c r="AU149" s="221" t="s">
        <v>85</v>
      </c>
      <c r="AY149" s="17" t="s">
        <v>160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7" t="s">
        <v>83</v>
      </c>
      <c r="BK149" s="222">
        <f>ROUND(I149*H149,2)</f>
        <v>0</v>
      </c>
      <c r="BL149" s="17" t="s">
        <v>165</v>
      </c>
      <c r="BM149" s="221" t="s">
        <v>1009</v>
      </c>
    </row>
    <row r="150" s="2" customFormat="1" ht="24.15" customHeight="1">
      <c r="A150" s="38"/>
      <c r="B150" s="39"/>
      <c r="C150" s="210" t="s">
        <v>175</v>
      </c>
      <c r="D150" s="210" t="s">
        <v>161</v>
      </c>
      <c r="E150" s="211" t="s">
        <v>1010</v>
      </c>
      <c r="F150" s="212" t="s">
        <v>1011</v>
      </c>
      <c r="G150" s="213" t="s">
        <v>584</v>
      </c>
      <c r="H150" s="214">
        <v>3</v>
      </c>
      <c r="I150" s="215"/>
      <c r="J150" s="216">
        <f>ROUND(I150*H150,2)</f>
        <v>0</v>
      </c>
      <c r="K150" s="212" t="s">
        <v>1</v>
      </c>
      <c r="L150" s="44"/>
      <c r="M150" s="217" t="s">
        <v>1</v>
      </c>
      <c r="N150" s="218" t="s">
        <v>40</v>
      </c>
      <c r="O150" s="91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1" t="s">
        <v>165</v>
      </c>
      <c r="AT150" s="221" t="s">
        <v>161</v>
      </c>
      <c r="AU150" s="221" t="s">
        <v>85</v>
      </c>
      <c r="AY150" s="17" t="s">
        <v>160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7" t="s">
        <v>83</v>
      </c>
      <c r="BK150" s="222">
        <f>ROUND(I150*H150,2)</f>
        <v>0</v>
      </c>
      <c r="BL150" s="17" t="s">
        <v>165</v>
      </c>
      <c r="BM150" s="221" t="s">
        <v>1012</v>
      </c>
    </row>
    <row r="151" s="11" customFormat="1" ht="22.8" customHeight="1">
      <c r="A151" s="11"/>
      <c r="B151" s="196"/>
      <c r="C151" s="197"/>
      <c r="D151" s="198" t="s">
        <v>74</v>
      </c>
      <c r="E151" s="234" t="s">
        <v>172</v>
      </c>
      <c r="F151" s="234" t="s">
        <v>593</v>
      </c>
      <c r="G151" s="197"/>
      <c r="H151" s="197"/>
      <c r="I151" s="200"/>
      <c r="J151" s="235">
        <f>BK151</f>
        <v>0</v>
      </c>
      <c r="K151" s="197"/>
      <c r="L151" s="202"/>
      <c r="M151" s="203"/>
      <c r="N151" s="204"/>
      <c r="O151" s="204"/>
      <c r="P151" s="205">
        <f>SUM(P152:P177)</f>
        <v>0</v>
      </c>
      <c r="Q151" s="204"/>
      <c r="R151" s="205">
        <f>SUM(R152:R177)</f>
        <v>113.05333809999998</v>
      </c>
      <c r="S151" s="204"/>
      <c r="T151" s="206">
        <f>SUM(T152:T177)</f>
        <v>0.0077688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7" t="s">
        <v>83</v>
      </c>
      <c r="AT151" s="208" t="s">
        <v>74</v>
      </c>
      <c r="AU151" s="208" t="s">
        <v>83</v>
      </c>
      <c r="AY151" s="207" t="s">
        <v>160</v>
      </c>
      <c r="BK151" s="209">
        <f>SUM(BK152:BK177)</f>
        <v>0</v>
      </c>
    </row>
    <row r="152" s="2" customFormat="1" ht="24.15" customHeight="1">
      <c r="A152" s="38"/>
      <c r="B152" s="39"/>
      <c r="C152" s="210" t="s">
        <v>189</v>
      </c>
      <c r="D152" s="210" t="s">
        <v>161</v>
      </c>
      <c r="E152" s="211" t="s">
        <v>1013</v>
      </c>
      <c r="F152" s="212" t="s">
        <v>1014</v>
      </c>
      <c r="G152" s="213" t="s">
        <v>596</v>
      </c>
      <c r="H152" s="214">
        <v>936.21</v>
      </c>
      <c r="I152" s="215"/>
      <c r="J152" s="216">
        <f>ROUND(I152*H152,2)</f>
        <v>0</v>
      </c>
      <c r="K152" s="212" t="s">
        <v>622</v>
      </c>
      <c r="L152" s="44"/>
      <c r="M152" s="217" t="s">
        <v>1</v>
      </c>
      <c r="N152" s="218" t="s">
        <v>40</v>
      </c>
      <c r="O152" s="91"/>
      <c r="P152" s="219">
        <f>O152*H152</f>
        <v>0</v>
      </c>
      <c r="Q152" s="219">
        <v>0.00735</v>
      </c>
      <c r="R152" s="219">
        <f>Q152*H152</f>
        <v>6.8811435</v>
      </c>
      <c r="S152" s="219">
        <v>0</v>
      </c>
      <c r="T152" s="22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1" t="s">
        <v>165</v>
      </c>
      <c r="AT152" s="221" t="s">
        <v>161</v>
      </c>
      <c r="AU152" s="221" t="s">
        <v>85</v>
      </c>
      <c r="AY152" s="17" t="s">
        <v>160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7" t="s">
        <v>83</v>
      </c>
      <c r="BK152" s="222">
        <f>ROUND(I152*H152,2)</f>
        <v>0</v>
      </c>
      <c r="BL152" s="17" t="s">
        <v>165</v>
      </c>
      <c r="BM152" s="221" t="s">
        <v>1015</v>
      </c>
    </row>
    <row r="153" s="13" customFormat="1">
      <c r="A153" s="13"/>
      <c r="B153" s="236"/>
      <c r="C153" s="237"/>
      <c r="D153" s="238" t="s">
        <v>591</v>
      </c>
      <c r="E153" s="239" t="s">
        <v>1</v>
      </c>
      <c r="F153" s="240" t="s">
        <v>1016</v>
      </c>
      <c r="G153" s="237"/>
      <c r="H153" s="241">
        <v>936.21</v>
      </c>
      <c r="I153" s="242"/>
      <c r="J153" s="237"/>
      <c r="K153" s="237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591</v>
      </c>
      <c r="AU153" s="247" t="s">
        <v>85</v>
      </c>
      <c r="AV153" s="13" t="s">
        <v>85</v>
      </c>
      <c r="AW153" s="13" t="s">
        <v>31</v>
      </c>
      <c r="AX153" s="13" t="s">
        <v>83</v>
      </c>
      <c r="AY153" s="247" t="s">
        <v>160</v>
      </c>
    </row>
    <row r="154" s="2" customFormat="1" ht="21.75" customHeight="1">
      <c r="A154" s="38"/>
      <c r="B154" s="39"/>
      <c r="C154" s="210" t="s">
        <v>179</v>
      </c>
      <c r="D154" s="210" t="s">
        <v>161</v>
      </c>
      <c r="E154" s="211" t="s">
        <v>1017</v>
      </c>
      <c r="F154" s="212" t="s">
        <v>1018</v>
      </c>
      <c r="G154" s="213" t="s">
        <v>596</v>
      </c>
      <c r="H154" s="214">
        <v>936.21</v>
      </c>
      <c r="I154" s="215"/>
      <c r="J154" s="216">
        <f>ROUND(I154*H154,2)</f>
        <v>0</v>
      </c>
      <c r="K154" s="212" t="s">
        <v>622</v>
      </c>
      <c r="L154" s="44"/>
      <c r="M154" s="217" t="s">
        <v>1</v>
      </c>
      <c r="N154" s="218" t="s">
        <v>40</v>
      </c>
      <c r="O154" s="91"/>
      <c r="P154" s="219">
        <f>O154*H154</f>
        <v>0</v>
      </c>
      <c r="Q154" s="219">
        <v>0.00438</v>
      </c>
      <c r="R154" s="219">
        <f>Q154*H154</f>
        <v>4.1005998</v>
      </c>
      <c r="S154" s="219">
        <v>0</v>
      </c>
      <c r="T154" s="22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1" t="s">
        <v>165</v>
      </c>
      <c r="AT154" s="221" t="s">
        <v>161</v>
      </c>
      <c r="AU154" s="221" t="s">
        <v>85</v>
      </c>
      <c r="AY154" s="17" t="s">
        <v>160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7" t="s">
        <v>83</v>
      </c>
      <c r="BK154" s="222">
        <f>ROUND(I154*H154,2)</f>
        <v>0</v>
      </c>
      <c r="BL154" s="17" t="s">
        <v>165</v>
      </c>
      <c r="BM154" s="221" t="s">
        <v>1019</v>
      </c>
    </row>
    <row r="155" s="13" customFormat="1">
      <c r="A155" s="13"/>
      <c r="B155" s="236"/>
      <c r="C155" s="237"/>
      <c r="D155" s="238" t="s">
        <v>591</v>
      </c>
      <c r="E155" s="239" t="s">
        <v>1</v>
      </c>
      <c r="F155" s="240" t="s">
        <v>1016</v>
      </c>
      <c r="G155" s="237"/>
      <c r="H155" s="241">
        <v>936.21</v>
      </c>
      <c r="I155" s="242"/>
      <c r="J155" s="237"/>
      <c r="K155" s="237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591</v>
      </c>
      <c r="AU155" s="247" t="s">
        <v>85</v>
      </c>
      <c r="AV155" s="13" t="s">
        <v>85</v>
      </c>
      <c r="AW155" s="13" t="s">
        <v>31</v>
      </c>
      <c r="AX155" s="13" t="s">
        <v>83</v>
      </c>
      <c r="AY155" s="247" t="s">
        <v>160</v>
      </c>
    </row>
    <row r="156" s="2" customFormat="1" ht="24.15" customHeight="1">
      <c r="A156" s="38"/>
      <c r="B156" s="39"/>
      <c r="C156" s="210" t="s">
        <v>196</v>
      </c>
      <c r="D156" s="210" t="s">
        <v>161</v>
      </c>
      <c r="E156" s="211" t="s">
        <v>1020</v>
      </c>
      <c r="F156" s="212" t="s">
        <v>1021</v>
      </c>
      <c r="G156" s="213" t="s">
        <v>596</v>
      </c>
      <c r="H156" s="214">
        <v>936.21</v>
      </c>
      <c r="I156" s="215"/>
      <c r="J156" s="216">
        <f>ROUND(I156*H156,2)</f>
        <v>0</v>
      </c>
      <c r="K156" s="212" t="s">
        <v>622</v>
      </c>
      <c r="L156" s="44"/>
      <c r="M156" s="217" t="s">
        <v>1</v>
      </c>
      <c r="N156" s="218" t="s">
        <v>40</v>
      </c>
      <c r="O156" s="91"/>
      <c r="P156" s="219">
        <f>O156*H156</f>
        <v>0</v>
      </c>
      <c r="Q156" s="219">
        <v>0.0154</v>
      </c>
      <c r="R156" s="219">
        <f>Q156*H156</f>
        <v>14.417634</v>
      </c>
      <c r="S156" s="219">
        <v>0</v>
      </c>
      <c r="T156" s="22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1" t="s">
        <v>165</v>
      </c>
      <c r="AT156" s="221" t="s">
        <v>161</v>
      </c>
      <c r="AU156" s="221" t="s">
        <v>85</v>
      </c>
      <c r="AY156" s="17" t="s">
        <v>160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7" t="s">
        <v>83</v>
      </c>
      <c r="BK156" s="222">
        <f>ROUND(I156*H156,2)</f>
        <v>0</v>
      </c>
      <c r="BL156" s="17" t="s">
        <v>165</v>
      </c>
      <c r="BM156" s="221" t="s">
        <v>1022</v>
      </c>
    </row>
    <row r="157" s="13" customFormat="1">
      <c r="A157" s="13"/>
      <c r="B157" s="236"/>
      <c r="C157" s="237"/>
      <c r="D157" s="238" t="s">
        <v>591</v>
      </c>
      <c r="E157" s="239" t="s">
        <v>1</v>
      </c>
      <c r="F157" s="240" t="s">
        <v>1016</v>
      </c>
      <c r="G157" s="237"/>
      <c r="H157" s="241">
        <v>936.21</v>
      </c>
      <c r="I157" s="242"/>
      <c r="J157" s="237"/>
      <c r="K157" s="237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591</v>
      </c>
      <c r="AU157" s="247" t="s">
        <v>85</v>
      </c>
      <c r="AV157" s="13" t="s">
        <v>85</v>
      </c>
      <c r="AW157" s="13" t="s">
        <v>31</v>
      </c>
      <c r="AX157" s="13" t="s">
        <v>83</v>
      </c>
      <c r="AY157" s="247" t="s">
        <v>160</v>
      </c>
    </row>
    <row r="158" s="2" customFormat="1" ht="21.75" customHeight="1">
      <c r="A158" s="38"/>
      <c r="B158" s="39"/>
      <c r="C158" s="210" t="s">
        <v>8</v>
      </c>
      <c r="D158" s="210" t="s">
        <v>161</v>
      </c>
      <c r="E158" s="211" t="s">
        <v>1023</v>
      </c>
      <c r="F158" s="212" t="s">
        <v>1024</v>
      </c>
      <c r="G158" s="213" t="s">
        <v>596</v>
      </c>
      <c r="H158" s="214">
        <v>640.636</v>
      </c>
      <c r="I158" s="215"/>
      <c r="J158" s="216">
        <f>ROUND(I158*H158,2)</f>
        <v>0</v>
      </c>
      <c r="K158" s="212" t="s">
        <v>622</v>
      </c>
      <c r="L158" s="44"/>
      <c r="M158" s="217" t="s">
        <v>1</v>
      </c>
      <c r="N158" s="218" t="s">
        <v>40</v>
      </c>
      <c r="O158" s="91"/>
      <c r="P158" s="219">
        <f>O158*H158</f>
        <v>0</v>
      </c>
      <c r="Q158" s="219">
        <v>0.003</v>
      </c>
      <c r="R158" s="219">
        <f>Q158*H158</f>
        <v>1.9219079999999997</v>
      </c>
      <c r="S158" s="219">
        <v>0</v>
      </c>
      <c r="T158" s="22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1" t="s">
        <v>165</v>
      </c>
      <c r="AT158" s="221" t="s">
        <v>161</v>
      </c>
      <c r="AU158" s="221" t="s">
        <v>85</v>
      </c>
      <c r="AY158" s="17" t="s">
        <v>160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7" t="s">
        <v>83</v>
      </c>
      <c r="BK158" s="222">
        <f>ROUND(I158*H158,2)</f>
        <v>0</v>
      </c>
      <c r="BL158" s="17" t="s">
        <v>165</v>
      </c>
      <c r="BM158" s="221" t="s">
        <v>1025</v>
      </c>
    </row>
    <row r="159" s="13" customFormat="1">
      <c r="A159" s="13"/>
      <c r="B159" s="236"/>
      <c r="C159" s="237"/>
      <c r="D159" s="238" t="s">
        <v>591</v>
      </c>
      <c r="E159" s="239" t="s">
        <v>1</v>
      </c>
      <c r="F159" s="240" t="s">
        <v>1016</v>
      </c>
      <c r="G159" s="237"/>
      <c r="H159" s="241">
        <v>936.21</v>
      </c>
      <c r="I159" s="242"/>
      <c r="J159" s="237"/>
      <c r="K159" s="237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591</v>
      </c>
      <c r="AU159" s="247" t="s">
        <v>85</v>
      </c>
      <c r="AV159" s="13" t="s">
        <v>85</v>
      </c>
      <c r="AW159" s="13" t="s">
        <v>31</v>
      </c>
      <c r="AX159" s="13" t="s">
        <v>75</v>
      </c>
      <c r="AY159" s="247" t="s">
        <v>160</v>
      </c>
    </row>
    <row r="160" s="13" customFormat="1">
      <c r="A160" s="13"/>
      <c r="B160" s="236"/>
      <c r="C160" s="237"/>
      <c r="D160" s="238" t="s">
        <v>591</v>
      </c>
      <c r="E160" s="239" t="s">
        <v>1</v>
      </c>
      <c r="F160" s="240" t="s">
        <v>1026</v>
      </c>
      <c r="G160" s="237"/>
      <c r="H160" s="241">
        <v>-295.574</v>
      </c>
      <c r="I160" s="242"/>
      <c r="J160" s="237"/>
      <c r="K160" s="237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591</v>
      </c>
      <c r="AU160" s="247" t="s">
        <v>85</v>
      </c>
      <c r="AV160" s="13" t="s">
        <v>85</v>
      </c>
      <c r="AW160" s="13" t="s">
        <v>31</v>
      </c>
      <c r="AX160" s="13" t="s">
        <v>75</v>
      </c>
      <c r="AY160" s="247" t="s">
        <v>160</v>
      </c>
    </row>
    <row r="161" s="15" customFormat="1">
      <c r="A161" s="15"/>
      <c r="B161" s="268"/>
      <c r="C161" s="269"/>
      <c r="D161" s="238" t="s">
        <v>591</v>
      </c>
      <c r="E161" s="270" t="s">
        <v>1</v>
      </c>
      <c r="F161" s="271" t="s">
        <v>660</v>
      </c>
      <c r="G161" s="269"/>
      <c r="H161" s="272">
        <v>640.636</v>
      </c>
      <c r="I161" s="273"/>
      <c r="J161" s="269"/>
      <c r="K161" s="269"/>
      <c r="L161" s="274"/>
      <c r="M161" s="275"/>
      <c r="N161" s="276"/>
      <c r="O161" s="276"/>
      <c r="P161" s="276"/>
      <c r="Q161" s="276"/>
      <c r="R161" s="276"/>
      <c r="S161" s="276"/>
      <c r="T161" s="27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8" t="s">
        <v>591</v>
      </c>
      <c r="AU161" s="278" t="s">
        <v>85</v>
      </c>
      <c r="AV161" s="15" t="s">
        <v>165</v>
      </c>
      <c r="AW161" s="15" t="s">
        <v>31</v>
      </c>
      <c r="AX161" s="15" t="s">
        <v>83</v>
      </c>
      <c r="AY161" s="278" t="s">
        <v>160</v>
      </c>
    </row>
    <row r="162" s="2" customFormat="1" ht="24.15" customHeight="1">
      <c r="A162" s="38"/>
      <c r="B162" s="39"/>
      <c r="C162" s="210" t="s">
        <v>203</v>
      </c>
      <c r="D162" s="210" t="s">
        <v>161</v>
      </c>
      <c r="E162" s="211" t="s">
        <v>1027</v>
      </c>
      <c r="F162" s="212" t="s">
        <v>1028</v>
      </c>
      <c r="G162" s="213" t="s">
        <v>596</v>
      </c>
      <c r="H162" s="214">
        <v>3744.84</v>
      </c>
      <c r="I162" s="215"/>
      <c r="J162" s="216">
        <f>ROUND(I162*H162,2)</f>
        <v>0</v>
      </c>
      <c r="K162" s="212" t="s">
        <v>622</v>
      </c>
      <c r="L162" s="44"/>
      <c r="M162" s="217" t="s">
        <v>1</v>
      </c>
      <c r="N162" s="218" t="s">
        <v>40</v>
      </c>
      <c r="O162" s="91"/>
      <c r="P162" s="219">
        <f>O162*H162</f>
        <v>0</v>
      </c>
      <c r="Q162" s="219">
        <v>0.0079</v>
      </c>
      <c r="R162" s="219">
        <f>Q162*H162</f>
        <v>29.584236000000004</v>
      </c>
      <c r="S162" s="219">
        <v>0</v>
      </c>
      <c r="T162" s="22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1" t="s">
        <v>165</v>
      </c>
      <c r="AT162" s="221" t="s">
        <v>161</v>
      </c>
      <c r="AU162" s="221" t="s">
        <v>85</v>
      </c>
      <c r="AY162" s="17" t="s">
        <v>160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7" t="s">
        <v>83</v>
      </c>
      <c r="BK162" s="222">
        <f>ROUND(I162*H162,2)</f>
        <v>0</v>
      </c>
      <c r="BL162" s="17" t="s">
        <v>165</v>
      </c>
      <c r="BM162" s="221" t="s">
        <v>1029</v>
      </c>
    </row>
    <row r="163" s="13" customFormat="1">
      <c r="A163" s="13"/>
      <c r="B163" s="236"/>
      <c r="C163" s="237"/>
      <c r="D163" s="238" t="s">
        <v>591</v>
      </c>
      <c r="E163" s="239" t="s">
        <v>1</v>
      </c>
      <c r="F163" s="240" t="s">
        <v>1030</v>
      </c>
      <c r="G163" s="237"/>
      <c r="H163" s="241">
        <v>3744.84</v>
      </c>
      <c r="I163" s="242"/>
      <c r="J163" s="237"/>
      <c r="K163" s="237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591</v>
      </c>
      <c r="AU163" s="247" t="s">
        <v>85</v>
      </c>
      <c r="AV163" s="13" t="s">
        <v>85</v>
      </c>
      <c r="AW163" s="13" t="s">
        <v>31</v>
      </c>
      <c r="AX163" s="13" t="s">
        <v>83</v>
      </c>
      <c r="AY163" s="247" t="s">
        <v>160</v>
      </c>
    </row>
    <row r="164" s="2" customFormat="1" ht="16.5" customHeight="1">
      <c r="A164" s="38"/>
      <c r="B164" s="39"/>
      <c r="C164" s="210" t="s">
        <v>185</v>
      </c>
      <c r="D164" s="210" t="s">
        <v>161</v>
      </c>
      <c r="E164" s="211" t="s">
        <v>1031</v>
      </c>
      <c r="F164" s="212" t="s">
        <v>1032</v>
      </c>
      <c r="G164" s="213" t="s">
        <v>596</v>
      </c>
      <c r="H164" s="214">
        <v>129.47999999999998</v>
      </c>
      <c r="I164" s="215"/>
      <c r="J164" s="216">
        <f>ROUND(I164*H164,2)</f>
        <v>0</v>
      </c>
      <c r="K164" s="212" t="s">
        <v>622</v>
      </c>
      <c r="L164" s="44"/>
      <c r="M164" s="217" t="s">
        <v>1</v>
      </c>
      <c r="N164" s="218" t="s">
        <v>40</v>
      </c>
      <c r="O164" s="91"/>
      <c r="P164" s="219">
        <f>O164*H164</f>
        <v>0</v>
      </c>
      <c r="Q164" s="219">
        <v>0.00011</v>
      </c>
      <c r="R164" s="219">
        <f>Q164*H164</f>
        <v>0.014242799999999998</v>
      </c>
      <c r="S164" s="219">
        <v>6E-05</v>
      </c>
      <c r="T164" s="220">
        <f>S164*H164</f>
        <v>0.0077688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1" t="s">
        <v>165</v>
      </c>
      <c r="AT164" s="221" t="s">
        <v>161</v>
      </c>
      <c r="AU164" s="221" t="s">
        <v>85</v>
      </c>
      <c r="AY164" s="17" t="s">
        <v>160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7" t="s">
        <v>83</v>
      </c>
      <c r="BK164" s="222">
        <f>ROUND(I164*H164,2)</f>
        <v>0</v>
      </c>
      <c r="BL164" s="17" t="s">
        <v>165</v>
      </c>
      <c r="BM164" s="221" t="s">
        <v>1033</v>
      </c>
    </row>
    <row r="165" s="13" customFormat="1">
      <c r="A165" s="13"/>
      <c r="B165" s="236"/>
      <c r="C165" s="237"/>
      <c r="D165" s="238" t="s">
        <v>591</v>
      </c>
      <c r="E165" s="239" t="s">
        <v>1</v>
      </c>
      <c r="F165" s="240" t="s">
        <v>1034</v>
      </c>
      <c r="G165" s="237"/>
      <c r="H165" s="241">
        <v>129.47999999999998</v>
      </c>
      <c r="I165" s="242"/>
      <c r="J165" s="237"/>
      <c r="K165" s="237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591</v>
      </c>
      <c r="AU165" s="247" t="s">
        <v>85</v>
      </c>
      <c r="AV165" s="13" t="s">
        <v>85</v>
      </c>
      <c r="AW165" s="13" t="s">
        <v>31</v>
      </c>
      <c r="AX165" s="13" t="s">
        <v>83</v>
      </c>
      <c r="AY165" s="247" t="s">
        <v>160</v>
      </c>
    </row>
    <row r="166" s="2" customFormat="1" ht="24.15" customHeight="1">
      <c r="A166" s="38"/>
      <c r="B166" s="39"/>
      <c r="C166" s="210" t="s">
        <v>210</v>
      </c>
      <c r="D166" s="210" t="s">
        <v>161</v>
      </c>
      <c r="E166" s="211" t="s">
        <v>1035</v>
      </c>
      <c r="F166" s="212" t="s">
        <v>1036</v>
      </c>
      <c r="G166" s="213" t="s">
        <v>164</v>
      </c>
      <c r="H166" s="214">
        <v>18.6</v>
      </c>
      <c r="I166" s="215"/>
      <c r="J166" s="216">
        <f>ROUND(I166*H166,2)</f>
        <v>0</v>
      </c>
      <c r="K166" s="212" t="s">
        <v>622</v>
      </c>
      <c r="L166" s="44"/>
      <c r="M166" s="217" t="s">
        <v>1</v>
      </c>
      <c r="N166" s="218" t="s">
        <v>40</v>
      </c>
      <c r="O166" s="91"/>
      <c r="P166" s="219">
        <f>O166*H166</f>
        <v>0</v>
      </c>
      <c r="Q166" s="219">
        <v>0.0015</v>
      </c>
      <c r="R166" s="219">
        <f>Q166*H166</f>
        <v>0.0279</v>
      </c>
      <c r="S166" s="219">
        <v>0</v>
      </c>
      <c r="T166" s="22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1" t="s">
        <v>165</v>
      </c>
      <c r="AT166" s="221" t="s">
        <v>161</v>
      </c>
      <c r="AU166" s="221" t="s">
        <v>85</v>
      </c>
      <c r="AY166" s="17" t="s">
        <v>160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7" t="s">
        <v>83</v>
      </c>
      <c r="BK166" s="222">
        <f>ROUND(I166*H166,2)</f>
        <v>0</v>
      </c>
      <c r="BL166" s="17" t="s">
        <v>165</v>
      </c>
      <c r="BM166" s="221" t="s">
        <v>1037</v>
      </c>
    </row>
    <row r="167" s="13" customFormat="1">
      <c r="A167" s="13"/>
      <c r="B167" s="236"/>
      <c r="C167" s="237"/>
      <c r="D167" s="238" t="s">
        <v>591</v>
      </c>
      <c r="E167" s="239" t="s">
        <v>1</v>
      </c>
      <c r="F167" s="240" t="s">
        <v>1038</v>
      </c>
      <c r="G167" s="237"/>
      <c r="H167" s="241">
        <v>18.6</v>
      </c>
      <c r="I167" s="242"/>
      <c r="J167" s="237"/>
      <c r="K167" s="237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591</v>
      </c>
      <c r="AU167" s="247" t="s">
        <v>85</v>
      </c>
      <c r="AV167" s="13" t="s">
        <v>85</v>
      </c>
      <c r="AW167" s="13" t="s">
        <v>31</v>
      </c>
      <c r="AX167" s="13" t="s">
        <v>83</v>
      </c>
      <c r="AY167" s="247" t="s">
        <v>160</v>
      </c>
    </row>
    <row r="168" s="2" customFormat="1" ht="24.15" customHeight="1">
      <c r="A168" s="38"/>
      <c r="B168" s="39"/>
      <c r="C168" s="210" t="s">
        <v>188</v>
      </c>
      <c r="D168" s="210" t="s">
        <v>161</v>
      </c>
      <c r="E168" s="211" t="s">
        <v>1039</v>
      </c>
      <c r="F168" s="212" t="s">
        <v>1040</v>
      </c>
      <c r="G168" s="213" t="s">
        <v>596</v>
      </c>
      <c r="H168" s="214">
        <v>425</v>
      </c>
      <c r="I168" s="215"/>
      <c r="J168" s="216">
        <f>ROUND(I168*H168,2)</f>
        <v>0</v>
      </c>
      <c r="K168" s="212" t="s">
        <v>622</v>
      </c>
      <c r="L168" s="44"/>
      <c r="M168" s="217" t="s">
        <v>1</v>
      </c>
      <c r="N168" s="218" t="s">
        <v>40</v>
      </c>
      <c r="O168" s="91"/>
      <c r="P168" s="219">
        <f>O168*H168</f>
        <v>0</v>
      </c>
      <c r="Q168" s="219">
        <v>0.11</v>
      </c>
      <c r="R168" s="219">
        <f>Q168*H168</f>
        <v>46.75</v>
      </c>
      <c r="S168" s="219">
        <v>0</v>
      </c>
      <c r="T168" s="22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1" t="s">
        <v>165</v>
      </c>
      <c r="AT168" s="221" t="s">
        <v>161</v>
      </c>
      <c r="AU168" s="221" t="s">
        <v>85</v>
      </c>
      <c r="AY168" s="17" t="s">
        <v>160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7" t="s">
        <v>83</v>
      </c>
      <c r="BK168" s="222">
        <f>ROUND(I168*H168,2)</f>
        <v>0</v>
      </c>
      <c r="BL168" s="17" t="s">
        <v>165</v>
      </c>
      <c r="BM168" s="221" t="s">
        <v>1041</v>
      </c>
    </row>
    <row r="169" s="13" customFormat="1">
      <c r="A169" s="13"/>
      <c r="B169" s="236"/>
      <c r="C169" s="237"/>
      <c r="D169" s="238" t="s">
        <v>591</v>
      </c>
      <c r="E169" s="239" t="s">
        <v>1</v>
      </c>
      <c r="F169" s="240" t="s">
        <v>1042</v>
      </c>
      <c r="G169" s="237"/>
      <c r="H169" s="241">
        <v>425</v>
      </c>
      <c r="I169" s="242"/>
      <c r="J169" s="237"/>
      <c r="K169" s="237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591</v>
      </c>
      <c r="AU169" s="247" t="s">
        <v>85</v>
      </c>
      <c r="AV169" s="13" t="s">
        <v>85</v>
      </c>
      <c r="AW169" s="13" t="s">
        <v>31</v>
      </c>
      <c r="AX169" s="13" t="s">
        <v>83</v>
      </c>
      <c r="AY169" s="247" t="s">
        <v>160</v>
      </c>
    </row>
    <row r="170" s="2" customFormat="1" ht="24.15" customHeight="1">
      <c r="A170" s="38"/>
      <c r="B170" s="39"/>
      <c r="C170" s="210" t="s">
        <v>217</v>
      </c>
      <c r="D170" s="210" t="s">
        <v>161</v>
      </c>
      <c r="E170" s="211" t="s">
        <v>1043</v>
      </c>
      <c r="F170" s="212" t="s">
        <v>1044</v>
      </c>
      <c r="G170" s="213" t="s">
        <v>596</v>
      </c>
      <c r="H170" s="214">
        <v>850</v>
      </c>
      <c r="I170" s="215"/>
      <c r="J170" s="216">
        <f>ROUND(I170*H170,2)</f>
        <v>0</v>
      </c>
      <c r="K170" s="212" t="s">
        <v>622</v>
      </c>
      <c r="L170" s="44"/>
      <c r="M170" s="217" t="s">
        <v>1</v>
      </c>
      <c r="N170" s="218" t="s">
        <v>40</v>
      </c>
      <c r="O170" s="91"/>
      <c r="P170" s="219">
        <f>O170*H170</f>
        <v>0</v>
      </c>
      <c r="Q170" s="219">
        <v>0.011</v>
      </c>
      <c r="R170" s="219">
        <f>Q170*H170</f>
        <v>9.35</v>
      </c>
      <c r="S170" s="219">
        <v>0</v>
      </c>
      <c r="T170" s="22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1" t="s">
        <v>165</v>
      </c>
      <c r="AT170" s="221" t="s">
        <v>161</v>
      </c>
      <c r="AU170" s="221" t="s">
        <v>85</v>
      </c>
      <c r="AY170" s="17" t="s">
        <v>160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7" t="s">
        <v>83</v>
      </c>
      <c r="BK170" s="222">
        <f>ROUND(I170*H170,2)</f>
        <v>0</v>
      </c>
      <c r="BL170" s="17" t="s">
        <v>165</v>
      </c>
      <c r="BM170" s="221" t="s">
        <v>1045</v>
      </c>
    </row>
    <row r="171" s="13" customFormat="1">
      <c r="A171" s="13"/>
      <c r="B171" s="236"/>
      <c r="C171" s="237"/>
      <c r="D171" s="238" t="s">
        <v>591</v>
      </c>
      <c r="E171" s="239" t="s">
        <v>1</v>
      </c>
      <c r="F171" s="240" t="s">
        <v>1046</v>
      </c>
      <c r="G171" s="237"/>
      <c r="H171" s="241">
        <v>850</v>
      </c>
      <c r="I171" s="242"/>
      <c r="J171" s="237"/>
      <c r="K171" s="237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591</v>
      </c>
      <c r="AU171" s="247" t="s">
        <v>85</v>
      </c>
      <c r="AV171" s="13" t="s">
        <v>85</v>
      </c>
      <c r="AW171" s="13" t="s">
        <v>31</v>
      </c>
      <c r="AX171" s="13" t="s">
        <v>83</v>
      </c>
      <c r="AY171" s="247" t="s">
        <v>160</v>
      </c>
    </row>
    <row r="172" s="2" customFormat="1" ht="37.8" customHeight="1">
      <c r="A172" s="38"/>
      <c r="B172" s="39"/>
      <c r="C172" s="210" t="s">
        <v>192</v>
      </c>
      <c r="D172" s="210" t="s">
        <v>161</v>
      </c>
      <c r="E172" s="211" t="s">
        <v>1047</v>
      </c>
      <c r="F172" s="212" t="s">
        <v>1048</v>
      </c>
      <c r="G172" s="213" t="s">
        <v>164</v>
      </c>
      <c r="H172" s="214">
        <v>283.7</v>
      </c>
      <c r="I172" s="215"/>
      <c r="J172" s="216">
        <f>ROUND(I172*H172,2)</f>
        <v>0</v>
      </c>
      <c r="K172" s="212" t="s">
        <v>622</v>
      </c>
      <c r="L172" s="44"/>
      <c r="M172" s="217" t="s">
        <v>1</v>
      </c>
      <c r="N172" s="218" t="s">
        <v>40</v>
      </c>
      <c r="O172" s="91"/>
      <c r="P172" s="219">
        <f>O172*H172</f>
        <v>0</v>
      </c>
      <c r="Q172" s="219">
        <v>2E-05</v>
      </c>
      <c r="R172" s="219">
        <f>Q172*H172</f>
        <v>0.005674</v>
      </c>
      <c r="S172" s="219">
        <v>0</v>
      </c>
      <c r="T172" s="22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1" t="s">
        <v>165</v>
      </c>
      <c r="AT172" s="221" t="s">
        <v>161</v>
      </c>
      <c r="AU172" s="221" t="s">
        <v>85</v>
      </c>
      <c r="AY172" s="17" t="s">
        <v>160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7" t="s">
        <v>83</v>
      </c>
      <c r="BK172" s="222">
        <f>ROUND(I172*H172,2)</f>
        <v>0</v>
      </c>
      <c r="BL172" s="17" t="s">
        <v>165</v>
      </c>
      <c r="BM172" s="221" t="s">
        <v>1049</v>
      </c>
    </row>
    <row r="173" s="13" customFormat="1">
      <c r="A173" s="13"/>
      <c r="B173" s="236"/>
      <c r="C173" s="237"/>
      <c r="D173" s="238" t="s">
        <v>591</v>
      </c>
      <c r="E173" s="239" t="s">
        <v>1</v>
      </c>
      <c r="F173" s="240" t="s">
        <v>1050</v>
      </c>
      <c r="G173" s="237"/>
      <c r="H173" s="241">
        <v>283.7</v>
      </c>
      <c r="I173" s="242"/>
      <c r="J173" s="237"/>
      <c r="K173" s="237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591</v>
      </c>
      <c r="AU173" s="247" t="s">
        <v>85</v>
      </c>
      <c r="AV173" s="13" t="s">
        <v>85</v>
      </c>
      <c r="AW173" s="13" t="s">
        <v>31</v>
      </c>
      <c r="AX173" s="13" t="s">
        <v>83</v>
      </c>
      <c r="AY173" s="247" t="s">
        <v>160</v>
      </c>
    </row>
    <row r="174" s="2" customFormat="1" ht="33" customHeight="1">
      <c r="A174" s="38"/>
      <c r="B174" s="39"/>
      <c r="C174" s="210" t="s">
        <v>224</v>
      </c>
      <c r="D174" s="210" t="s">
        <v>161</v>
      </c>
      <c r="E174" s="211" t="s">
        <v>1051</v>
      </c>
      <c r="F174" s="212" t="s">
        <v>1052</v>
      </c>
      <c r="G174" s="213" t="s">
        <v>596</v>
      </c>
      <c r="H174" s="214">
        <v>425</v>
      </c>
      <c r="I174" s="215"/>
      <c r="J174" s="216">
        <f>ROUND(I174*H174,2)</f>
        <v>0</v>
      </c>
      <c r="K174" s="212" t="s">
        <v>1</v>
      </c>
      <c r="L174" s="44"/>
      <c r="M174" s="217" t="s">
        <v>1</v>
      </c>
      <c r="N174" s="218" t="s">
        <v>40</v>
      </c>
      <c r="O174" s="91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1" t="s">
        <v>165</v>
      </c>
      <c r="AT174" s="221" t="s">
        <v>161</v>
      </c>
      <c r="AU174" s="221" t="s">
        <v>85</v>
      </c>
      <c r="AY174" s="17" t="s">
        <v>160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7" t="s">
        <v>83</v>
      </c>
      <c r="BK174" s="222">
        <f>ROUND(I174*H174,2)</f>
        <v>0</v>
      </c>
      <c r="BL174" s="17" t="s">
        <v>165</v>
      </c>
      <c r="BM174" s="221" t="s">
        <v>1053</v>
      </c>
    </row>
    <row r="175" s="13" customFormat="1">
      <c r="A175" s="13"/>
      <c r="B175" s="236"/>
      <c r="C175" s="237"/>
      <c r="D175" s="238" t="s">
        <v>591</v>
      </c>
      <c r="E175" s="239" t="s">
        <v>1</v>
      </c>
      <c r="F175" s="240" t="s">
        <v>1042</v>
      </c>
      <c r="G175" s="237"/>
      <c r="H175" s="241">
        <v>425</v>
      </c>
      <c r="I175" s="242"/>
      <c r="J175" s="237"/>
      <c r="K175" s="237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591</v>
      </c>
      <c r="AU175" s="247" t="s">
        <v>85</v>
      </c>
      <c r="AV175" s="13" t="s">
        <v>85</v>
      </c>
      <c r="AW175" s="13" t="s">
        <v>31</v>
      </c>
      <c r="AX175" s="13" t="s">
        <v>83</v>
      </c>
      <c r="AY175" s="247" t="s">
        <v>160</v>
      </c>
    </row>
    <row r="176" s="2" customFormat="1" ht="24.15" customHeight="1">
      <c r="A176" s="38"/>
      <c r="B176" s="39"/>
      <c r="C176" s="210" t="s">
        <v>195</v>
      </c>
      <c r="D176" s="210" t="s">
        <v>161</v>
      </c>
      <c r="E176" s="211" t="s">
        <v>1054</v>
      </c>
      <c r="F176" s="212" t="s">
        <v>1055</v>
      </c>
      <c r="G176" s="213" t="s">
        <v>596</v>
      </c>
      <c r="H176" s="214">
        <v>3.15</v>
      </c>
      <c r="I176" s="215"/>
      <c r="J176" s="216">
        <f>ROUND(I176*H176,2)</f>
        <v>0</v>
      </c>
      <c r="K176" s="212" t="s">
        <v>1</v>
      </c>
      <c r="L176" s="44"/>
      <c r="M176" s="217" t="s">
        <v>1</v>
      </c>
      <c r="N176" s="218" t="s">
        <v>40</v>
      </c>
      <c r="O176" s="91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1" t="s">
        <v>165</v>
      </c>
      <c r="AT176" s="221" t="s">
        <v>161</v>
      </c>
      <c r="AU176" s="221" t="s">
        <v>85</v>
      </c>
      <c r="AY176" s="17" t="s">
        <v>160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7" t="s">
        <v>83</v>
      </c>
      <c r="BK176" s="222">
        <f>ROUND(I176*H176,2)</f>
        <v>0</v>
      </c>
      <c r="BL176" s="17" t="s">
        <v>165</v>
      </c>
      <c r="BM176" s="221" t="s">
        <v>1056</v>
      </c>
    </row>
    <row r="177" s="2" customFormat="1">
      <c r="A177" s="38"/>
      <c r="B177" s="39"/>
      <c r="C177" s="40"/>
      <c r="D177" s="238" t="s">
        <v>811</v>
      </c>
      <c r="E177" s="40"/>
      <c r="F177" s="280" t="s">
        <v>1057</v>
      </c>
      <c r="G177" s="40"/>
      <c r="H177" s="40"/>
      <c r="I177" s="281"/>
      <c r="J177" s="40"/>
      <c r="K177" s="40"/>
      <c r="L177" s="44"/>
      <c r="M177" s="282"/>
      <c r="N177" s="28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811</v>
      </c>
      <c r="AU177" s="17" t="s">
        <v>85</v>
      </c>
    </row>
    <row r="178" s="11" customFormat="1" ht="22.8" customHeight="1">
      <c r="A178" s="11"/>
      <c r="B178" s="196"/>
      <c r="C178" s="197"/>
      <c r="D178" s="198" t="s">
        <v>74</v>
      </c>
      <c r="E178" s="234" t="s">
        <v>189</v>
      </c>
      <c r="F178" s="234" t="s">
        <v>1058</v>
      </c>
      <c r="G178" s="197"/>
      <c r="H178" s="197"/>
      <c r="I178" s="200"/>
      <c r="J178" s="235">
        <f>BK178</f>
        <v>0</v>
      </c>
      <c r="K178" s="197"/>
      <c r="L178" s="202"/>
      <c r="M178" s="203"/>
      <c r="N178" s="204"/>
      <c r="O178" s="204"/>
      <c r="P178" s="205">
        <f>SUM(P179:P210)</f>
        <v>0</v>
      </c>
      <c r="Q178" s="204"/>
      <c r="R178" s="205">
        <f>SUM(R179:R210)</f>
        <v>0.0176</v>
      </c>
      <c r="S178" s="204"/>
      <c r="T178" s="206">
        <f>SUM(T179:T210)</f>
        <v>243.857594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7" t="s">
        <v>83</v>
      </c>
      <c r="AT178" s="208" t="s">
        <v>74</v>
      </c>
      <c r="AU178" s="208" t="s">
        <v>83</v>
      </c>
      <c r="AY178" s="207" t="s">
        <v>160</v>
      </c>
      <c r="BK178" s="209">
        <f>SUM(BK179:BK210)</f>
        <v>0</v>
      </c>
    </row>
    <row r="179" s="2" customFormat="1" ht="24.15" customHeight="1">
      <c r="A179" s="38"/>
      <c r="B179" s="39"/>
      <c r="C179" s="210" t="s">
        <v>7</v>
      </c>
      <c r="D179" s="210" t="s">
        <v>161</v>
      </c>
      <c r="E179" s="211" t="s">
        <v>1059</v>
      </c>
      <c r="F179" s="212" t="s">
        <v>1060</v>
      </c>
      <c r="G179" s="213" t="s">
        <v>596</v>
      </c>
      <c r="H179" s="214">
        <v>440</v>
      </c>
      <c r="I179" s="215"/>
      <c r="J179" s="216">
        <f>ROUND(I179*H179,2)</f>
        <v>0</v>
      </c>
      <c r="K179" s="212" t="s">
        <v>1061</v>
      </c>
      <c r="L179" s="44"/>
      <c r="M179" s="217" t="s">
        <v>1</v>
      </c>
      <c r="N179" s="218" t="s">
        <v>40</v>
      </c>
      <c r="O179" s="91"/>
      <c r="P179" s="219">
        <f>O179*H179</f>
        <v>0</v>
      </c>
      <c r="Q179" s="219">
        <v>4E-05</v>
      </c>
      <c r="R179" s="219">
        <f>Q179*H179</f>
        <v>0.0176</v>
      </c>
      <c r="S179" s="219">
        <v>0</v>
      </c>
      <c r="T179" s="22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1" t="s">
        <v>165</v>
      </c>
      <c r="AT179" s="221" t="s">
        <v>161</v>
      </c>
      <c r="AU179" s="221" t="s">
        <v>85</v>
      </c>
      <c r="AY179" s="17" t="s">
        <v>160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7" t="s">
        <v>83</v>
      </c>
      <c r="BK179" s="222">
        <f>ROUND(I179*H179,2)</f>
        <v>0</v>
      </c>
      <c r="BL179" s="17" t="s">
        <v>165</v>
      </c>
      <c r="BM179" s="221" t="s">
        <v>1062</v>
      </c>
    </row>
    <row r="180" s="2" customFormat="1" ht="24.15" customHeight="1">
      <c r="A180" s="38"/>
      <c r="B180" s="39"/>
      <c r="C180" s="210" t="s">
        <v>199</v>
      </c>
      <c r="D180" s="210" t="s">
        <v>161</v>
      </c>
      <c r="E180" s="211" t="s">
        <v>1063</v>
      </c>
      <c r="F180" s="212" t="s">
        <v>1064</v>
      </c>
      <c r="G180" s="213" t="s">
        <v>596</v>
      </c>
      <c r="H180" s="214">
        <v>56.28</v>
      </c>
      <c r="I180" s="215"/>
      <c r="J180" s="216">
        <f>ROUND(I180*H180,2)</f>
        <v>0</v>
      </c>
      <c r="K180" s="212" t="s">
        <v>622</v>
      </c>
      <c r="L180" s="44"/>
      <c r="M180" s="217" t="s">
        <v>1</v>
      </c>
      <c r="N180" s="218" t="s">
        <v>40</v>
      </c>
      <c r="O180" s="91"/>
      <c r="P180" s="219">
        <f>O180*H180</f>
        <v>0</v>
      </c>
      <c r="Q180" s="219">
        <v>0</v>
      </c>
      <c r="R180" s="219">
        <f>Q180*H180</f>
        <v>0</v>
      </c>
      <c r="S180" s="219">
        <v>0.18099999999999997</v>
      </c>
      <c r="T180" s="220">
        <f>S180*H180</f>
        <v>10.186679999999998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1" t="s">
        <v>165</v>
      </c>
      <c r="AT180" s="221" t="s">
        <v>161</v>
      </c>
      <c r="AU180" s="221" t="s">
        <v>85</v>
      </c>
      <c r="AY180" s="17" t="s">
        <v>160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7" t="s">
        <v>83</v>
      </c>
      <c r="BK180" s="222">
        <f>ROUND(I180*H180,2)</f>
        <v>0</v>
      </c>
      <c r="BL180" s="17" t="s">
        <v>165</v>
      </c>
      <c r="BM180" s="221" t="s">
        <v>1065</v>
      </c>
    </row>
    <row r="181" s="13" customFormat="1">
      <c r="A181" s="13"/>
      <c r="B181" s="236"/>
      <c r="C181" s="237"/>
      <c r="D181" s="238" t="s">
        <v>591</v>
      </c>
      <c r="E181" s="239" t="s">
        <v>1</v>
      </c>
      <c r="F181" s="240" t="s">
        <v>1066</v>
      </c>
      <c r="G181" s="237"/>
      <c r="H181" s="241">
        <v>56.28</v>
      </c>
      <c r="I181" s="242"/>
      <c r="J181" s="237"/>
      <c r="K181" s="237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591</v>
      </c>
      <c r="AU181" s="247" t="s">
        <v>85</v>
      </c>
      <c r="AV181" s="13" t="s">
        <v>85</v>
      </c>
      <c r="AW181" s="13" t="s">
        <v>31</v>
      </c>
      <c r="AX181" s="13" t="s">
        <v>83</v>
      </c>
      <c r="AY181" s="247" t="s">
        <v>160</v>
      </c>
    </row>
    <row r="182" s="2" customFormat="1" ht="24.15" customHeight="1">
      <c r="A182" s="38"/>
      <c r="B182" s="39"/>
      <c r="C182" s="210" t="s">
        <v>237</v>
      </c>
      <c r="D182" s="210" t="s">
        <v>161</v>
      </c>
      <c r="E182" s="211" t="s">
        <v>1067</v>
      </c>
      <c r="F182" s="212" t="s">
        <v>1068</v>
      </c>
      <c r="G182" s="213" t="s">
        <v>596</v>
      </c>
      <c r="H182" s="214">
        <v>115.647</v>
      </c>
      <c r="I182" s="215"/>
      <c r="J182" s="216">
        <f>ROUND(I182*H182,2)</f>
        <v>0</v>
      </c>
      <c r="K182" s="212" t="s">
        <v>622</v>
      </c>
      <c r="L182" s="44"/>
      <c r="M182" s="217" t="s">
        <v>1</v>
      </c>
      <c r="N182" s="218" t="s">
        <v>40</v>
      </c>
      <c r="O182" s="91"/>
      <c r="P182" s="219">
        <f>O182*H182</f>
        <v>0</v>
      </c>
      <c r="Q182" s="219">
        <v>0</v>
      </c>
      <c r="R182" s="219">
        <f>Q182*H182</f>
        <v>0</v>
      </c>
      <c r="S182" s="219">
        <v>0.26100000000000004</v>
      </c>
      <c r="T182" s="220">
        <f>S182*H182</f>
        <v>30.183867000000004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1" t="s">
        <v>165</v>
      </c>
      <c r="AT182" s="221" t="s">
        <v>161</v>
      </c>
      <c r="AU182" s="221" t="s">
        <v>85</v>
      </c>
      <c r="AY182" s="17" t="s">
        <v>160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7" t="s">
        <v>83</v>
      </c>
      <c r="BK182" s="222">
        <f>ROUND(I182*H182,2)</f>
        <v>0</v>
      </c>
      <c r="BL182" s="17" t="s">
        <v>165</v>
      </c>
      <c r="BM182" s="221" t="s">
        <v>1069</v>
      </c>
    </row>
    <row r="183" s="13" customFormat="1">
      <c r="A183" s="13"/>
      <c r="B183" s="236"/>
      <c r="C183" s="237"/>
      <c r="D183" s="238" t="s">
        <v>591</v>
      </c>
      <c r="E183" s="239" t="s">
        <v>1</v>
      </c>
      <c r="F183" s="240" t="s">
        <v>1070</v>
      </c>
      <c r="G183" s="237"/>
      <c r="H183" s="241">
        <v>80.233</v>
      </c>
      <c r="I183" s="242"/>
      <c r="J183" s="237"/>
      <c r="K183" s="237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591</v>
      </c>
      <c r="AU183" s="247" t="s">
        <v>85</v>
      </c>
      <c r="AV183" s="13" t="s">
        <v>85</v>
      </c>
      <c r="AW183" s="13" t="s">
        <v>31</v>
      </c>
      <c r="AX183" s="13" t="s">
        <v>75</v>
      </c>
      <c r="AY183" s="247" t="s">
        <v>160</v>
      </c>
    </row>
    <row r="184" s="13" customFormat="1">
      <c r="A184" s="13"/>
      <c r="B184" s="236"/>
      <c r="C184" s="237"/>
      <c r="D184" s="238" t="s">
        <v>591</v>
      </c>
      <c r="E184" s="239" t="s">
        <v>1</v>
      </c>
      <c r="F184" s="240" t="s">
        <v>1071</v>
      </c>
      <c r="G184" s="237"/>
      <c r="H184" s="241">
        <v>5.85</v>
      </c>
      <c r="I184" s="242"/>
      <c r="J184" s="237"/>
      <c r="K184" s="237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591</v>
      </c>
      <c r="AU184" s="247" t="s">
        <v>85</v>
      </c>
      <c r="AV184" s="13" t="s">
        <v>85</v>
      </c>
      <c r="AW184" s="13" t="s">
        <v>31</v>
      </c>
      <c r="AX184" s="13" t="s">
        <v>75</v>
      </c>
      <c r="AY184" s="247" t="s">
        <v>160</v>
      </c>
    </row>
    <row r="185" s="13" customFormat="1">
      <c r="A185" s="13"/>
      <c r="B185" s="236"/>
      <c r="C185" s="237"/>
      <c r="D185" s="238" t="s">
        <v>591</v>
      </c>
      <c r="E185" s="239" t="s">
        <v>1</v>
      </c>
      <c r="F185" s="240" t="s">
        <v>1072</v>
      </c>
      <c r="G185" s="237"/>
      <c r="H185" s="241">
        <v>29.564</v>
      </c>
      <c r="I185" s="242"/>
      <c r="J185" s="237"/>
      <c r="K185" s="237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591</v>
      </c>
      <c r="AU185" s="247" t="s">
        <v>85</v>
      </c>
      <c r="AV185" s="13" t="s">
        <v>85</v>
      </c>
      <c r="AW185" s="13" t="s">
        <v>31</v>
      </c>
      <c r="AX185" s="13" t="s">
        <v>75</v>
      </c>
      <c r="AY185" s="247" t="s">
        <v>160</v>
      </c>
    </row>
    <row r="186" s="15" customFormat="1">
      <c r="A186" s="15"/>
      <c r="B186" s="268"/>
      <c r="C186" s="269"/>
      <c r="D186" s="238" t="s">
        <v>591</v>
      </c>
      <c r="E186" s="270" t="s">
        <v>1</v>
      </c>
      <c r="F186" s="271" t="s">
        <v>660</v>
      </c>
      <c r="G186" s="269"/>
      <c r="H186" s="272">
        <v>115.64699999999998</v>
      </c>
      <c r="I186" s="273"/>
      <c r="J186" s="269"/>
      <c r="K186" s="269"/>
      <c r="L186" s="274"/>
      <c r="M186" s="275"/>
      <c r="N186" s="276"/>
      <c r="O186" s="276"/>
      <c r="P186" s="276"/>
      <c r="Q186" s="276"/>
      <c r="R186" s="276"/>
      <c r="S186" s="276"/>
      <c r="T186" s="27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8" t="s">
        <v>591</v>
      </c>
      <c r="AU186" s="278" t="s">
        <v>85</v>
      </c>
      <c r="AV186" s="15" t="s">
        <v>165</v>
      </c>
      <c r="AW186" s="15" t="s">
        <v>31</v>
      </c>
      <c r="AX186" s="15" t="s">
        <v>83</v>
      </c>
      <c r="AY186" s="278" t="s">
        <v>160</v>
      </c>
    </row>
    <row r="187" s="2" customFormat="1" ht="16.5" customHeight="1">
      <c r="A187" s="38"/>
      <c r="B187" s="39"/>
      <c r="C187" s="210" t="s">
        <v>202</v>
      </c>
      <c r="D187" s="210" t="s">
        <v>161</v>
      </c>
      <c r="E187" s="211" t="s">
        <v>1073</v>
      </c>
      <c r="F187" s="212" t="s">
        <v>1074</v>
      </c>
      <c r="G187" s="213" t="s">
        <v>589</v>
      </c>
      <c r="H187" s="214">
        <v>9.18</v>
      </c>
      <c r="I187" s="215"/>
      <c r="J187" s="216">
        <f>ROUND(I187*H187,2)</f>
        <v>0</v>
      </c>
      <c r="K187" s="212" t="s">
        <v>622</v>
      </c>
      <c r="L187" s="44"/>
      <c r="M187" s="217" t="s">
        <v>1</v>
      </c>
      <c r="N187" s="218" t="s">
        <v>40</v>
      </c>
      <c r="O187" s="91"/>
      <c r="P187" s="219">
        <f>O187*H187</f>
        <v>0</v>
      </c>
      <c r="Q187" s="219">
        <v>0</v>
      </c>
      <c r="R187" s="219">
        <f>Q187*H187</f>
        <v>0</v>
      </c>
      <c r="S187" s="219">
        <v>2.4</v>
      </c>
      <c r="T187" s="220">
        <f>S187*H187</f>
        <v>22.032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1" t="s">
        <v>165</v>
      </c>
      <c r="AT187" s="221" t="s">
        <v>161</v>
      </c>
      <c r="AU187" s="221" t="s">
        <v>85</v>
      </c>
      <c r="AY187" s="17" t="s">
        <v>160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7" t="s">
        <v>83</v>
      </c>
      <c r="BK187" s="222">
        <f>ROUND(I187*H187,2)</f>
        <v>0</v>
      </c>
      <c r="BL187" s="17" t="s">
        <v>165</v>
      </c>
      <c r="BM187" s="221" t="s">
        <v>1075</v>
      </c>
    </row>
    <row r="188" s="13" customFormat="1">
      <c r="A188" s="13"/>
      <c r="B188" s="236"/>
      <c r="C188" s="237"/>
      <c r="D188" s="238" t="s">
        <v>591</v>
      </c>
      <c r="E188" s="239" t="s">
        <v>1</v>
      </c>
      <c r="F188" s="240" t="s">
        <v>1076</v>
      </c>
      <c r="G188" s="237"/>
      <c r="H188" s="241">
        <v>9.18</v>
      </c>
      <c r="I188" s="242"/>
      <c r="J188" s="237"/>
      <c r="K188" s="237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591</v>
      </c>
      <c r="AU188" s="247" t="s">
        <v>85</v>
      </c>
      <c r="AV188" s="13" t="s">
        <v>85</v>
      </c>
      <c r="AW188" s="13" t="s">
        <v>31</v>
      </c>
      <c r="AX188" s="13" t="s">
        <v>83</v>
      </c>
      <c r="AY188" s="247" t="s">
        <v>160</v>
      </c>
    </row>
    <row r="189" s="2" customFormat="1" ht="24.15" customHeight="1">
      <c r="A189" s="38"/>
      <c r="B189" s="39"/>
      <c r="C189" s="210" t="s">
        <v>244</v>
      </c>
      <c r="D189" s="210" t="s">
        <v>161</v>
      </c>
      <c r="E189" s="211" t="s">
        <v>1077</v>
      </c>
      <c r="F189" s="212" t="s">
        <v>1078</v>
      </c>
      <c r="G189" s="213" t="s">
        <v>596</v>
      </c>
      <c r="H189" s="214">
        <v>1.919</v>
      </c>
      <c r="I189" s="215"/>
      <c r="J189" s="216">
        <f>ROUND(I189*H189,2)</f>
        <v>0</v>
      </c>
      <c r="K189" s="212" t="s">
        <v>622</v>
      </c>
      <c r="L189" s="44"/>
      <c r="M189" s="217" t="s">
        <v>1</v>
      </c>
      <c r="N189" s="218" t="s">
        <v>40</v>
      </c>
      <c r="O189" s="91"/>
      <c r="P189" s="219">
        <f>O189*H189</f>
        <v>0</v>
      </c>
      <c r="Q189" s="219">
        <v>0</v>
      </c>
      <c r="R189" s="219">
        <f>Q189*H189</f>
        <v>0</v>
      </c>
      <c r="S189" s="219">
        <v>0.15</v>
      </c>
      <c r="T189" s="220">
        <f>S189*H189</f>
        <v>0.28785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1" t="s">
        <v>165</v>
      </c>
      <c r="AT189" s="221" t="s">
        <v>161</v>
      </c>
      <c r="AU189" s="221" t="s">
        <v>85</v>
      </c>
      <c r="AY189" s="17" t="s">
        <v>160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7" t="s">
        <v>83</v>
      </c>
      <c r="BK189" s="222">
        <f>ROUND(I189*H189,2)</f>
        <v>0</v>
      </c>
      <c r="BL189" s="17" t="s">
        <v>165</v>
      </c>
      <c r="BM189" s="221" t="s">
        <v>1079</v>
      </c>
    </row>
    <row r="190" s="13" customFormat="1">
      <c r="A190" s="13"/>
      <c r="B190" s="236"/>
      <c r="C190" s="237"/>
      <c r="D190" s="238" t="s">
        <v>591</v>
      </c>
      <c r="E190" s="239" t="s">
        <v>1</v>
      </c>
      <c r="F190" s="240" t="s">
        <v>1080</v>
      </c>
      <c r="G190" s="237"/>
      <c r="H190" s="241">
        <v>1.919</v>
      </c>
      <c r="I190" s="242"/>
      <c r="J190" s="237"/>
      <c r="K190" s="237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591</v>
      </c>
      <c r="AU190" s="247" t="s">
        <v>85</v>
      </c>
      <c r="AV190" s="13" t="s">
        <v>85</v>
      </c>
      <c r="AW190" s="13" t="s">
        <v>31</v>
      </c>
      <c r="AX190" s="13" t="s">
        <v>83</v>
      </c>
      <c r="AY190" s="247" t="s">
        <v>160</v>
      </c>
    </row>
    <row r="191" s="2" customFormat="1" ht="33" customHeight="1">
      <c r="A191" s="38"/>
      <c r="B191" s="39"/>
      <c r="C191" s="210" t="s">
        <v>206</v>
      </c>
      <c r="D191" s="210" t="s">
        <v>161</v>
      </c>
      <c r="E191" s="211" t="s">
        <v>1081</v>
      </c>
      <c r="F191" s="212" t="s">
        <v>1082</v>
      </c>
      <c r="G191" s="213" t="s">
        <v>589</v>
      </c>
      <c r="H191" s="214">
        <v>42.8</v>
      </c>
      <c r="I191" s="215"/>
      <c r="J191" s="216">
        <f>ROUND(I191*H191,2)</f>
        <v>0</v>
      </c>
      <c r="K191" s="212" t="s">
        <v>622</v>
      </c>
      <c r="L191" s="44"/>
      <c r="M191" s="217" t="s">
        <v>1</v>
      </c>
      <c r="N191" s="218" t="s">
        <v>40</v>
      </c>
      <c r="O191" s="91"/>
      <c r="P191" s="219">
        <f>O191*H191</f>
        <v>0</v>
      </c>
      <c r="Q191" s="219">
        <v>0</v>
      </c>
      <c r="R191" s="219">
        <f>Q191*H191</f>
        <v>0</v>
      </c>
      <c r="S191" s="219">
        <v>2.2</v>
      </c>
      <c r="T191" s="220">
        <f>S191*H191</f>
        <v>94.16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1" t="s">
        <v>165</v>
      </c>
      <c r="AT191" s="221" t="s">
        <v>161</v>
      </c>
      <c r="AU191" s="221" t="s">
        <v>85</v>
      </c>
      <c r="AY191" s="17" t="s">
        <v>160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7" t="s">
        <v>83</v>
      </c>
      <c r="BK191" s="222">
        <f>ROUND(I191*H191,2)</f>
        <v>0</v>
      </c>
      <c r="BL191" s="17" t="s">
        <v>165</v>
      </c>
      <c r="BM191" s="221" t="s">
        <v>1083</v>
      </c>
    </row>
    <row r="192" s="13" customFormat="1">
      <c r="A192" s="13"/>
      <c r="B192" s="236"/>
      <c r="C192" s="237"/>
      <c r="D192" s="238" t="s">
        <v>591</v>
      </c>
      <c r="E192" s="239" t="s">
        <v>1</v>
      </c>
      <c r="F192" s="240" t="s">
        <v>1084</v>
      </c>
      <c r="G192" s="237"/>
      <c r="H192" s="241">
        <v>42.8</v>
      </c>
      <c r="I192" s="242"/>
      <c r="J192" s="237"/>
      <c r="K192" s="237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591</v>
      </c>
      <c r="AU192" s="247" t="s">
        <v>85</v>
      </c>
      <c r="AV192" s="13" t="s">
        <v>85</v>
      </c>
      <c r="AW192" s="13" t="s">
        <v>31</v>
      </c>
      <c r="AX192" s="13" t="s">
        <v>83</v>
      </c>
      <c r="AY192" s="247" t="s">
        <v>160</v>
      </c>
    </row>
    <row r="193" s="2" customFormat="1" ht="24.15" customHeight="1">
      <c r="A193" s="38"/>
      <c r="B193" s="39"/>
      <c r="C193" s="210" t="s">
        <v>251</v>
      </c>
      <c r="D193" s="210" t="s">
        <v>161</v>
      </c>
      <c r="E193" s="211" t="s">
        <v>1085</v>
      </c>
      <c r="F193" s="212" t="s">
        <v>1086</v>
      </c>
      <c r="G193" s="213" t="s">
        <v>596</v>
      </c>
      <c r="H193" s="214">
        <v>428</v>
      </c>
      <c r="I193" s="215"/>
      <c r="J193" s="216">
        <f>ROUND(I193*H193,2)</f>
        <v>0</v>
      </c>
      <c r="K193" s="212" t="s">
        <v>622</v>
      </c>
      <c r="L193" s="44"/>
      <c r="M193" s="217" t="s">
        <v>1</v>
      </c>
      <c r="N193" s="218" t="s">
        <v>40</v>
      </c>
      <c r="O193" s="91"/>
      <c r="P193" s="219">
        <f>O193*H193</f>
        <v>0</v>
      </c>
      <c r="Q193" s="219">
        <v>0</v>
      </c>
      <c r="R193" s="219">
        <f>Q193*H193</f>
        <v>0</v>
      </c>
      <c r="S193" s="219">
        <v>0.035000000000000004</v>
      </c>
      <c r="T193" s="220">
        <f>S193*H193</f>
        <v>14.980000000000003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1" t="s">
        <v>165</v>
      </c>
      <c r="AT193" s="221" t="s">
        <v>161</v>
      </c>
      <c r="AU193" s="221" t="s">
        <v>85</v>
      </c>
      <c r="AY193" s="17" t="s">
        <v>160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17" t="s">
        <v>83</v>
      </c>
      <c r="BK193" s="222">
        <f>ROUND(I193*H193,2)</f>
        <v>0</v>
      </c>
      <c r="BL193" s="17" t="s">
        <v>165</v>
      </c>
      <c r="BM193" s="221" t="s">
        <v>1087</v>
      </c>
    </row>
    <row r="194" s="13" customFormat="1">
      <c r="A194" s="13"/>
      <c r="B194" s="236"/>
      <c r="C194" s="237"/>
      <c r="D194" s="238" t="s">
        <v>591</v>
      </c>
      <c r="E194" s="239" t="s">
        <v>1</v>
      </c>
      <c r="F194" s="240" t="s">
        <v>1088</v>
      </c>
      <c r="G194" s="237"/>
      <c r="H194" s="241">
        <v>428</v>
      </c>
      <c r="I194" s="242"/>
      <c r="J194" s="237"/>
      <c r="K194" s="237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591</v>
      </c>
      <c r="AU194" s="247" t="s">
        <v>85</v>
      </c>
      <c r="AV194" s="13" t="s">
        <v>85</v>
      </c>
      <c r="AW194" s="13" t="s">
        <v>31</v>
      </c>
      <c r="AX194" s="13" t="s">
        <v>83</v>
      </c>
      <c r="AY194" s="247" t="s">
        <v>160</v>
      </c>
    </row>
    <row r="195" s="2" customFormat="1" ht="21.75" customHeight="1">
      <c r="A195" s="38"/>
      <c r="B195" s="39"/>
      <c r="C195" s="210" t="s">
        <v>209</v>
      </c>
      <c r="D195" s="210" t="s">
        <v>161</v>
      </c>
      <c r="E195" s="211" t="s">
        <v>1089</v>
      </c>
      <c r="F195" s="212" t="s">
        <v>1090</v>
      </c>
      <c r="G195" s="213" t="s">
        <v>596</v>
      </c>
      <c r="H195" s="214">
        <v>36.76</v>
      </c>
      <c r="I195" s="215"/>
      <c r="J195" s="216">
        <f>ROUND(I195*H195,2)</f>
        <v>0</v>
      </c>
      <c r="K195" s="212" t="s">
        <v>622</v>
      </c>
      <c r="L195" s="44"/>
      <c r="M195" s="217" t="s">
        <v>1</v>
      </c>
      <c r="N195" s="218" t="s">
        <v>40</v>
      </c>
      <c r="O195" s="91"/>
      <c r="P195" s="219">
        <f>O195*H195</f>
        <v>0</v>
      </c>
      <c r="Q195" s="219">
        <v>0</v>
      </c>
      <c r="R195" s="219">
        <f>Q195*H195</f>
        <v>0</v>
      </c>
      <c r="S195" s="219">
        <v>0.076</v>
      </c>
      <c r="T195" s="220">
        <f>S195*H195</f>
        <v>2.7937599999999996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1" t="s">
        <v>165</v>
      </c>
      <c r="AT195" s="221" t="s">
        <v>161</v>
      </c>
      <c r="AU195" s="221" t="s">
        <v>85</v>
      </c>
      <c r="AY195" s="17" t="s">
        <v>160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7" t="s">
        <v>83</v>
      </c>
      <c r="BK195" s="222">
        <f>ROUND(I195*H195,2)</f>
        <v>0</v>
      </c>
      <c r="BL195" s="17" t="s">
        <v>165</v>
      </c>
      <c r="BM195" s="221" t="s">
        <v>1091</v>
      </c>
    </row>
    <row r="196" s="13" customFormat="1">
      <c r="A196" s="13"/>
      <c r="B196" s="236"/>
      <c r="C196" s="237"/>
      <c r="D196" s="238" t="s">
        <v>591</v>
      </c>
      <c r="E196" s="239" t="s">
        <v>1</v>
      </c>
      <c r="F196" s="240" t="s">
        <v>1092</v>
      </c>
      <c r="G196" s="237"/>
      <c r="H196" s="241">
        <v>36.76</v>
      </c>
      <c r="I196" s="242"/>
      <c r="J196" s="237"/>
      <c r="K196" s="237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591</v>
      </c>
      <c r="AU196" s="247" t="s">
        <v>85</v>
      </c>
      <c r="AV196" s="13" t="s">
        <v>85</v>
      </c>
      <c r="AW196" s="13" t="s">
        <v>31</v>
      </c>
      <c r="AX196" s="13" t="s">
        <v>83</v>
      </c>
      <c r="AY196" s="247" t="s">
        <v>160</v>
      </c>
    </row>
    <row r="197" s="2" customFormat="1" ht="21.75" customHeight="1">
      <c r="A197" s="38"/>
      <c r="B197" s="39"/>
      <c r="C197" s="210" t="s">
        <v>256</v>
      </c>
      <c r="D197" s="210" t="s">
        <v>161</v>
      </c>
      <c r="E197" s="211" t="s">
        <v>1093</v>
      </c>
      <c r="F197" s="212" t="s">
        <v>1094</v>
      </c>
      <c r="G197" s="213" t="s">
        <v>596</v>
      </c>
      <c r="H197" s="214">
        <v>10.2</v>
      </c>
      <c r="I197" s="215"/>
      <c r="J197" s="216">
        <f>ROUND(I197*H197,2)</f>
        <v>0</v>
      </c>
      <c r="K197" s="212" t="s">
        <v>622</v>
      </c>
      <c r="L197" s="44"/>
      <c r="M197" s="217" t="s">
        <v>1</v>
      </c>
      <c r="N197" s="218" t="s">
        <v>40</v>
      </c>
      <c r="O197" s="91"/>
      <c r="P197" s="219">
        <f>O197*H197</f>
        <v>0</v>
      </c>
      <c r="Q197" s="219">
        <v>0</v>
      </c>
      <c r="R197" s="219">
        <f>Q197*H197</f>
        <v>0</v>
      </c>
      <c r="S197" s="219">
        <v>0.063</v>
      </c>
      <c r="T197" s="220">
        <f>S197*H197</f>
        <v>0.64259999999999992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1" t="s">
        <v>165</v>
      </c>
      <c r="AT197" s="221" t="s">
        <v>161</v>
      </c>
      <c r="AU197" s="221" t="s">
        <v>85</v>
      </c>
      <c r="AY197" s="17" t="s">
        <v>160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7" t="s">
        <v>83</v>
      </c>
      <c r="BK197" s="222">
        <f>ROUND(I197*H197,2)</f>
        <v>0</v>
      </c>
      <c r="BL197" s="17" t="s">
        <v>165</v>
      </c>
      <c r="BM197" s="221" t="s">
        <v>1095</v>
      </c>
    </row>
    <row r="198" s="13" customFormat="1">
      <c r="A198" s="13"/>
      <c r="B198" s="236"/>
      <c r="C198" s="237"/>
      <c r="D198" s="238" t="s">
        <v>591</v>
      </c>
      <c r="E198" s="239" t="s">
        <v>1</v>
      </c>
      <c r="F198" s="240" t="s">
        <v>1096</v>
      </c>
      <c r="G198" s="237"/>
      <c r="H198" s="241">
        <v>10.2</v>
      </c>
      <c r="I198" s="242"/>
      <c r="J198" s="237"/>
      <c r="K198" s="237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591</v>
      </c>
      <c r="AU198" s="247" t="s">
        <v>85</v>
      </c>
      <c r="AV198" s="13" t="s">
        <v>85</v>
      </c>
      <c r="AW198" s="13" t="s">
        <v>31</v>
      </c>
      <c r="AX198" s="13" t="s">
        <v>83</v>
      </c>
      <c r="AY198" s="247" t="s">
        <v>160</v>
      </c>
    </row>
    <row r="199" s="2" customFormat="1" ht="16.5" customHeight="1">
      <c r="A199" s="38"/>
      <c r="B199" s="39"/>
      <c r="C199" s="210" t="s">
        <v>213</v>
      </c>
      <c r="D199" s="210" t="s">
        <v>161</v>
      </c>
      <c r="E199" s="211" t="s">
        <v>1097</v>
      </c>
      <c r="F199" s="212" t="s">
        <v>1098</v>
      </c>
      <c r="G199" s="213" t="s">
        <v>596</v>
      </c>
      <c r="H199" s="214">
        <v>44.053</v>
      </c>
      <c r="I199" s="215"/>
      <c r="J199" s="216">
        <f>ROUND(I199*H199,2)</f>
        <v>0</v>
      </c>
      <c r="K199" s="212" t="s">
        <v>622</v>
      </c>
      <c r="L199" s="44"/>
      <c r="M199" s="217" t="s">
        <v>1</v>
      </c>
      <c r="N199" s="218" t="s">
        <v>40</v>
      </c>
      <c r="O199" s="91"/>
      <c r="P199" s="219">
        <f>O199*H199</f>
        <v>0</v>
      </c>
      <c r="Q199" s="219">
        <v>0</v>
      </c>
      <c r="R199" s="219">
        <f>Q199*H199</f>
        <v>0</v>
      </c>
      <c r="S199" s="219">
        <v>0.025</v>
      </c>
      <c r="T199" s="220">
        <f>S199*H199</f>
        <v>1.101325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1" t="s">
        <v>165</v>
      </c>
      <c r="AT199" s="221" t="s">
        <v>161</v>
      </c>
      <c r="AU199" s="221" t="s">
        <v>85</v>
      </c>
      <c r="AY199" s="17" t="s">
        <v>160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7" t="s">
        <v>83</v>
      </c>
      <c r="BK199" s="222">
        <f>ROUND(I199*H199,2)</f>
        <v>0</v>
      </c>
      <c r="BL199" s="17" t="s">
        <v>165</v>
      </c>
      <c r="BM199" s="221" t="s">
        <v>1099</v>
      </c>
    </row>
    <row r="200" s="13" customFormat="1">
      <c r="A200" s="13"/>
      <c r="B200" s="236"/>
      <c r="C200" s="237"/>
      <c r="D200" s="238" t="s">
        <v>591</v>
      </c>
      <c r="E200" s="239" t="s">
        <v>1</v>
      </c>
      <c r="F200" s="240" t="s">
        <v>1100</v>
      </c>
      <c r="G200" s="237"/>
      <c r="H200" s="241">
        <v>44.053</v>
      </c>
      <c r="I200" s="242"/>
      <c r="J200" s="237"/>
      <c r="K200" s="237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591</v>
      </c>
      <c r="AU200" s="247" t="s">
        <v>85</v>
      </c>
      <c r="AV200" s="13" t="s">
        <v>85</v>
      </c>
      <c r="AW200" s="13" t="s">
        <v>31</v>
      </c>
      <c r="AX200" s="13" t="s">
        <v>83</v>
      </c>
      <c r="AY200" s="247" t="s">
        <v>160</v>
      </c>
    </row>
    <row r="201" s="2" customFormat="1" ht="24.15" customHeight="1">
      <c r="A201" s="38"/>
      <c r="B201" s="39"/>
      <c r="C201" s="210" t="s">
        <v>261</v>
      </c>
      <c r="D201" s="210" t="s">
        <v>161</v>
      </c>
      <c r="E201" s="211" t="s">
        <v>1101</v>
      </c>
      <c r="F201" s="212" t="s">
        <v>1102</v>
      </c>
      <c r="G201" s="213" t="s">
        <v>584</v>
      </c>
      <c r="H201" s="214">
        <v>3</v>
      </c>
      <c r="I201" s="215"/>
      <c r="J201" s="216">
        <f>ROUND(I201*H201,2)</f>
        <v>0</v>
      </c>
      <c r="K201" s="212" t="s">
        <v>622</v>
      </c>
      <c r="L201" s="44"/>
      <c r="M201" s="217" t="s">
        <v>1</v>
      </c>
      <c r="N201" s="218" t="s">
        <v>40</v>
      </c>
      <c r="O201" s="91"/>
      <c r="P201" s="219">
        <f>O201*H201</f>
        <v>0</v>
      </c>
      <c r="Q201" s="219">
        <v>0</v>
      </c>
      <c r="R201" s="219">
        <f>Q201*H201</f>
        <v>0</v>
      </c>
      <c r="S201" s="219">
        <v>0.34399999999999996</v>
      </c>
      <c r="T201" s="220">
        <f>S201*H201</f>
        <v>1.032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1" t="s">
        <v>165</v>
      </c>
      <c r="AT201" s="221" t="s">
        <v>161</v>
      </c>
      <c r="AU201" s="221" t="s">
        <v>85</v>
      </c>
      <c r="AY201" s="17" t="s">
        <v>160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17" t="s">
        <v>83</v>
      </c>
      <c r="BK201" s="222">
        <f>ROUND(I201*H201,2)</f>
        <v>0</v>
      </c>
      <c r="BL201" s="17" t="s">
        <v>165</v>
      </c>
      <c r="BM201" s="221" t="s">
        <v>1103</v>
      </c>
    </row>
    <row r="202" s="2" customFormat="1" ht="24.15" customHeight="1">
      <c r="A202" s="38"/>
      <c r="B202" s="39"/>
      <c r="C202" s="210" t="s">
        <v>216</v>
      </c>
      <c r="D202" s="210" t="s">
        <v>161</v>
      </c>
      <c r="E202" s="211" t="s">
        <v>1104</v>
      </c>
      <c r="F202" s="212" t="s">
        <v>1105</v>
      </c>
      <c r="G202" s="213" t="s">
        <v>596</v>
      </c>
      <c r="H202" s="214">
        <v>4.84</v>
      </c>
      <c r="I202" s="215"/>
      <c r="J202" s="216">
        <f>ROUND(I202*H202,2)</f>
        <v>0</v>
      </c>
      <c r="K202" s="212" t="s">
        <v>622</v>
      </c>
      <c r="L202" s="44"/>
      <c r="M202" s="217" t="s">
        <v>1</v>
      </c>
      <c r="N202" s="218" t="s">
        <v>40</v>
      </c>
      <c r="O202" s="91"/>
      <c r="P202" s="219">
        <f>O202*H202</f>
        <v>0</v>
      </c>
      <c r="Q202" s="219">
        <v>0</v>
      </c>
      <c r="R202" s="219">
        <f>Q202*H202</f>
        <v>0</v>
      </c>
      <c r="S202" s="219">
        <v>0.27</v>
      </c>
      <c r="T202" s="220">
        <f>S202*H202</f>
        <v>1.3068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1" t="s">
        <v>165</v>
      </c>
      <c r="AT202" s="221" t="s">
        <v>161</v>
      </c>
      <c r="AU202" s="221" t="s">
        <v>85</v>
      </c>
      <c r="AY202" s="17" t="s">
        <v>160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7" t="s">
        <v>83</v>
      </c>
      <c r="BK202" s="222">
        <f>ROUND(I202*H202,2)</f>
        <v>0</v>
      </c>
      <c r="BL202" s="17" t="s">
        <v>165</v>
      </c>
      <c r="BM202" s="221" t="s">
        <v>1106</v>
      </c>
    </row>
    <row r="203" s="13" customFormat="1">
      <c r="A203" s="13"/>
      <c r="B203" s="236"/>
      <c r="C203" s="237"/>
      <c r="D203" s="238" t="s">
        <v>591</v>
      </c>
      <c r="E203" s="239" t="s">
        <v>1</v>
      </c>
      <c r="F203" s="240" t="s">
        <v>1107</v>
      </c>
      <c r="G203" s="237"/>
      <c r="H203" s="241">
        <v>4.84</v>
      </c>
      <c r="I203" s="242"/>
      <c r="J203" s="237"/>
      <c r="K203" s="237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591</v>
      </c>
      <c r="AU203" s="247" t="s">
        <v>85</v>
      </c>
      <c r="AV203" s="13" t="s">
        <v>85</v>
      </c>
      <c r="AW203" s="13" t="s">
        <v>31</v>
      </c>
      <c r="AX203" s="13" t="s">
        <v>83</v>
      </c>
      <c r="AY203" s="247" t="s">
        <v>160</v>
      </c>
    </row>
    <row r="204" s="2" customFormat="1" ht="37.8" customHeight="1">
      <c r="A204" s="38"/>
      <c r="B204" s="39"/>
      <c r="C204" s="210" t="s">
        <v>269</v>
      </c>
      <c r="D204" s="210" t="s">
        <v>161</v>
      </c>
      <c r="E204" s="211" t="s">
        <v>1108</v>
      </c>
      <c r="F204" s="212" t="s">
        <v>1109</v>
      </c>
      <c r="G204" s="213" t="s">
        <v>596</v>
      </c>
      <c r="H204" s="214">
        <v>1137.712</v>
      </c>
      <c r="I204" s="215"/>
      <c r="J204" s="216">
        <f>ROUND(I204*H204,2)</f>
        <v>0</v>
      </c>
      <c r="K204" s="212" t="s">
        <v>622</v>
      </c>
      <c r="L204" s="44"/>
      <c r="M204" s="217" t="s">
        <v>1</v>
      </c>
      <c r="N204" s="218" t="s">
        <v>40</v>
      </c>
      <c r="O204" s="91"/>
      <c r="P204" s="219">
        <f>O204*H204</f>
        <v>0</v>
      </c>
      <c r="Q204" s="219">
        <v>0</v>
      </c>
      <c r="R204" s="219">
        <f>Q204*H204</f>
        <v>0</v>
      </c>
      <c r="S204" s="219">
        <v>0.046</v>
      </c>
      <c r="T204" s="220">
        <f>S204*H204</f>
        <v>52.334752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1" t="s">
        <v>165</v>
      </c>
      <c r="AT204" s="221" t="s">
        <v>161</v>
      </c>
      <c r="AU204" s="221" t="s">
        <v>85</v>
      </c>
      <c r="AY204" s="17" t="s">
        <v>160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7" t="s">
        <v>83</v>
      </c>
      <c r="BK204" s="222">
        <f>ROUND(I204*H204,2)</f>
        <v>0</v>
      </c>
      <c r="BL204" s="17" t="s">
        <v>165</v>
      </c>
      <c r="BM204" s="221" t="s">
        <v>1110</v>
      </c>
    </row>
    <row r="205" s="13" customFormat="1">
      <c r="A205" s="13"/>
      <c r="B205" s="236"/>
      <c r="C205" s="237"/>
      <c r="D205" s="238" t="s">
        <v>591</v>
      </c>
      <c r="E205" s="239" t="s">
        <v>1</v>
      </c>
      <c r="F205" s="240" t="s">
        <v>1111</v>
      </c>
      <c r="G205" s="237"/>
      <c r="H205" s="241">
        <v>1137.712</v>
      </c>
      <c r="I205" s="242"/>
      <c r="J205" s="237"/>
      <c r="K205" s="237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591</v>
      </c>
      <c r="AU205" s="247" t="s">
        <v>85</v>
      </c>
      <c r="AV205" s="13" t="s">
        <v>85</v>
      </c>
      <c r="AW205" s="13" t="s">
        <v>31</v>
      </c>
      <c r="AX205" s="13" t="s">
        <v>83</v>
      </c>
      <c r="AY205" s="247" t="s">
        <v>160</v>
      </c>
    </row>
    <row r="206" s="2" customFormat="1" ht="24.15" customHeight="1">
      <c r="A206" s="38"/>
      <c r="B206" s="39"/>
      <c r="C206" s="210" t="s">
        <v>220</v>
      </c>
      <c r="D206" s="210" t="s">
        <v>161</v>
      </c>
      <c r="E206" s="211" t="s">
        <v>1112</v>
      </c>
      <c r="F206" s="212" t="s">
        <v>1113</v>
      </c>
      <c r="G206" s="213" t="s">
        <v>596</v>
      </c>
      <c r="H206" s="214">
        <v>188.47</v>
      </c>
      <c r="I206" s="215"/>
      <c r="J206" s="216">
        <f>ROUND(I206*H206,2)</f>
        <v>0</v>
      </c>
      <c r="K206" s="212" t="s">
        <v>622</v>
      </c>
      <c r="L206" s="44"/>
      <c r="M206" s="217" t="s">
        <v>1</v>
      </c>
      <c r="N206" s="218" t="s">
        <v>40</v>
      </c>
      <c r="O206" s="91"/>
      <c r="P206" s="219">
        <f>O206*H206</f>
        <v>0</v>
      </c>
      <c r="Q206" s="219">
        <v>0</v>
      </c>
      <c r="R206" s="219">
        <f>Q206*H206</f>
        <v>0</v>
      </c>
      <c r="S206" s="219">
        <v>0.068000000000000008</v>
      </c>
      <c r="T206" s="220">
        <f>S206*H206</f>
        <v>12.81596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1" t="s">
        <v>165</v>
      </c>
      <c r="AT206" s="221" t="s">
        <v>161</v>
      </c>
      <c r="AU206" s="221" t="s">
        <v>85</v>
      </c>
      <c r="AY206" s="17" t="s">
        <v>160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17" t="s">
        <v>83</v>
      </c>
      <c r="BK206" s="222">
        <f>ROUND(I206*H206,2)</f>
        <v>0</v>
      </c>
      <c r="BL206" s="17" t="s">
        <v>165</v>
      </c>
      <c r="BM206" s="221" t="s">
        <v>1114</v>
      </c>
    </row>
    <row r="207" s="13" customFormat="1">
      <c r="A207" s="13"/>
      <c r="B207" s="236"/>
      <c r="C207" s="237"/>
      <c r="D207" s="238" t="s">
        <v>591</v>
      </c>
      <c r="E207" s="239" t="s">
        <v>1</v>
      </c>
      <c r="F207" s="240" t="s">
        <v>1115</v>
      </c>
      <c r="G207" s="237"/>
      <c r="H207" s="241">
        <v>188.47</v>
      </c>
      <c r="I207" s="242"/>
      <c r="J207" s="237"/>
      <c r="K207" s="237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591</v>
      </c>
      <c r="AU207" s="247" t="s">
        <v>85</v>
      </c>
      <c r="AV207" s="13" t="s">
        <v>85</v>
      </c>
      <c r="AW207" s="13" t="s">
        <v>31</v>
      </c>
      <c r="AX207" s="13" t="s">
        <v>83</v>
      </c>
      <c r="AY207" s="247" t="s">
        <v>160</v>
      </c>
    </row>
    <row r="208" s="2" customFormat="1" ht="24.15" customHeight="1">
      <c r="A208" s="38"/>
      <c r="B208" s="39"/>
      <c r="C208" s="210" t="s">
        <v>274</v>
      </c>
      <c r="D208" s="210" t="s">
        <v>161</v>
      </c>
      <c r="E208" s="211" t="s">
        <v>1116</v>
      </c>
      <c r="F208" s="212" t="s">
        <v>1117</v>
      </c>
      <c r="G208" s="213" t="s">
        <v>584</v>
      </c>
      <c r="H208" s="214">
        <v>1</v>
      </c>
      <c r="I208" s="215"/>
      <c r="J208" s="216">
        <f>ROUND(I208*H208,2)</f>
        <v>0</v>
      </c>
      <c r="K208" s="212" t="s">
        <v>1</v>
      </c>
      <c r="L208" s="44"/>
      <c r="M208" s="217" t="s">
        <v>1</v>
      </c>
      <c r="N208" s="218" t="s">
        <v>40</v>
      </c>
      <c r="O208" s="91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1" t="s">
        <v>165</v>
      </c>
      <c r="AT208" s="221" t="s">
        <v>161</v>
      </c>
      <c r="AU208" s="221" t="s">
        <v>85</v>
      </c>
      <c r="AY208" s="17" t="s">
        <v>160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7" t="s">
        <v>83</v>
      </c>
      <c r="BK208" s="222">
        <f>ROUND(I208*H208,2)</f>
        <v>0</v>
      </c>
      <c r="BL208" s="17" t="s">
        <v>165</v>
      </c>
      <c r="BM208" s="221" t="s">
        <v>1118</v>
      </c>
    </row>
    <row r="209" s="2" customFormat="1">
      <c r="A209" s="38"/>
      <c r="B209" s="39"/>
      <c r="C209" s="40"/>
      <c r="D209" s="238" t="s">
        <v>811</v>
      </c>
      <c r="E209" s="40"/>
      <c r="F209" s="280" t="s">
        <v>1119</v>
      </c>
      <c r="G209" s="40"/>
      <c r="H209" s="40"/>
      <c r="I209" s="281"/>
      <c r="J209" s="40"/>
      <c r="K209" s="40"/>
      <c r="L209" s="44"/>
      <c r="M209" s="282"/>
      <c r="N209" s="28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811</v>
      </c>
      <c r="AU209" s="17" t="s">
        <v>85</v>
      </c>
    </row>
    <row r="210" s="2" customFormat="1" ht="24.15" customHeight="1">
      <c r="A210" s="38"/>
      <c r="B210" s="39"/>
      <c r="C210" s="210" t="s">
        <v>223</v>
      </c>
      <c r="D210" s="210" t="s">
        <v>161</v>
      </c>
      <c r="E210" s="211" t="s">
        <v>1120</v>
      </c>
      <c r="F210" s="212" t="s">
        <v>1121</v>
      </c>
      <c r="G210" s="213" t="s">
        <v>584</v>
      </c>
      <c r="H210" s="214">
        <v>4</v>
      </c>
      <c r="I210" s="215"/>
      <c r="J210" s="216">
        <f>ROUND(I210*H210,2)</f>
        <v>0</v>
      </c>
      <c r="K210" s="212" t="s">
        <v>1</v>
      </c>
      <c r="L210" s="44"/>
      <c r="M210" s="217" t="s">
        <v>1</v>
      </c>
      <c r="N210" s="218" t="s">
        <v>40</v>
      </c>
      <c r="O210" s="91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1" t="s">
        <v>165</v>
      </c>
      <c r="AT210" s="221" t="s">
        <v>161</v>
      </c>
      <c r="AU210" s="221" t="s">
        <v>85</v>
      </c>
      <c r="AY210" s="17" t="s">
        <v>160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7" t="s">
        <v>83</v>
      </c>
      <c r="BK210" s="222">
        <f>ROUND(I210*H210,2)</f>
        <v>0</v>
      </c>
      <c r="BL210" s="17" t="s">
        <v>165</v>
      </c>
      <c r="BM210" s="221" t="s">
        <v>1122</v>
      </c>
    </row>
    <row r="211" s="11" customFormat="1" ht="22.8" customHeight="1">
      <c r="A211" s="11"/>
      <c r="B211" s="196"/>
      <c r="C211" s="197"/>
      <c r="D211" s="198" t="s">
        <v>74</v>
      </c>
      <c r="E211" s="234" t="s">
        <v>617</v>
      </c>
      <c r="F211" s="234" t="s">
        <v>618</v>
      </c>
      <c r="G211" s="197"/>
      <c r="H211" s="197"/>
      <c r="I211" s="200"/>
      <c r="J211" s="235">
        <f>BK211</f>
        <v>0</v>
      </c>
      <c r="K211" s="197"/>
      <c r="L211" s="202"/>
      <c r="M211" s="203"/>
      <c r="N211" s="204"/>
      <c r="O211" s="204"/>
      <c r="P211" s="205">
        <f>SUM(P212:P222)</f>
        <v>0</v>
      </c>
      <c r="Q211" s="204"/>
      <c r="R211" s="205">
        <f>SUM(R212:R222)</f>
        <v>0</v>
      </c>
      <c r="S211" s="204"/>
      <c r="T211" s="206">
        <f>SUM(T212:T222)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207" t="s">
        <v>83</v>
      </c>
      <c r="AT211" s="208" t="s">
        <v>74</v>
      </c>
      <c r="AU211" s="208" t="s">
        <v>83</v>
      </c>
      <c r="AY211" s="207" t="s">
        <v>160</v>
      </c>
      <c r="BK211" s="209">
        <f>SUM(BK212:BK222)</f>
        <v>0</v>
      </c>
    </row>
    <row r="212" s="2" customFormat="1" ht="24.15" customHeight="1">
      <c r="A212" s="38"/>
      <c r="B212" s="39"/>
      <c r="C212" s="210" t="s">
        <v>281</v>
      </c>
      <c r="D212" s="210" t="s">
        <v>161</v>
      </c>
      <c r="E212" s="211" t="s">
        <v>619</v>
      </c>
      <c r="F212" s="212" t="s">
        <v>620</v>
      </c>
      <c r="G212" s="213" t="s">
        <v>621</v>
      </c>
      <c r="H212" s="214">
        <v>247.759</v>
      </c>
      <c r="I212" s="215"/>
      <c r="J212" s="216">
        <f>ROUND(I212*H212,2)</f>
        <v>0</v>
      </c>
      <c r="K212" s="212" t="s">
        <v>622</v>
      </c>
      <c r="L212" s="44"/>
      <c r="M212" s="217" t="s">
        <v>1</v>
      </c>
      <c r="N212" s="218" t="s">
        <v>40</v>
      </c>
      <c r="O212" s="91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1" t="s">
        <v>165</v>
      </c>
      <c r="AT212" s="221" t="s">
        <v>161</v>
      </c>
      <c r="AU212" s="221" t="s">
        <v>85</v>
      </c>
      <c r="AY212" s="17" t="s">
        <v>160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7" t="s">
        <v>83</v>
      </c>
      <c r="BK212" s="222">
        <f>ROUND(I212*H212,2)</f>
        <v>0</v>
      </c>
      <c r="BL212" s="17" t="s">
        <v>165</v>
      </c>
      <c r="BM212" s="221" t="s">
        <v>1123</v>
      </c>
    </row>
    <row r="213" s="2" customFormat="1" ht="33" customHeight="1">
      <c r="A213" s="38"/>
      <c r="B213" s="39"/>
      <c r="C213" s="210" t="s">
        <v>227</v>
      </c>
      <c r="D213" s="210" t="s">
        <v>161</v>
      </c>
      <c r="E213" s="211" t="s">
        <v>624</v>
      </c>
      <c r="F213" s="212" t="s">
        <v>625</v>
      </c>
      <c r="G213" s="213" t="s">
        <v>621</v>
      </c>
      <c r="H213" s="214">
        <v>1238.795</v>
      </c>
      <c r="I213" s="215"/>
      <c r="J213" s="216">
        <f>ROUND(I213*H213,2)</f>
        <v>0</v>
      </c>
      <c r="K213" s="212" t="s">
        <v>622</v>
      </c>
      <c r="L213" s="44"/>
      <c r="M213" s="217" t="s">
        <v>1</v>
      </c>
      <c r="N213" s="218" t="s">
        <v>40</v>
      </c>
      <c r="O213" s="91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1" t="s">
        <v>165</v>
      </c>
      <c r="AT213" s="221" t="s">
        <v>161</v>
      </c>
      <c r="AU213" s="221" t="s">
        <v>85</v>
      </c>
      <c r="AY213" s="17" t="s">
        <v>160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7" t="s">
        <v>83</v>
      </c>
      <c r="BK213" s="222">
        <f>ROUND(I213*H213,2)</f>
        <v>0</v>
      </c>
      <c r="BL213" s="17" t="s">
        <v>165</v>
      </c>
      <c r="BM213" s="221" t="s">
        <v>1124</v>
      </c>
    </row>
    <row r="214" s="13" customFormat="1">
      <c r="A214" s="13"/>
      <c r="B214" s="236"/>
      <c r="C214" s="237"/>
      <c r="D214" s="238" t="s">
        <v>591</v>
      </c>
      <c r="E214" s="237"/>
      <c r="F214" s="240" t="s">
        <v>1125</v>
      </c>
      <c r="G214" s="237"/>
      <c r="H214" s="241">
        <v>1238.795</v>
      </c>
      <c r="I214" s="242"/>
      <c r="J214" s="237"/>
      <c r="K214" s="237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591</v>
      </c>
      <c r="AU214" s="247" t="s">
        <v>85</v>
      </c>
      <c r="AV214" s="13" t="s">
        <v>85</v>
      </c>
      <c r="AW214" s="13" t="s">
        <v>4</v>
      </c>
      <c r="AX214" s="13" t="s">
        <v>83</v>
      </c>
      <c r="AY214" s="247" t="s">
        <v>160</v>
      </c>
    </row>
    <row r="215" s="2" customFormat="1" ht="24.15" customHeight="1">
      <c r="A215" s="38"/>
      <c r="B215" s="39"/>
      <c r="C215" s="210" t="s">
        <v>288</v>
      </c>
      <c r="D215" s="210" t="s">
        <v>161</v>
      </c>
      <c r="E215" s="211" t="s">
        <v>628</v>
      </c>
      <c r="F215" s="212" t="s">
        <v>629</v>
      </c>
      <c r="G215" s="213" t="s">
        <v>621</v>
      </c>
      <c r="H215" s="214">
        <v>247.759</v>
      </c>
      <c r="I215" s="215"/>
      <c r="J215" s="216">
        <f>ROUND(I215*H215,2)</f>
        <v>0</v>
      </c>
      <c r="K215" s="212" t="s">
        <v>622</v>
      </c>
      <c r="L215" s="44"/>
      <c r="M215" s="217" t="s">
        <v>1</v>
      </c>
      <c r="N215" s="218" t="s">
        <v>40</v>
      </c>
      <c r="O215" s="91"/>
      <c r="P215" s="219">
        <f>O215*H215</f>
        <v>0</v>
      </c>
      <c r="Q215" s="219">
        <v>0</v>
      </c>
      <c r="R215" s="219">
        <f>Q215*H215</f>
        <v>0</v>
      </c>
      <c r="S215" s="219">
        <v>0</v>
      </c>
      <c r="T215" s="22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1" t="s">
        <v>165</v>
      </c>
      <c r="AT215" s="221" t="s">
        <v>161</v>
      </c>
      <c r="AU215" s="221" t="s">
        <v>85</v>
      </c>
      <c r="AY215" s="17" t="s">
        <v>160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7" t="s">
        <v>83</v>
      </c>
      <c r="BK215" s="222">
        <f>ROUND(I215*H215,2)</f>
        <v>0</v>
      </c>
      <c r="BL215" s="17" t="s">
        <v>165</v>
      </c>
      <c r="BM215" s="221" t="s">
        <v>1126</v>
      </c>
    </row>
    <row r="216" s="2" customFormat="1" ht="24.15" customHeight="1">
      <c r="A216" s="38"/>
      <c r="B216" s="39"/>
      <c r="C216" s="210" t="s">
        <v>230</v>
      </c>
      <c r="D216" s="210" t="s">
        <v>161</v>
      </c>
      <c r="E216" s="211" t="s">
        <v>631</v>
      </c>
      <c r="F216" s="212" t="s">
        <v>632</v>
      </c>
      <c r="G216" s="213" t="s">
        <v>621</v>
      </c>
      <c r="H216" s="214">
        <v>4707.421</v>
      </c>
      <c r="I216" s="215"/>
      <c r="J216" s="216">
        <f>ROUND(I216*H216,2)</f>
        <v>0</v>
      </c>
      <c r="K216" s="212" t="s">
        <v>622</v>
      </c>
      <c r="L216" s="44"/>
      <c r="M216" s="217" t="s">
        <v>1</v>
      </c>
      <c r="N216" s="218" t="s">
        <v>40</v>
      </c>
      <c r="O216" s="91"/>
      <c r="P216" s="219">
        <f>O216*H216</f>
        <v>0</v>
      </c>
      <c r="Q216" s="219">
        <v>0</v>
      </c>
      <c r="R216" s="219">
        <f>Q216*H216</f>
        <v>0</v>
      </c>
      <c r="S216" s="219">
        <v>0</v>
      </c>
      <c r="T216" s="22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1" t="s">
        <v>165</v>
      </c>
      <c r="AT216" s="221" t="s">
        <v>161</v>
      </c>
      <c r="AU216" s="221" t="s">
        <v>85</v>
      </c>
      <c r="AY216" s="17" t="s">
        <v>160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7" t="s">
        <v>83</v>
      </c>
      <c r="BK216" s="222">
        <f>ROUND(I216*H216,2)</f>
        <v>0</v>
      </c>
      <c r="BL216" s="17" t="s">
        <v>165</v>
      </c>
      <c r="BM216" s="221" t="s">
        <v>1127</v>
      </c>
    </row>
    <row r="217" s="13" customFormat="1">
      <c r="A217" s="13"/>
      <c r="B217" s="236"/>
      <c r="C217" s="237"/>
      <c r="D217" s="238" t="s">
        <v>591</v>
      </c>
      <c r="E217" s="237"/>
      <c r="F217" s="240" t="s">
        <v>1128</v>
      </c>
      <c r="G217" s="237"/>
      <c r="H217" s="241">
        <v>4707.421</v>
      </c>
      <c r="I217" s="242"/>
      <c r="J217" s="237"/>
      <c r="K217" s="237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591</v>
      </c>
      <c r="AU217" s="247" t="s">
        <v>85</v>
      </c>
      <c r="AV217" s="13" t="s">
        <v>85</v>
      </c>
      <c r="AW217" s="13" t="s">
        <v>4</v>
      </c>
      <c r="AX217" s="13" t="s">
        <v>83</v>
      </c>
      <c r="AY217" s="247" t="s">
        <v>160</v>
      </c>
    </row>
    <row r="218" s="2" customFormat="1" ht="37.8" customHeight="1">
      <c r="A218" s="38"/>
      <c r="B218" s="39"/>
      <c r="C218" s="210" t="s">
        <v>295</v>
      </c>
      <c r="D218" s="210" t="s">
        <v>161</v>
      </c>
      <c r="E218" s="211" t="s">
        <v>1129</v>
      </c>
      <c r="F218" s="212" t="s">
        <v>1130</v>
      </c>
      <c r="G218" s="213" t="s">
        <v>621</v>
      </c>
      <c r="H218" s="214">
        <v>123.908</v>
      </c>
      <c r="I218" s="215"/>
      <c r="J218" s="216">
        <f>ROUND(I218*H218,2)</f>
        <v>0</v>
      </c>
      <c r="K218" s="212" t="s">
        <v>622</v>
      </c>
      <c r="L218" s="44"/>
      <c r="M218" s="217" t="s">
        <v>1</v>
      </c>
      <c r="N218" s="218" t="s">
        <v>40</v>
      </c>
      <c r="O218" s="91"/>
      <c r="P218" s="219">
        <f>O218*H218</f>
        <v>0</v>
      </c>
      <c r="Q218" s="219">
        <v>0</v>
      </c>
      <c r="R218" s="219">
        <f>Q218*H218</f>
        <v>0</v>
      </c>
      <c r="S218" s="219">
        <v>0</v>
      </c>
      <c r="T218" s="22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1" t="s">
        <v>165</v>
      </c>
      <c r="AT218" s="221" t="s">
        <v>161</v>
      </c>
      <c r="AU218" s="221" t="s">
        <v>85</v>
      </c>
      <c r="AY218" s="17" t="s">
        <v>160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7" t="s">
        <v>83</v>
      </c>
      <c r="BK218" s="222">
        <f>ROUND(I218*H218,2)</f>
        <v>0</v>
      </c>
      <c r="BL218" s="17" t="s">
        <v>165</v>
      </c>
      <c r="BM218" s="221" t="s">
        <v>1131</v>
      </c>
    </row>
    <row r="219" s="2" customFormat="1" ht="33" customHeight="1">
      <c r="A219" s="38"/>
      <c r="B219" s="39"/>
      <c r="C219" s="210" t="s">
        <v>233</v>
      </c>
      <c r="D219" s="210" t="s">
        <v>161</v>
      </c>
      <c r="E219" s="211" t="s">
        <v>635</v>
      </c>
      <c r="F219" s="212" t="s">
        <v>636</v>
      </c>
      <c r="G219" s="213" t="s">
        <v>621</v>
      </c>
      <c r="H219" s="214">
        <v>121.013</v>
      </c>
      <c r="I219" s="215"/>
      <c r="J219" s="216">
        <f>ROUND(I219*H219,2)</f>
        <v>0</v>
      </c>
      <c r="K219" s="212" t="s">
        <v>622</v>
      </c>
      <c r="L219" s="44"/>
      <c r="M219" s="217" t="s">
        <v>1</v>
      </c>
      <c r="N219" s="218" t="s">
        <v>40</v>
      </c>
      <c r="O219" s="91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1" t="s">
        <v>165</v>
      </c>
      <c r="AT219" s="221" t="s">
        <v>161</v>
      </c>
      <c r="AU219" s="221" t="s">
        <v>85</v>
      </c>
      <c r="AY219" s="17" t="s">
        <v>160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7" t="s">
        <v>83</v>
      </c>
      <c r="BK219" s="222">
        <f>ROUND(I219*H219,2)</f>
        <v>0</v>
      </c>
      <c r="BL219" s="17" t="s">
        <v>165</v>
      </c>
      <c r="BM219" s="221" t="s">
        <v>1132</v>
      </c>
    </row>
    <row r="220" s="2" customFormat="1" ht="33" customHeight="1">
      <c r="A220" s="38"/>
      <c r="B220" s="39"/>
      <c r="C220" s="210" t="s">
        <v>302</v>
      </c>
      <c r="D220" s="210" t="s">
        <v>161</v>
      </c>
      <c r="E220" s="211" t="s">
        <v>1133</v>
      </c>
      <c r="F220" s="212" t="s">
        <v>1134</v>
      </c>
      <c r="G220" s="213" t="s">
        <v>621</v>
      </c>
      <c r="H220" s="214">
        <v>0.2</v>
      </c>
      <c r="I220" s="215"/>
      <c r="J220" s="216">
        <f>ROUND(I220*H220,2)</f>
        <v>0</v>
      </c>
      <c r="K220" s="212" t="s">
        <v>622</v>
      </c>
      <c r="L220" s="44"/>
      <c r="M220" s="217" t="s">
        <v>1</v>
      </c>
      <c r="N220" s="218" t="s">
        <v>40</v>
      </c>
      <c r="O220" s="91"/>
      <c r="P220" s="219">
        <f>O220*H220</f>
        <v>0</v>
      </c>
      <c r="Q220" s="219">
        <v>0</v>
      </c>
      <c r="R220" s="219">
        <f>Q220*H220</f>
        <v>0</v>
      </c>
      <c r="S220" s="219">
        <v>0</v>
      </c>
      <c r="T220" s="22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1" t="s">
        <v>165</v>
      </c>
      <c r="AT220" s="221" t="s">
        <v>161</v>
      </c>
      <c r="AU220" s="221" t="s">
        <v>85</v>
      </c>
      <c r="AY220" s="17" t="s">
        <v>160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7" t="s">
        <v>83</v>
      </c>
      <c r="BK220" s="222">
        <f>ROUND(I220*H220,2)</f>
        <v>0</v>
      </c>
      <c r="BL220" s="17" t="s">
        <v>165</v>
      </c>
      <c r="BM220" s="221" t="s">
        <v>1135</v>
      </c>
    </row>
    <row r="221" s="2" customFormat="1" ht="33" customHeight="1">
      <c r="A221" s="38"/>
      <c r="B221" s="39"/>
      <c r="C221" s="210" t="s">
        <v>236</v>
      </c>
      <c r="D221" s="210" t="s">
        <v>161</v>
      </c>
      <c r="E221" s="211" t="s">
        <v>1136</v>
      </c>
      <c r="F221" s="212" t="s">
        <v>1137</v>
      </c>
      <c r="G221" s="213" t="s">
        <v>621</v>
      </c>
      <c r="H221" s="214">
        <v>0.927</v>
      </c>
      <c r="I221" s="215"/>
      <c r="J221" s="216">
        <f>ROUND(I221*H221,2)</f>
        <v>0</v>
      </c>
      <c r="K221" s="212" t="s">
        <v>622</v>
      </c>
      <c r="L221" s="44"/>
      <c r="M221" s="217" t="s">
        <v>1</v>
      </c>
      <c r="N221" s="218" t="s">
        <v>40</v>
      </c>
      <c r="O221" s="91"/>
      <c r="P221" s="219">
        <f>O221*H221</f>
        <v>0</v>
      </c>
      <c r="Q221" s="219">
        <v>0</v>
      </c>
      <c r="R221" s="219">
        <f>Q221*H221</f>
        <v>0</v>
      </c>
      <c r="S221" s="219">
        <v>0</v>
      </c>
      <c r="T221" s="22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1" t="s">
        <v>165</v>
      </c>
      <c r="AT221" s="221" t="s">
        <v>161</v>
      </c>
      <c r="AU221" s="221" t="s">
        <v>85</v>
      </c>
      <c r="AY221" s="17" t="s">
        <v>160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7" t="s">
        <v>83</v>
      </c>
      <c r="BK221" s="222">
        <f>ROUND(I221*H221,2)</f>
        <v>0</v>
      </c>
      <c r="BL221" s="17" t="s">
        <v>165</v>
      </c>
      <c r="BM221" s="221" t="s">
        <v>1138</v>
      </c>
    </row>
    <row r="222" s="2" customFormat="1" ht="33" customHeight="1">
      <c r="A222" s="38"/>
      <c r="B222" s="39"/>
      <c r="C222" s="210" t="s">
        <v>311</v>
      </c>
      <c r="D222" s="210" t="s">
        <v>161</v>
      </c>
      <c r="E222" s="211" t="s">
        <v>1139</v>
      </c>
      <c r="F222" s="212" t="s">
        <v>1140</v>
      </c>
      <c r="G222" s="213" t="s">
        <v>621</v>
      </c>
      <c r="H222" s="214">
        <v>1.711</v>
      </c>
      <c r="I222" s="215"/>
      <c r="J222" s="216">
        <f>ROUND(I222*H222,2)</f>
        <v>0</v>
      </c>
      <c r="K222" s="212" t="s">
        <v>622</v>
      </c>
      <c r="L222" s="44"/>
      <c r="M222" s="217" t="s">
        <v>1</v>
      </c>
      <c r="N222" s="218" t="s">
        <v>40</v>
      </c>
      <c r="O222" s="91"/>
      <c r="P222" s="219">
        <f>O222*H222</f>
        <v>0</v>
      </c>
      <c r="Q222" s="219">
        <v>0</v>
      </c>
      <c r="R222" s="219">
        <f>Q222*H222</f>
        <v>0</v>
      </c>
      <c r="S222" s="219">
        <v>0</v>
      </c>
      <c r="T222" s="22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1" t="s">
        <v>165</v>
      </c>
      <c r="AT222" s="221" t="s">
        <v>161</v>
      </c>
      <c r="AU222" s="221" t="s">
        <v>85</v>
      </c>
      <c r="AY222" s="17" t="s">
        <v>160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7" t="s">
        <v>83</v>
      </c>
      <c r="BK222" s="222">
        <f>ROUND(I222*H222,2)</f>
        <v>0</v>
      </c>
      <c r="BL222" s="17" t="s">
        <v>165</v>
      </c>
      <c r="BM222" s="221" t="s">
        <v>1141</v>
      </c>
    </row>
    <row r="223" s="11" customFormat="1" ht="22.8" customHeight="1">
      <c r="A223" s="11"/>
      <c r="B223" s="196"/>
      <c r="C223" s="197"/>
      <c r="D223" s="198" t="s">
        <v>74</v>
      </c>
      <c r="E223" s="234" t="s">
        <v>638</v>
      </c>
      <c r="F223" s="234" t="s">
        <v>639</v>
      </c>
      <c r="G223" s="197"/>
      <c r="H223" s="197"/>
      <c r="I223" s="200"/>
      <c r="J223" s="235">
        <f>BK223</f>
        <v>0</v>
      </c>
      <c r="K223" s="197"/>
      <c r="L223" s="202"/>
      <c r="M223" s="203"/>
      <c r="N223" s="204"/>
      <c r="O223" s="204"/>
      <c r="P223" s="205">
        <f>SUM(P224:P225)</f>
        <v>0</v>
      </c>
      <c r="Q223" s="204"/>
      <c r="R223" s="205">
        <f>SUM(R224:R225)</f>
        <v>0</v>
      </c>
      <c r="S223" s="204"/>
      <c r="T223" s="206">
        <f>SUM(T224:T225)</f>
        <v>0</v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R223" s="207" t="s">
        <v>83</v>
      </c>
      <c r="AT223" s="208" t="s">
        <v>74</v>
      </c>
      <c r="AU223" s="208" t="s">
        <v>83</v>
      </c>
      <c r="AY223" s="207" t="s">
        <v>160</v>
      </c>
      <c r="BK223" s="209">
        <f>SUM(BK224:BK225)</f>
        <v>0</v>
      </c>
    </row>
    <row r="224" s="2" customFormat="1" ht="21.75" customHeight="1">
      <c r="A224" s="38"/>
      <c r="B224" s="39"/>
      <c r="C224" s="210" t="s">
        <v>240</v>
      </c>
      <c r="D224" s="210" t="s">
        <v>161</v>
      </c>
      <c r="E224" s="211" t="s">
        <v>1142</v>
      </c>
      <c r="F224" s="212" t="s">
        <v>1143</v>
      </c>
      <c r="G224" s="213" t="s">
        <v>621</v>
      </c>
      <c r="H224" s="214">
        <v>121.07</v>
      </c>
      <c r="I224" s="215"/>
      <c r="J224" s="216">
        <f>ROUND(I224*H224,2)</f>
        <v>0</v>
      </c>
      <c r="K224" s="212" t="s">
        <v>622</v>
      </c>
      <c r="L224" s="44"/>
      <c r="M224" s="217" t="s">
        <v>1</v>
      </c>
      <c r="N224" s="218" t="s">
        <v>40</v>
      </c>
      <c r="O224" s="91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1" t="s">
        <v>165</v>
      </c>
      <c r="AT224" s="221" t="s">
        <v>161</v>
      </c>
      <c r="AU224" s="221" t="s">
        <v>85</v>
      </c>
      <c r="AY224" s="17" t="s">
        <v>160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17" t="s">
        <v>83</v>
      </c>
      <c r="BK224" s="222">
        <f>ROUND(I224*H224,2)</f>
        <v>0</v>
      </c>
      <c r="BL224" s="17" t="s">
        <v>165</v>
      </c>
      <c r="BM224" s="221" t="s">
        <v>1144</v>
      </c>
    </row>
    <row r="225" s="2" customFormat="1" ht="24.15" customHeight="1">
      <c r="A225" s="38"/>
      <c r="B225" s="39"/>
      <c r="C225" s="210" t="s">
        <v>318</v>
      </c>
      <c r="D225" s="210" t="s">
        <v>161</v>
      </c>
      <c r="E225" s="211" t="s">
        <v>1145</v>
      </c>
      <c r="F225" s="212" t="s">
        <v>1146</v>
      </c>
      <c r="G225" s="213" t="s">
        <v>621</v>
      </c>
      <c r="H225" s="214">
        <v>121.07</v>
      </c>
      <c r="I225" s="215"/>
      <c r="J225" s="216">
        <f>ROUND(I225*H225,2)</f>
        <v>0</v>
      </c>
      <c r="K225" s="212" t="s">
        <v>622</v>
      </c>
      <c r="L225" s="44"/>
      <c r="M225" s="217" t="s">
        <v>1</v>
      </c>
      <c r="N225" s="218" t="s">
        <v>40</v>
      </c>
      <c r="O225" s="91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1" t="s">
        <v>165</v>
      </c>
      <c r="AT225" s="221" t="s">
        <v>161</v>
      </c>
      <c r="AU225" s="221" t="s">
        <v>85</v>
      </c>
      <c r="AY225" s="17" t="s">
        <v>160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7" t="s">
        <v>83</v>
      </c>
      <c r="BK225" s="222">
        <f>ROUND(I225*H225,2)</f>
        <v>0</v>
      </c>
      <c r="BL225" s="17" t="s">
        <v>165</v>
      </c>
      <c r="BM225" s="221" t="s">
        <v>1147</v>
      </c>
    </row>
    <row r="226" s="11" customFormat="1" ht="25.92" customHeight="1">
      <c r="A226" s="11"/>
      <c r="B226" s="196"/>
      <c r="C226" s="197"/>
      <c r="D226" s="198" t="s">
        <v>74</v>
      </c>
      <c r="E226" s="199" t="s">
        <v>643</v>
      </c>
      <c r="F226" s="199" t="s">
        <v>644</v>
      </c>
      <c r="G226" s="197"/>
      <c r="H226" s="197"/>
      <c r="I226" s="200"/>
      <c r="J226" s="201">
        <f>BK226</f>
        <v>0</v>
      </c>
      <c r="K226" s="197"/>
      <c r="L226" s="202"/>
      <c r="M226" s="203"/>
      <c r="N226" s="204"/>
      <c r="O226" s="204"/>
      <c r="P226" s="205">
        <f>P227+P233+P239+P250+P278+P311+P342+P356+P359+P379</f>
        <v>0</v>
      </c>
      <c r="Q226" s="204"/>
      <c r="R226" s="205">
        <f>R227+R233+R239+R250+R278+R311+R342+R356+R359+R379</f>
        <v>35.371344979999996</v>
      </c>
      <c r="S226" s="204"/>
      <c r="T226" s="206">
        <f>T227+T233+T239+T250+T278+T311+T342+T356+T359+T379</f>
        <v>3.893627</v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R226" s="207" t="s">
        <v>85</v>
      </c>
      <c r="AT226" s="208" t="s">
        <v>74</v>
      </c>
      <c r="AU226" s="208" t="s">
        <v>75</v>
      </c>
      <c r="AY226" s="207" t="s">
        <v>160</v>
      </c>
      <c r="BK226" s="209">
        <f>BK227+BK233+BK239+BK250+BK278+BK311+BK342+BK356+BK359+BK379</f>
        <v>0</v>
      </c>
    </row>
    <row r="227" s="11" customFormat="1" ht="22.8" customHeight="1">
      <c r="A227" s="11"/>
      <c r="B227" s="196"/>
      <c r="C227" s="197"/>
      <c r="D227" s="198" t="s">
        <v>74</v>
      </c>
      <c r="E227" s="234" t="s">
        <v>1148</v>
      </c>
      <c r="F227" s="234" t="s">
        <v>1149</v>
      </c>
      <c r="G227" s="197"/>
      <c r="H227" s="197"/>
      <c r="I227" s="200"/>
      <c r="J227" s="235">
        <f>BK227</f>
        <v>0</v>
      </c>
      <c r="K227" s="197"/>
      <c r="L227" s="202"/>
      <c r="M227" s="203"/>
      <c r="N227" s="204"/>
      <c r="O227" s="204"/>
      <c r="P227" s="205">
        <f>SUM(P228:P232)</f>
        <v>0</v>
      </c>
      <c r="Q227" s="204"/>
      <c r="R227" s="205">
        <f>SUM(R228:R232)</f>
        <v>0</v>
      </c>
      <c r="S227" s="204"/>
      <c r="T227" s="206">
        <f>SUM(T228:T232)</f>
        <v>1.712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207" t="s">
        <v>85</v>
      </c>
      <c r="AT227" s="208" t="s">
        <v>74</v>
      </c>
      <c r="AU227" s="208" t="s">
        <v>83</v>
      </c>
      <c r="AY227" s="207" t="s">
        <v>160</v>
      </c>
      <c r="BK227" s="209">
        <f>SUM(BK228:BK232)</f>
        <v>0</v>
      </c>
    </row>
    <row r="228" s="2" customFormat="1" ht="16.5" customHeight="1">
      <c r="A228" s="38"/>
      <c r="B228" s="39"/>
      <c r="C228" s="210" t="s">
        <v>243</v>
      </c>
      <c r="D228" s="210" t="s">
        <v>161</v>
      </c>
      <c r="E228" s="211" t="s">
        <v>1150</v>
      </c>
      <c r="F228" s="212" t="s">
        <v>1151</v>
      </c>
      <c r="G228" s="213" t="s">
        <v>596</v>
      </c>
      <c r="H228" s="214">
        <v>428</v>
      </c>
      <c r="I228" s="215"/>
      <c r="J228" s="216">
        <f>ROUND(I228*H228,2)</f>
        <v>0</v>
      </c>
      <c r="K228" s="212" t="s">
        <v>622</v>
      </c>
      <c r="L228" s="44"/>
      <c r="M228" s="217" t="s">
        <v>1</v>
      </c>
      <c r="N228" s="218" t="s">
        <v>40</v>
      </c>
      <c r="O228" s="91"/>
      <c r="P228" s="219">
        <f>O228*H228</f>
        <v>0</v>
      </c>
      <c r="Q228" s="219">
        <v>0</v>
      </c>
      <c r="R228" s="219">
        <f>Q228*H228</f>
        <v>0</v>
      </c>
      <c r="S228" s="219">
        <v>0.004</v>
      </c>
      <c r="T228" s="220">
        <f>S228*H228</f>
        <v>1.712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1" t="s">
        <v>188</v>
      </c>
      <c r="AT228" s="221" t="s">
        <v>161</v>
      </c>
      <c r="AU228" s="221" t="s">
        <v>85</v>
      </c>
      <c r="AY228" s="17" t="s">
        <v>160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17" t="s">
        <v>83</v>
      </c>
      <c r="BK228" s="222">
        <f>ROUND(I228*H228,2)</f>
        <v>0</v>
      </c>
      <c r="BL228" s="17" t="s">
        <v>188</v>
      </c>
      <c r="BM228" s="221" t="s">
        <v>1152</v>
      </c>
    </row>
    <row r="229" s="13" customFormat="1">
      <c r="A229" s="13"/>
      <c r="B229" s="236"/>
      <c r="C229" s="237"/>
      <c r="D229" s="238" t="s">
        <v>591</v>
      </c>
      <c r="E229" s="239" t="s">
        <v>1</v>
      </c>
      <c r="F229" s="240" t="s">
        <v>1088</v>
      </c>
      <c r="G229" s="237"/>
      <c r="H229" s="241">
        <v>428</v>
      </c>
      <c r="I229" s="242"/>
      <c r="J229" s="237"/>
      <c r="K229" s="237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591</v>
      </c>
      <c r="AU229" s="247" t="s">
        <v>85</v>
      </c>
      <c r="AV229" s="13" t="s">
        <v>85</v>
      </c>
      <c r="AW229" s="13" t="s">
        <v>31</v>
      </c>
      <c r="AX229" s="13" t="s">
        <v>83</v>
      </c>
      <c r="AY229" s="247" t="s">
        <v>160</v>
      </c>
    </row>
    <row r="230" s="2" customFormat="1" ht="24.15" customHeight="1">
      <c r="A230" s="38"/>
      <c r="B230" s="39"/>
      <c r="C230" s="210" t="s">
        <v>325</v>
      </c>
      <c r="D230" s="210" t="s">
        <v>161</v>
      </c>
      <c r="E230" s="211" t="s">
        <v>1153</v>
      </c>
      <c r="F230" s="212" t="s">
        <v>1154</v>
      </c>
      <c r="G230" s="213" t="s">
        <v>717</v>
      </c>
      <c r="H230" s="279"/>
      <c r="I230" s="215"/>
      <c r="J230" s="216">
        <f>ROUND(I230*H230,2)</f>
        <v>0</v>
      </c>
      <c r="K230" s="212" t="s">
        <v>622</v>
      </c>
      <c r="L230" s="44"/>
      <c r="M230" s="217" t="s">
        <v>1</v>
      </c>
      <c r="N230" s="218" t="s">
        <v>40</v>
      </c>
      <c r="O230" s="91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1" t="s">
        <v>188</v>
      </c>
      <c r="AT230" s="221" t="s">
        <v>161</v>
      </c>
      <c r="AU230" s="221" t="s">
        <v>85</v>
      </c>
      <c r="AY230" s="17" t="s">
        <v>160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17" t="s">
        <v>83</v>
      </c>
      <c r="BK230" s="222">
        <f>ROUND(I230*H230,2)</f>
        <v>0</v>
      </c>
      <c r="BL230" s="17" t="s">
        <v>188</v>
      </c>
      <c r="BM230" s="221" t="s">
        <v>1155</v>
      </c>
    </row>
    <row r="231" s="2" customFormat="1" ht="16.5" customHeight="1">
      <c r="A231" s="38"/>
      <c r="B231" s="39"/>
      <c r="C231" s="210" t="s">
        <v>247</v>
      </c>
      <c r="D231" s="210" t="s">
        <v>161</v>
      </c>
      <c r="E231" s="211" t="s">
        <v>1156</v>
      </c>
      <c r="F231" s="212" t="s">
        <v>1157</v>
      </c>
      <c r="G231" s="213" t="s">
        <v>596</v>
      </c>
      <c r="H231" s="214">
        <v>428</v>
      </c>
      <c r="I231" s="215"/>
      <c r="J231" s="216">
        <f>ROUND(I231*H231,2)</f>
        <v>0</v>
      </c>
      <c r="K231" s="212" t="s">
        <v>1</v>
      </c>
      <c r="L231" s="44"/>
      <c r="M231" s="217" t="s">
        <v>1</v>
      </c>
      <c r="N231" s="218" t="s">
        <v>40</v>
      </c>
      <c r="O231" s="91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1" t="s">
        <v>188</v>
      </c>
      <c r="AT231" s="221" t="s">
        <v>161</v>
      </c>
      <c r="AU231" s="221" t="s">
        <v>85</v>
      </c>
      <c r="AY231" s="17" t="s">
        <v>160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17" t="s">
        <v>83</v>
      </c>
      <c r="BK231" s="222">
        <f>ROUND(I231*H231,2)</f>
        <v>0</v>
      </c>
      <c r="BL231" s="17" t="s">
        <v>188</v>
      </c>
      <c r="BM231" s="221" t="s">
        <v>1158</v>
      </c>
    </row>
    <row r="232" s="13" customFormat="1">
      <c r="A232" s="13"/>
      <c r="B232" s="236"/>
      <c r="C232" s="237"/>
      <c r="D232" s="238" t="s">
        <v>591</v>
      </c>
      <c r="E232" s="239" t="s">
        <v>1</v>
      </c>
      <c r="F232" s="240" t="s">
        <v>1088</v>
      </c>
      <c r="G232" s="237"/>
      <c r="H232" s="241">
        <v>428</v>
      </c>
      <c r="I232" s="242"/>
      <c r="J232" s="237"/>
      <c r="K232" s="237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591</v>
      </c>
      <c r="AU232" s="247" t="s">
        <v>85</v>
      </c>
      <c r="AV232" s="13" t="s">
        <v>85</v>
      </c>
      <c r="AW232" s="13" t="s">
        <v>31</v>
      </c>
      <c r="AX232" s="13" t="s">
        <v>83</v>
      </c>
      <c r="AY232" s="247" t="s">
        <v>160</v>
      </c>
    </row>
    <row r="233" s="11" customFormat="1" ht="22.8" customHeight="1">
      <c r="A233" s="11"/>
      <c r="B233" s="196"/>
      <c r="C233" s="197"/>
      <c r="D233" s="198" t="s">
        <v>74</v>
      </c>
      <c r="E233" s="234" t="s">
        <v>645</v>
      </c>
      <c r="F233" s="234" t="s">
        <v>646</v>
      </c>
      <c r="G233" s="197"/>
      <c r="H233" s="197"/>
      <c r="I233" s="200"/>
      <c r="J233" s="235">
        <f>BK233</f>
        <v>0</v>
      </c>
      <c r="K233" s="197"/>
      <c r="L233" s="202"/>
      <c r="M233" s="203"/>
      <c r="N233" s="204"/>
      <c r="O233" s="204"/>
      <c r="P233" s="205">
        <f>SUM(P234:P238)</f>
        <v>0</v>
      </c>
      <c r="Q233" s="204"/>
      <c r="R233" s="205">
        <f>SUM(R234:R238)</f>
        <v>0.28049999999999996</v>
      </c>
      <c r="S233" s="204"/>
      <c r="T233" s="206">
        <f>SUM(T234:T238)</f>
        <v>0</v>
      </c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R233" s="207" t="s">
        <v>85</v>
      </c>
      <c r="AT233" s="208" t="s">
        <v>74</v>
      </c>
      <c r="AU233" s="208" t="s">
        <v>83</v>
      </c>
      <c r="AY233" s="207" t="s">
        <v>160</v>
      </c>
      <c r="BK233" s="209">
        <f>SUM(BK234:BK238)</f>
        <v>0</v>
      </c>
    </row>
    <row r="234" s="2" customFormat="1" ht="24.15" customHeight="1">
      <c r="A234" s="38"/>
      <c r="B234" s="39"/>
      <c r="C234" s="210" t="s">
        <v>334</v>
      </c>
      <c r="D234" s="210" t="s">
        <v>161</v>
      </c>
      <c r="E234" s="211" t="s">
        <v>1159</v>
      </c>
      <c r="F234" s="212" t="s">
        <v>1160</v>
      </c>
      <c r="G234" s="213" t="s">
        <v>596</v>
      </c>
      <c r="H234" s="214">
        <v>425</v>
      </c>
      <c r="I234" s="215"/>
      <c r="J234" s="216">
        <f>ROUND(I234*H234,2)</f>
        <v>0</v>
      </c>
      <c r="K234" s="212" t="s">
        <v>622</v>
      </c>
      <c r="L234" s="44"/>
      <c r="M234" s="217" t="s">
        <v>1</v>
      </c>
      <c r="N234" s="218" t="s">
        <v>40</v>
      </c>
      <c r="O234" s="91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1" t="s">
        <v>188</v>
      </c>
      <c r="AT234" s="221" t="s">
        <v>161</v>
      </c>
      <c r="AU234" s="221" t="s">
        <v>85</v>
      </c>
      <c r="AY234" s="17" t="s">
        <v>160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17" t="s">
        <v>83</v>
      </c>
      <c r="BK234" s="222">
        <f>ROUND(I234*H234,2)</f>
        <v>0</v>
      </c>
      <c r="BL234" s="17" t="s">
        <v>188</v>
      </c>
      <c r="BM234" s="221" t="s">
        <v>1161</v>
      </c>
    </row>
    <row r="235" s="13" customFormat="1">
      <c r="A235" s="13"/>
      <c r="B235" s="236"/>
      <c r="C235" s="237"/>
      <c r="D235" s="238" t="s">
        <v>591</v>
      </c>
      <c r="E235" s="239" t="s">
        <v>1</v>
      </c>
      <c r="F235" s="240" t="s">
        <v>1042</v>
      </c>
      <c r="G235" s="237"/>
      <c r="H235" s="241">
        <v>425</v>
      </c>
      <c r="I235" s="242"/>
      <c r="J235" s="237"/>
      <c r="K235" s="237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591</v>
      </c>
      <c r="AU235" s="247" t="s">
        <v>85</v>
      </c>
      <c r="AV235" s="13" t="s">
        <v>85</v>
      </c>
      <c r="AW235" s="13" t="s">
        <v>31</v>
      </c>
      <c r="AX235" s="13" t="s">
        <v>83</v>
      </c>
      <c r="AY235" s="247" t="s">
        <v>160</v>
      </c>
    </row>
    <row r="236" s="2" customFormat="1" ht="24.15" customHeight="1">
      <c r="A236" s="38"/>
      <c r="B236" s="39"/>
      <c r="C236" s="248" t="s">
        <v>250</v>
      </c>
      <c r="D236" s="248" t="s">
        <v>305</v>
      </c>
      <c r="E236" s="249" t="s">
        <v>1162</v>
      </c>
      <c r="F236" s="250" t="s">
        <v>1163</v>
      </c>
      <c r="G236" s="251" t="s">
        <v>596</v>
      </c>
      <c r="H236" s="252">
        <v>467.5</v>
      </c>
      <c r="I236" s="253"/>
      <c r="J236" s="254">
        <f>ROUND(I236*H236,2)</f>
        <v>0</v>
      </c>
      <c r="K236" s="250" t="s">
        <v>622</v>
      </c>
      <c r="L236" s="255"/>
      <c r="M236" s="256" t="s">
        <v>1</v>
      </c>
      <c r="N236" s="257" t="s">
        <v>40</v>
      </c>
      <c r="O236" s="91"/>
      <c r="P236" s="219">
        <f>O236*H236</f>
        <v>0</v>
      </c>
      <c r="Q236" s="219">
        <v>0.00059999999999999992</v>
      </c>
      <c r="R236" s="219">
        <f>Q236*H236</f>
        <v>0.28049999999999996</v>
      </c>
      <c r="S236" s="219">
        <v>0</v>
      </c>
      <c r="T236" s="22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1" t="s">
        <v>216</v>
      </c>
      <c r="AT236" s="221" t="s">
        <v>305</v>
      </c>
      <c r="AU236" s="221" t="s">
        <v>85</v>
      </c>
      <c r="AY236" s="17" t="s">
        <v>160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7" t="s">
        <v>83</v>
      </c>
      <c r="BK236" s="222">
        <f>ROUND(I236*H236,2)</f>
        <v>0</v>
      </c>
      <c r="BL236" s="17" t="s">
        <v>188</v>
      </c>
      <c r="BM236" s="221" t="s">
        <v>1164</v>
      </c>
    </row>
    <row r="237" s="13" customFormat="1">
      <c r="A237" s="13"/>
      <c r="B237" s="236"/>
      <c r="C237" s="237"/>
      <c r="D237" s="238" t="s">
        <v>591</v>
      </c>
      <c r="E237" s="239" t="s">
        <v>1</v>
      </c>
      <c r="F237" s="240" t="s">
        <v>1165</v>
      </c>
      <c r="G237" s="237"/>
      <c r="H237" s="241">
        <v>467.5</v>
      </c>
      <c r="I237" s="242"/>
      <c r="J237" s="237"/>
      <c r="K237" s="237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591</v>
      </c>
      <c r="AU237" s="247" t="s">
        <v>85</v>
      </c>
      <c r="AV237" s="13" t="s">
        <v>85</v>
      </c>
      <c r="AW237" s="13" t="s">
        <v>31</v>
      </c>
      <c r="AX237" s="13" t="s">
        <v>83</v>
      </c>
      <c r="AY237" s="247" t="s">
        <v>160</v>
      </c>
    </row>
    <row r="238" s="2" customFormat="1" ht="24.15" customHeight="1">
      <c r="A238" s="38"/>
      <c r="B238" s="39"/>
      <c r="C238" s="210" t="s">
        <v>341</v>
      </c>
      <c r="D238" s="210" t="s">
        <v>161</v>
      </c>
      <c r="E238" s="211" t="s">
        <v>1166</v>
      </c>
      <c r="F238" s="212" t="s">
        <v>1167</v>
      </c>
      <c r="G238" s="213" t="s">
        <v>717</v>
      </c>
      <c r="H238" s="279"/>
      <c r="I238" s="215"/>
      <c r="J238" s="216">
        <f>ROUND(I238*H238,2)</f>
        <v>0</v>
      </c>
      <c r="K238" s="212" t="s">
        <v>622</v>
      </c>
      <c r="L238" s="44"/>
      <c r="M238" s="217" t="s">
        <v>1</v>
      </c>
      <c r="N238" s="218" t="s">
        <v>40</v>
      </c>
      <c r="O238" s="91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1" t="s">
        <v>188</v>
      </c>
      <c r="AT238" s="221" t="s">
        <v>161</v>
      </c>
      <c r="AU238" s="221" t="s">
        <v>85</v>
      </c>
      <c r="AY238" s="17" t="s">
        <v>160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17" t="s">
        <v>83</v>
      </c>
      <c r="BK238" s="222">
        <f>ROUND(I238*H238,2)</f>
        <v>0</v>
      </c>
      <c r="BL238" s="17" t="s">
        <v>188</v>
      </c>
      <c r="BM238" s="221" t="s">
        <v>1168</v>
      </c>
    </row>
    <row r="239" s="11" customFormat="1" ht="22.8" customHeight="1">
      <c r="A239" s="11"/>
      <c r="B239" s="196"/>
      <c r="C239" s="197"/>
      <c r="D239" s="198" t="s">
        <v>74</v>
      </c>
      <c r="E239" s="234" t="s">
        <v>1169</v>
      </c>
      <c r="F239" s="234" t="s">
        <v>1170</v>
      </c>
      <c r="G239" s="197"/>
      <c r="H239" s="197"/>
      <c r="I239" s="200"/>
      <c r="J239" s="235">
        <f>BK239</f>
        <v>0</v>
      </c>
      <c r="K239" s="197"/>
      <c r="L239" s="202"/>
      <c r="M239" s="203"/>
      <c r="N239" s="204"/>
      <c r="O239" s="204"/>
      <c r="P239" s="205">
        <f>SUM(P240:P249)</f>
        <v>0</v>
      </c>
      <c r="Q239" s="204"/>
      <c r="R239" s="205">
        <f>SUM(R240:R249)</f>
        <v>0</v>
      </c>
      <c r="S239" s="204"/>
      <c r="T239" s="206">
        <f>SUM(T240:T249)</f>
        <v>0</v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R239" s="207" t="s">
        <v>85</v>
      </c>
      <c r="AT239" s="208" t="s">
        <v>74</v>
      </c>
      <c r="AU239" s="208" t="s">
        <v>83</v>
      </c>
      <c r="AY239" s="207" t="s">
        <v>160</v>
      </c>
      <c r="BK239" s="209">
        <f>SUM(BK240:BK249)</f>
        <v>0</v>
      </c>
    </row>
    <row r="240" s="2" customFormat="1" ht="44.25" customHeight="1">
      <c r="A240" s="38"/>
      <c r="B240" s="39"/>
      <c r="C240" s="210" t="s">
        <v>252</v>
      </c>
      <c r="D240" s="210" t="s">
        <v>161</v>
      </c>
      <c r="E240" s="211" t="s">
        <v>1171</v>
      </c>
      <c r="F240" s="212" t="s">
        <v>1172</v>
      </c>
      <c r="G240" s="213" t="s">
        <v>584</v>
      </c>
      <c r="H240" s="214">
        <v>7</v>
      </c>
      <c r="I240" s="215"/>
      <c r="J240" s="216">
        <f>ROUND(I240*H240,2)</f>
        <v>0</v>
      </c>
      <c r="K240" s="212" t="s">
        <v>1</v>
      </c>
      <c r="L240" s="44"/>
      <c r="M240" s="217" t="s">
        <v>1</v>
      </c>
      <c r="N240" s="218" t="s">
        <v>40</v>
      </c>
      <c r="O240" s="91"/>
      <c r="P240" s="219">
        <f>O240*H240</f>
        <v>0</v>
      </c>
      <c r="Q240" s="219">
        <v>0</v>
      </c>
      <c r="R240" s="219">
        <f>Q240*H240</f>
        <v>0</v>
      </c>
      <c r="S240" s="219">
        <v>0</v>
      </c>
      <c r="T240" s="22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1" t="s">
        <v>188</v>
      </c>
      <c r="AT240" s="221" t="s">
        <v>161</v>
      </c>
      <c r="AU240" s="221" t="s">
        <v>85</v>
      </c>
      <c r="AY240" s="17" t="s">
        <v>160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17" t="s">
        <v>83</v>
      </c>
      <c r="BK240" s="222">
        <f>ROUND(I240*H240,2)</f>
        <v>0</v>
      </c>
      <c r="BL240" s="17" t="s">
        <v>188</v>
      </c>
      <c r="BM240" s="221" t="s">
        <v>1173</v>
      </c>
    </row>
    <row r="241" s="2" customFormat="1">
      <c r="A241" s="38"/>
      <c r="B241" s="39"/>
      <c r="C241" s="40"/>
      <c r="D241" s="238" t="s">
        <v>811</v>
      </c>
      <c r="E241" s="40"/>
      <c r="F241" s="280" t="s">
        <v>1174</v>
      </c>
      <c r="G241" s="40"/>
      <c r="H241" s="40"/>
      <c r="I241" s="281"/>
      <c r="J241" s="40"/>
      <c r="K241" s="40"/>
      <c r="L241" s="44"/>
      <c r="M241" s="282"/>
      <c r="N241" s="28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811</v>
      </c>
      <c r="AU241" s="17" t="s">
        <v>85</v>
      </c>
    </row>
    <row r="242" s="13" customFormat="1">
      <c r="A242" s="13"/>
      <c r="B242" s="236"/>
      <c r="C242" s="237"/>
      <c r="D242" s="238" t="s">
        <v>591</v>
      </c>
      <c r="E242" s="239" t="s">
        <v>1</v>
      </c>
      <c r="F242" s="240" t="s">
        <v>1175</v>
      </c>
      <c r="G242" s="237"/>
      <c r="H242" s="241">
        <v>7</v>
      </c>
      <c r="I242" s="242"/>
      <c r="J242" s="237"/>
      <c r="K242" s="237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591</v>
      </c>
      <c r="AU242" s="247" t="s">
        <v>85</v>
      </c>
      <c r="AV242" s="13" t="s">
        <v>85</v>
      </c>
      <c r="AW242" s="13" t="s">
        <v>31</v>
      </c>
      <c r="AX242" s="13" t="s">
        <v>83</v>
      </c>
      <c r="AY242" s="247" t="s">
        <v>160</v>
      </c>
    </row>
    <row r="243" s="2" customFormat="1" ht="44.25" customHeight="1">
      <c r="A243" s="38"/>
      <c r="B243" s="39"/>
      <c r="C243" s="210" t="s">
        <v>348</v>
      </c>
      <c r="D243" s="210" t="s">
        <v>161</v>
      </c>
      <c r="E243" s="211" t="s">
        <v>1176</v>
      </c>
      <c r="F243" s="212" t="s">
        <v>1177</v>
      </c>
      <c r="G243" s="213" t="s">
        <v>584</v>
      </c>
      <c r="H243" s="214">
        <v>1</v>
      </c>
      <c r="I243" s="215"/>
      <c r="J243" s="216">
        <f>ROUND(I243*H243,2)</f>
        <v>0</v>
      </c>
      <c r="K243" s="212" t="s">
        <v>1</v>
      </c>
      <c r="L243" s="44"/>
      <c r="M243" s="217" t="s">
        <v>1</v>
      </c>
      <c r="N243" s="218" t="s">
        <v>40</v>
      </c>
      <c r="O243" s="91"/>
      <c r="P243" s="219">
        <f>O243*H243</f>
        <v>0</v>
      </c>
      <c r="Q243" s="219">
        <v>0</v>
      </c>
      <c r="R243" s="219">
        <f>Q243*H243</f>
        <v>0</v>
      </c>
      <c r="S243" s="219">
        <v>0</v>
      </c>
      <c r="T243" s="22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1" t="s">
        <v>188</v>
      </c>
      <c r="AT243" s="221" t="s">
        <v>161</v>
      </c>
      <c r="AU243" s="221" t="s">
        <v>85</v>
      </c>
      <c r="AY243" s="17" t="s">
        <v>160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17" t="s">
        <v>83</v>
      </c>
      <c r="BK243" s="222">
        <f>ROUND(I243*H243,2)</f>
        <v>0</v>
      </c>
      <c r="BL243" s="17" t="s">
        <v>188</v>
      </c>
      <c r="BM243" s="221" t="s">
        <v>1178</v>
      </c>
    </row>
    <row r="244" s="2" customFormat="1">
      <c r="A244" s="38"/>
      <c r="B244" s="39"/>
      <c r="C244" s="40"/>
      <c r="D244" s="238" t="s">
        <v>811</v>
      </c>
      <c r="E244" s="40"/>
      <c r="F244" s="280" t="s">
        <v>1179</v>
      </c>
      <c r="G244" s="40"/>
      <c r="H244" s="40"/>
      <c r="I244" s="281"/>
      <c r="J244" s="40"/>
      <c r="K244" s="40"/>
      <c r="L244" s="44"/>
      <c r="M244" s="282"/>
      <c r="N244" s="283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811</v>
      </c>
      <c r="AU244" s="17" t="s">
        <v>85</v>
      </c>
    </row>
    <row r="245" s="13" customFormat="1">
      <c r="A245" s="13"/>
      <c r="B245" s="236"/>
      <c r="C245" s="237"/>
      <c r="D245" s="238" t="s">
        <v>591</v>
      </c>
      <c r="E245" s="239" t="s">
        <v>1</v>
      </c>
      <c r="F245" s="240" t="s">
        <v>1180</v>
      </c>
      <c r="G245" s="237"/>
      <c r="H245" s="241">
        <v>1</v>
      </c>
      <c r="I245" s="242"/>
      <c r="J245" s="237"/>
      <c r="K245" s="237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591</v>
      </c>
      <c r="AU245" s="247" t="s">
        <v>85</v>
      </c>
      <c r="AV245" s="13" t="s">
        <v>85</v>
      </c>
      <c r="AW245" s="13" t="s">
        <v>31</v>
      </c>
      <c r="AX245" s="13" t="s">
        <v>83</v>
      </c>
      <c r="AY245" s="247" t="s">
        <v>160</v>
      </c>
    </row>
    <row r="246" s="2" customFormat="1" ht="16.5" customHeight="1">
      <c r="A246" s="38"/>
      <c r="B246" s="39"/>
      <c r="C246" s="210" t="s">
        <v>255</v>
      </c>
      <c r="D246" s="210" t="s">
        <v>161</v>
      </c>
      <c r="E246" s="211" t="s">
        <v>1181</v>
      </c>
      <c r="F246" s="212" t="s">
        <v>1182</v>
      </c>
      <c r="G246" s="213" t="s">
        <v>556</v>
      </c>
      <c r="H246" s="214">
        <v>1</v>
      </c>
      <c r="I246" s="215"/>
      <c r="J246" s="216">
        <f>ROUND(I246*H246,2)</f>
        <v>0</v>
      </c>
      <c r="K246" s="212" t="s">
        <v>1</v>
      </c>
      <c r="L246" s="44"/>
      <c r="M246" s="217" t="s">
        <v>1</v>
      </c>
      <c r="N246" s="218" t="s">
        <v>40</v>
      </c>
      <c r="O246" s="91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1" t="s">
        <v>188</v>
      </c>
      <c r="AT246" s="221" t="s">
        <v>161</v>
      </c>
      <c r="AU246" s="221" t="s">
        <v>85</v>
      </c>
      <c r="AY246" s="17" t="s">
        <v>160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7" t="s">
        <v>83</v>
      </c>
      <c r="BK246" s="222">
        <f>ROUND(I246*H246,2)</f>
        <v>0</v>
      </c>
      <c r="BL246" s="17" t="s">
        <v>188</v>
      </c>
      <c r="BM246" s="221" t="s">
        <v>1183</v>
      </c>
    </row>
    <row r="247" s="2" customFormat="1" ht="16.5" customHeight="1">
      <c r="A247" s="38"/>
      <c r="B247" s="39"/>
      <c r="C247" s="210" t="s">
        <v>355</v>
      </c>
      <c r="D247" s="210" t="s">
        <v>161</v>
      </c>
      <c r="E247" s="211" t="s">
        <v>1184</v>
      </c>
      <c r="F247" s="212" t="s">
        <v>1185</v>
      </c>
      <c r="G247" s="213" t="s">
        <v>556</v>
      </c>
      <c r="H247" s="214">
        <v>1</v>
      </c>
      <c r="I247" s="215"/>
      <c r="J247" s="216">
        <f>ROUND(I247*H247,2)</f>
        <v>0</v>
      </c>
      <c r="K247" s="212" t="s">
        <v>1</v>
      </c>
      <c r="L247" s="44"/>
      <c r="M247" s="217" t="s">
        <v>1</v>
      </c>
      <c r="N247" s="218" t="s">
        <v>40</v>
      </c>
      <c r="O247" s="91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1" t="s">
        <v>188</v>
      </c>
      <c r="AT247" s="221" t="s">
        <v>161</v>
      </c>
      <c r="AU247" s="221" t="s">
        <v>85</v>
      </c>
      <c r="AY247" s="17" t="s">
        <v>160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17" t="s">
        <v>83</v>
      </c>
      <c r="BK247" s="222">
        <f>ROUND(I247*H247,2)</f>
        <v>0</v>
      </c>
      <c r="BL247" s="17" t="s">
        <v>188</v>
      </c>
      <c r="BM247" s="221" t="s">
        <v>1186</v>
      </c>
    </row>
    <row r="248" s="2" customFormat="1" ht="16.5" customHeight="1">
      <c r="A248" s="38"/>
      <c r="B248" s="39"/>
      <c r="C248" s="210" t="s">
        <v>259</v>
      </c>
      <c r="D248" s="210" t="s">
        <v>161</v>
      </c>
      <c r="E248" s="211" t="s">
        <v>1187</v>
      </c>
      <c r="F248" s="212" t="s">
        <v>1188</v>
      </c>
      <c r="G248" s="213" t="s">
        <v>584</v>
      </c>
      <c r="H248" s="214">
        <v>8</v>
      </c>
      <c r="I248" s="215"/>
      <c r="J248" s="216">
        <f>ROUND(I248*H248,2)</f>
        <v>0</v>
      </c>
      <c r="K248" s="212" t="s">
        <v>1</v>
      </c>
      <c r="L248" s="44"/>
      <c r="M248" s="217" t="s">
        <v>1</v>
      </c>
      <c r="N248" s="218" t="s">
        <v>40</v>
      </c>
      <c r="O248" s="91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2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1" t="s">
        <v>188</v>
      </c>
      <c r="AT248" s="221" t="s">
        <v>161</v>
      </c>
      <c r="AU248" s="221" t="s">
        <v>85</v>
      </c>
      <c r="AY248" s="17" t="s">
        <v>160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17" t="s">
        <v>83</v>
      </c>
      <c r="BK248" s="222">
        <f>ROUND(I248*H248,2)</f>
        <v>0</v>
      </c>
      <c r="BL248" s="17" t="s">
        <v>188</v>
      </c>
      <c r="BM248" s="221" t="s">
        <v>1189</v>
      </c>
    </row>
    <row r="249" s="13" customFormat="1">
      <c r="A249" s="13"/>
      <c r="B249" s="236"/>
      <c r="C249" s="237"/>
      <c r="D249" s="238" t="s">
        <v>591</v>
      </c>
      <c r="E249" s="239" t="s">
        <v>1</v>
      </c>
      <c r="F249" s="240" t="s">
        <v>1190</v>
      </c>
      <c r="G249" s="237"/>
      <c r="H249" s="241">
        <v>8</v>
      </c>
      <c r="I249" s="242"/>
      <c r="J249" s="237"/>
      <c r="K249" s="237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591</v>
      </c>
      <c r="AU249" s="247" t="s">
        <v>85</v>
      </c>
      <c r="AV249" s="13" t="s">
        <v>85</v>
      </c>
      <c r="AW249" s="13" t="s">
        <v>31</v>
      </c>
      <c r="AX249" s="13" t="s">
        <v>83</v>
      </c>
      <c r="AY249" s="247" t="s">
        <v>160</v>
      </c>
    </row>
    <row r="250" s="11" customFormat="1" ht="22.8" customHeight="1">
      <c r="A250" s="11"/>
      <c r="B250" s="196"/>
      <c r="C250" s="197"/>
      <c r="D250" s="198" t="s">
        <v>74</v>
      </c>
      <c r="E250" s="234" t="s">
        <v>1191</v>
      </c>
      <c r="F250" s="234" t="s">
        <v>1192</v>
      </c>
      <c r="G250" s="197"/>
      <c r="H250" s="197"/>
      <c r="I250" s="200"/>
      <c r="J250" s="235">
        <f>BK250</f>
        <v>0</v>
      </c>
      <c r="K250" s="197"/>
      <c r="L250" s="202"/>
      <c r="M250" s="203"/>
      <c r="N250" s="204"/>
      <c r="O250" s="204"/>
      <c r="P250" s="205">
        <f>SUM(P251:P277)</f>
        <v>0</v>
      </c>
      <c r="Q250" s="204"/>
      <c r="R250" s="205">
        <f>SUM(R251:R277)</f>
        <v>5.3215996000000008</v>
      </c>
      <c r="S250" s="204"/>
      <c r="T250" s="206">
        <f>SUM(T251:T277)</f>
        <v>1.2511670000000002</v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R250" s="207" t="s">
        <v>85</v>
      </c>
      <c r="AT250" s="208" t="s">
        <v>74</v>
      </c>
      <c r="AU250" s="208" t="s">
        <v>83</v>
      </c>
      <c r="AY250" s="207" t="s">
        <v>160</v>
      </c>
      <c r="BK250" s="209">
        <f>SUM(BK251:BK277)</f>
        <v>0</v>
      </c>
    </row>
    <row r="251" s="2" customFormat="1" ht="24.15" customHeight="1">
      <c r="A251" s="38"/>
      <c r="B251" s="39"/>
      <c r="C251" s="210" t="s">
        <v>362</v>
      </c>
      <c r="D251" s="210" t="s">
        <v>161</v>
      </c>
      <c r="E251" s="211" t="s">
        <v>1193</v>
      </c>
      <c r="F251" s="212" t="s">
        <v>1194</v>
      </c>
      <c r="G251" s="213" t="s">
        <v>596</v>
      </c>
      <c r="H251" s="214">
        <v>16.170000000000002</v>
      </c>
      <c r="I251" s="215"/>
      <c r="J251" s="216">
        <f>ROUND(I251*H251,2)</f>
        <v>0</v>
      </c>
      <c r="K251" s="212" t="s">
        <v>622</v>
      </c>
      <c r="L251" s="44"/>
      <c r="M251" s="217" t="s">
        <v>1</v>
      </c>
      <c r="N251" s="218" t="s">
        <v>40</v>
      </c>
      <c r="O251" s="91"/>
      <c r="P251" s="219">
        <f>O251*H251</f>
        <v>0</v>
      </c>
      <c r="Q251" s="219">
        <v>0.04272</v>
      </c>
      <c r="R251" s="219">
        <f>Q251*H251</f>
        <v>0.69078240000000016</v>
      </c>
      <c r="S251" s="219">
        <v>0</v>
      </c>
      <c r="T251" s="22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1" t="s">
        <v>188</v>
      </c>
      <c r="AT251" s="221" t="s">
        <v>161</v>
      </c>
      <c r="AU251" s="221" t="s">
        <v>85</v>
      </c>
      <c r="AY251" s="17" t="s">
        <v>160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17" t="s">
        <v>83</v>
      </c>
      <c r="BK251" s="222">
        <f>ROUND(I251*H251,2)</f>
        <v>0</v>
      </c>
      <c r="BL251" s="17" t="s">
        <v>188</v>
      </c>
      <c r="BM251" s="221" t="s">
        <v>1195</v>
      </c>
    </row>
    <row r="252" s="13" customFormat="1">
      <c r="A252" s="13"/>
      <c r="B252" s="236"/>
      <c r="C252" s="237"/>
      <c r="D252" s="238" t="s">
        <v>591</v>
      </c>
      <c r="E252" s="239" t="s">
        <v>1</v>
      </c>
      <c r="F252" s="240" t="s">
        <v>1196</v>
      </c>
      <c r="G252" s="237"/>
      <c r="H252" s="241">
        <v>16.170000000000002</v>
      </c>
      <c r="I252" s="242"/>
      <c r="J252" s="237"/>
      <c r="K252" s="237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591</v>
      </c>
      <c r="AU252" s="247" t="s">
        <v>85</v>
      </c>
      <c r="AV252" s="13" t="s">
        <v>85</v>
      </c>
      <c r="AW252" s="13" t="s">
        <v>31</v>
      </c>
      <c r="AX252" s="13" t="s">
        <v>83</v>
      </c>
      <c r="AY252" s="247" t="s">
        <v>160</v>
      </c>
    </row>
    <row r="253" s="2" customFormat="1" ht="24.15" customHeight="1">
      <c r="A253" s="38"/>
      <c r="B253" s="39"/>
      <c r="C253" s="210" t="s">
        <v>260</v>
      </c>
      <c r="D253" s="210" t="s">
        <v>161</v>
      </c>
      <c r="E253" s="211" t="s">
        <v>1197</v>
      </c>
      <c r="F253" s="212" t="s">
        <v>1198</v>
      </c>
      <c r="G253" s="213" t="s">
        <v>596</v>
      </c>
      <c r="H253" s="214">
        <v>43.798</v>
      </c>
      <c r="I253" s="215"/>
      <c r="J253" s="216">
        <f>ROUND(I253*H253,2)</f>
        <v>0</v>
      </c>
      <c r="K253" s="212" t="s">
        <v>622</v>
      </c>
      <c r="L253" s="44"/>
      <c r="M253" s="217" t="s">
        <v>1</v>
      </c>
      <c r="N253" s="218" t="s">
        <v>40</v>
      </c>
      <c r="O253" s="91"/>
      <c r="P253" s="219">
        <f>O253*H253</f>
        <v>0</v>
      </c>
      <c r="Q253" s="219">
        <v>0.045699999999999992</v>
      </c>
      <c r="R253" s="219">
        <f>Q253*H253</f>
        <v>2.0015686</v>
      </c>
      <c r="S253" s="219">
        <v>0</v>
      </c>
      <c r="T253" s="22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1" t="s">
        <v>188</v>
      </c>
      <c r="AT253" s="221" t="s">
        <v>161</v>
      </c>
      <c r="AU253" s="221" t="s">
        <v>85</v>
      </c>
      <c r="AY253" s="17" t="s">
        <v>160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17" t="s">
        <v>83</v>
      </c>
      <c r="BK253" s="222">
        <f>ROUND(I253*H253,2)</f>
        <v>0</v>
      </c>
      <c r="BL253" s="17" t="s">
        <v>188</v>
      </c>
      <c r="BM253" s="221" t="s">
        <v>1199</v>
      </c>
    </row>
    <row r="254" s="13" customFormat="1">
      <c r="A254" s="13"/>
      <c r="B254" s="236"/>
      <c r="C254" s="237"/>
      <c r="D254" s="238" t="s">
        <v>591</v>
      </c>
      <c r="E254" s="239" t="s">
        <v>1</v>
      </c>
      <c r="F254" s="240" t="s">
        <v>1200</v>
      </c>
      <c r="G254" s="237"/>
      <c r="H254" s="241">
        <v>20.625</v>
      </c>
      <c r="I254" s="242"/>
      <c r="J254" s="237"/>
      <c r="K254" s="237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591</v>
      </c>
      <c r="AU254" s="247" t="s">
        <v>85</v>
      </c>
      <c r="AV254" s="13" t="s">
        <v>85</v>
      </c>
      <c r="AW254" s="13" t="s">
        <v>31</v>
      </c>
      <c r="AX254" s="13" t="s">
        <v>75</v>
      </c>
      <c r="AY254" s="247" t="s">
        <v>160</v>
      </c>
    </row>
    <row r="255" s="13" customFormat="1">
      <c r="A255" s="13"/>
      <c r="B255" s="236"/>
      <c r="C255" s="237"/>
      <c r="D255" s="238" t="s">
        <v>591</v>
      </c>
      <c r="E255" s="239" t="s">
        <v>1</v>
      </c>
      <c r="F255" s="240" t="s">
        <v>1201</v>
      </c>
      <c r="G255" s="237"/>
      <c r="H255" s="241">
        <v>23.173</v>
      </c>
      <c r="I255" s="242"/>
      <c r="J255" s="237"/>
      <c r="K255" s="237"/>
      <c r="L255" s="243"/>
      <c r="M255" s="244"/>
      <c r="N255" s="245"/>
      <c r="O255" s="245"/>
      <c r="P255" s="245"/>
      <c r="Q255" s="245"/>
      <c r="R255" s="245"/>
      <c r="S255" s="245"/>
      <c r="T255" s="24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7" t="s">
        <v>591</v>
      </c>
      <c r="AU255" s="247" t="s">
        <v>85</v>
      </c>
      <c r="AV255" s="13" t="s">
        <v>85</v>
      </c>
      <c r="AW255" s="13" t="s">
        <v>31</v>
      </c>
      <c r="AX255" s="13" t="s">
        <v>75</v>
      </c>
      <c r="AY255" s="247" t="s">
        <v>160</v>
      </c>
    </row>
    <row r="256" s="15" customFormat="1">
      <c r="A256" s="15"/>
      <c r="B256" s="268"/>
      <c r="C256" s="269"/>
      <c r="D256" s="238" t="s">
        <v>591</v>
      </c>
      <c r="E256" s="270" t="s">
        <v>1</v>
      </c>
      <c r="F256" s="271" t="s">
        <v>660</v>
      </c>
      <c r="G256" s="269"/>
      <c r="H256" s="272">
        <v>43.798</v>
      </c>
      <c r="I256" s="273"/>
      <c r="J256" s="269"/>
      <c r="K256" s="269"/>
      <c r="L256" s="274"/>
      <c r="M256" s="275"/>
      <c r="N256" s="276"/>
      <c r="O256" s="276"/>
      <c r="P256" s="276"/>
      <c r="Q256" s="276"/>
      <c r="R256" s="276"/>
      <c r="S256" s="276"/>
      <c r="T256" s="277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8" t="s">
        <v>591</v>
      </c>
      <c r="AU256" s="278" t="s">
        <v>85</v>
      </c>
      <c r="AV256" s="15" t="s">
        <v>165</v>
      </c>
      <c r="AW256" s="15" t="s">
        <v>31</v>
      </c>
      <c r="AX256" s="15" t="s">
        <v>83</v>
      </c>
      <c r="AY256" s="278" t="s">
        <v>160</v>
      </c>
    </row>
    <row r="257" s="2" customFormat="1" ht="24.15" customHeight="1">
      <c r="A257" s="38"/>
      <c r="B257" s="39"/>
      <c r="C257" s="210" t="s">
        <v>370</v>
      </c>
      <c r="D257" s="210" t="s">
        <v>161</v>
      </c>
      <c r="E257" s="211" t="s">
        <v>1202</v>
      </c>
      <c r="F257" s="212" t="s">
        <v>1203</v>
      </c>
      <c r="G257" s="213" t="s">
        <v>596</v>
      </c>
      <c r="H257" s="214">
        <v>18.39</v>
      </c>
      <c r="I257" s="215"/>
      <c r="J257" s="216">
        <f>ROUND(I257*H257,2)</f>
        <v>0</v>
      </c>
      <c r="K257" s="212" t="s">
        <v>622</v>
      </c>
      <c r="L257" s="44"/>
      <c r="M257" s="217" t="s">
        <v>1</v>
      </c>
      <c r="N257" s="218" t="s">
        <v>40</v>
      </c>
      <c r="O257" s="91"/>
      <c r="P257" s="219">
        <f>O257*H257</f>
        <v>0</v>
      </c>
      <c r="Q257" s="219">
        <v>0.01324</v>
      </c>
      <c r="R257" s="219">
        <f>Q257*H257</f>
        <v>0.2434836</v>
      </c>
      <c r="S257" s="219">
        <v>0</v>
      </c>
      <c r="T257" s="22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1" t="s">
        <v>188</v>
      </c>
      <c r="AT257" s="221" t="s">
        <v>161</v>
      </c>
      <c r="AU257" s="221" t="s">
        <v>85</v>
      </c>
      <c r="AY257" s="17" t="s">
        <v>160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17" t="s">
        <v>83</v>
      </c>
      <c r="BK257" s="222">
        <f>ROUND(I257*H257,2)</f>
        <v>0</v>
      </c>
      <c r="BL257" s="17" t="s">
        <v>188</v>
      </c>
      <c r="BM257" s="221" t="s">
        <v>1204</v>
      </c>
    </row>
    <row r="258" s="13" customFormat="1">
      <c r="A258" s="13"/>
      <c r="B258" s="236"/>
      <c r="C258" s="237"/>
      <c r="D258" s="238" t="s">
        <v>591</v>
      </c>
      <c r="E258" s="239" t="s">
        <v>1</v>
      </c>
      <c r="F258" s="240" t="s">
        <v>1205</v>
      </c>
      <c r="G258" s="237"/>
      <c r="H258" s="241">
        <v>18.39</v>
      </c>
      <c r="I258" s="242"/>
      <c r="J258" s="237"/>
      <c r="K258" s="237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591</v>
      </c>
      <c r="AU258" s="247" t="s">
        <v>85</v>
      </c>
      <c r="AV258" s="13" t="s">
        <v>85</v>
      </c>
      <c r="AW258" s="13" t="s">
        <v>31</v>
      </c>
      <c r="AX258" s="13" t="s">
        <v>83</v>
      </c>
      <c r="AY258" s="247" t="s">
        <v>160</v>
      </c>
    </row>
    <row r="259" s="2" customFormat="1" ht="24.15" customHeight="1">
      <c r="A259" s="38"/>
      <c r="B259" s="39"/>
      <c r="C259" s="210" t="s">
        <v>265</v>
      </c>
      <c r="D259" s="210" t="s">
        <v>161</v>
      </c>
      <c r="E259" s="211" t="s">
        <v>1206</v>
      </c>
      <c r="F259" s="212" t="s">
        <v>1207</v>
      </c>
      <c r="G259" s="213" t="s">
        <v>596</v>
      </c>
      <c r="H259" s="214">
        <v>148.6</v>
      </c>
      <c r="I259" s="215"/>
      <c r="J259" s="216">
        <f>ROUND(I259*H259,2)</f>
        <v>0</v>
      </c>
      <c r="K259" s="212" t="s">
        <v>622</v>
      </c>
      <c r="L259" s="44"/>
      <c r="M259" s="217" t="s">
        <v>1</v>
      </c>
      <c r="N259" s="218" t="s">
        <v>40</v>
      </c>
      <c r="O259" s="91"/>
      <c r="P259" s="219">
        <f>O259*H259</f>
        <v>0</v>
      </c>
      <c r="Q259" s="219">
        <v>0.012200000000000002</v>
      </c>
      <c r="R259" s="219">
        <f>Q259*H259</f>
        <v>1.81292</v>
      </c>
      <c r="S259" s="219">
        <v>0</v>
      </c>
      <c r="T259" s="22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1" t="s">
        <v>188</v>
      </c>
      <c r="AT259" s="221" t="s">
        <v>161</v>
      </c>
      <c r="AU259" s="221" t="s">
        <v>85</v>
      </c>
      <c r="AY259" s="17" t="s">
        <v>160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17" t="s">
        <v>83</v>
      </c>
      <c r="BK259" s="222">
        <f>ROUND(I259*H259,2)</f>
        <v>0</v>
      </c>
      <c r="BL259" s="17" t="s">
        <v>188</v>
      </c>
      <c r="BM259" s="221" t="s">
        <v>1208</v>
      </c>
    </row>
    <row r="260" s="13" customFormat="1">
      <c r="A260" s="13"/>
      <c r="B260" s="236"/>
      <c r="C260" s="237"/>
      <c r="D260" s="238" t="s">
        <v>591</v>
      </c>
      <c r="E260" s="239" t="s">
        <v>1</v>
      </c>
      <c r="F260" s="240" t="s">
        <v>1209</v>
      </c>
      <c r="G260" s="237"/>
      <c r="H260" s="241">
        <v>148.6</v>
      </c>
      <c r="I260" s="242"/>
      <c r="J260" s="237"/>
      <c r="K260" s="237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591</v>
      </c>
      <c r="AU260" s="247" t="s">
        <v>85</v>
      </c>
      <c r="AV260" s="13" t="s">
        <v>85</v>
      </c>
      <c r="AW260" s="13" t="s">
        <v>31</v>
      </c>
      <c r="AX260" s="13" t="s">
        <v>83</v>
      </c>
      <c r="AY260" s="247" t="s">
        <v>160</v>
      </c>
    </row>
    <row r="261" s="2" customFormat="1" ht="24.15" customHeight="1">
      <c r="A261" s="38"/>
      <c r="B261" s="39"/>
      <c r="C261" s="210" t="s">
        <v>377</v>
      </c>
      <c r="D261" s="210" t="s">
        <v>161</v>
      </c>
      <c r="E261" s="211" t="s">
        <v>1210</v>
      </c>
      <c r="F261" s="212" t="s">
        <v>1211</v>
      </c>
      <c r="G261" s="213" t="s">
        <v>596</v>
      </c>
      <c r="H261" s="214">
        <v>45.5</v>
      </c>
      <c r="I261" s="215"/>
      <c r="J261" s="216">
        <f>ROUND(I261*H261,2)</f>
        <v>0</v>
      </c>
      <c r="K261" s="212" t="s">
        <v>622</v>
      </c>
      <c r="L261" s="44"/>
      <c r="M261" s="217" t="s">
        <v>1</v>
      </c>
      <c r="N261" s="218" t="s">
        <v>40</v>
      </c>
      <c r="O261" s="91"/>
      <c r="P261" s="219">
        <f>O261*H261</f>
        <v>0</v>
      </c>
      <c r="Q261" s="219">
        <v>0.01259</v>
      </c>
      <c r="R261" s="219">
        <f>Q261*H261</f>
        <v>0.57284500000000008</v>
      </c>
      <c r="S261" s="219">
        <v>0</v>
      </c>
      <c r="T261" s="22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1" t="s">
        <v>188</v>
      </c>
      <c r="AT261" s="221" t="s">
        <v>161</v>
      </c>
      <c r="AU261" s="221" t="s">
        <v>85</v>
      </c>
      <c r="AY261" s="17" t="s">
        <v>160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17" t="s">
        <v>83</v>
      </c>
      <c r="BK261" s="222">
        <f>ROUND(I261*H261,2)</f>
        <v>0</v>
      </c>
      <c r="BL261" s="17" t="s">
        <v>188</v>
      </c>
      <c r="BM261" s="221" t="s">
        <v>1212</v>
      </c>
    </row>
    <row r="262" s="13" customFormat="1">
      <c r="A262" s="13"/>
      <c r="B262" s="236"/>
      <c r="C262" s="237"/>
      <c r="D262" s="238" t="s">
        <v>591</v>
      </c>
      <c r="E262" s="239" t="s">
        <v>1</v>
      </c>
      <c r="F262" s="240" t="s">
        <v>1213</v>
      </c>
      <c r="G262" s="237"/>
      <c r="H262" s="241">
        <v>45.5</v>
      </c>
      <c r="I262" s="242"/>
      <c r="J262" s="237"/>
      <c r="K262" s="237"/>
      <c r="L262" s="243"/>
      <c r="M262" s="244"/>
      <c r="N262" s="245"/>
      <c r="O262" s="245"/>
      <c r="P262" s="245"/>
      <c r="Q262" s="245"/>
      <c r="R262" s="245"/>
      <c r="S262" s="245"/>
      <c r="T262" s="24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7" t="s">
        <v>591</v>
      </c>
      <c r="AU262" s="247" t="s">
        <v>85</v>
      </c>
      <c r="AV262" s="13" t="s">
        <v>85</v>
      </c>
      <c r="AW262" s="13" t="s">
        <v>31</v>
      </c>
      <c r="AX262" s="13" t="s">
        <v>83</v>
      </c>
      <c r="AY262" s="247" t="s">
        <v>160</v>
      </c>
    </row>
    <row r="263" s="2" customFormat="1" ht="24.15" customHeight="1">
      <c r="A263" s="38"/>
      <c r="B263" s="39"/>
      <c r="C263" s="210" t="s">
        <v>268</v>
      </c>
      <c r="D263" s="210" t="s">
        <v>161</v>
      </c>
      <c r="E263" s="211" t="s">
        <v>1214</v>
      </c>
      <c r="F263" s="212" t="s">
        <v>1215</v>
      </c>
      <c r="G263" s="213" t="s">
        <v>596</v>
      </c>
      <c r="H263" s="214">
        <v>40.7</v>
      </c>
      <c r="I263" s="215"/>
      <c r="J263" s="216">
        <f>ROUND(I263*H263,2)</f>
        <v>0</v>
      </c>
      <c r="K263" s="212" t="s">
        <v>622</v>
      </c>
      <c r="L263" s="44"/>
      <c r="M263" s="217" t="s">
        <v>1</v>
      </c>
      <c r="N263" s="218" t="s">
        <v>40</v>
      </c>
      <c r="O263" s="91"/>
      <c r="P263" s="219">
        <f>O263*H263</f>
        <v>0</v>
      </c>
      <c r="Q263" s="219">
        <v>0</v>
      </c>
      <c r="R263" s="219">
        <f>Q263*H263</f>
        <v>0</v>
      </c>
      <c r="S263" s="219">
        <v>0.017209999999999998</v>
      </c>
      <c r="T263" s="220">
        <f>S263*H263</f>
        <v>0.70044700000000008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1" t="s">
        <v>188</v>
      </c>
      <c r="AT263" s="221" t="s">
        <v>161</v>
      </c>
      <c r="AU263" s="221" t="s">
        <v>85</v>
      </c>
      <c r="AY263" s="17" t="s">
        <v>160</v>
      </c>
      <c r="BE263" s="222">
        <f>IF(N263="základní",J263,0)</f>
        <v>0</v>
      </c>
      <c r="BF263" s="222">
        <f>IF(N263="snížená",J263,0)</f>
        <v>0</v>
      </c>
      <c r="BG263" s="222">
        <f>IF(N263="zákl. přenesená",J263,0)</f>
        <v>0</v>
      </c>
      <c r="BH263" s="222">
        <f>IF(N263="sníž. přenesená",J263,0)</f>
        <v>0</v>
      </c>
      <c r="BI263" s="222">
        <f>IF(N263="nulová",J263,0)</f>
        <v>0</v>
      </c>
      <c r="BJ263" s="17" t="s">
        <v>83</v>
      </c>
      <c r="BK263" s="222">
        <f>ROUND(I263*H263,2)</f>
        <v>0</v>
      </c>
      <c r="BL263" s="17" t="s">
        <v>188</v>
      </c>
      <c r="BM263" s="221" t="s">
        <v>1216</v>
      </c>
    </row>
    <row r="264" s="13" customFormat="1">
      <c r="A264" s="13"/>
      <c r="B264" s="236"/>
      <c r="C264" s="237"/>
      <c r="D264" s="238" t="s">
        <v>591</v>
      </c>
      <c r="E264" s="239" t="s">
        <v>1</v>
      </c>
      <c r="F264" s="240" t="s">
        <v>1217</v>
      </c>
      <c r="G264" s="237"/>
      <c r="H264" s="241">
        <v>7.7</v>
      </c>
      <c r="I264" s="242"/>
      <c r="J264" s="237"/>
      <c r="K264" s="237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591</v>
      </c>
      <c r="AU264" s="247" t="s">
        <v>85</v>
      </c>
      <c r="AV264" s="13" t="s">
        <v>85</v>
      </c>
      <c r="AW264" s="13" t="s">
        <v>31</v>
      </c>
      <c r="AX264" s="13" t="s">
        <v>75</v>
      </c>
      <c r="AY264" s="247" t="s">
        <v>160</v>
      </c>
    </row>
    <row r="265" s="13" customFormat="1">
      <c r="A265" s="13"/>
      <c r="B265" s="236"/>
      <c r="C265" s="237"/>
      <c r="D265" s="238" t="s">
        <v>591</v>
      </c>
      <c r="E265" s="239" t="s">
        <v>1</v>
      </c>
      <c r="F265" s="240" t="s">
        <v>1218</v>
      </c>
      <c r="G265" s="237"/>
      <c r="H265" s="241">
        <v>33</v>
      </c>
      <c r="I265" s="242"/>
      <c r="J265" s="237"/>
      <c r="K265" s="237"/>
      <c r="L265" s="243"/>
      <c r="M265" s="244"/>
      <c r="N265" s="245"/>
      <c r="O265" s="245"/>
      <c r="P265" s="245"/>
      <c r="Q265" s="245"/>
      <c r="R265" s="245"/>
      <c r="S265" s="245"/>
      <c r="T265" s="24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7" t="s">
        <v>591</v>
      </c>
      <c r="AU265" s="247" t="s">
        <v>85</v>
      </c>
      <c r="AV265" s="13" t="s">
        <v>85</v>
      </c>
      <c r="AW265" s="13" t="s">
        <v>31</v>
      </c>
      <c r="AX265" s="13" t="s">
        <v>75</v>
      </c>
      <c r="AY265" s="247" t="s">
        <v>160</v>
      </c>
    </row>
    <row r="266" s="15" customFormat="1">
      <c r="A266" s="15"/>
      <c r="B266" s="268"/>
      <c r="C266" s="269"/>
      <c r="D266" s="238" t="s">
        <v>591</v>
      </c>
      <c r="E266" s="270" t="s">
        <v>1</v>
      </c>
      <c r="F266" s="271" t="s">
        <v>660</v>
      </c>
      <c r="G266" s="269"/>
      <c r="H266" s="272">
        <v>40.7</v>
      </c>
      <c r="I266" s="273"/>
      <c r="J266" s="269"/>
      <c r="K266" s="269"/>
      <c r="L266" s="274"/>
      <c r="M266" s="275"/>
      <c r="N266" s="276"/>
      <c r="O266" s="276"/>
      <c r="P266" s="276"/>
      <c r="Q266" s="276"/>
      <c r="R266" s="276"/>
      <c r="S266" s="276"/>
      <c r="T266" s="27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8" t="s">
        <v>591</v>
      </c>
      <c r="AU266" s="278" t="s">
        <v>85</v>
      </c>
      <c r="AV266" s="15" t="s">
        <v>165</v>
      </c>
      <c r="AW266" s="15" t="s">
        <v>31</v>
      </c>
      <c r="AX266" s="15" t="s">
        <v>83</v>
      </c>
      <c r="AY266" s="278" t="s">
        <v>160</v>
      </c>
    </row>
    <row r="267" s="2" customFormat="1" ht="24.15" customHeight="1">
      <c r="A267" s="38"/>
      <c r="B267" s="39"/>
      <c r="C267" s="210" t="s">
        <v>384</v>
      </c>
      <c r="D267" s="210" t="s">
        <v>161</v>
      </c>
      <c r="E267" s="211" t="s">
        <v>1219</v>
      </c>
      <c r="F267" s="212" t="s">
        <v>1220</v>
      </c>
      <c r="G267" s="213" t="s">
        <v>717</v>
      </c>
      <c r="H267" s="279"/>
      <c r="I267" s="215"/>
      <c r="J267" s="216">
        <f>ROUND(I267*H267,2)</f>
        <v>0</v>
      </c>
      <c r="K267" s="212" t="s">
        <v>622</v>
      </c>
      <c r="L267" s="44"/>
      <c r="M267" s="217" t="s">
        <v>1</v>
      </c>
      <c r="N267" s="218" t="s">
        <v>40</v>
      </c>
      <c r="O267" s="91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2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1" t="s">
        <v>188</v>
      </c>
      <c r="AT267" s="221" t="s">
        <v>161</v>
      </c>
      <c r="AU267" s="221" t="s">
        <v>85</v>
      </c>
      <c r="AY267" s="17" t="s">
        <v>160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17" t="s">
        <v>83</v>
      </c>
      <c r="BK267" s="222">
        <f>ROUND(I267*H267,2)</f>
        <v>0</v>
      </c>
      <c r="BL267" s="17" t="s">
        <v>188</v>
      </c>
      <c r="BM267" s="221" t="s">
        <v>1221</v>
      </c>
    </row>
    <row r="268" s="2" customFormat="1" ht="16.5" customHeight="1">
      <c r="A268" s="38"/>
      <c r="B268" s="39"/>
      <c r="C268" s="210" t="s">
        <v>272</v>
      </c>
      <c r="D268" s="210" t="s">
        <v>161</v>
      </c>
      <c r="E268" s="211" t="s">
        <v>1222</v>
      </c>
      <c r="F268" s="212" t="s">
        <v>1223</v>
      </c>
      <c r="G268" s="213" t="s">
        <v>596</v>
      </c>
      <c r="H268" s="214">
        <v>123</v>
      </c>
      <c r="I268" s="215"/>
      <c r="J268" s="216">
        <f>ROUND(I268*H268,2)</f>
        <v>0</v>
      </c>
      <c r="K268" s="212" t="s">
        <v>1</v>
      </c>
      <c r="L268" s="44"/>
      <c r="M268" s="217" t="s">
        <v>1</v>
      </c>
      <c r="N268" s="218" t="s">
        <v>40</v>
      </c>
      <c r="O268" s="91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1" t="s">
        <v>188</v>
      </c>
      <c r="AT268" s="221" t="s">
        <v>161</v>
      </c>
      <c r="AU268" s="221" t="s">
        <v>85</v>
      </c>
      <c r="AY268" s="17" t="s">
        <v>160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17" t="s">
        <v>83</v>
      </c>
      <c r="BK268" s="222">
        <f>ROUND(I268*H268,2)</f>
        <v>0</v>
      </c>
      <c r="BL268" s="17" t="s">
        <v>188</v>
      </c>
      <c r="BM268" s="221" t="s">
        <v>1224</v>
      </c>
    </row>
    <row r="269" s="2" customFormat="1">
      <c r="A269" s="38"/>
      <c r="B269" s="39"/>
      <c r="C269" s="40"/>
      <c r="D269" s="238" t="s">
        <v>811</v>
      </c>
      <c r="E269" s="40"/>
      <c r="F269" s="280" t="s">
        <v>1225</v>
      </c>
      <c r="G269" s="40"/>
      <c r="H269" s="40"/>
      <c r="I269" s="281"/>
      <c r="J269" s="40"/>
      <c r="K269" s="40"/>
      <c r="L269" s="44"/>
      <c r="M269" s="282"/>
      <c r="N269" s="283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811</v>
      </c>
      <c r="AU269" s="17" t="s">
        <v>85</v>
      </c>
    </row>
    <row r="270" s="13" customFormat="1">
      <c r="A270" s="13"/>
      <c r="B270" s="236"/>
      <c r="C270" s="237"/>
      <c r="D270" s="238" t="s">
        <v>591</v>
      </c>
      <c r="E270" s="239" t="s">
        <v>1</v>
      </c>
      <c r="F270" s="240" t="s">
        <v>1226</v>
      </c>
      <c r="G270" s="237"/>
      <c r="H270" s="241">
        <v>123</v>
      </c>
      <c r="I270" s="242"/>
      <c r="J270" s="237"/>
      <c r="K270" s="237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591</v>
      </c>
      <c r="AU270" s="247" t="s">
        <v>85</v>
      </c>
      <c r="AV270" s="13" t="s">
        <v>85</v>
      </c>
      <c r="AW270" s="13" t="s">
        <v>31</v>
      </c>
      <c r="AX270" s="13" t="s">
        <v>83</v>
      </c>
      <c r="AY270" s="247" t="s">
        <v>160</v>
      </c>
    </row>
    <row r="271" s="2" customFormat="1" ht="33" customHeight="1">
      <c r="A271" s="38"/>
      <c r="B271" s="39"/>
      <c r="C271" s="210" t="s">
        <v>391</v>
      </c>
      <c r="D271" s="210" t="s">
        <v>161</v>
      </c>
      <c r="E271" s="211" t="s">
        <v>1227</v>
      </c>
      <c r="F271" s="212" t="s">
        <v>1228</v>
      </c>
      <c r="G271" s="213" t="s">
        <v>596</v>
      </c>
      <c r="H271" s="214">
        <v>32</v>
      </c>
      <c r="I271" s="215"/>
      <c r="J271" s="216">
        <f>ROUND(I271*H271,2)</f>
        <v>0</v>
      </c>
      <c r="K271" s="212" t="s">
        <v>1</v>
      </c>
      <c r="L271" s="44"/>
      <c r="M271" s="217" t="s">
        <v>1</v>
      </c>
      <c r="N271" s="218" t="s">
        <v>40</v>
      </c>
      <c r="O271" s="91"/>
      <c r="P271" s="219">
        <f>O271*H271</f>
        <v>0</v>
      </c>
      <c r="Q271" s="219">
        <v>0</v>
      </c>
      <c r="R271" s="219">
        <f>Q271*H271</f>
        <v>0</v>
      </c>
      <c r="S271" s="219">
        <v>0.017209999999999998</v>
      </c>
      <c r="T271" s="220">
        <f>S271*H271</f>
        <v>0.55072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1" t="s">
        <v>188</v>
      </c>
      <c r="AT271" s="221" t="s">
        <v>161</v>
      </c>
      <c r="AU271" s="221" t="s">
        <v>85</v>
      </c>
      <c r="AY271" s="17" t="s">
        <v>160</v>
      </c>
      <c r="BE271" s="222">
        <f>IF(N271="základní",J271,0)</f>
        <v>0</v>
      </c>
      <c r="BF271" s="222">
        <f>IF(N271="snížená",J271,0)</f>
        <v>0</v>
      </c>
      <c r="BG271" s="222">
        <f>IF(N271="zákl. přenesená",J271,0)</f>
        <v>0</v>
      </c>
      <c r="BH271" s="222">
        <f>IF(N271="sníž. přenesená",J271,0)</f>
        <v>0</v>
      </c>
      <c r="BI271" s="222">
        <f>IF(N271="nulová",J271,0)</f>
        <v>0</v>
      </c>
      <c r="BJ271" s="17" t="s">
        <v>83</v>
      </c>
      <c r="BK271" s="222">
        <f>ROUND(I271*H271,2)</f>
        <v>0</v>
      </c>
      <c r="BL271" s="17" t="s">
        <v>188</v>
      </c>
      <c r="BM271" s="221" t="s">
        <v>1229</v>
      </c>
    </row>
    <row r="272" s="13" customFormat="1">
      <c r="A272" s="13"/>
      <c r="B272" s="236"/>
      <c r="C272" s="237"/>
      <c r="D272" s="238" t="s">
        <v>591</v>
      </c>
      <c r="E272" s="239" t="s">
        <v>1</v>
      </c>
      <c r="F272" s="240" t="s">
        <v>1230</v>
      </c>
      <c r="G272" s="237"/>
      <c r="H272" s="241">
        <v>32</v>
      </c>
      <c r="I272" s="242"/>
      <c r="J272" s="237"/>
      <c r="K272" s="237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591</v>
      </c>
      <c r="AU272" s="247" t="s">
        <v>85</v>
      </c>
      <c r="AV272" s="13" t="s">
        <v>85</v>
      </c>
      <c r="AW272" s="13" t="s">
        <v>31</v>
      </c>
      <c r="AX272" s="13" t="s">
        <v>83</v>
      </c>
      <c r="AY272" s="247" t="s">
        <v>160</v>
      </c>
    </row>
    <row r="273" s="2" customFormat="1" ht="21.75" customHeight="1">
      <c r="A273" s="38"/>
      <c r="B273" s="39"/>
      <c r="C273" s="210" t="s">
        <v>273</v>
      </c>
      <c r="D273" s="210" t="s">
        <v>161</v>
      </c>
      <c r="E273" s="211" t="s">
        <v>1231</v>
      </c>
      <c r="F273" s="212" t="s">
        <v>1232</v>
      </c>
      <c r="G273" s="213" t="s">
        <v>596</v>
      </c>
      <c r="H273" s="214">
        <v>7.7</v>
      </c>
      <c r="I273" s="215"/>
      <c r="J273" s="216">
        <f>ROUND(I273*H273,2)</f>
        <v>0</v>
      </c>
      <c r="K273" s="212" t="s">
        <v>1</v>
      </c>
      <c r="L273" s="44"/>
      <c r="M273" s="217" t="s">
        <v>1</v>
      </c>
      <c r="N273" s="218" t="s">
        <v>40</v>
      </c>
      <c r="O273" s="91"/>
      <c r="P273" s="219">
        <f>O273*H273</f>
        <v>0</v>
      </c>
      <c r="Q273" s="219">
        <v>0</v>
      </c>
      <c r="R273" s="219">
        <f>Q273*H273</f>
        <v>0</v>
      </c>
      <c r="S273" s="219">
        <v>0</v>
      </c>
      <c r="T273" s="22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1" t="s">
        <v>188</v>
      </c>
      <c r="AT273" s="221" t="s">
        <v>161</v>
      </c>
      <c r="AU273" s="221" t="s">
        <v>85</v>
      </c>
      <c r="AY273" s="17" t="s">
        <v>160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7" t="s">
        <v>83</v>
      </c>
      <c r="BK273" s="222">
        <f>ROUND(I273*H273,2)</f>
        <v>0</v>
      </c>
      <c r="BL273" s="17" t="s">
        <v>188</v>
      </c>
      <c r="BM273" s="221" t="s">
        <v>1233</v>
      </c>
    </row>
    <row r="274" s="13" customFormat="1">
      <c r="A274" s="13"/>
      <c r="B274" s="236"/>
      <c r="C274" s="237"/>
      <c r="D274" s="238" t="s">
        <v>591</v>
      </c>
      <c r="E274" s="239" t="s">
        <v>1</v>
      </c>
      <c r="F274" s="240" t="s">
        <v>1234</v>
      </c>
      <c r="G274" s="237"/>
      <c r="H274" s="241">
        <v>7.7</v>
      </c>
      <c r="I274" s="242"/>
      <c r="J274" s="237"/>
      <c r="K274" s="237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591</v>
      </c>
      <c r="AU274" s="247" t="s">
        <v>85</v>
      </c>
      <c r="AV274" s="13" t="s">
        <v>85</v>
      </c>
      <c r="AW274" s="13" t="s">
        <v>31</v>
      </c>
      <c r="AX274" s="13" t="s">
        <v>83</v>
      </c>
      <c r="AY274" s="247" t="s">
        <v>160</v>
      </c>
    </row>
    <row r="275" s="2" customFormat="1" ht="21.75" customHeight="1">
      <c r="A275" s="38"/>
      <c r="B275" s="39"/>
      <c r="C275" s="210" t="s">
        <v>398</v>
      </c>
      <c r="D275" s="210" t="s">
        <v>161</v>
      </c>
      <c r="E275" s="211" t="s">
        <v>1235</v>
      </c>
      <c r="F275" s="212" t="s">
        <v>1236</v>
      </c>
      <c r="G275" s="213" t="s">
        <v>584</v>
      </c>
      <c r="H275" s="214">
        <v>18</v>
      </c>
      <c r="I275" s="215"/>
      <c r="J275" s="216">
        <f>ROUND(I275*H275,2)</f>
        <v>0</v>
      </c>
      <c r="K275" s="212" t="s">
        <v>1</v>
      </c>
      <c r="L275" s="44"/>
      <c r="M275" s="217" t="s">
        <v>1</v>
      </c>
      <c r="N275" s="218" t="s">
        <v>40</v>
      </c>
      <c r="O275" s="91"/>
      <c r="P275" s="219">
        <f>O275*H275</f>
        <v>0</v>
      </c>
      <c r="Q275" s="219">
        <v>0</v>
      </c>
      <c r="R275" s="219">
        <f>Q275*H275</f>
        <v>0</v>
      </c>
      <c r="S275" s="219">
        <v>0</v>
      </c>
      <c r="T275" s="22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1" t="s">
        <v>188</v>
      </c>
      <c r="AT275" s="221" t="s">
        <v>161</v>
      </c>
      <c r="AU275" s="221" t="s">
        <v>85</v>
      </c>
      <c r="AY275" s="17" t="s">
        <v>160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17" t="s">
        <v>83</v>
      </c>
      <c r="BK275" s="222">
        <f>ROUND(I275*H275,2)</f>
        <v>0</v>
      </c>
      <c r="BL275" s="17" t="s">
        <v>188</v>
      </c>
      <c r="BM275" s="221" t="s">
        <v>1237</v>
      </c>
    </row>
    <row r="276" s="2" customFormat="1">
      <c r="A276" s="38"/>
      <c r="B276" s="39"/>
      <c r="C276" s="40"/>
      <c r="D276" s="238" t="s">
        <v>811</v>
      </c>
      <c r="E276" s="40"/>
      <c r="F276" s="280" t="s">
        <v>1238</v>
      </c>
      <c r="G276" s="40"/>
      <c r="H276" s="40"/>
      <c r="I276" s="281"/>
      <c r="J276" s="40"/>
      <c r="K276" s="40"/>
      <c r="L276" s="44"/>
      <c r="M276" s="282"/>
      <c r="N276" s="28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811</v>
      </c>
      <c r="AU276" s="17" t="s">
        <v>85</v>
      </c>
    </row>
    <row r="277" s="13" customFormat="1">
      <c r="A277" s="13"/>
      <c r="B277" s="236"/>
      <c r="C277" s="237"/>
      <c r="D277" s="238" t="s">
        <v>591</v>
      </c>
      <c r="E277" s="239" t="s">
        <v>1</v>
      </c>
      <c r="F277" s="240" t="s">
        <v>1239</v>
      </c>
      <c r="G277" s="237"/>
      <c r="H277" s="241">
        <v>18</v>
      </c>
      <c r="I277" s="242"/>
      <c r="J277" s="237"/>
      <c r="K277" s="237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591</v>
      </c>
      <c r="AU277" s="247" t="s">
        <v>85</v>
      </c>
      <c r="AV277" s="13" t="s">
        <v>85</v>
      </c>
      <c r="AW277" s="13" t="s">
        <v>31</v>
      </c>
      <c r="AX277" s="13" t="s">
        <v>83</v>
      </c>
      <c r="AY277" s="247" t="s">
        <v>160</v>
      </c>
    </row>
    <row r="278" s="11" customFormat="1" ht="22.8" customHeight="1">
      <c r="A278" s="11"/>
      <c r="B278" s="196"/>
      <c r="C278" s="197"/>
      <c r="D278" s="198" t="s">
        <v>74</v>
      </c>
      <c r="E278" s="234" t="s">
        <v>1240</v>
      </c>
      <c r="F278" s="234" t="s">
        <v>1241</v>
      </c>
      <c r="G278" s="197"/>
      <c r="H278" s="197"/>
      <c r="I278" s="200"/>
      <c r="J278" s="235">
        <f>BK278</f>
        <v>0</v>
      </c>
      <c r="K278" s="197"/>
      <c r="L278" s="202"/>
      <c r="M278" s="203"/>
      <c r="N278" s="204"/>
      <c r="O278" s="204"/>
      <c r="P278" s="205">
        <f>SUM(P279:P310)</f>
        <v>0</v>
      </c>
      <c r="Q278" s="204"/>
      <c r="R278" s="205">
        <f>SUM(R279:R310)</f>
        <v>0</v>
      </c>
      <c r="S278" s="204"/>
      <c r="T278" s="206">
        <f>SUM(T279:T310)</f>
        <v>0.92725999999999984</v>
      </c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R278" s="207" t="s">
        <v>85</v>
      </c>
      <c r="AT278" s="208" t="s">
        <v>74</v>
      </c>
      <c r="AU278" s="208" t="s">
        <v>83</v>
      </c>
      <c r="AY278" s="207" t="s">
        <v>160</v>
      </c>
      <c r="BK278" s="209">
        <f>SUM(BK279:BK310)</f>
        <v>0</v>
      </c>
    </row>
    <row r="279" s="2" customFormat="1" ht="24.15" customHeight="1">
      <c r="A279" s="38"/>
      <c r="B279" s="39"/>
      <c r="C279" s="210" t="s">
        <v>277</v>
      </c>
      <c r="D279" s="210" t="s">
        <v>161</v>
      </c>
      <c r="E279" s="211" t="s">
        <v>1242</v>
      </c>
      <c r="F279" s="212" t="s">
        <v>1243</v>
      </c>
      <c r="G279" s="213" t="s">
        <v>596</v>
      </c>
      <c r="H279" s="214">
        <v>28.4</v>
      </c>
      <c r="I279" s="215"/>
      <c r="J279" s="216">
        <f>ROUND(I279*H279,2)</f>
        <v>0</v>
      </c>
      <c r="K279" s="212" t="s">
        <v>622</v>
      </c>
      <c r="L279" s="44"/>
      <c r="M279" s="217" t="s">
        <v>1</v>
      </c>
      <c r="N279" s="218" t="s">
        <v>40</v>
      </c>
      <c r="O279" s="91"/>
      <c r="P279" s="219">
        <f>O279*H279</f>
        <v>0</v>
      </c>
      <c r="Q279" s="219">
        <v>0</v>
      </c>
      <c r="R279" s="219">
        <f>Q279*H279</f>
        <v>0</v>
      </c>
      <c r="S279" s="219">
        <v>0.02465</v>
      </c>
      <c r="T279" s="220">
        <f>S279*H279</f>
        <v>0.70005999999999984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1" t="s">
        <v>188</v>
      </c>
      <c r="AT279" s="221" t="s">
        <v>161</v>
      </c>
      <c r="AU279" s="221" t="s">
        <v>85</v>
      </c>
      <c r="AY279" s="17" t="s">
        <v>160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17" t="s">
        <v>83</v>
      </c>
      <c r="BK279" s="222">
        <f>ROUND(I279*H279,2)</f>
        <v>0</v>
      </c>
      <c r="BL279" s="17" t="s">
        <v>188</v>
      </c>
      <c r="BM279" s="221" t="s">
        <v>1244</v>
      </c>
    </row>
    <row r="280" s="13" customFormat="1">
      <c r="A280" s="13"/>
      <c r="B280" s="236"/>
      <c r="C280" s="237"/>
      <c r="D280" s="238" t="s">
        <v>591</v>
      </c>
      <c r="E280" s="239" t="s">
        <v>1</v>
      </c>
      <c r="F280" s="240" t="s">
        <v>1245</v>
      </c>
      <c r="G280" s="237"/>
      <c r="H280" s="241">
        <v>28.4</v>
      </c>
      <c r="I280" s="242"/>
      <c r="J280" s="237"/>
      <c r="K280" s="237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591</v>
      </c>
      <c r="AU280" s="247" t="s">
        <v>85</v>
      </c>
      <c r="AV280" s="13" t="s">
        <v>85</v>
      </c>
      <c r="AW280" s="13" t="s">
        <v>31</v>
      </c>
      <c r="AX280" s="13" t="s">
        <v>83</v>
      </c>
      <c r="AY280" s="247" t="s">
        <v>160</v>
      </c>
    </row>
    <row r="281" s="2" customFormat="1" ht="24.15" customHeight="1">
      <c r="A281" s="38"/>
      <c r="B281" s="39"/>
      <c r="C281" s="210" t="s">
        <v>405</v>
      </c>
      <c r="D281" s="210" t="s">
        <v>161</v>
      </c>
      <c r="E281" s="211" t="s">
        <v>1246</v>
      </c>
      <c r="F281" s="212" t="s">
        <v>1247</v>
      </c>
      <c r="G281" s="213" t="s">
        <v>596</v>
      </c>
      <c r="H281" s="214">
        <v>28.4</v>
      </c>
      <c r="I281" s="215"/>
      <c r="J281" s="216">
        <f>ROUND(I281*H281,2)</f>
        <v>0</v>
      </c>
      <c r="K281" s="212" t="s">
        <v>622</v>
      </c>
      <c r="L281" s="44"/>
      <c r="M281" s="217" t="s">
        <v>1</v>
      </c>
      <c r="N281" s="218" t="s">
        <v>40</v>
      </c>
      <c r="O281" s="91"/>
      <c r="P281" s="219">
        <f>O281*H281</f>
        <v>0</v>
      </c>
      <c r="Q281" s="219">
        <v>0</v>
      </c>
      <c r="R281" s="219">
        <f>Q281*H281</f>
        <v>0</v>
      </c>
      <c r="S281" s="219">
        <v>0.008</v>
      </c>
      <c r="T281" s="220">
        <f>S281*H281</f>
        <v>0.2272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1" t="s">
        <v>188</v>
      </c>
      <c r="AT281" s="221" t="s">
        <v>161</v>
      </c>
      <c r="AU281" s="221" t="s">
        <v>85</v>
      </c>
      <c r="AY281" s="17" t="s">
        <v>160</v>
      </c>
      <c r="BE281" s="222">
        <f>IF(N281="základní",J281,0)</f>
        <v>0</v>
      </c>
      <c r="BF281" s="222">
        <f>IF(N281="snížená",J281,0)</f>
        <v>0</v>
      </c>
      <c r="BG281" s="222">
        <f>IF(N281="zákl. přenesená",J281,0)</f>
        <v>0</v>
      </c>
      <c r="BH281" s="222">
        <f>IF(N281="sníž. přenesená",J281,0)</f>
        <v>0</v>
      </c>
      <c r="BI281" s="222">
        <f>IF(N281="nulová",J281,0)</f>
        <v>0</v>
      </c>
      <c r="BJ281" s="17" t="s">
        <v>83</v>
      </c>
      <c r="BK281" s="222">
        <f>ROUND(I281*H281,2)</f>
        <v>0</v>
      </c>
      <c r="BL281" s="17" t="s">
        <v>188</v>
      </c>
      <c r="BM281" s="221" t="s">
        <v>1248</v>
      </c>
    </row>
    <row r="282" s="13" customFormat="1">
      <c r="A282" s="13"/>
      <c r="B282" s="236"/>
      <c r="C282" s="237"/>
      <c r="D282" s="238" t="s">
        <v>591</v>
      </c>
      <c r="E282" s="239" t="s">
        <v>1</v>
      </c>
      <c r="F282" s="240" t="s">
        <v>1245</v>
      </c>
      <c r="G282" s="237"/>
      <c r="H282" s="241">
        <v>28.4</v>
      </c>
      <c r="I282" s="242"/>
      <c r="J282" s="237"/>
      <c r="K282" s="237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591</v>
      </c>
      <c r="AU282" s="247" t="s">
        <v>85</v>
      </c>
      <c r="AV282" s="13" t="s">
        <v>85</v>
      </c>
      <c r="AW282" s="13" t="s">
        <v>31</v>
      </c>
      <c r="AX282" s="13" t="s">
        <v>83</v>
      </c>
      <c r="AY282" s="247" t="s">
        <v>160</v>
      </c>
    </row>
    <row r="283" s="2" customFormat="1" ht="24.15" customHeight="1">
      <c r="A283" s="38"/>
      <c r="B283" s="39"/>
      <c r="C283" s="210" t="s">
        <v>280</v>
      </c>
      <c r="D283" s="210" t="s">
        <v>161</v>
      </c>
      <c r="E283" s="211" t="s">
        <v>1249</v>
      </c>
      <c r="F283" s="212" t="s">
        <v>1250</v>
      </c>
      <c r="G283" s="213" t="s">
        <v>584</v>
      </c>
      <c r="H283" s="214">
        <v>11</v>
      </c>
      <c r="I283" s="215"/>
      <c r="J283" s="216">
        <f>ROUND(I283*H283,2)</f>
        <v>0</v>
      </c>
      <c r="K283" s="212" t="s">
        <v>1</v>
      </c>
      <c r="L283" s="44"/>
      <c r="M283" s="217" t="s">
        <v>1</v>
      </c>
      <c r="N283" s="218" t="s">
        <v>40</v>
      </c>
      <c r="O283" s="91"/>
      <c r="P283" s="219">
        <f>O283*H283</f>
        <v>0</v>
      </c>
      <c r="Q283" s="219">
        <v>0</v>
      </c>
      <c r="R283" s="219">
        <f>Q283*H283</f>
        <v>0</v>
      </c>
      <c r="S283" s="219">
        <v>0</v>
      </c>
      <c r="T283" s="22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1" t="s">
        <v>188</v>
      </c>
      <c r="AT283" s="221" t="s">
        <v>161</v>
      </c>
      <c r="AU283" s="221" t="s">
        <v>85</v>
      </c>
      <c r="AY283" s="17" t="s">
        <v>160</v>
      </c>
      <c r="BE283" s="222">
        <f>IF(N283="základní",J283,0)</f>
        <v>0</v>
      </c>
      <c r="BF283" s="222">
        <f>IF(N283="snížená",J283,0)</f>
        <v>0</v>
      </c>
      <c r="BG283" s="222">
        <f>IF(N283="zákl. přenesená",J283,0)</f>
        <v>0</v>
      </c>
      <c r="BH283" s="222">
        <f>IF(N283="sníž. přenesená",J283,0)</f>
        <v>0</v>
      </c>
      <c r="BI283" s="222">
        <f>IF(N283="nulová",J283,0)</f>
        <v>0</v>
      </c>
      <c r="BJ283" s="17" t="s">
        <v>83</v>
      </c>
      <c r="BK283" s="222">
        <f>ROUND(I283*H283,2)</f>
        <v>0</v>
      </c>
      <c r="BL283" s="17" t="s">
        <v>188</v>
      </c>
      <c r="BM283" s="221" t="s">
        <v>1251</v>
      </c>
    </row>
    <row r="284" s="2" customFormat="1" ht="24.15" customHeight="1">
      <c r="A284" s="38"/>
      <c r="B284" s="39"/>
      <c r="C284" s="210" t="s">
        <v>412</v>
      </c>
      <c r="D284" s="210" t="s">
        <v>161</v>
      </c>
      <c r="E284" s="211" t="s">
        <v>1252</v>
      </c>
      <c r="F284" s="212" t="s">
        <v>1253</v>
      </c>
      <c r="G284" s="213" t="s">
        <v>584</v>
      </c>
      <c r="H284" s="214">
        <v>1</v>
      </c>
      <c r="I284" s="215"/>
      <c r="J284" s="216">
        <f>ROUND(I284*H284,2)</f>
        <v>0</v>
      </c>
      <c r="K284" s="212" t="s">
        <v>1</v>
      </c>
      <c r="L284" s="44"/>
      <c r="M284" s="217" t="s">
        <v>1</v>
      </c>
      <c r="N284" s="218" t="s">
        <v>40</v>
      </c>
      <c r="O284" s="91"/>
      <c r="P284" s="219">
        <f>O284*H284</f>
        <v>0</v>
      </c>
      <c r="Q284" s="219">
        <v>0</v>
      </c>
      <c r="R284" s="219">
        <f>Q284*H284</f>
        <v>0</v>
      </c>
      <c r="S284" s="219">
        <v>0</v>
      </c>
      <c r="T284" s="22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1" t="s">
        <v>188</v>
      </c>
      <c r="AT284" s="221" t="s">
        <v>161</v>
      </c>
      <c r="AU284" s="221" t="s">
        <v>85</v>
      </c>
      <c r="AY284" s="17" t="s">
        <v>160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17" t="s">
        <v>83</v>
      </c>
      <c r="BK284" s="222">
        <f>ROUND(I284*H284,2)</f>
        <v>0</v>
      </c>
      <c r="BL284" s="17" t="s">
        <v>188</v>
      </c>
      <c r="BM284" s="221" t="s">
        <v>1254</v>
      </c>
    </row>
    <row r="285" s="2" customFormat="1" ht="24.15" customHeight="1">
      <c r="A285" s="38"/>
      <c r="B285" s="39"/>
      <c r="C285" s="210" t="s">
        <v>284</v>
      </c>
      <c r="D285" s="210" t="s">
        <v>161</v>
      </c>
      <c r="E285" s="211" t="s">
        <v>1255</v>
      </c>
      <c r="F285" s="212" t="s">
        <v>1256</v>
      </c>
      <c r="G285" s="213" t="s">
        <v>584</v>
      </c>
      <c r="H285" s="214">
        <v>2</v>
      </c>
      <c r="I285" s="215"/>
      <c r="J285" s="216">
        <f>ROUND(I285*H285,2)</f>
        <v>0</v>
      </c>
      <c r="K285" s="212" t="s">
        <v>1</v>
      </c>
      <c r="L285" s="44"/>
      <c r="M285" s="217" t="s">
        <v>1</v>
      </c>
      <c r="N285" s="218" t="s">
        <v>40</v>
      </c>
      <c r="O285" s="91"/>
      <c r="P285" s="219">
        <f>O285*H285</f>
        <v>0</v>
      </c>
      <c r="Q285" s="219">
        <v>0</v>
      </c>
      <c r="R285" s="219">
        <f>Q285*H285</f>
        <v>0</v>
      </c>
      <c r="S285" s="219">
        <v>0</v>
      </c>
      <c r="T285" s="22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1" t="s">
        <v>188</v>
      </c>
      <c r="AT285" s="221" t="s">
        <v>161</v>
      </c>
      <c r="AU285" s="221" t="s">
        <v>85</v>
      </c>
      <c r="AY285" s="17" t="s">
        <v>160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17" t="s">
        <v>83</v>
      </c>
      <c r="BK285" s="222">
        <f>ROUND(I285*H285,2)</f>
        <v>0</v>
      </c>
      <c r="BL285" s="17" t="s">
        <v>188</v>
      </c>
      <c r="BM285" s="221" t="s">
        <v>1257</v>
      </c>
    </row>
    <row r="286" s="2" customFormat="1" ht="24.15" customHeight="1">
      <c r="A286" s="38"/>
      <c r="B286" s="39"/>
      <c r="C286" s="210" t="s">
        <v>419</v>
      </c>
      <c r="D286" s="210" t="s">
        <v>161</v>
      </c>
      <c r="E286" s="211" t="s">
        <v>1258</v>
      </c>
      <c r="F286" s="212" t="s">
        <v>1259</v>
      </c>
      <c r="G286" s="213" t="s">
        <v>584</v>
      </c>
      <c r="H286" s="214">
        <v>1</v>
      </c>
      <c r="I286" s="215"/>
      <c r="J286" s="216">
        <f>ROUND(I286*H286,2)</f>
        <v>0</v>
      </c>
      <c r="K286" s="212" t="s">
        <v>1</v>
      </c>
      <c r="L286" s="44"/>
      <c r="M286" s="217" t="s">
        <v>1</v>
      </c>
      <c r="N286" s="218" t="s">
        <v>40</v>
      </c>
      <c r="O286" s="91"/>
      <c r="P286" s="219">
        <f>O286*H286</f>
        <v>0</v>
      </c>
      <c r="Q286" s="219">
        <v>0</v>
      </c>
      <c r="R286" s="219">
        <f>Q286*H286</f>
        <v>0</v>
      </c>
      <c r="S286" s="219">
        <v>0</v>
      </c>
      <c r="T286" s="22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1" t="s">
        <v>188</v>
      </c>
      <c r="AT286" s="221" t="s">
        <v>161</v>
      </c>
      <c r="AU286" s="221" t="s">
        <v>85</v>
      </c>
      <c r="AY286" s="17" t="s">
        <v>160</v>
      </c>
      <c r="BE286" s="222">
        <f>IF(N286="základní",J286,0)</f>
        <v>0</v>
      </c>
      <c r="BF286" s="222">
        <f>IF(N286="snížená",J286,0)</f>
        <v>0</v>
      </c>
      <c r="BG286" s="222">
        <f>IF(N286="zákl. přenesená",J286,0)</f>
        <v>0</v>
      </c>
      <c r="BH286" s="222">
        <f>IF(N286="sníž. přenesená",J286,0)</f>
        <v>0</v>
      </c>
      <c r="BI286" s="222">
        <f>IF(N286="nulová",J286,0)</f>
        <v>0</v>
      </c>
      <c r="BJ286" s="17" t="s">
        <v>83</v>
      </c>
      <c r="BK286" s="222">
        <f>ROUND(I286*H286,2)</f>
        <v>0</v>
      </c>
      <c r="BL286" s="17" t="s">
        <v>188</v>
      </c>
      <c r="BM286" s="221" t="s">
        <v>1260</v>
      </c>
    </row>
    <row r="287" s="2" customFormat="1" ht="24.15" customHeight="1">
      <c r="A287" s="38"/>
      <c r="B287" s="39"/>
      <c r="C287" s="210" t="s">
        <v>287</v>
      </c>
      <c r="D287" s="210" t="s">
        <v>161</v>
      </c>
      <c r="E287" s="211" t="s">
        <v>1261</v>
      </c>
      <c r="F287" s="212" t="s">
        <v>1262</v>
      </c>
      <c r="G287" s="213" t="s">
        <v>584</v>
      </c>
      <c r="H287" s="214">
        <v>1</v>
      </c>
      <c r="I287" s="215"/>
      <c r="J287" s="216">
        <f>ROUND(I287*H287,2)</f>
        <v>0</v>
      </c>
      <c r="K287" s="212" t="s">
        <v>1</v>
      </c>
      <c r="L287" s="44"/>
      <c r="M287" s="217" t="s">
        <v>1</v>
      </c>
      <c r="N287" s="218" t="s">
        <v>40</v>
      </c>
      <c r="O287" s="91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1" t="s">
        <v>188</v>
      </c>
      <c r="AT287" s="221" t="s">
        <v>161</v>
      </c>
      <c r="AU287" s="221" t="s">
        <v>85</v>
      </c>
      <c r="AY287" s="17" t="s">
        <v>160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17" t="s">
        <v>83</v>
      </c>
      <c r="BK287" s="222">
        <f>ROUND(I287*H287,2)</f>
        <v>0</v>
      </c>
      <c r="BL287" s="17" t="s">
        <v>188</v>
      </c>
      <c r="BM287" s="221" t="s">
        <v>1263</v>
      </c>
    </row>
    <row r="288" s="2" customFormat="1" ht="24.15" customHeight="1">
      <c r="A288" s="38"/>
      <c r="B288" s="39"/>
      <c r="C288" s="210" t="s">
        <v>426</v>
      </c>
      <c r="D288" s="210" t="s">
        <v>161</v>
      </c>
      <c r="E288" s="211" t="s">
        <v>1264</v>
      </c>
      <c r="F288" s="212" t="s">
        <v>1265</v>
      </c>
      <c r="G288" s="213" t="s">
        <v>584</v>
      </c>
      <c r="H288" s="214">
        <v>1</v>
      </c>
      <c r="I288" s="215"/>
      <c r="J288" s="216">
        <f>ROUND(I288*H288,2)</f>
        <v>0</v>
      </c>
      <c r="K288" s="212" t="s">
        <v>1</v>
      </c>
      <c r="L288" s="44"/>
      <c r="M288" s="217" t="s">
        <v>1</v>
      </c>
      <c r="N288" s="218" t="s">
        <v>40</v>
      </c>
      <c r="O288" s="91"/>
      <c r="P288" s="219">
        <f>O288*H288</f>
        <v>0</v>
      </c>
      <c r="Q288" s="219">
        <v>0</v>
      </c>
      <c r="R288" s="219">
        <f>Q288*H288</f>
        <v>0</v>
      </c>
      <c r="S288" s="219">
        <v>0</v>
      </c>
      <c r="T288" s="22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1" t="s">
        <v>188</v>
      </c>
      <c r="AT288" s="221" t="s">
        <v>161</v>
      </c>
      <c r="AU288" s="221" t="s">
        <v>85</v>
      </c>
      <c r="AY288" s="17" t="s">
        <v>160</v>
      </c>
      <c r="BE288" s="222">
        <f>IF(N288="základní",J288,0)</f>
        <v>0</v>
      </c>
      <c r="BF288" s="222">
        <f>IF(N288="snížená",J288,0)</f>
        <v>0</v>
      </c>
      <c r="BG288" s="222">
        <f>IF(N288="zákl. přenesená",J288,0)</f>
        <v>0</v>
      </c>
      <c r="BH288" s="222">
        <f>IF(N288="sníž. přenesená",J288,0)</f>
        <v>0</v>
      </c>
      <c r="BI288" s="222">
        <f>IF(N288="nulová",J288,0)</f>
        <v>0</v>
      </c>
      <c r="BJ288" s="17" t="s">
        <v>83</v>
      </c>
      <c r="BK288" s="222">
        <f>ROUND(I288*H288,2)</f>
        <v>0</v>
      </c>
      <c r="BL288" s="17" t="s">
        <v>188</v>
      </c>
      <c r="BM288" s="221" t="s">
        <v>1266</v>
      </c>
    </row>
    <row r="289" s="2" customFormat="1" ht="24.15" customHeight="1">
      <c r="A289" s="38"/>
      <c r="B289" s="39"/>
      <c r="C289" s="210" t="s">
        <v>291</v>
      </c>
      <c r="D289" s="210" t="s">
        <v>161</v>
      </c>
      <c r="E289" s="211" t="s">
        <v>1267</v>
      </c>
      <c r="F289" s="212" t="s">
        <v>1268</v>
      </c>
      <c r="G289" s="213" t="s">
        <v>584</v>
      </c>
      <c r="H289" s="214">
        <v>3</v>
      </c>
      <c r="I289" s="215"/>
      <c r="J289" s="216">
        <f>ROUND(I289*H289,2)</f>
        <v>0</v>
      </c>
      <c r="K289" s="212" t="s">
        <v>1</v>
      </c>
      <c r="L289" s="44"/>
      <c r="M289" s="217" t="s">
        <v>1</v>
      </c>
      <c r="N289" s="218" t="s">
        <v>40</v>
      </c>
      <c r="O289" s="91"/>
      <c r="P289" s="219">
        <f>O289*H289</f>
        <v>0</v>
      </c>
      <c r="Q289" s="219">
        <v>0</v>
      </c>
      <c r="R289" s="219">
        <f>Q289*H289</f>
        <v>0</v>
      </c>
      <c r="S289" s="219">
        <v>0</v>
      </c>
      <c r="T289" s="22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1" t="s">
        <v>188</v>
      </c>
      <c r="AT289" s="221" t="s">
        <v>161</v>
      </c>
      <c r="AU289" s="221" t="s">
        <v>85</v>
      </c>
      <c r="AY289" s="17" t="s">
        <v>160</v>
      </c>
      <c r="BE289" s="222">
        <f>IF(N289="základní",J289,0)</f>
        <v>0</v>
      </c>
      <c r="BF289" s="222">
        <f>IF(N289="snížená",J289,0)</f>
        <v>0</v>
      </c>
      <c r="BG289" s="222">
        <f>IF(N289="zákl. přenesená",J289,0)</f>
        <v>0</v>
      </c>
      <c r="BH289" s="222">
        <f>IF(N289="sníž. přenesená",J289,0)</f>
        <v>0</v>
      </c>
      <c r="BI289" s="222">
        <f>IF(N289="nulová",J289,0)</f>
        <v>0</v>
      </c>
      <c r="BJ289" s="17" t="s">
        <v>83</v>
      </c>
      <c r="BK289" s="222">
        <f>ROUND(I289*H289,2)</f>
        <v>0</v>
      </c>
      <c r="BL289" s="17" t="s">
        <v>188</v>
      </c>
      <c r="BM289" s="221" t="s">
        <v>1269</v>
      </c>
    </row>
    <row r="290" s="2" customFormat="1">
      <c r="A290" s="38"/>
      <c r="B290" s="39"/>
      <c r="C290" s="40"/>
      <c r="D290" s="238" t="s">
        <v>811</v>
      </c>
      <c r="E290" s="40"/>
      <c r="F290" s="280" t="s">
        <v>1270</v>
      </c>
      <c r="G290" s="40"/>
      <c r="H290" s="40"/>
      <c r="I290" s="281"/>
      <c r="J290" s="40"/>
      <c r="K290" s="40"/>
      <c r="L290" s="44"/>
      <c r="M290" s="282"/>
      <c r="N290" s="28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811</v>
      </c>
      <c r="AU290" s="17" t="s">
        <v>85</v>
      </c>
    </row>
    <row r="291" s="2" customFormat="1" ht="24.15" customHeight="1">
      <c r="A291" s="38"/>
      <c r="B291" s="39"/>
      <c r="C291" s="210" t="s">
        <v>433</v>
      </c>
      <c r="D291" s="210" t="s">
        <v>161</v>
      </c>
      <c r="E291" s="211" t="s">
        <v>1271</v>
      </c>
      <c r="F291" s="212" t="s">
        <v>1272</v>
      </c>
      <c r="G291" s="213" t="s">
        <v>584</v>
      </c>
      <c r="H291" s="214">
        <v>1</v>
      </c>
      <c r="I291" s="215"/>
      <c r="J291" s="216">
        <f>ROUND(I291*H291,2)</f>
        <v>0</v>
      </c>
      <c r="K291" s="212" t="s">
        <v>1</v>
      </c>
      <c r="L291" s="44"/>
      <c r="M291" s="217" t="s">
        <v>1</v>
      </c>
      <c r="N291" s="218" t="s">
        <v>40</v>
      </c>
      <c r="O291" s="91"/>
      <c r="P291" s="219">
        <f>O291*H291</f>
        <v>0</v>
      </c>
      <c r="Q291" s="219">
        <v>0</v>
      </c>
      <c r="R291" s="219">
        <f>Q291*H291</f>
        <v>0</v>
      </c>
      <c r="S291" s="219">
        <v>0</v>
      </c>
      <c r="T291" s="22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1" t="s">
        <v>188</v>
      </c>
      <c r="AT291" s="221" t="s">
        <v>161</v>
      </c>
      <c r="AU291" s="221" t="s">
        <v>85</v>
      </c>
      <c r="AY291" s="17" t="s">
        <v>160</v>
      </c>
      <c r="BE291" s="222">
        <f>IF(N291="základní",J291,0)</f>
        <v>0</v>
      </c>
      <c r="BF291" s="222">
        <f>IF(N291="snížená",J291,0)</f>
        <v>0</v>
      </c>
      <c r="BG291" s="222">
        <f>IF(N291="zákl. přenesená",J291,0)</f>
        <v>0</v>
      </c>
      <c r="BH291" s="222">
        <f>IF(N291="sníž. přenesená",J291,0)</f>
        <v>0</v>
      </c>
      <c r="BI291" s="222">
        <f>IF(N291="nulová",J291,0)</f>
        <v>0</v>
      </c>
      <c r="BJ291" s="17" t="s">
        <v>83</v>
      </c>
      <c r="BK291" s="222">
        <f>ROUND(I291*H291,2)</f>
        <v>0</v>
      </c>
      <c r="BL291" s="17" t="s">
        <v>188</v>
      </c>
      <c r="BM291" s="221" t="s">
        <v>1273</v>
      </c>
    </row>
    <row r="292" s="2" customFormat="1">
      <c r="A292" s="38"/>
      <c r="B292" s="39"/>
      <c r="C292" s="40"/>
      <c r="D292" s="238" t="s">
        <v>811</v>
      </c>
      <c r="E292" s="40"/>
      <c r="F292" s="280" t="s">
        <v>1270</v>
      </c>
      <c r="G292" s="40"/>
      <c r="H292" s="40"/>
      <c r="I292" s="281"/>
      <c r="J292" s="40"/>
      <c r="K292" s="40"/>
      <c r="L292" s="44"/>
      <c r="M292" s="282"/>
      <c r="N292" s="283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811</v>
      </c>
      <c r="AU292" s="17" t="s">
        <v>85</v>
      </c>
    </row>
    <row r="293" s="2" customFormat="1" ht="24.15" customHeight="1">
      <c r="A293" s="38"/>
      <c r="B293" s="39"/>
      <c r="C293" s="210" t="s">
        <v>294</v>
      </c>
      <c r="D293" s="210" t="s">
        <v>161</v>
      </c>
      <c r="E293" s="211" t="s">
        <v>1274</v>
      </c>
      <c r="F293" s="212" t="s">
        <v>1275</v>
      </c>
      <c r="G293" s="213" t="s">
        <v>584</v>
      </c>
      <c r="H293" s="214">
        <v>2</v>
      </c>
      <c r="I293" s="215"/>
      <c r="J293" s="216">
        <f>ROUND(I293*H293,2)</f>
        <v>0</v>
      </c>
      <c r="K293" s="212" t="s">
        <v>1</v>
      </c>
      <c r="L293" s="44"/>
      <c r="M293" s="217" t="s">
        <v>1</v>
      </c>
      <c r="N293" s="218" t="s">
        <v>40</v>
      </c>
      <c r="O293" s="91"/>
      <c r="P293" s="219">
        <f>O293*H293</f>
        <v>0</v>
      </c>
      <c r="Q293" s="219">
        <v>0</v>
      </c>
      <c r="R293" s="219">
        <f>Q293*H293</f>
        <v>0</v>
      </c>
      <c r="S293" s="219">
        <v>0</v>
      </c>
      <c r="T293" s="22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1" t="s">
        <v>188</v>
      </c>
      <c r="AT293" s="221" t="s">
        <v>161</v>
      </c>
      <c r="AU293" s="221" t="s">
        <v>85</v>
      </c>
      <c r="AY293" s="17" t="s">
        <v>160</v>
      </c>
      <c r="BE293" s="222">
        <f>IF(N293="základní",J293,0)</f>
        <v>0</v>
      </c>
      <c r="BF293" s="222">
        <f>IF(N293="snížená",J293,0)</f>
        <v>0</v>
      </c>
      <c r="BG293" s="222">
        <f>IF(N293="zákl. přenesená",J293,0)</f>
        <v>0</v>
      </c>
      <c r="BH293" s="222">
        <f>IF(N293="sníž. přenesená",J293,0)</f>
        <v>0</v>
      </c>
      <c r="BI293" s="222">
        <f>IF(N293="nulová",J293,0)</f>
        <v>0</v>
      </c>
      <c r="BJ293" s="17" t="s">
        <v>83</v>
      </c>
      <c r="BK293" s="222">
        <f>ROUND(I293*H293,2)</f>
        <v>0</v>
      </c>
      <c r="BL293" s="17" t="s">
        <v>188</v>
      </c>
      <c r="BM293" s="221" t="s">
        <v>1276</v>
      </c>
    </row>
    <row r="294" s="2" customFormat="1">
      <c r="A294" s="38"/>
      <c r="B294" s="39"/>
      <c r="C294" s="40"/>
      <c r="D294" s="238" t="s">
        <v>811</v>
      </c>
      <c r="E294" s="40"/>
      <c r="F294" s="280" t="s">
        <v>1277</v>
      </c>
      <c r="G294" s="40"/>
      <c r="H294" s="40"/>
      <c r="I294" s="281"/>
      <c r="J294" s="40"/>
      <c r="K294" s="40"/>
      <c r="L294" s="44"/>
      <c r="M294" s="282"/>
      <c r="N294" s="283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811</v>
      </c>
      <c r="AU294" s="17" t="s">
        <v>85</v>
      </c>
    </row>
    <row r="295" s="2" customFormat="1" ht="24.15" customHeight="1">
      <c r="A295" s="38"/>
      <c r="B295" s="39"/>
      <c r="C295" s="210" t="s">
        <v>440</v>
      </c>
      <c r="D295" s="210" t="s">
        <v>161</v>
      </c>
      <c r="E295" s="211" t="s">
        <v>1278</v>
      </c>
      <c r="F295" s="212" t="s">
        <v>1279</v>
      </c>
      <c r="G295" s="213" t="s">
        <v>584</v>
      </c>
      <c r="H295" s="214">
        <v>1</v>
      </c>
      <c r="I295" s="215"/>
      <c r="J295" s="216">
        <f>ROUND(I295*H295,2)</f>
        <v>0</v>
      </c>
      <c r="K295" s="212" t="s">
        <v>1</v>
      </c>
      <c r="L295" s="44"/>
      <c r="M295" s="217" t="s">
        <v>1</v>
      </c>
      <c r="N295" s="218" t="s">
        <v>40</v>
      </c>
      <c r="O295" s="91"/>
      <c r="P295" s="219">
        <f>O295*H295</f>
        <v>0</v>
      </c>
      <c r="Q295" s="219">
        <v>0</v>
      </c>
      <c r="R295" s="219">
        <f>Q295*H295</f>
        <v>0</v>
      </c>
      <c r="S295" s="219">
        <v>0</v>
      </c>
      <c r="T295" s="22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1" t="s">
        <v>188</v>
      </c>
      <c r="AT295" s="221" t="s">
        <v>161</v>
      </c>
      <c r="AU295" s="221" t="s">
        <v>85</v>
      </c>
      <c r="AY295" s="17" t="s">
        <v>160</v>
      </c>
      <c r="BE295" s="222">
        <f>IF(N295="základní",J295,0)</f>
        <v>0</v>
      </c>
      <c r="BF295" s="222">
        <f>IF(N295="snížená",J295,0)</f>
        <v>0</v>
      </c>
      <c r="BG295" s="222">
        <f>IF(N295="zákl. přenesená",J295,0)</f>
        <v>0</v>
      </c>
      <c r="BH295" s="222">
        <f>IF(N295="sníž. přenesená",J295,0)</f>
        <v>0</v>
      </c>
      <c r="BI295" s="222">
        <f>IF(N295="nulová",J295,0)</f>
        <v>0</v>
      </c>
      <c r="BJ295" s="17" t="s">
        <v>83</v>
      </c>
      <c r="BK295" s="222">
        <f>ROUND(I295*H295,2)</f>
        <v>0</v>
      </c>
      <c r="BL295" s="17" t="s">
        <v>188</v>
      </c>
      <c r="BM295" s="221" t="s">
        <v>1280</v>
      </c>
    </row>
    <row r="296" s="2" customFormat="1">
      <c r="A296" s="38"/>
      <c r="B296" s="39"/>
      <c r="C296" s="40"/>
      <c r="D296" s="238" t="s">
        <v>811</v>
      </c>
      <c r="E296" s="40"/>
      <c r="F296" s="280" t="s">
        <v>1281</v>
      </c>
      <c r="G296" s="40"/>
      <c r="H296" s="40"/>
      <c r="I296" s="281"/>
      <c r="J296" s="40"/>
      <c r="K296" s="40"/>
      <c r="L296" s="44"/>
      <c r="M296" s="282"/>
      <c r="N296" s="283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811</v>
      </c>
      <c r="AU296" s="17" t="s">
        <v>85</v>
      </c>
    </row>
    <row r="297" s="2" customFormat="1" ht="33" customHeight="1">
      <c r="A297" s="38"/>
      <c r="B297" s="39"/>
      <c r="C297" s="210" t="s">
        <v>298</v>
      </c>
      <c r="D297" s="210" t="s">
        <v>161</v>
      </c>
      <c r="E297" s="211" t="s">
        <v>1282</v>
      </c>
      <c r="F297" s="212" t="s">
        <v>1283</v>
      </c>
      <c r="G297" s="213" t="s">
        <v>584</v>
      </c>
      <c r="H297" s="214">
        <v>1</v>
      </c>
      <c r="I297" s="215"/>
      <c r="J297" s="216">
        <f>ROUND(I297*H297,2)</f>
        <v>0</v>
      </c>
      <c r="K297" s="212" t="s">
        <v>1</v>
      </c>
      <c r="L297" s="44"/>
      <c r="M297" s="217" t="s">
        <v>1</v>
      </c>
      <c r="N297" s="218" t="s">
        <v>40</v>
      </c>
      <c r="O297" s="91"/>
      <c r="P297" s="219">
        <f>O297*H297</f>
        <v>0</v>
      </c>
      <c r="Q297" s="219">
        <v>0</v>
      </c>
      <c r="R297" s="219">
        <f>Q297*H297</f>
        <v>0</v>
      </c>
      <c r="S297" s="219">
        <v>0</v>
      </c>
      <c r="T297" s="22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1" t="s">
        <v>188</v>
      </c>
      <c r="AT297" s="221" t="s">
        <v>161</v>
      </c>
      <c r="AU297" s="221" t="s">
        <v>85</v>
      </c>
      <c r="AY297" s="17" t="s">
        <v>160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17" t="s">
        <v>83</v>
      </c>
      <c r="BK297" s="222">
        <f>ROUND(I297*H297,2)</f>
        <v>0</v>
      </c>
      <c r="BL297" s="17" t="s">
        <v>188</v>
      </c>
      <c r="BM297" s="221" t="s">
        <v>1284</v>
      </c>
    </row>
    <row r="298" s="2" customFormat="1">
      <c r="A298" s="38"/>
      <c r="B298" s="39"/>
      <c r="C298" s="40"/>
      <c r="D298" s="238" t="s">
        <v>811</v>
      </c>
      <c r="E298" s="40"/>
      <c r="F298" s="280" t="s">
        <v>1285</v>
      </c>
      <c r="G298" s="40"/>
      <c r="H298" s="40"/>
      <c r="I298" s="281"/>
      <c r="J298" s="40"/>
      <c r="K298" s="40"/>
      <c r="L298" s="44"/>
      <c r="M298" s="282"/>
      <c r="N298" s="28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811</v>
      </c>
      <c r="AU298" s="17" t="s">
        <v>85</v>
      </c>
    </row>
    <row r="299" s="2" customFormat="1" ht="37.8" customHeight="1">
      <c r="A299" s="38"/>
      <c r="B299" s="39"/>
      <c r="C299" s="210" t="s">
        <v>447</v>
      </c>
      <c r="D299" s="210" t="s">
        <v>161</v>
      </c>
      <c r="E299" s="211" t="s">
        <v>1286</v>
      </c>
      <c r="F299" s="212" t="s">
        <v>1287</v>
      </c>
      <c r="G299" s="213" t="s">
        <v>584</v>
      </c>
      <c r="H299" s="214">
        <v>2</v>
      </c>
      <c r="I299" s="215"/>
      <c r="J299" s="216">
        <f>ROUND(I299*H299,2)</f>
        <v>0</v>
      </c>
      <c r="K299" s="212" t="s">
        <v>1</v>
      </c>
      <c r="L299" s="44"/>
      <c r="M299" s="217" t="s">
        <v>1</v>
      </c>
      <c r="N299" s="218" t="s">
        <v>40</v>
      </c>
      <c r="O299" s="91"/>
      <c r="P299" s="219">
        <f>O299*H299</f>
        <v>0</v>
      </c>
      <c r="Q299" s="219">
        <v>0</v>
      </c>
      <c r="R299" s="219">
        <f>Q299*H299</f>
        <v>0</v>
      </c>
      <c r="S299" s="219">
        <v>0</v>
      </c>
      <c r="T299" s="22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1" t="s">
        <v>188</v>
      </c>
      <c r="AT299" s="221" t="s">
        <v>161</v>
      </c>
      <c r="AU299" s="221" t="s">
        <v>85</v>
      </c>
      <c r="AY299" s="17" t="s">
        <v>160</v>
      </c>
      <c r="BE299" s="222">
        <f>IF(N299="základní",J299,0)</f>
        <v>0</v>
      </c>
      <c r="BF299" s="222">
        <f>IF(N299="snížená",J299,0)</f>
        <v>0</v>
      </c>
      <c r="BG299" s="222">
        <f>IF(N299="zákl. přenesená",J299,0)</f>
        <v>0</v>
      </c>
      <c r="BH299" s="222">
        <f>IF(N299="sníž. přenesená",J299,0)</f>
        <v>0</v>
      </c>
      <c r="BI299" s="222">
        <f>IF(N299="nulová",J299,0)</f>
        <v>0</v>
      </c>
      <c r="BJ299" s="17" t="s">
        <v>83</v>
      </c>
      <c r="BK299" s="222">
        <f>ROUND(I299*H299,2)</f>
        <v>0</v>
      </c>
      <c r="BL299" s="17" t="s">
        <v>188</v>
      </c>
      <c r="BM299" s="221" t="s">
        <v>1288</v>
      </c>
    </row>
    <row r="300" s="2" customFormat="1">
      <c r="A300" s="38"/>
      <c r="B300" s="39"/>
      <c r="C300" s="40"/>
      <c r="D300" s="238" t="s">
        <v>811</v>
      </c>
      <c r="E300" s="40"/>
      <c r="F300" s="280" t="s">
        <v>1289</v>
      </c>
      <c r="G300" s="40"/>
      <c r="H300" s="40"/>
      <c r="I300" s="281"/>
      <c r="J300" s="40"/>
      <c r="K300" s="40"/>
      <c r="L300" s="44"/>
      <c r="M300" s="282"/>
      <c r="N300" s="283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811</v>
      </c>
      <c r="AU300" s="17" t="s">
        <v>85</v>
      </c>
    </row>
    <row r="301" s="2" customFormat="1" ht="33" customHeight="1">
      <c r="A301" s="38"/>
      <c r="B301" s="39"/>
      <c r="C301" s="210" t="s">
        <v>301</v>
      </c>
      <c r="D301" s="210" t="s">
        <v>161</v>
      </c>
      <c r="E301" s="211" t="s">
        <v>1290</v>
      </c>
      <c r="F301" s="212" t="s">
        <v>1291</v>
      </c>
      <c r="G301" s="213" t="s">
        <v>584</v>
      </c>
      <c r="H301" s="214">
        <v>1</v>
      </c>
      <c r="I301" s="215"/>
      <c r="J301" s="216">
        <f>ROUND(I301*H301,2)</f>
        <v>0</v>
      </c>
      <c r="K301" s="212" t="s">
        <v>1</v>
      </c>
      <c r="L301" s="44"/>
      <c r="M301" s="217" t="s">
        <v>1</v>
      </c>
      <c r="N301" s="218" t="s">
        <v>40</v>
      </c>
      <c r="O301" s="91"/>
      <c r="P301" s="219">
        <f>O301*H301</f>
        <v>0</v>
      </c>
      <c r="Q301" s="219">
        <v>0</v>
      </c>
      <c r="R301" s="219">
        <f>Q301*H301</f>
        <v>0</v>
      </c>
      <c r="S301" s="219">
        <v>0</v>
      </c>
      <c r="T301" s="22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1" t="s">
        <v>188</v>
      </c>
      <c r="AT301" s="221" t="s">
        <v>161</v>
      </c>
      <c r="AU301" s="221" t="s">
        <v>85</v>
      </c>
      <c r="AY301" s="17" t="s">
        <v>160</v>
      </c>
      <c r="BE301" s="222">
        <f>IF(N301="základní",J301,0)</f>
        <v>0</v>
      </c>
      <c r="BF301" s="222">
        <f>IF(N301="snížená",J301,0)</f>
        <v>0</v>
      </c>
      <c r="BG301" s="222">
        <f>IF(N301="zákl. přenesená",J301,0)</f>
        <v>0</v>
      </c>
      <c r="BH301" s="222">
        <f>IF(N301="sníž. přenesená",J301,0)</f>
        <v>0</v>
      </c>
      <c r="BI301" s="222">
        <f>IF(N301="nulová",J301,0)</f>
        <v>0</v>
      </c>
      <c r="BJ301" s="17" t="s">
        <v>83</v>
      </c>
      <c r="BK301" s="222">
        <f>ROUND(I301*H301,2)</f>
        <v>0</v>
      </c>
      <c r="BL301" s="17" t="s">
        <v>188</v>
      </c>
      <c r="BM301" s="221" t="s">
        <v>1292</v>
      </c>
    </row>
    <row r="302" s="2" customFormat="1">
      <c r="A302" s="38"/>
      <c r="B302" s="39"/>
      <c r="C302" s="40"/>
      <c r="D302" s="238" t="s">
        <v>811</v>
      </c>
      <c r="E302" s="40"/>
      <c r="F302" s="280" t="s">
        <v>1293</v>
      </c>
      <c r="G302" s="40"/>
      <c r="H302" s="40"/>
      <c r="I302" s="281"/>
      <c r="J302" s="40"/>
      <c r="K302" s="40"/>
      <c r="L302" s="44"/>
      <c r="M302" s="282"/>
      <c r="N302" s="28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811</v>
      </c>
      <c r="AU302" s="17" t="s">
        <v>85</v>
      </c>
    </row>
    <row r="303" s="2" customFormat="1" ht="16.5" customHeight="1">
      <c r="A303" s="38"/>
      <c r="B303" s="39"/>
      <c r="C303" s="210" t="s">
        <v>454</v>
      </c>
      <c r="D303" s="210" t="s">
        <v>161</v>
      </c>
      <c r="E303" s="211" t="s">
        <v>1294</v>
      </c>
      <c r="F303" s="212" t="s">
        <v>1295</v>
      </c>
      <c r="G303" s="213" t="s">
        <v>584</v>
      </c>
      <c r="H303" s="214">
        <v>2</v>
      </c>
      <c r="I303" s="215"/>
      <c r="J303" s="216">
        <f>ROUND(I303*H303,2)</f>
        <v>0</v>
      </c>
      <c r="K303" s="212" t="s">
        <v>1</v>
      </c>
      <c r="L303" s="44"/>
      <c r="M303" s="217" t="s">
        <v>1</v>
      </c>
      <c r="N303" s="218" t="s">
        <v>40</v>
      </c>
      <c r="O303" s="91"/>
      <c r="P303" s="219">
        <f>O303*H303</f>
        <v>0</v>
      </c>
      <c r="Q303" s="219">
        <v>0</v>
      </c>
      <c r="R303" s="219">
        <f>Q303*H303</f>
        <v>0</v>
      </c>
      <c r="S303" s="219">
        <v>0</v>
      </c>
      <c r="T303" s="22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1" t="s">
        <v>188</v>
      </c>
      <c r="AT303" s="221" t="s">
        <v>161</v>
      </c>
      <c r="AU303" s="221" t="s">
        <v>85</v>
      </c>
      <c r="AY303" s="17" t="s">
        <v>160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17" t="s">
        <v>83</v>
      </c>
      <c r="BK303" s="222">
        <f>ROUND(I303*H303,2)</f>
        <v>0</v>
      </c>
      <c r="BL303" s="17" t="s">
        <v>188</v>
      </c>
      <c r="BM303" s="221" t="s">
        <v>1296</v>
      </c>
    </row>
    <row r="304" s="2" customFormat="1">
      <c r="A304" s="38"/>
      <c r="B304" s="39"/>
      <c r="C304" s="40"/>
      <c r="D304" s="238" t="s">
        <v>811</v>
      </c>
      <c r="E304" s="40"/>
      <c r="F304" s="280" t="s">
        <v>1289</v>
      </c>
      <c r="G304" s="40"/>
      <c r="H304" s="40"/>
      <c r="I304" s="281"/>
      <c r="J304" s="40"/>
      <c r="K304" s="40"/>
      <c r="L304" s="44"/>
      <c r="M304" s="282"/>
      <c r="N304" s="283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811</v>
      </c>
      <c r="AU304" s="17" t="s">
        <v>85</v>
      </c>
    </row>
    <row r="305" s="2" customFormat="1" ht="24.15" customHeight="1">
      <c r="A305" s="38"/>
      <c r="B305" s="39"/>
      <c r="C305" s="210" t="s">
        <v>306</v>
      </c>
      <c r="D305" s="210" t="s">
        <v>161</v>
      </c>
      <c r="E305" s="211" t="s">
        <v>1297</v>
      </c>
      <c r="F305" s="212" t="s">
        <v>1298</v>
      </c>
      <c r="G305" s="213" t="s">
        <v>584</v>
      </c>
      <c r="H305" s="214">
        <v>1</v>
      </c>
      <c r="I305" s="215"/>
      <c r="J305" s="216">
        <f>ROUND(I305*H305,2)</f>
        <v>0</v>
      </c>
      <c r="K305" s="212" t="s">
        <v>1</v>
      </c>
      <c r="L305" s="44"/>
      <c r="M305" s="217" t="s">
        <v>1</v>
      </c>
      <c r="N305" s="218" t="s">
        <v>40</v>
      </c>
      <c r="O305" s="91"/>
      <c r="P305" s="219">
        <f>O305*H305</f>
        <v>0</v>
      </c>
      <c r="Q305" s="219">
        <v>0</v>
      </c>
      <c r="R305" s="219">
        <f>Q305*H305</f>
        <v>0</v>
      </c>
      <c r="S305" s="219">
        <v>0</v>
      </c>
      <c r="T305" s="22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1" t="s">
        <v>188</v>
      </c>
      <c r="AT305" s="221" t="s">
        <v>161</v>
      </c>
      <c r="AU305" s="221" t="s">
        <v>85</v>
      </c>
      <c r="AY305" s="17" t="s">
        <v>160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17" t="s">
        <v>83</v>
      </c>
      <c r="BK305" s="222">
        <f>ROUND(I305*H305,2)</f>
        <v>0</v>
      </c>
      <c r="BL305" s="17" t="s">
        <v>188</v>
      </c>
      <c r="BM305" s="221" t="s">
        <v>1299</v>
      </c>
    </row>
    <row r="306" s="2" customFormat="1" ht="16.5" customHeight="1">
      <c r="A306" s="38"/>
      <c r="B306" s="39"/>
      <c r="C306" s="210" t="s">
        <v>461</v>
      </c>
      <c r="D306" s="210" t="s">
        <v>161</v>
      </c>
      <c r="E306" s="211" t="s">
        <v>1300</v>
      </c>
      <c r="F306" s="212" t="s">
        <v>1301</v>
      </c>
      <c r="G306" s="213" t="s">
        <v>556</v>
      </c>
      <c r="H306" s="214">
        <v>1</v>
      </c>
      <c r="I306" s="215"/>
      <c r="J306" s="216">
        <f>ROUND(I306*H306,2)</f>
        <v>0</v>
      </c>
      <c r="K306" s="212" t="s">
        <v>1</v>
      </c>
      <c r="L306" s="44"/>
      <c r="M306" s="217" t="s">
        <v>1</v>
      </c>
      <c r="N306" s="218" t="s">
        <v>40</v>
      </c>
      <c r="O306" s="91"/>
      <c r="P306" s="219">
        <f>O306*H306</f>
        <v>0</v>
      </c>
      <c r="Q306" s="219">
        <v>0</v>
      </c>
      <c r="R306" s="219">
        <f>Q306*H306</f>
        <v>0</v>
      </c>
      <c r="S306" s="219">
        <v>0</v>
      </c>
      <c r="T306" s="22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1" t="s">
        <v>188</v>
      </c>
      <c r="AT306" s="221" t="s">
        <v>161</v>
      </c>
      <c r="AU306" s="221" t="s">
        <v>85</v>
      </c>
      <c r="AY306" s="17" t="s">
        <v>160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17" t="s">
        <v>83</v>
      </c>
      <c r="BK306" s="222">
        <f>ROUND(I306*H306,2)</f>
        <v>0</v>
      </c>
      <c r="BL306" s="17" t="s">
        <v>188</v>
      </c>
      <c r="BM306" s="221" t="s">
        <v>1302</v>
      </c>
    </row>
    <row r="307" s="2" customFormat="1" ht="16.5" customHeight="1">
      <c r="A307" s="38"/>
      <c r="B307" s="39"/>
      <c r="C307" s="210" t="s">
        <v>309</v>
      </c>
      <c r="D307" s="210" t="s">
        <v>161</v>
      </c>
      <c r="E307" s="211" t="s">
        <v>1303</v>
      </c>
      <c r="F307" s="212" t="s">
        <v>1304</v>
      </c>
      <c r="G307" s="213" t="s">
        <v>584</v>
      </c>
      <c r="H307" s="214">
        <v>1</v>
      </c>
      <c r="I307" s="215"/>
      <c r="J307" s="216">
        <f>ROUND(I307*H307,2)</f>
        <v>0</v>
      </c>
      <c r="K307" s="212" t="s">
        <v>1</v>
      </c>
      <c r="L307" s="44"/>
      <c r="M307" s="217" t="s">
        <v>1</v>
      </c>
      <c r="N307" s="218" t="s">
        <v>40</v>
      </c>
      <c r="O307" s="91"/>
      <c r="P307" s="219">
        <f>O307*H307</f>
        <v>0</v>
      </c>
      <c r="Q307" s="219">
        <v>0</v>
      </c>
      <c r="R307" s="219">
        <f>Q307*H307</f>
        <v>0</v>
      </c>
      <c r="S307" s="219">
        <v>0</v>
      </c>
      <c r="T307" s="22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1" t="s">
        <v>188</v>
      </c>
      <c r="AT307" s="221" t="s">
        <v>161</v>
      </c>
      <c r="AU307" s="221" t="s">
        <v>85</v>
      </c>
      <c r="AY307" s="17" t="s">
        <v>160</v>
      </c>
      <c r="BE307" s="222">
        <f>IF(N307="základní",J307,0)</f>
        <v>0</v>
      </c>
      <c r="BF307" s="222">
        <f>IF(N307="snížená",J307,0)</f>
        <v>0</v>
      </c>
      <c r="BG307" s="222">
        <f>IF(N307="zákl. přenesená",J307,0)</f>
        <v>0</v>
      </c>
      <c r="BH307" s="222">
        <f>IF(N307="sníž. přenesená",J307,0)</f>
        <v>0</v>
      </c>
      <c r="BI307" s="222">
        <f>IF(N307="nulová",J307,0)</f>
        <v>0</v>
      </c>
      <c r="BJ307" s="17" t="s">
        <v>83</v>
      </c>
      <c r="BK307" s="222">
        <f>ROUND(I307*H307,2)</f>
        <v>0</v>
      </c>
      <c r="BL307" s="17" t="s">
        <v>188</v>
      </c>
      <c r="BM307" s="221" t="s">
        <v>1305</v>
      </c>
    </row>
    <row r="308" s="2" customFormat="1" ht="16.5" customHeight="1">
      <c r="A308" s="38"/>
      <c r="B308" s="39"/>
      <c r="C308" s="210" t="s">
        <v>468</v>
      </c>
      <c r="D308" s="210" t="s">
        <v>161</v>
      </c>
      <c r="E308" s="211" t="s">
        <v>1306</v>
      </c>
      <c r="F308" s="212" t="s">
        <v>1307</v>
      </c>
      <c r="G308" s="213" t="s">
        <v>584</v>
      </c>
      <c r="H308" s="214">
        <v>1</v>
      </c>
      <c r="I308" s="215"/>
      <c r="J308" s="216">
        <f>ROUND(I308*H308,2)</f>
        <v>0</v>
      </c>
      <c r="K308" s="212" t="s">
        <v>1</v>
      </c>
      <c r="L308" s="44"/>
      <c r="M308" s="217" t="s">
        <v>1</v>
      </c>
      <c r="N308" s="218" t="s">
        <v>40</v>
      </c>
      <c r="O308" s="91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1" t="s">
        <v>188</v>
      </c>
      <c r="AT308" s="221" t="s">
        <v>161</v>
      </c>
      <c r="AU308" s="221" t="s">
        <v>85</v>
      </c>
      <c r="AY308" s="17" t="s">
        <v>160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17" t="s">
        <v>83</v>
      </c>
      <c r="BK308" s="222">
        <f>ROUND(I308*H308,2)</f>
        <v>0</v>
      </c>
      <c r="BL308" s="17" t="s">
        <v>188</v>
      </c>
      <c r="BM308" s="221" t="s">
        <v>1308</v>
      </c>
    </row>
    <row r="309" s="2" customFormat="1" ht="44.25" customHeight="1">
      <c r="A309" s="38"/>
      <c r="B309" s="39"/>
      <c r="C309" s="210" t="s">
        <v>314</v>
      </c>
      <c r="D309" s="210" t="s">
        <v>161</v>
      </c>
      <c r="E309" s="211" t="s">
        <v>1309</v>
      </c>
      <c r="F309" s="212" t="s">
        <v>1310</v>
      </c>
      <c r="G309" s="213" t="s">
        <v>596</v>
      </c>
      <c r="H309" s="214">
        <v>60.39</v>
      </c>
      <c r="I309" s="215"/>
      <c r="J309" s="216">
        <f>ROUND(I309*H309,2)</f>
        <v>0</v>
      </c>
      <c r="K309" s="212" t="s">
        <v>1</v>
      </c>
      <c r="L309" s="44"/>
      <c r="M309" s="217" t="s">
        <v>1</v>
      </c>
      <c r="N309" s="218" t="s">
        <v>40</v>
      </c>
      <c r="O309" s="91"/>
      <c r="P309" s="219">
        <f>O309*H309</f>
        <v>0</v>
      </c>
      <c r="Q309" s="219">
        <v>0</v>
      </c>
      <c r="R309" s="219">
        <f>Q309*H309</f>
        <v>0</v>
      </c>
      <c r="S309" s="219">
        <v>0</v>
      </c>
      <c r="T309" s="22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1" t="s">
        <v>188</v>
      </c>
      <c r="AT309" s="221" t="s">
        <v>161</v>
      </c>
      <c r="AU309" s="221" t="s">
        <v>85</v>
      </c>
      <c r="AY309" s="17" t="s">
        <v>160</v>
      </c>
      <c r="BE309" s="222">
        <f>IF(N309="základní",J309,0)</f>
        <v>0</v>
      </c>
      <c r="BF309" s="222">
        <f>IF(N309="snížená",J309,0)</f>
        <v>0</v>
      </c>
      <c r="BG309" s="222">
        <f>IF(N309="zákl. přenesená",J309,0)</f>
        <v>0</v>
      </c>
      <c r="BH309" s="222">
        <f>IF(N309="sníž. přenesená",J309,0)</f>
        <v>0</v>
      </c>
      <c r="BI309" s="222">
        <f>IF(N309="nulová",J309,0)</f>
        <v>0</v>
      </c>
      <c r="BJ309" s="17" t="s">
        <v>83</v>
      </c>
      <c r="BK309" s="222">
        <f>ROUND(I309*H309,2)</f>
        <v>0</v>
      </c>
      <c r="BL309" s="17" t="s">
        <v>188</v>
      </c>
      <c r="BM309" s="221" t="s">
        <v>1311</v>
      </c>
    </row>
    <row r="310" s="13" customFormat="1">
      <c r="A310" s="13"/>
      <c r="B310" s="236"/>
      <c r="C310" s="237"/>
      <c r="D310" s="238" t="s">
        <v>591</v>
      </c>
      <c r="E310" s="239" t="s">
        <v>1</v>
      </c>
      <c r="F310" s="240" t="s">
        <v>1312</v>
      </c>
      <c r="G310" s="237"/>
      <c r="H310" s="241">
        <v>60.39</v>
      </c>
      <c r="I310" s="242"/>
      <c r="J310" s="237"/>
      <c r="K310" s="237"/>
      <c r="L310" s="243"/>
      <c r="M310" s="244"/>
      <c r="N310" s="245"/>
      <c r="O310" s="245"/>
      <c r="P310" s="245"/>
      <c r="Q310" s="245"/>
      <c r="R310" s="245"/>
      <c r="S310" s="245"/>
      <c r="T310" s="24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7" t="s">
        <v>591</v>
      </c>
      <c r="AU310" s="247" t="s">
        <v>85</v>
      </c>
      <c r="AV310" s="13" t="s">
        <v>85</v>
      </c>
      <c r="AW310" s="13" t="s">
        <v>31</v>
      </c>
      <c r="AX310" s="13" t="s">
        <v>83</v>
      </c>
      <c r="AY310" s="247" t="s">
        <v>160</v>
      </c>
    </row>
    <row r="311" s="11" customFormat="1" ht="22.8" customHeight="1">
      <c r="A311" s="11"/>
      <c r="B311" s="196"/>
      <c r="C311" s="197"/>
      <c r="D311" s="198" t="s">
        <v>74</v>
      </c>
      <c r="E311" s="234" t="s">
        <v>1313</v>
      </c>
      <c r="F311" s="234" t="s">
        <v>1314</v>
      </c>
      <c r="G311" s="197"/>
      <c r="H311" s="197"/>
      <c r="I311" s="200"/>
      <c r="J311" s="235">
        <f>BK311</f>
        <v>0</v>
      </c>
      <c r="K311" s="197"/>
      <c r="L311" s="202"/>
      <c r="M311" s="203"/>
      <c r="N311" s="204"/>
      <c r="O311" s="204"/>
      <c r="P311" s="205">
        <f>SUM(P312:P341)</f>
        <v>0</v>
      </c>
      <c r="Q311" s="204"/>
      <c r="R311" s="205">
        <f>SUM(R312:R341)</f>
        <v>0</v>
      </c>
      <c r="S311" s="204"/>
      <c r="T311" s="206">
        <f>SUM(T312:T341)</f>
        <v>0.0032</v>
      </c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R311" s="207" t="s">
        <v>85</v>
      </c>
      <c r="AT311" s="208" t="s">
        <v>74</v>
      </c>
      <c r="AU311" s="208" t="s">
        <v>83</v>
      </c>
      <c r="AY311" s="207" t="s">
        <v>160</v>
      </c>
      <c r="BK311" s="209">
        <f>SUM(BK312:BK341)</f>
        <v>0</v>
      </c>
    </row>
    <row r="312" s="2" customFormat="1" ht="24.15" customHeight="1">
      <c r="A312" s="38"/>
      <c r="B312" s="39"/>
      <c r="C312" s="210" t="s">
        <v>475</v>
      </c>
      <c r="D312" s="210" t="s">
        <v>161</v>
      </c>
      <c r="E312" s="211" t="s">
        <v>1315</v>
      </c>
      <c r="F312" s="212" t="s">
        <v>1316</v>
      </c>
      <c r="G312" s="213" t="s">
        <v>584</v>
      </c>
      <c r="H312" s="214">
        <v>8</v>
      </c>
      <c r="I312" s="215"/>
      <c r="J312" s="216">
        <f>ROUND(I312*H312,2)</f>
        <v>0</v>
      </c>
      <c r="K312" s="212" t="s">
        <v>622</v>
      </c>
      <c r="L312" s="44"/>
      <c r="M312" s="217" t="s">
        <v>1</v>
      </c>
      <c r="N312" s="218" t="s">
        <v>40</v>
      </c>
      <c r="O312" s="91"/>
      <c r="P312" s="219">
        <f>O312*H312</f>
        <v>0</v>
      </c>
      <c r="Q312" s="219">
        <v>0</v>
      </c>
      <c r="R312" s="219">
        <f>Q312*H312</f>
        <v>0</v>
      </c>
      <c r="S312" s="219">
        <v>0.0004</v>
      </c>
      <c r="T312" s="220">
        <f>S312*H312</f>
        <v>0.0032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1" t="s">
        <v>188</v>
      </c>
      <c r="AT312" s="221" t="s">
        <v>161</v>
      </c>
      <c r="AU312" s="221" t="s">
        <v>85</v>
      </c>
      <c r="AY312" s="17" t="s">
        <v>160</v>
      </c>
      <c r="BE312" s="222">
        <f>IF(N312="základní",J312,0)</f>
        <v>0</v>
      </c>
      <c r="BF312" s="222">
        <f>IF(N312="snížená",J312,0)</f>
        <v>0</v>
      </c>
      <c r="BG312" s="222">
        <f>IF(N312="zákl. přenesená",J312,0)</f>
        <v>0</v>
      </c>
      <c r="BH312" s="222">
        <f>IF(N312="sníž. přenesená",J312,0)</f>
        <v>0</v>
      </c>
      <c r="BI312" s="222">
        <f>IF(N312="nulová",J312,0)</f>
        <v>0</v>
      </c>
      <c r="BJ312" s="17" t="s">
        <v>83</v>
      </c>
      <c r="BK312" s="222">
        <f>ROUND(I312*H312,2)</f>
        <v>0</v>
      </c>
      <c r="BL312" s="17" t="s">
        <v>188</v>
      </c>
      <c r="BM312" s="221" t="s">
        <v>1317</v>
      </c>
    </row>
    <row r="313" s="13" customFormat="1">
      <c r="A313" s="13"/>
      <c r="B313" s="236"/>
      <c r="C313" s="237"/>
      <c r="D313" s="238" t="s">
        <v>591</v>
      </c>
      <c r="E313" s="239" t="s">
        <v>1</v>
      </c>
      <c r="F313" s="240" t="s">
        <v>1318</v>
      </c>
      <c r="G313" s="237"/>
      <c r="H313" s="241">
        <v>8</v>
      </c>
      <c r="I313" s="242"/>
      <c r="J313" s="237"/>
      <c r="K313" s="237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591</v>
      </c>
      <c r="AU313" s="247" t="s">
        <v>85</v>
      </c>
      <c r="AV313" s="13" t="s">
        <v>85</v>
      </c>
      <c r="AW313" s="13" t="s">
        <v>31</v>
      </c>
      <c r="AX313" s="13" t="s">
        <v>83</v>
      </c>
      <c r="AY313" s="247" t="s">
        <v>160</v>
      </c>
    </row>
    <row r="314" s="2" customFormat="1" ht="24.15" customHeight="1">
      <c r="A314" s="38"/>
      <c r="B314" s="39"/>
      <c r="C314" s="210" t="s">
        <v>317</v>
      </c>
      <c r="D314" s="210" t="s">
        <v>161</v>
      </c>
      <c r="E314" s="211" t="s">
        <v>1319</v>
      </c>
      <c r="F314" s="212" t="s">
        <v>1320</v>
      </c>
      <c r="G314" s="213" t="s">
        <v>717</v>
      </c>
      <c r="H314" s="279"/>
      <c r="I314" s="215"/>
      <c r="J314" s="216">
        <f>ROUND(I314*H314,2)</f>
        <v>0</v>
      </c>
      <c r="K314" s="212" t="s">
        <v>622</v>
      </c>
      <c r="L314" s="44"/>
      <c r="M314" s="217" t="s">
        <v>1</v>
      </c>
      <c r="N314" s="218" t="s">
        <v>40</v>
      </c>
      <c r="O314" s="91"/>
      <c r="P314" s="219">
        <f>O314*H314</f>
        <v>0</v>
      </c>
      <c r="Q314" s="219">
        <v>0</v>
      </c>
      <c r="R314" s="219">
        <f>Q314*H314</f>
        <v>0</v>
      </c>
      <c r="S314" s="219">
        <v>0</v>
      </c>
      <c r="T314" s="22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1" t="s">
        <v>188</v>
      </c>
      <c r="AT314" s="221" t="s">
        <v>161</v>
      </c>
      <c r="AU314" s="221" t="s">
        <v>85</v>
      </c>
      <c r="AY314" s="17" t="s">
        <v>160</v>
      </c>
      <c r="BE314" s="222">
        <f>IF(N314="základní",J314,0)</f>
        <v>0</v>
      </c>
      <c r="BF314" s="222">
        <f>IF(N314="snížená",J314,0)</f>
        <v>0</v>
      </c>
      <c r="BG314" s="222">
        <f>IF(N314="zákl. přenesená",J314,0)</f>
        <v>0</v>
      </c>
      <c r="BH314" s="222">
        <f>IF(N314="sníž. přenesená",J314,0)</f>
        <v>0</v>
      </c>
      <c r="BI314" s="222">
        <f>IF(N314="nulová",J314,0)</f>
        <v>0</v>
      </c>
      <c r="BJ314" s="17" t="s">
        <v>83</v>
      </c>
      <c r="BK314" s="222">
        <f>ROUND(I314*H314,2)</f>
        <v>0</v>
      </c>
      <c r="BL314" s="17" t="s">
        <v>188</v>
      </c>
      <c r="BM314" s="221" t="s">
        <v>1321</v>
      </c>
    </row>
    <row r="315" s="2" customFormat="1" ht="16.5" customHeight="1">
      <c r="A315" s="38"/>
      <c r="B315" s="39"/>
      <c r="C315" s="210" t="s">
        <v>482</v>
      </c>
      <c r="D315" s="210" t="s">
        <v>161</v>
      </c>
      <c r="E315" s="211" t="s">
        <v>1322</v>
      </c>
      <c r="F315" s="212" t="s">
        <v>1323</v>
      </c>
      <c r="G315" s="213" t="s">
        <v>584</v>
      </c>
      <c r="H315" s="214">
        <v>2</v>
      </c>
      <c r="I315" s="215"/>
      <c r="J315" s="216">
        <f>ROUND(I315*H315,2)</f>
        <v>0</v>
      </c>
      <c r="K315" s="212" t="s">
        <v>1</v>
      </c>
      <c r="L315" s="44"/>
      <c r="M315" s="217" t="s">
        <v>1</v>
      </c>
      <c r="N315" s="218" t="s">
        <v>40</v>
      </c>
      <c r="O315" s="91"/>
      <c r="P315" s="219">
        <f>O315*H315</f>
        <v>0</v>
      </c>
      <c r="Q315" s="219">
        <v>0</v>
      </c>
      <c r="R315" s="219">
        <f>Q315*H315</f>
        <v>0</v>
      </c>
      <c r="S315" s="219">
        <v>0</v>
      </c>
      <c r="T315" s="22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1" t="s">
        <v>188</v>
      </c>
      <c r="AT315" s="221" t="s">
        <v>161</v>
      </c>
      <c r="AU315" s="221" t="s">
        <v>85</v>
      </c>
      <c r="AY315" s="17" t="s">
        <v>160</v>
      </c>
      <c r="BE315" s="222">
        <f>IF(N315="základní",J315,0)</f>
        <v>0</v>
      </c>
      <c r="BF315" s="222">
        <f>IF(N315="snížená",J315,0)</f>
        <v>0</v>
      </c>
      <c r="BG315" s="222">
        <f>IF(N315="zákl. přenesená",J315,0)</f>
        <v>0</v>
      </c>
      <c r="BH315" s="222">
        <f>IF(N315="sníž. přenesená",J315,0)</f>
        <v>0</v>
      </c>
      <c r="BI315" s="222">
        <f>IF(N315="nulová",J315,0)</f>
        <v>0</v>
      </c>
      <c r="BJ315" s="17" t="s">
        <v>83</v>
      </c>
      <c r="BK315" s="222">
        <f>ROUND(I315*H315,2)</f>
        <v>0</v>
      </c>
      <c r="BL315" s="17" t="s">
        <v>188</v>
      </c>
      <c r="BM315" s="221" t="s">
        <v>1324</v>
      </c>
    </row>
    <row r="316" s="2" customFormat="1">
      <c r="A316" s="38"/>
      <c r="B316" s="39"/>
      <c r="C316" s="40"/>
      <c r="D316" s="238" t="s">
        <v>811</v>
      </c>
      <c r="E316" s="40"/>
      <c r="F316" s="280" t="s">
        <v>1325</v>
      </c>
      <c r="G316" s="40"/>
      <c r="H316" s="40"/>
      <c r="I316" s="281"/>
      <c r="J316" s="40"/>
      <c r="K316" s="40"/>
      <c r="L316" s="44"/>
      <c r="M316" s="282"/>
      <c r="N316" s="283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811</v>
      </c>
      <c r="AU316" s="17" t="s">
        <v>85</v>
      </c>
    </row>
    <row r="317" s="2" customFormat="1" ht="78" customHeight="1">
      <c r="A317" s="38"/>
      <c r="B317" s="39"/>
      <c r="C317" s="210" t="s">
        <v>321</v>
      </c>
      <c r="D317" s="210" t="s">
        <v>161</v>
      </c>
      <c r="E317" s="211" t="s">
        <v>1326</v>
      </c>
      <c r="F317" s="212" t="s">
        <v>1327</v>
      </c>
      <c r="G317" s="213" t="s">
        <v>584</v>
      </c>
      <c r="H317" s="214">
        <v>54</v>
      </c>
      <c r="I317" s="215"/>
      <c r="J317" s="216">
        <f>ROUND(I317*H317,2)</f>
        <v>0</v>
      </c>
      <c r="K317" s="212" t="s">
        <v>1</v>
      </c>
      <c r="L317" s="44"/>
      <c r="M317" s="217" t="s">
        <v>1</v>
      </c>
      <c r="N317" s="218" t="s">
        <v>40</v>
      </c>
      <c r="O317" s="91"/>
      <c r="P317" s="219">
        <f>O317*H317</f>
        <v>0</v>
      </c>
      <c r="Q317" s="219">
        <v>0</v>
      </c>
      <c r="R317" s="219">
        <f>Q317*H317</f>
        <v>0</v>
      </c>
      <c r="S317" s="219">
        <v>0</v>
      </c>
      <c r="T317" s="22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1" t="s">
        <v>188</v>
      </c>
      <c r="AT317" s="221" t="s">
        <v>161</v>
      </c>
      <c r="AU317" s="221" t="s">
        <v>85</v>
      </c>
      <c r="AY317" s="17" t="s">
        <v>160</v>
      </c>
      <c r="BE317" s="222">
        <f>IF(N317="základní",J317,0)</f>
        <v>0</v>
      </c>
      <c r="BF317" s="222">
        <f>IF(N317="snížená",J317,0)</f>
        <v>0</v>
      </c>
      <c r="BG317" s="222">
        <f>IF(N317="zákl. přenesená",J317,0)</f>
        <v>0</v>
      </c>
      <c r="BH317" s="222">
        <f>IF(N317="sníž. přenesená",J317,0)</f>
        <v>0</v>
      </c>
      <c r="BI317" s="222">
        <f>IF(N317="nulová",J317,0)</f>
        <v>0</v>
      </c>
      <c r="BJ317" s="17" t="s">
        <v>83</v>
      </c>
      <c r="BK317" s="222">
        <f>ROUND(I317*H317,2)</f>
        <v>0</v>
      </c>
      <c r="BL317" s="17" t="s">
        <v>188</v>
      </c>
      <c r="BM317" s="221" t="s">
        <v>1328</v>
      </c>
    </row>
    <row r="318" s="2" customFormat="1">
      <c r="A318" s="38"/>
      <c r="B318" s="39"/>
      <c r="C318" s="40"/>
      <c r="D318" s="238" t="s">
        <v>811</v>
      </c>
      <c r="E318" s="40"/>
      <c r="F318" s="280" t="s">
        <v>1329</v>
      </c>
      <c r="G318" s="40"/>
      <c r="H318" s="40"/>
      <c r="I318" s="281"/>
      <c r="J318" s="40"/>
      <c r="K318" s="40"/>
      <c r="L318" s="44"/>
      <c r="M318" s="282"/>
      <c r="N318" s="283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811</v>
      </c>
      <c r="AU318" s="17" t="s">
        <v>85</v>
      </c>
    </row>
    <row r="319" s="13" customFormat="1">
      <c r="A319" s="13"/>
      <c r="B319" s="236"/>
      <c r="C319" s="237"/>
      <c r="D319" s="238" t="s">
        <v>591</v>
      </c>
      <c r="E319" s="239" t="s">
        <v>1</v>
      </c>
      <c r="F319" s="240" t="s">
        <v>1330</v>
      </c>
      <c r="G319" s="237"/>
      <c r="H319" s="241">
        <v>54</v>
      </c>
      <c r="I319" s="242"/>
      <c r="J319" s="237"/>
      <c r="K319" s="237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591</v>
      </c>
      <c r="AU319" s="247" t="s">
        <v>85</v>
      </c>
      <c r="AV319" s="13" t="s">
        <v>85</v>
      </c>
      <c r="AW319" s="13" t="s">
        <v>31</v>
      </c>
      <c r="AX319" s="13" t="s">
        <v>83</v>
      </c>
      <c r="AY319" s="247" t="s">
        <v>160</v>
      </c>
    </row>
    <row r="320" s="2" customFormat="1" ht="78" customHeight="1">
      <c r="A320" s="38"/>
      <c r="B320" s="39"/>
      <c r="C320" s="210" t="s">
        <v>489</v>
      </c>
      <c r="D320" s="210" t="s">
        <v>161</v>
      </c>
      <c r="E320" s="211" t="s">
        <v>1331</v>
      </c>
      <c r="F320" s="212" t="s">
        <v>1327</v>
      </c>
      <c r="G320" s="213" t="s">
        <v>584</v>
      </c>
      <c r="H320" s="214">
        <v>36</v>
      </c>
      <c r="I320" s="215"/>
      <c r="J320" s="216">
        <f>ROUND(I320*H320,2)</f>
        <v>0</v>
      </c>
      <c r="K320" s="212" t="s">
        <v>1</v>
      </c>
      <c r="L320" s="44"/>
      <c r="M320" s="217" t="s">
        <v>1</v>
      </c>
      <c r="N320" s="218" t="s">
        <v>40</v>
      </c>
      <c r="O320" s="91"/>
      <c r="P320" s="219">
        <f>O320*H320</f>
        <v>0</v>
      </c>
      <c r="Q320" s="219">
        <v>0</v>
      </c>
      <c r="R320" s="219">
        <f>Q320*H320</f>
        <v>0</v>
      </c>
      <c r="S320" s="219">
        <v>0</v>
      </c>
      <c r="T320" s="22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1" t="s">
        <v>188</v>
      </c>
      <c r="AT320" s="221" t="s">
        <v>161</v>
      </c>
      <c r="AU320" s="221" t="s">
        <v>85</v>
      </c>
      <c r="AY320" s="17" t="s">
        <v>160</v>
      </c>
      <c r="BE320" s="222">
        <f>IF(N320="základní",J320,0)</f>
        <v>0</v>
      </c>
      <c r="BF320" s="222">
        <f>IF(N320="snížená",J320,0)</f>
        <v>0</v>
      </c>
      <c r="BG320" s="222">
        <f>IF(N320="zákl. přenesená",J320,0)</f>
        <v>0</v>
      </c>
      <c r="BH320" s="222">
        <f>IF(N320="sníž. přenesená",J320,0)</f>
        <v>0</v>
      </c>
      <c r="BI320" s="222">
        <f>IF(N320="nulová",J320,0)</f>
        <v>0</v>
      </c>
      <c r="BJ320" s="17" t="s">
        <v>83</v>
      </c>
      <c r="BK320" s="222">
        <f>ROUND(I320*H320,2)</f>
        <v>0</v>
      </c>
      <c r="BL320" s="17" t="s">
        <v>188</v>
      </c>
      <c r="BM320" s="221" t="s">
        <v>1332</v>
      </c>
    </row>
    <row r="321" s="2" customFormat="1">
      <c r="A321" s="38"/>
      <c r="B321" s="39"/>
      <c r="C321" s="40"/>
      <c r="D321" s="238" t="s">
        <v>811</v>
      </c>
      <c r="E321" s="40"/>
      <c r="F321" s="280" t="s">
        <v>1333</v>
      </c>
      <c r="G321" s="40"/>
      <c r="H321" s="40"/>
      <c r="I321" s="281"/>
      <c r="J321" s="40"/>
      <c r="K321" s="40"/>
      <c r="L321" s="44"/>
      <c r="M321" s="282"/>
      <c r="N321" s="28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811</v>
      </c>
      <c r="AU321" s="17" t="s">
        <v>85</v>
      </c>
    </row>
    <row r="322" s="13" customFormat="1">
      <c r="A322" s="13"/>
      <c r="B322" s="236"/>
      <c r="C322" s="237"/>
      <c r="D322" s="238" t="s">
        <v>591</v>
      </c>
      <c r="E322" s="239" t="s">
        <v>1</v>
      </c>
      <c r="F322" s="240" t="s">
        <v>1334</v>
      </c>
      <c r="G322" s="237"/>
      <c r="H322" s="241">
        <v>36</v>
      </c>
      <c r="I322" s="242"/>
      <c r="J322" s="237"/>
      <c r="K322" s="237"/>
      <c r="L322" s="243"/>
      <c r="M322" s="244"/>
      <c r="N322" s="245"/>
      <c r="O322" s="245"/>
      <c r="P322" s="245"/>
      <c r="Q322" s="245"/>
      <c r="R322" s="245"/>
      <c r="S322" s="245"/>
      <c r="T322" s="24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7" t="s">
        <v>591</v>
      </c>
      <c r="AU322" s="247" t="s">
        <v>85</v>
      </c>
      <c r="AV322" s="13" t="s">
        <v>85</v>
      </c>
      <c r="AW322" s="13" t="s">
        <v>31</v>
      </c>
      <c r="AX322" s="13" t="s">
        <v>83</v>
      </c>
      <c r="AY322" s="247" t="s">
        <v>160</v>
      </c>
    </row>
    <row r="323" s="2" customFormat="1" ht="16.5" customHeight="1">
      <c r="A323" s="38"/>
      <c r="B323" s="39"/>
      <c r="C323" s="210" t="s">
        <v>324</v>
      </c>
      <c r="D323" s="210" t="s">
        <v>161</v>
      </c>
      <c r="E323" s="211" t="s">
        <v>1335</v>
      </c>
      <c r="F323" s="212" t="s">
        <v>1336</v>
      </c>
      <c r="G323" s="213" t="s">
        <v>584</v>
      </c>
      <c r="H323" s="214">
        <v>1</v>
      </c>
      <c r="I323" s="215"/>
      <c r="J323" s="216">
        <f>ROUND(I323*H323,2)</f>
        <v>0</v>
      </c>
      <c r="K323" s="212" t="s">
        <v>1</v>
      </c>
      <c r="L323" s="44"/>
      <c r="M323" s="217" t="s">
        <v>1</v>
      </c>
      <c r="N323" s="218" t="s">
        <v>40</v>
      </c>
      <c r="O323" s="91"/>
      <c r="P323" s="219">
        <f>O323*H323</f>
        <v>0</v>
      </c>
      <c r="Q323" s="219">
        <v>0</v>
      </c>
      <c r="R323" s="219">
        <f>Q323*H323</f>
        <v>0</v>
      </c>
      <c r="S323" s="219">
        <v>0</v>
      </c>
      <c r="T323" s="22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1" t="s">
        <v>188</v>
      </c>
      <c r="AT323" s="221" t="s">
        <v>161</v>
      </c>
      <c r="AU323" s="221" t="s">
        <v>85</v>
      </c>
      <c r="AY323" s="17" t="s">
        <v>160</v>
      </c>
      <c r="BE323" s="222">
        <f>IF(N323="základní",J323,0)</f>
        <v>0</v>
      </c>
      <c r="BF323" s="222">
        <f>IF(N323="snížená",J323,0)</f>
        <v>0</v>
      </c>
      <c r="BG323" s="222">
        <f>IF(N323="zákl. přenesená",J323,0)</f>
        <v>0</v>
      </c>
      <c r="BH323" s="222">
        <f>IF(N323="sníž. přenesená",J323,0)</f>
        <v>0</v>
      </c>
      <c r="BI323" s="222">
        <f>IF(N323="nulová",J323,0)</f>
        <v>0</v>
      </c>
      <c r="BJ323" s="17" t="s">
        <v>83</v>
      </c>
      <c r="BK323" s="222">
        <f>ROUND(I323*H323,2)</f>
        <v>0</v>
      </c>
      <c r="BL323" s="17" t="s">
        <v>188</v>
      </c>
      <c r="BM323" s="221" t="s">
        <v>1337</v>
      </c>
    </row>
    <row r="324" s="2" customFormat="1">
      <c r="A324" s="38"/>
      <c r="B324" s="39"/>
      <c r="C324" s="40"/>
      <c r="D324" s="238" t="s">
        <v>811</v>
      </c>
      <c r="E324" s="40"/>
      <c r="F324" s="280" t="s">
        <v>1338</v>
      </c>
      <c r="G324" s="40"/>
      <c r="H324" s="40"/>
      <c r="I324" s="281"/>
      <c r="J324" s="40"/>
      <c r="K324" s="40"/>
      <c r="L324" s="44"/>
      <c r="M324" s="282"/>
      <c r="N324" s="283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811</v>
      </c>
      <c r="AU324" s="17" t="s">
        <v>85</v>
      </c>
    </row>
    <row r="325" s="2" customFormat="1" ht="37.8" customHeight="1">
      <c r="A325" s="38"/>
      <c r="B325" s="39"/>
      <c r="C325" s="210" t="s">
        <v>496</v>
      </c>
      <c r="D325" s="210" t="s">
        <v>161</v>
      </c>
      <c r="E325" s="211" t="s">
        <v>1339</v>
      </c>
      <c r="F325" s="212" t="s">
        <v>1340</v>
      </c>
      <c r="G325" s="213" t="s">
        <v>584</v>
      </c>
      <c r="H325" s="214">
        <v>2</v>
      </c>
      <c r="I325" s="215"/>
      <c r="J325" s="216">
        <f>ROUND(I325*H325,2)</f>
        <v>0</v>
      </c>
      <c r="K325" s="212" t="s">
        <v>1</v>
      </c>
      <c r="L325" s="44"/>
      <c r="M325" s="217" t="s">
        <v>1</v>
      </c>
      <c r="N325" s="218" t="s">
        <v>40</v>
      </c>
      <c r="O325" s="91"/>
      <c r="P325" s="219">
        <f>O325*H325</f>
        <v>0</v>
      </c>
      <c r="Q325" s="219">
        <v>0</v>
      </c>
      <c r="R325" s="219">
        <f>Q325*H325</f>
        <v>0</v>
      </c>
      <c r="S325" s="219">
        <v>0</v>
      </c>
      <c r="T325" s="22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1" t="s">
        <v>188</v>
      </c>
      <c r="AT325" s="221" t="s">
        <v>161</v>
      </c>
      <c r="AU325" s="221" t="s">
        <v>85</v>
      </c>
      <c r="AY325" s="17" t="s">
        <v>160</v>
      </c>
      <c r="BE325" s="222">
        <f>IF(N325="základní",J325,0)</f>
        <v>0</v>
      </c>
      <c r="BF325" s="222">
        <f>IF(N325="snížená",J325,0)</f>
        <v>0</v>
      </c>
      <c r="BG325" s="222">
        <f>IF(N325="zákl. přenesená",J325,0)</f>
        <v>0</v>
      </c>
      <c r="BH325" s="222">
        <f>IF(N325="sníž. přenesená",J325,0)</f>
        <v>0</v>
      </c>
      <c r="BI325" s="222">
        <f>IF(N325="nulová",J325,0)</f>
        <v>0</v>
      </c>
      <c r="BJ325" s="17" t="s">
        <v>83</v>
      </c>
      <c r="BK325" s="222">
        <f>ROUND(I325*H325,2)</f>
        <v>0</v>
      </c>
      <c r="BL325" s="17" t="s">
        <v>188</v>
      </c>
      <c r="BM325" s="221" t="s">
        <v>1341</v>
      </c>
    </row>
    <row r="326" s="2" customFormat="1">
      <c r="A326" s="38"/>
      <c r="B326" s="39"/>
      <c r="C326" s="40"/>
      <c r="D326" s="238" t="s">
        <v>811</v>
      </c>
      <c r="E326" s="40"/>
      <c r="F326" s="280" t="s">
        <v>1342</v>
      </c>
      <c r="G326" s="40"/>
      <c r="H326" s="40"/>
      <c r="I326" s="281"/>
      <c r="J326" s="40"/>
      <c r="K326" s="40"/>
      <c r="L326" s="44"/>
      <c r="M326" s="282"/>
      <c r="N326" s="28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811</v>
      </c>
      <c r="AU326" s="17" t="s">
        <v>85</v>
      </c>
    </row>
    <row r="327" s="2" customFormat="1" ht="49.05" customHeight="1">
      <c r="A327" s="38"/>
      <c r="B327" s="39"/>
      <c r="C327" s="210" t="s">
        <v>328</v>
      </c>
      <c r="D327" s="210" t="s">
        <v>161</v>
      </c>
      <c r="E327" s="211" t="s">
        <v>1343</v>
      </c>
      <c r="F327" s="212" t="s">
        <v>1344</v>
      </c>
      <c r="G327" s="213" t="s">
        <v>584</v>
      </c>
      <c r="H327" s="214">
        <v>8</v>
      </c>
      <c r="I327" s="215"/>
      <c r="J327" s="216">
        <f>ROUND(I327*H327,2)</f>
        <v>0</v>
      </c>
      <c r="K327" s="212" t="s">
        <v>1</v>
      </c>
      <c r="L327" s="44"/>
      <c r="M327" s="217" t="s">
        <v>1</v>
      </c>
      <c r="N327" s="218" t="s">
        <v>40</v>
      </c>
      <c r="O327" s="91"/>
      <c r="P327" s="219">
        <f>O327*H327</f>
        <v>0</v>
      </c>
      <c r="Q327" s="219">
        <v>0</v>
      </c>
      <c r="R327" s="219">
        <f>Q327*H327</f>
        <v>0</v>
      </c>
      <c r="S327" s="219">
        <v>0</v>
      </c>
      <c r="T327" s="22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1" t="s">
        <v>188</v>
      </c>
      <c r="AT327" s="221" t="s">
        <v>161</v>
      </c>
      <c r="AU327" s="221" t="s">
        <v>85</v>
      </c>
      <c r="AY327" s="17" t="s">
        <v>160</v>
      </c>
      <c r="BE327" s="222">
        <f>IF(N327="základní",J327,0)</f>
        <v>0</v>
      </c>
      <c r="BF327" s="222">
        <f>IF(N327="snížená",J327,0)</f>
        <v>0</v>
      </c>
      <c r="BG327" s="222">
        <f>IF(N327="zákl. přenesená",J327,0)</f>
        <v>0</v>
      </c>
      <c r="BH327" s="222">
        <f>IF(N327="sníž. přenesená",J327,0)</f>
        <v>0</v>
      </c>
      <c r="BI327" s="222">
        <f>IF(N327="nulová",J327,0)</f>
        <v>0</v>
      </c>
      <c r="BJ327" s="17" t="s">
        <v>83</v>
      </c>
      <c r="BK327" s="222">
        <f>ROUND(I327*H327,2)</f>
        <v>0</v>
      </c>
      <c r="BL327" s="17" t="s">
        <v>188</v>
      </c>
      <c r="BM327" s="221" t="s">
        <v>1345</v>
      </c>
    </row>
    <row r="328" s="2" customFormat="1" ht="55.5" customHeight="1">
      <c r="A328" s="38"/>
      <c r="B328" s="39"/>
      <c r="C328" s="210" t="s">
        <v>505</v>
      </c>
      <c r="D328" s="210" t="s">
        <v>161</v>
      </c>
      <c r="E328" s="211" t="s">
        <v>1346</v>
      </c>
      <c r="F328" s="212" t="s">
        <v>1347</v>
      </c>
      <c r="G328" s="213" t="s">
        <v>584</v>
      </c>
      <c r="H328" s="214">
        <v>1</v>
      </c>
      <c r="I328" s="215"/>
      <c r="J328" s="216">
        <f>ROUND(I328*H328,2)</f>
        <v>0</v>
      </c>
      <c r="K328" s="212" t="s">
        <v>1</v>
      </c>
      <c r="L328" s="44"/>
      <c r="M328" s="217" t="s">
        <v>1</v>
      </c>
      <c r="N328" s="218" t="s">
        <v>40</v>
      </c>
      <c r="O328" s="91"/>
      <c r="P328" s="219">
        <f>O328*H328</f>
        <v>0</v>
      </c>
      <c r="Q328" s="219">
        <v>0</v>
      </c>
      <c r="R328" s="219">
        <f>Q328*H328</f>
        <v>0</v>
      </c>
      <c r="S328" s="219">
        <v>0</v>
      </c>
      <c r="T328" s="22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1" t="s">
        <v>188</v>
      </c>
      <c r="AT328" s="221" t="s">
        <v>161</v>
      </c>
      <c r="AU328" s="221" t="s">
        <v>85</v>
      </c>
      <c r="AY328" s="17" t="s">
        <v>160</v>
      </c>
      <c r="BE328" s="222">
        <f>IF(N328="základní",J328,0)</f>
        <v>0</v>
      </c>
      <c r="BF328" s="222">
        <f>IF(N328="snížená",J328,0)</f>
        <v>0</v>
      </c>
      <c r="BG328" s="222">
        <f>IF(N328="zákl. přenesená",J328,0)</f>
        <v>0</v>
      </c>
      <c r="BH328" s="222">
        <f>IF(N328="sníž. přenesená",J328,0)</f>
        <v>0</v>
      </c>
      <c r="BI328" s="222">
        <f>IF(N328="nulová",J328,0)</f>
        <v>0</v>
      </c>
      <c r="BJ328" s="17" t="s">
        <v>83</v>
      </c>
      <c r="BK328" s="222">
        <f>ROUND(I328*H328,2)</f>
        <v>0</v>
      </c>
      <c r="BL328" s="17" t="s">
        <v>188</v>
      </c>
      <c r="BM328" s="221" t="s">
        <v>1348</v>
      </c>
    </row>
    <row r="329" s="2" customFormat="1" ht="55.5" customHeight="1">
      <c r="A329" s="38"/>
      <c r="B329" s="39"/>
      <c r="C329" s="210" t="s">
        <v>333</v>
      </c>
      <c r="D329" s="210" t="s">
        <v>161</v>
      </c>
      <c r="E329" s="211" t="s">
        <v>1349</v>
      </c>
      <c r="F329" s="212" t="s">
        <v>1350</v>
      </c>
      <c r="G329" s="213" t="s">
        <v>584</v>
      </c>
      <c r="H329" s="214">
        <v>1</v>
      </c>
      <c r="I329" s="215"/>
      <c r="J329" s="216">
        <f>ROUND(I329*H329,2)</f>
        <v>0</v>
      </c>
      <c r="K329" s="212" t="s">
        <v>1</v>
      </c>
      <c r="L329" s="44"/>
      <c r="M329" s="217" t="s">
        <v>1</v>
      </c>
      <c r="N329" s="218" t="s">
        <v>40</v>
      </c>
      <c r="O329" s="91"/>
      <c r="P329" s="219">
        <f>O329*H329</f>
        <v>0</v>
      </c>
      <c r="Q329" s="219">
        <v>0</v>
      </c>
      <c r="R329" s="219">
        <f>Q329*H329</f>
        <v>0</v>
      </c>
      <c r="S329" s="219">
        <v>0</v>
      </c>
      <c r="T329" s="22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1" t="s">
        <v>188</v>
      </c>
      <c r="AT329" s="221" t="s">
        <v>161</v>
      </c>
      <c r="AU329" s="221" t="s">
        <v>85</v>
      </c>
      <c r="AY329" s="17" t="s">
        <v>160</v>
      </c>
      <c r="BE329" s="222">
        <f>IF(N329="základní",J329,0)</f>
        <v>0</v>
      </c>
      <c r="BF329" s="222">
        <f>IF(N329="snížená",J329,0)</f>
        <v>0</v>
      </c>
      <c r="BG329" s="222">
        <f>IF(N329="zákl. přenesená",J329,0)</f>
        <v>0</v>
      </c>
      <c r="BH329" s="222">
        <f>IF(N329="sníž. přenesená",J329,0)</f>
        <v>0</v>
      </c>
      <c r="BI329" s="222">
        <f>IF(N329="nulová",J329,0)</f>
        <v>0</v>
      </c>
      <c r="BJ329" s="17" t="s">
        <v>83</v>
      </c>
      <c r="BK329" s="222">
        <f>ROUND(I329*H329,2)</f>
        <v>0</v>
      </c>
      <c r="BL329" s="17" t="s">
        <v>188</v>
      </c>
      <c r="BM329" s="221" t="s">
        <v>1351</v>
      </c>
    </row>
    <row r="330" s="2" customFormat="1" ht="24.15" customHeight="1">
      <c r="A330" s="38"/>
      <c r="B330" s="39"/>
      <c r="C330" s="210" t="s">
        <v>512</v>
      </c>
      <c r="D330" s="210" t="s">
        <v>161</v>
      </c>
      <c r="E330" s="211" t="s">
        <v>1352</v>
      </c>
      <c r="F330" s="212" t="s">
        <v>1353</v>
      </c>
      <c r="G330" s="213" t="s">
        <v>584</v>
      </c>
      <c r="H330" s="214">
        <v>3</v>
      </c>
      <c r="I330" s="215"/>
      <c r="J330" s="216">
        <f>ROUND(I330*H330,2)</f>
        <v>0</v>
      </c>
      <c r="K330" s="212" t="s">
        <v>1</v>
      </c>
      <c r="L330" s="44"/>
      <c r="M330" s="217" t="s">
        <v>1</v>
      </c>
      <c r="N330" s="218" t="s">
        <v>40</v>
      </c>
      <c r="O330" s="91"/>
      <c r="P330" s="219">
        <f>O330*H330</f>
        <v>0</v>
      </c>
      <c r="Q330" s="219">
        <v>0</v>
      </c>
      <c r="R330" s="219">
        <f>Q330*H330</f>
        <v>0</v>
      </c>
      <c r="S330" s="219">
        <v>0</v>
      </c>
      <c r="T330" s="22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1" t="s">
        <v>188</v>
      </c>
      <c r="AT330" s="221" t="s">
        <v>161</v>
      </c>
      <c r="AU330" s="221" t="s">
        <v>85</v>
      </c>
      <c r="AY330" s="17" t="s">
        <v>160</v>
      </c>
      <c r="BE330" s="222">
        <f>IF(N330="základní",J330,0)</f>
        <v>0</v>
      </c>
      <c r="BF330" s="222">
        <f>IF(N330="snížená",J330,0)</f>
        <v>0</v>
      </c>
      <c r="BG330" s="222">
        <f>IF(N330="zákl. přenesená",J330,0)</f>
        <v>0</v>
      </c>
      <c r="BH330" s="222">
        <f>IF(N330="sníž. přenesená",J330,0)</f>
        <v>0</v>
      </c>
      <c r="BI330" s="222">
        <f>IF(N330="nulová",J330,0)</f>
        <v>0</v>
      </c>
      <c r="BJ330" s="17" t="s">
        <v>83</v>
      </c>
      <c r="BK330" s="222">
        <f>ROUND(I330*H330,2)</f>
        <v>0</v>
      </c>
      <c r="BL330" s="17" t="s">
        <v>188</v>
      </c>
      <c r="BM330" s="221" t="s">
        <v>1354</v>
      </c>
    </row>
    <row r="331" s="2" customFormat="1" ht="24.15" customHeight="1">
      <c r="A331" s="38"/>
      <c r="B331" s="39"/>
      <c r="C331" s="210" t="s">
        <v>337</v>
      </c>
      <c r="D331" s="210" t="s">
        <v>161</v>
      </c>
      <c r="E331" s="211" t="s">
        <v>1355</v>
      </c>
      <c r="F331" s="212" t="s">
        <v>1356</v>
      </c>
      <c r="G331" s="213" t="s">
        <v>584</v>
      </c>
      <c r="H331" s="214">
        <v>3</v>
      </c>
      <c r="I331" s="215"/>
      <c r="J331" s="216">
        <f>ROUND(I331*H331,2)</f>
        <v>0</v>
      </c>
      <c r="K331" s="212" t="s">
        <v>1</v>
      </c>
      <c r="L331" s="44"/>
      <c r="M331" s="217" t="s">
        <v>1</v>
      </c>
      <c r="N331" s="218" t="s">
        <v>40</v>
      </c>
      <c r="O331" s="91"/>
      <c r="P331" s="219">
        <f>O331*H331</f>
        <v>0</v>
      </c>
      <c r="Q331" s="219">
        <v>0</v>
      </c>
      <c r="R331" s="219">
        <f>Q331*H331</f>
        <v>0</v>
      </c>
      <c r="S331" s="219">
        <v>0</v>
      </c>
      <c r="T331" s="22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1" t="s">
        <v>188</v>
      </c>
      <c r="AT331" s="221" t="s">
        <v>161</v>
      </c>
      <c r="AU331" s="221" t="s">
        <v>85</v>
      </c>
      <c r="AY331" s="17" t="s">
        <v>160</v>
      </c>
      <c r="BE331" s="222">
        <f>IF(N331="základní",J331,0)</f>
        <v>0</v>
      </c>
      <c r="BF331" s="222">
        <f>IF(N331="snížená",J331,0)</f>
        <v>0</v>
      </c>
      <c r="BG331" s="222">
        <f>IF(N331="zákl. přenesená",J331,0)</f>
        <v>0</v>
      </c>
      <c r="BH331" s="222">
        <f>IF(N331="sníž. přenesená",J331,0)</f>
        <v>0</v>
      </c>
      <c r="BI331" s="222">
        <f>IF(N331="nulová",J331,0)</f>
        <v>0</v>
      </c>
      <c r="BJ331" s="17" t="s">
        <v>83</v>
      </c>
      <c r="BK331" s="222">
        <f>ROUND(I331*H331,2)</f>
        <v>0</v>
      </c>
      <c r="BL331" s="17" t="s">
        <v>188</v>
      </c>
      <c r="BM331" s="221" t="s">
        <v>1357</v>
      </c>
    </row>
    <row r="332" s="2" customFormat="1" ht="21.75" customHeight="1">
      <c r="A332" s="38"/>
      <c r="B332" s="39"/>
      <c r="C332" s="210" t="s">
        <v>519</v>
      </c>
      <c r="D332" s="210" t="s">
        <v>161</v>
      </c>
      <c r="E332" s="211" t="s">
        <v>1358</v>
      </c>
      <c r="F332" s="212" t="s">
        <v>1359</v>
      </c>
      <c r="G332" s="213" t="s">
        <v>584</v>
      </c>
      <c r="H332" s="214">
        <v>1</v>
      </c>
      <c r="I332" s="215"/>
      <c r="J332" s="216">
        <f>ROUND(I332*H332,2)</f>
        <v>0</v>
      </c>
      <c r="K332" s="212" t="s">
        <v>1</v>
      </c>
      <c r="L332" s="44"/>
      <c r="M332" s="217" t="s">
        <v>1</v>
      </c>
      <c r="N332" s="218" t="s">
        <v>40</v>
      </c>
      <c r="O332" s="91"/>
      <c r="P332" s="219">
        <f>O332*H332</f>
        <v>0</v>
      </c>
      <c r="Q332" s="219">
        <v>0</v>
      </c>
      <c r="R332" s="219">
        <f>Q332*H332</f>
        <v>0</v>
      </c>
      <c r="S332" s="219">
        <v>0</v>
      </c>
      <c r="T332" s="22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1" t="s">
        <v>188</v>
      </c>
      <c r="AT332" s="221" t="s">
        <v>161</v>
      </c>
      <c r="AU332" s="221" t="s">
        <v>85</v>
      </c>
      <c r="AY332" s="17" t="s">
        <v>160</v>
      </c>
      <c r="BE332" s="222">
        <f>IF(N332="základní",J332,0)</f>
        <v>0</v>
      </c>
      <c r="BF332" s="222">
        <f>IF(N332="snížená",J332,0)</f>
        <v>0</v>
      </c>
      <c r="BG332" s="222">
        <f>IF(N332="zákl. přenesená",J332,0)</f>
        <v>0</v>
      </c>
      <c r="BH332" s="222">
        <f>IF(N332="sníž. přenesená",J332,0)</f>
        <v>0</v>
      </c>
      <c r="BI332" s="222">
        <f>IF(N332="nulová",J332,0)</f>
        <v>0</v>
      </c>
      <c r="BJ332" s="17" t="s">
        <v>83</v>
      </c>
      <c r="BK332" s="222">
        <f>ROUND(I332*H332,2)</f>
        <v>0</v>
      </c>
      <c r="BL332" s="17" t="s">
        <v>188</v>
      </c>
      <c r="BM332" s="221" t="s">
        <v>1360</v>
      </c>
    </row>
    <row r="333" s="2" customFormat="1">
      <c r="A333" s="38"/>
      <c r="B333" s="39"/>
      <c r="C333" s="40"/>
      <c r="D333" s="238" t="s">
        <v>811</v>
      </c>
      <c r="E333" s="40"/>
      <c r="F333" s="280" t="s">
        <v>1361</v>
      </c>
      <c r="G333" s="40"/>
      <c r="H333" s="40"/>
      <c r="I333" s="281"/>
      <c r="J333" s="40"/>
      <c r="K333" s="40"/>
      <c r="L333" s="44"/>
      <c r="M333" s="282"/>
      <c r="N333" s="283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811</v>
      </c>
      <c r="AU333" s="17" t="s">
        <v>85</v>
      </c>
    </row>
    <row r="334" s="2" customFormat="1" ht="37.8" customHeight="1">
      <c r="A334" s="38"/>
      <c r="B334" s="39"/>
      <c r="C334" s="210" t="s">
        <v>340</v>
      </c>
      <c r="D334" s="210" t="s">
        <v>161</v>
      </c>
      <c r="E334" s="211" t="s">
        <v>1362</v>
      </c>
      <c r="F334" s="212" t="s">
        <v>1363</v>
      </c>
      <c r="G334" s="213" t="s">
        <v>584</v>
      </c>
      <c r="H334" s="214">
        <v>2</v>
      </c>
      <c r="I334" s="215"/>
      <c r="J334" s="216">
        <f>ROUND(I334*H334,2)</f>
        <v>0</v>
      </c>
      <c r="K334" s="212" t="s">
        <v>1</v>
      </c>
      <c r="L334" s="44"/>
      <c r="M334" s="217" t="s">
        <v>1</v>
      </c>
      <c r="N334" s="218" t="s">
        <v>40</v>
      </c>
      <c r="O334" s="91"/>
      <c r="P334" s="219">
        <f>O334*H334</f>
        <v>0</v>
      </c>
      <c r="Q334" s="219">
        <v>0</v>
      </c>
      <c r="R334" s="219">
        <f>Q334*H334</f>
        <v>0</v>
      </c>
      <c r="S334" s="219">
        <v>0</v>
      </c>
      <c r="T334" s="22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1" t="s">
        <v>188</v>
      </c>
      <c r="AT334" s="221" t="s">
        <v>161</v>
      </c>
      <c r="AU334" s="221" t="s">
        <v>85</v>
      </c>
      <c r="AY334" s="17" t="s">
        <v>160</v>
      </c>
      <c r="BE334" s="222">
        <f>IF(N334="základní",J334,0)</f>
        <v>0</v>
      </c>
      <c r="BF334" s="222">
        <f>IF(N334="snížená",J334,0)</f>
        <v>0</v>
      </c>
      <c r="BG334" s="222">
        <f>IF(N334="zákl. přenesená",J334,0)</f>
        <v>0</v>
      </c>
      <c r="BH334" s="222">
        <f>IF(N334="sníž. přenesená",J334,0)</f>
        <v>0</v>
      </c>
      <c r="BI334" s="222">
        <f>IF(N334="nulová",J334,0)</f>
        <v>0</v>
      </c>
      <c r="BJ334" s="17" t="s">
        <v>83</v>
      </c>
      <c r="BK334" s="222">
        <f>ROUND(I334*H334,2)</f>
        <v>0</v>
      </c>
      <c r="BL334" s="17" t="s">
        <v>188</v>
      </c>
      <c r="BM334" s="221" t="s">
        <v>1364</v>
      </c>
    </row>
    <row r="335" s="2" customFormat="1">
      <c r="A335" s="38"/>
      <c r="B335" s="39"/>
      <c r="C335" s="40"/>
      <c r="D335" s="238" t="s">
        <v>811</v>
      </c>
      <c r="E335" s="40"/>
      <c r="F335" s="280" t="s">
        <v>1365</v>
      </c>
      <c r="G335" s="40"/>
      <c r="H335" s="40"/>
      <c r="I335" s="281"/>
      <c r="J335" s="40"/>
      <c r="K335" s="40"/>
      <c r="L335" s="44"/>
      <c r="M335" s="282"/>
      <c r="N335" s="283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811</v>
      </c>
      <c r="AU335" s="17" t="s">
        <v>85</v>
      </c>
    </row>
    <row r="336" s="2" customFormat="1" ht="24.15" customHeight="1">
      <c r="A336" s="38"/>
      <c r="B336" s="39"/>
      <c r="C336" s="210" t="s">
        <v>528</v>
      </c>
      <c r="D336" s="210" t="s">
        <v>161</v>
      </c>
      <c r="E336" s="211" t="s">
        <v>1366</v>
      </c>
      <c r="F336" s="212" t="s">
        <v>1367</v>
      </c>
      <c r="G336" s="213" t="s">
        <v>584</v>
      </c>
      <c r="H336" s="214">
        <v>1</v>
      </c>
      <c r="I336" s="215"/>
      <c r="J336" s="216">
        <f>ROUND(I336*H336,2)</f>
        <v>0</v>
      </c>
      <c r="K336" s="212" t="s">
        <v>1</v>
      </c>
      <c r="L336" s="44"/>
      <c r="M336" s="217" t="s">
        <v>1</v>
      </c>
      <c r="N336" s="218" t="s">
        <v>40</v>
      </c>
      <c r="O336" s="91"/>
      <c r="P336" s="219">
        <f>O336*H336</f>
        <v>0</v>
      </c>
      <c r="Q336" s="219">
        <v>0</v>
      </c>
      <c r="R336" s="219">
        <f>Q336*H336</f>
        <v>0</v>
      </c>
      <c r="S336" s="219">
        <v>0</v>
      </c>
      <c r="T336" s="22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1" t="s">
        <v>188</v>
      </c>
      <c r="AT336" s="221" t="s">
        <v>161</v>
      </c>
      <c r="AU336" s="221" t="s">
        <v>85</v>
      </c>
      <c r="AY336" s="17" t="s">
        <v>160</v>
      </c>
      <c r="BE336" s="222">
        <f>IF(N336="základní",J336,0)</f>
        <v>0</v>
      </c>
      <c r="BF336" s="222">
        <f>IF(N336="snížená",J336,0)</f>
        <v>0</v>
      </c>
      <c r="BG336" s="222">
        <f>IF(N336="zákl. přenesená",J336,0)</f>
        <v>0</v>
      </c>
      <c r="BH336" s="222">
        <f>IF(N336="sníž. přenesená",J336,0)</f>
        <v>0</v>
      </c>
      <c r="BI336" s="222">
        <f>IF(N336="nulová",J336,0)</f>
        <v>0</v>
      </c>
      <c r="BJ336" s="17" t="s">
        <v>83</v>
      </c>
      <c r="BK336" s="222">
        <f>ROUND(I336*H336,2)</f>
        <v>0</v>
      </c>
      <c r="BL336" s="17" t="s">
        <v>188</v>
      </c>
      <c r="BM336" s="221" t="s">
        <v>1368</v>
      </c>
    </row>
    <row r="337" s="2" customFormat="1">
      <c r="A337" s="38"/>
      <c r="B337" s="39"/>
      <c r="C337" s="40"/>
      <c r="D337" s="238" t="s">
        <v>811</v>
      </c>
      <c r="E337" s="40"/>
      <c r="F337" s="280" t="s">
        <v>1365</v>
      </c>
      <c r="G337" s="40"/>
      <c r="H337" s="40"/>
      <c r="I337" s="281"/>
      <c r="J337" s="40"/>
      <c r="K337" s="40"/>
      <c r="L337" s="44"/>
      <c r="M337" s="282"/>
      <c r="N337" s="283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811</v>
      </c>
      <c r="AU337" s="17" t="s">
        <v>85</v>
      </c>
    </row>
    <row r="338" s="2" customFormat="1" ht="24.15" customHeight="1">
      <c r="A338" s="38"/>
      <c r="B338" s="39"/>
      <c r="C338" s="210" t="s">
        <v>344</v>
      </c>
      <c r="D338" s="210" t="s">
        <v>161</v>
      </c>
      <c r="E338" s="211" t="s">
        <v>1369</v>
      </c>
      <c r="F338" s="212" t="s">
        <v>1370</v>
      </c>
      <c r="G338" s="213" t="s">
        <v>584</v>
      </c>
      <c r="H338" s="214">
        <v>3</v>
      </c>
      <c r="I338" s="215"/>
      <c r="J338" s="216">
        <f>ROUND(I338*H338,2)</f>
        <v>0</v>
      </c>
      <c r="K338" s="212" t="s">
        <v>1</v>
      </c>
      <c r="L338" s="44"/>
      <c r="M338" s="217" t="s">
        <v>1</v>
      </c>
      <c r="N338" s="218" t="s">
        <v>40</v>
      </c>
      <c r="O338" s="91"/>
      <c r="P338" s="219">
        <f>O338*H338</f>
        <v>0</v>
      </c>
      <c r="Q338" s="219">
        <v>0</v>
      </c>
      <c r="R338" s="219">
        <f>Q338*H338</f>
        <v>0</v>
      </c>
      <c r="S338" s="219">
        <v>0</v>
      </c>
      <c r="T338" s="22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1" t="s">
        <v>188</v>
      </c>
      <c r="AT338" s="221" t="s">
        <v>161</v>
      </c>
      <c r="AU338" s="221" t="s">
        <v>85</v>
      </c>
      <c r="AY338" s="17" t="s">
        <v>160</v>
      </c>
      <c r="BE338" s="222">
        <f>IF(N338="základní",J338,0)</f>
        <v>0</v>
      </c>
      <c r="BF338" s="222">
        <f>IF(N338="snížená",J338,0)</f>
        <v>0</v>
      </c>
      <c r="BG338" s="222">
        <f>IF(N338="zákl. přenesená",J338,0)</f>
        <v>0</v>
      </c>
      <c r="BH338" s="222">
        <f>IF(N338="sníž. přenesená",J338,0)</f>
        <v>0</v>
      </c>
      <c r="BI338" s="222">
        <f>IF(N338="nulová",J338,0)</f>
        <v>0</v>
      </c>
      <c r="BJ338" s="17" t="s">
        <v>83</v>
      </c>
      <c r="BK338" s="222">
        <f>ROUND(I338*H338,2)</f>
        <v>0</v>
      </c>
      <c r="BL338" s="17" t="s">
        <v>188</v>
      </c>
      <c r="BM338" s="221" t="s">
        <v>1371</v>
      </c>
    </row>
    <row r="339" s="2" customFormat="1">
      <c r="A339" s="38"/>
      <c r="B339" s="39"/>
      <c r="C339" s="40"/>
      <c r="D339" s="238" t="s">
        <v>811</v>
      </c>
      <c r="E339" s="40"/>
      <c r="F339" s="280" t="s">
        <v>1365</v>
      </c>
      <c r="G339" s="40"/>
      <c r="H339" s="40"/>
      <c r="I339" s="281"/>
      <c r="J339" s="40"/>
      <c r="K339" s="40"/>
      <c r="L339" s="44"/>
      <c r="M339" s="282"/>
      <c r="N339" s="283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811</v>
      </c>
      <c r="AU339" s="17" t="s">
        <v>85</v>
      </c>
    </row>
    <row r="340" s="2" customFormat="1" ht="37.8" customHeight="1">
      <c r="A340" s="38"/>
      <c r="B340" s="39"/>
      <c r="C340" s="210" t="s">
        <v>536</v>
      </c>
      <c r="D340" s="210" t="s">
        <v>161</v>
      </c>
      <c r="E340" s="211" t="s">
        <v>1372</v>
      </c>
      <c r="F340" s="212" t="s">
        <v>1373</v>
      </c>
      <c r="G340" s="213" t="s">
        <v>584</v>
      </c>
      <c r="H340" s="214">
        <v>1</v>
      </c>
      <c r="I340" s="215"/>
      <c r="J340" s="216">
        <f>ROUND(I340*H340,2)</f>
        <v>0</v>
      </c>
      <c r="K340" s="212" t="s">
        <v>1</v>
      </c>
      <c r="L340" s="44"/>
      <c r="M340" s="217" t="s">
        <v>1</v>
      </c>
      <c r="N340" s="218" t="s">
        <v>40</v>
      </c>
      <c r="O340" s="91"/>
      <c r="P340" s="219">
        <f>O340*H340</f>
        <v>0</v>
      </c>
      <c r="Q340" s="219">
        <v>0</v>
      </c>
      <c r="R340" s="219">
        <f>Q340*H340</f>
        <v>0</v>
      </c>
      <c r="S340" s="219">
        <v>0</v>
      </c>
      <c r="T340" s="22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1" t="s">
        <v>188</v>
      </c>
      <c r="AT340" s="221" t="s">
        <v>161</v>
      </c>
      <c r="AU340" s="221" t="s">
        <v>85</v>
      </c>
      <c r="AY340" s="17" t="s">
        <v>160</v>
      </c>
      <c r="BE340" s="222">
        <f>IF(N340="základní",J340,0)</f>
        <v>0</v>
      </c>
      <c r="BF340" s="222">
        <f>IF(N340="snížená",J340,0)</f>
        <v>0</v>
      </c>
      <c r="BG340" s="222">
        <f>IF(N340="zákl. přenesená",J340,0)</f>
        <v>0</v>
      </c>
      <c r="BH340" s="222">
        <f>IF(N340="sníž. přenesená",J340,0)</f>
        <v>0</v>
      </c>
      <c r="BI340" s="222">
        <f>IF(N340="nulová",J340,0)</f>
        <v>0</v>
      </c>
      <c r="BJ340" s="17" t="s">
        <v>83</v>
      </c>
      <c r="BK340" s="222">
        <f>ROUND(I340*H340,2)</f>
        <v>0</v>
      </c>
      <c r="BL340" s="17" t="s">
        <v>188</v>
      </c>
      <c r="BM340" s="221" t="s">
        <v>1374</v>
      </c>
    </row>
    <row r="341" s="2" customFormat="1">
      <c r="A341" s="38"/>
      <c r="B341" s="39"/>
      <c r="C341" s="40"/>
      <c r="D341" s="238" t="s">
        <v>811</v>
      </c>
      <c r="E341" s="40"/>
      <c r="F341" s="280" t="s">
        <v>1375</v>
      </c>
      <c r="G341" s="40"/>
      <c r="H341" s="40"/>
      <c r="I341" s="281"/>
      <c r="J341" s="40"/>
      <c r="K341" s="40"/>
      <c r="L341" s="44"/>
      <c r="M341" s="282"/>
      <c r="N341" s="283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811</v>
      </c>
      <c r="AU341" s="17" t="s">
        <v>85</v>
      </c>
    </row>
    <row r="342" s="11" customFormat="1" ht="22.8" customHeight="1">
      <c r="A342" s="11"/>
      <c r="B342" s="196"/>
      <c r="C342" s="197"/>
      <c r="D342" s="198" t="s">
        <v>74</v>
      </c>
      <c r="E342" s="234" t="s">
        <v>1376</v>
      </c>
      <c r="F342" s="234" t="s">
        <v>1377</v>
      </c>
      <c r="G342" s="197"/>
      <c r="H342" s="197"/>
      <c r="I342" s="200"/>
      <c r="J342" s="235">
        <f>BK342</f>
        <v>0</v>
      </c>
      <c r="K342" s="197"/>
      <c r="L342" s="202"/>
      <c r="M342" s="203"/>
      <c r="N342" s="204"/>
      <c r="O342" s="204"/>
      <c r="P342" s="205">
        <f>SUM(P343:P355)</f>
        <v>0</v>
      </c>
      <c r="Q342" s="204"/>
      <c r="R342" s="205">
        <f>SUM(R343:R355)</f>
        <v>20.539569999999996</v>
      </c>
      <c r="S342" s="204"/>
      <c r="T342" s="206">
        <f>SUM(T343:T355)</f>
        <v>0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R342" s="207" t="s">
        <v>85</v>
      </c>
      <c r="AT342" s="208" t="s">
        <v>74</v>
      </c>
      <c r="AU342" s="208" t="s">
        <v>83</v>
      </c>
      <c r="AY342" s="207" t="s">
        <v>160</v>
      </c>
      <c r="BK342" s="209">
        <f>SUM(BK343:BK355)</f>
        <v>0</v>
      </c>
    </row>
    <row r="343" s="2" customFormat="1" ht="16.5" customHeight="1">
      <c r="A343" s="38"/>
      <c r="B343" s="39"/>
      <c r="C343" s="210" t="s">
        <v>347</v>
      </c>
      <c r="D343" s="210" t="s">
        <v>161</v>
      </c>
      <c r="E343" s="211" t="s">
        <v>1378</v>
      </c>
      <c r="F343" s="212" t="s">
        <v>1379</v>
      </c>
      <c r="G343" s="213" t="s">
        <v>596</v>
      </c>
      <c r="H343" s="214">
        <v>425</v>
      </c>
      <c r="I343" s="215"/>
      <c r="J343" s="216">
        <f>ROUND(I343*H343,2)</f>
        <v>0</v>
      </c>
      <c r="K343" s="212" t="s">
        <v>622</v>
      </c>
      <c r="L343" s="44"/>
      <c r="M343" s="217" t="s">
        <v>1</v>
      </c>
      <c r="N343" s="218" t="s">
        <v>40</v>
      </c>
      <c r="O343" s="91"/>
      <c r="P343" s="219">
        <f>O343*H343</f>
        <v>0</v>
      </c>
      <c r="Q343" s="219">
        <v>0</v>
      </c>
      <c r="R343" s="219">
        <f>Q343*H343</f>
        <v>0</v>
      </c>
      <c r="S343" s="219">
        <v>0</v>
      </c>
      <c r="T343" s="22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1" t="s">
        <v>188</v>
      </c>
      <c r="AT343" s="221" t="s">
        <v>161</v>
      </c>
      <c r="AU343" s="221" t="s">
        <v>85</v>
      </c>
      <c r="AY343" s="17" t="s">
        <v>160</v>
      </c>
      <c r="BE343" s="222">
        <f>IF(N343="základní",J343,0)</f>
        <v>0</v>
      </c>
      <c r="BF343" s="222">
        <f>IF(N343="snížená",J343,0)</f>
        <v>0</v>
      </c>
      <c r="BG343" s="222">
        <f>IF(N343="zákl. přenesená",J343,0)</f>
        <v>0</v>
      </c>
      <c r="BH343" s="222">
        <f>IF(N343="sníž. přenesená",J343,0)</f>
        <v>0</v>
      </c>
      <c r="BI343" s="222">
        <f>IF(N343="nulová",J343,0)</f>
        <v>0</v>
      </c>
      <c r="BJ343" s="17" t="s">
        <v>83</v>
      </c>
      <c r="BK343" s="222">
        <f>ROUND(I343*H343,2)</f>
        <v>0</v>
      </c>
      <c r="BL343" s="17" t="s">
        <v>188</v>
      </c>
      <c r="BM343" s="221" t="s">
        <v>1380</v>
      </c>
    </row>
    <row r="344" s="13" customFormat="1">
      <c r="A344" s="13"/>
      <c r="B344" s="236"/>
      <c r="C344" s="237"/>
      <c r="D344" s="238" t="s">
        <v>591</v>
      </c>
      <c r="E344" s="239" t="s">
        <v>1</v>
      </c>
      <c r="F344" s="240" t="s">
        <v>1042</v>
      </c>
      <c r="G344" s="237"/>
      <c r="H344" s="241">
        <v>425</v>
      </c>
      <c r="I344" s="242"/>
      <c r="J344" s="237"/>
      <c r="K344" s="237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591</v>
      </c>
      <c r="AU344" s="247" t="s">
        <v>85</v>
      </c>
      <c r="AV344" s="13" t="s">
        <v>85</v>
      </c>
      <c r="AW344" s="13" t="s">
        <v>31</v>
      </c>
      <c r="AX344" s="13" t="s">
        <v>83</v>
      </c>
      <c r="AY344" s="247" t="s">
        <v>160</v>
      </c>
    </row>
    <row r="345" s="2" customFormat="1" ht="16.5" customHeight="1">
      <c r="A345" s="38"/>
      <c r="B345" s="39"/>
      <c r="C345" s="210" t="s">
        <v>543</v>
      </c>
      <c r="D345" s="210" t="s">
        <v>161</v>
      </c>
      <c r="E345" s="211" t="s">
        <v>1381</v>
      </c>
      <c r="F345" s="212" t="s">
        <v>1382</v>
      </c>
      <c r="G345" s="213" t="s">
        <v>596</v>
      </c>
      <c r="H345" s="214">
        <v>425</v>
      </c>
      <c r="I345" s="215"/>
      <c r="J345" s="216">
        <f>ROUND(I345*H345,2)</f>
        <v>0</v>
      </c>
      <c r="K345" s="212" t="s">
        <v>622</v>
      </c>
      <c r="L345" s="44"/>
      <c r="M345" s="217" t="s">
        <v>1</v>
      </c>
      <c r="N345" s="218" t="s">
        <v>40</v>
      </c>
      <c r="O345" s="91"/>
      <c r="P345" s="219">
        <f>O345*H345</f>
        <v>0</v>
      </c>
      <c r="Q345" s="219">
        <v>0.00029999999999999996</v>
      </c>
      <c r="R345" s="219">
        <f>Q345*H345</f>
        <v>0.1275</v>
      </c>
      <c r="S345" s="219">
        <v>0</v>
      </c>
      <c r="T345" s="22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1" t="s">
        <v>188</v>
      </c>
      <c r="AT345" s="221" t="s">
        <v>161</v>
      </c>
      <c r="AU345" s="221" t="s">
        <v>85</v>
      </c>
      <c r="AY345" s="17" t="s">
        <v>160</v>
      </c>
      <c r="BE345" s="222">
        <f>IF(N345="základní",J345,0)</f>
        <v>0</v>
      </c>
      <c r="BF345" s="222">
        <f>IF(N345="snížená",J345,0)</f>
        <v>0</v>
      </c>
      <c r="BG345" s="222">
        <f>IF(N345="zákl. přenesená",J345,0)</f>
        <v>0</v>
      </c>
      <c r="BH345" s="222">
        <f>IF(N345="sníž. přenesená",J345,0)</f>
        <v>0</v>
      </c>
      <c r="BI345" s="222">
        <f>IF(N345="nulová",J345,0)</f>
        <v>0</v>
      </c>
      <c r="BJ345" s="17" t="s">
        <v>83</v>
      </c>
      <c r="BK345" s="222">
        <f>ROUND(I345*H345,2)</f>
        <v>0</v>
      </c>
      <c r="BL345" s="17" t="s">
        <v>188</v>
      </c>
      <c r="BM345" s="221" t="s">
        <v>1383</v>
      </c>
    </row>
    <row r="346" s="13" customFormat="1">
      <c r="A346" s="13"/>
      <c r="B346" s="236"/>
      <c r="C346" s="237"/>
      <c r="D346" s="238" t="s">
        <v>591</v>
      </c>
      <c r="E346" s="239" t="s">
        <v>1</v>
      </c>
      <c r="F346" s="240" t="s">
        <v>1042</v>
      </c>
      <c r="G346" s="237"/>
      <c r="H346" s="241">
        <v>425</v>
      </c>
      <c r="I346" s="242"/>
      <c r="J346" s="237"/>
      <c r="K346" s="237"/>
      <c r="L346" s="243"/>
      <c r="M346" s="244"/>
      <c r="N346" s="245"/>
      <c r="O346" s="245"/>
      <c r="P346" s="245"/>
      <c r="Q346" s="245"/>
      <c r="R346" s="245"/>
      <c r="S346" s="245"/>
      <c r="T346" s="24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7" t="s">
        <v>591</v>
      </c>
      <c r="AU346" s="247" t="s">
        <v>85</v>
      </c>
      <c r="AV346" s="13" t="s">
        <v>85</v>
      </c>
      <c r="AW346" s="13" t="s">
        <v>31</v>
      </c>
      <c r="AX346" s="13" t="s">
        <v>83</v>
      </c>
      <c r="AY346" s="247" t="s">
        <v>160</v>
      </c>
    </row>
    <row r="347" s="2" customFormat="1" ht="24.15" customHeight="1">
      <c r="A347" s="38"/>
      <c r="B347" s="39"/>
      <c r="C347" s="210" t="s">
        <v>351</v>
      </c>
      <c r="D347" s="210" t="s">
        <v>161</v>
      </c>
      <c r="E347" s="211" t="s">
        <v>1384</v>
      </c>
      <c r="F347" s="212" t="s">
        <v>1385</v>
      </c>
      <c r="G347" s="213" t="s">
        <v>596</v>
      </c>
      <c r="H347" s="214">
        <v>425</v>
      </c>
      <c r="I347" s="215"/>
      <c r="J347" s="216">
        <f>ROUND(I347*H347,2)</f>
        <v>0</v>
      </c>
      <c r="K347" s="212" t="s">
        <v>622</v>
      </c>
      <c r="L347" s="44"/>
      <c r="M347" s="217" t="s">
        <v>1</v>
      </c>
      <c r="N347" s="218" t="s">
        <v>40</v>
      </c>
      <c r="O347" s="91"/>
      <c r="P347" s="219">
        <f>O347*H347</f>
        <v>0</v>
      </c>
      <c r="Q347" s="219">
        <v>0.015</v>
      </c>
      <c r="R347" s="219">
        <f>Q347*H347</f>
        <v>6.375</v>
      </c>
      <c r="S347" s="219">
        <v>0</v>
      </c>
      <c r="T347" s="22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1" t="s">
        <v>188</v>
      </c>
      <c r="AT347" s="221" t="s">
        <v>161</v>
      </c>
      <c r="AU347" s="221" t="s">
        <v>85</v>
      </c>
      <c r="AY347" s="17" t="s">
        <v>160</v>
      </c>
      <c r="BE347" s="222">
        <f>IF(N347="základní",J347,0)</f>
        <v>0</v>
      </c>
      <c r="BF347" s="222">
        <f>IF(N347="snížená",J347,0)</f>
        <v>0</v>
      </c>
      <c r="BG347" s="222">
        <f>IF(N347="zákl. přenesená",J347,0)</f>
        <v>0</v>
      </c>
      <c r="BH347" s="222">
        <f>IF(N347="sníž. přenesená",J347,0)</f>
        <v>0</v>
      </c>
      <c r="BI347" s="222">
        <f>IF(N347="nulová",J347,0)</f>
        <v>0</v>
      </c>
      <c r="BJ347" s="17" t="s">
        <v>83</v>
      </c>
      <c r="BK347" s="222">
        <f>ROUND(I347*H347,2)</f>
        <v>0</v>
      </c>
      <c r="BL347" s="17" t="s">
        <v>188</v>
      </c>
      <c r="BM347" s="221" t="s">
        <v>1386</v>
      </c>
    </row>
    <row r="348" s="13" customFormat="1">
      <c r="A348" s="13"/>
      <c r="B348" s="236"/>
      <c r="C348" s="237"/>
      <c r="D348" s="238" t="s">
        <v>591</v>
      </c>
      <c r="E348" s="239" t="s">
        <v>1</v>
      </c>
      <c r="F348" s="240" t="s">
        <v>1042</v>
      </c>
      <c r="G348" s="237"/>
      <c r="H348" s="241">
        <v>425</v>
      </c>
      <c r="I348" s="242"/>
      <c r="J348" s="237"/>
      <c r="K348" s="237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591</v>
      </c>
      <c r="AU348" s="247" t="s">
        <v>85</v>
      </c>
      <c r="AV348" s="13" t="s">
        <v>85</v>
      </c>
      <c r="AW348" s="13" t="s">
        <v>31</v>
      </c>
      <c r="AX348" s="13" t="s">
        <v>83</v>
      </c>
      <c r="AY348" s="247" t="s">
        <v>160</v>
      </c>
    </row>
    <row r="349" s="2" customFormat="1" ht="37.8" customHeight="1">
      <c r="A349" s="38"/>
      <c r="B349" s="39"/>
      <c r="C349" s="210" t="s">
        <v>550</v>
      </c>
      <c r="D349" s="210" t="s">
        <v>161</v>
      </c>
      <c r="E349" s="211" t="s">
        <v>1387</v>
      </c>
      <c r="F349" s="212" t="s">
        <v>1388</v>
      </c>
      <c r="G349" s="213" t="s">
        <v>596</v>
      </c>
      <c r="H349" s="214">
        <v>391</v>
      </c>
      <c r="I349" s="215"/>
      <c r="J349" s="216">
        <f>ROUND(I349*H349,2)</f>
        <v>0</v>
      </c>
      <c r="K349" s="212" t="s">
        <v>622</v>
      </c>
      <c r="L349" s="44"/>
      <c r="M349" s="217" t="s">
        <v>1</v>
      </c>
      <c r="N349" s="218" t="s">
        <v>40</v>
      </c>
      <c r="O349" s="91"/>
      <c r="P349" s="219">
        <f>O349*H349</f>
        <v>0</v>
      </c>
      <c r="Q349" s="219">
        <v>0.00897</v>
      </c>
      <c r="R349" s="219">
        <f>Q349*H349</f>
        <v>3.50727</v>
      </c>
      <c r="S349" s="219">
        <v>0</v>
      </c>
      <c r="T349" s="22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1" t="s">
        <v>188</v>
      </c>
      <c r="AT349" s="221" t="s">
        <v>161</v>
      </c>
      <c r="AU349" s="221" t="s">
        <v>85</v>
      </c>
      <c r="AY349" s="17" t="s">
        <v>160</v>
      </c>
      <c r="BE349" s="222">
        <f>IF(N349="základní",J349,0)</f>
        <v>0</v>
      </c>
      <c r="BF349" s="222">
        <f>IF(N349="snížená",J349,0)</f>
        <v>0</v>
      </c>
      <c r="BG349" s="222">
        <f>IF(N349="zákl. přenesená",J349,0)</f>
        <v>0</v>
      </c>
      <c r="BH349" s="222">
        <f>IF(N349="sníž. přenesená",J349,0)</f>
        <v>0</v>
      </c>
      <c r="BI349" s="222">
        <f>IF(N349="nulová",J349,0)</f>
        <v>0</v>
      </c>
      <c r="BJ349" s="17" t="s">
        <v>83</v>
      </c>
      <c r="BK349" s="222">
        <f>ROUND(I349*H349,2)</f>
        <v>0</v>
      </c>
      <c r="BL349" s="17" t="s">
        <v>188</v>
      </c>
      <c r="BM349" s="221" t="s">
        <v>1389</v>
      </c>
    </row>
    <row r="350" s="13" customFormat="1">
      <c r="A350" s="13"/>
      <c r="B350" s="236"/>
      <c r="C350" s="237"/>
      <c r="D350" s="238" t="s">
        <v>591</v>
      </c>
      <c r="E350" s="239" t="s">
        <v>1</v>
      </c>
      <c r="F350" s="240" t="s">
        <v>1390</v>
      </c>
      <c r="G350" s="237"/>
      <c r="H350" s="241">
        <v>391</v>
      </c>
      <c r="I350" s="242"/>
      <c r="J350" s="237"/>
      <c r="K350" s="237"/>
      <c r="L350" s="243"/>
      <c r="M350" s="244"/>
      <c r="N350" s="245"/>
      <c r="O350" s="245"/>
      <c r="P350" s="245"/>
      <c r="Q350" s="245"/>
      <c r="R350" s="245"/>
      <c r="S350" s="245"/>
      <c r="T350" s="24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7" t="s">
        <v>591</v>
      </c>
      <c r="AU350" s="247" t="s">
        <v>85</v>
      </c>
      <c r="AV350" s="13" t="s">
        <v>85</v>
      </c>
      <c r="AW350" s="13" t="s">
        <v>31</v>
      </c>
      <c r="AX350" s="13" t="s">
        <v>83</v>
      </c>
      <c r="AY350" s="247" t="s">
        <v>160</v>
      </c>
    </row>
    <row r="351" s="2" customFormat="1" ht="37.8" customHeight="1">
      <c r="A351" s="38"/>
      <c r="B351" s="39"/>
      <c r="C351" s="248" t="s">
        <v>354</v>
      </c>
      <c r="D351" s="248" t="s">
        <v>305</v>
      </c>
      <c r="E351" s="249" t="s">
        <v>1391</v>
      </c>
      <c r="F351" s="250" t="s">
        <v>1392</v>
      </c>
      <c r="G351" s="251" t="s">
        <v>596</v>
      </c>
      <c r="H351" s="252">
        <v>449.65</v>
      </c>
      <c r="I351" s="253"/>
      <c r="J351" s="254">
        <f>ROUND(I351*H351,2)</f>
        <v>0</v>
      </c>
      <c r="K351" s="250" t="s">
        <v>622</v>
      </c>
      <c r="L351" s="255"/>
      <c r="M351" s="256" t="s">
        <v>1</v>
      </c>
      <c r="N351" s="257" t="s">
        <v>40</v>
      </c>
      <c r="O351" s="91"/>
      <c r="P351" s="219">
        <f>O351*H351</f>
        <v>0</v>
      </c>
      <c r="Q351" s="219">
        <v>0.021999999999999996</v>
      </c>
      <c r="R351" s="219">
        <f>Q351*H351</f>
        <v>9.8922999999999984</v>
      </c>
      <c r="S351" s="219">
        <v>0</v>
      </c>
      <c r="T351" s="22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1" t="s">
        <v>216</v>
      </c>
      <c r="AT351" s="221" t="s">
        <v>305</v>
      </c>
      <c r="AU351" s="221" t="s">
        <v>85</v>
      </c>
      <c r="AY351" s="17" t="s">
        <v>160</v>
      </c>
      <c r="BE351" s="222">
        <f>IF(N351="základní",J351,0)</f>
        <v>0</v>
      </c>
      <c r="BF351" s="222">
        <f>IF(N351="snížená",J351,0)</f>
        <v>0</v>
      </c>
      <c r="BG351" s="222">
        <f>IF(N351="zákl. přenesená",J351,0)</f>
        <v>0</v>
      </c>
      <c r="BH351" s="222">
        <f>IF(N351="sníž. přenesená",J351,0)</f>
        <v>0</v>
      </c>
      <c r="BI351" s="222">
        <f>IF(N351="nulová",J351,0)</f>
        <v>0</v>
      </c>
      <c r="BJ351" s="17" t="s">
        <v>83</v>
      </c>
      <c r="BK351" s="222">
        <f>ROUND(I351*H351,2)</f>
        <v>0</v>
      </c>
      <c r="BL351" s="17" t="s">
        <v>188</v>
      </c>
      <c r="BM351" s="221" t="s">
        <v>1393</v>
      </c>
    </row>
    <row r="352" s="13" customFormat="1">
      <c r="A352" s="13"/>
      <c r="B352" s="236"/>
      <c r="C352" s="237"/>
      <c r="D352" s="238" t="s">
        <v>591</v>
      </c>
      <c r="E352" s="237"/>
      <c r="F352" s="240" t="s">
        <v>1394</v>
      </c>
      <c r="G352" s="237"/>
      <c r="H352" s="241">
        <v>449.65</v>
      </c>
      <c r="I352" s="242"/>
      <c r="J352" s="237"/>
      <c r="K352" s="237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591</v>
      </c>
      <c r="AU352" s="247" t="s">
        <v>85</v>
      </c>
      <c r="AV352" s="13" t="s">
        <v>85</v>
      </c>
      <c r="AW352" s="13" t="s">
        <v>4</v>
      </c>
      <c r="AX352" s="13" t="s">
        <v>83</v>
      </c>
      <c r="AY352" s="247" t="s">
        <v>160</v>
      </c>
    </row>
    <row r="353" s="2" customFormat="1" ht="24.15" customHeight="1">
      <c r="A353" s="38"/>
      <c r="B353" s="39"/>
      <c r="C353" s="210" t="s">
        <v>558</v>
      </c>
      <c r="D353" s="210" t="s">
        <v>161</v>
      </c>
      <c r="E353" s="211" t="s">
        <v>1395</v>
      </c>
      <c r="F353" s="212" t="s">
        <v>1396</v>
      </c>
      <c r="G353" s="213" t="s">
        <v>596</v>
      </c>
      <c r="H353" s="214">
        <v>425</v>
      </c>
      <c r="I353" s="215"/>
      <c r="J353" s="216">
        <f>ROUND(I353*H353,2)</f>
        <v>0</v>
      </c>
      <c r="K353" s="212" t="s">
        <v>622</v>
      </c>
      <c r="L353" s="44"/>
      <c r="M353" s="217" t="s">
        <v>1</v>
      </c>
      <c r="N353" s="218" t="s">
        <v>40</v>
      </c>
      <c r="O353" s="91"/>
      <c r="P353" s="219">
        <f>O353*H353</f>
        <v>0</v>
      </c>
      <c r="Q353" s="219">
        <v>0.0015</v>
      </c>
      <c r="R353" s="219">
        <f>Q353*H353</f>
        <v>0.63750000000000008</v>
      </c>
      <c r="S353" s="219">
        <v>0</v>
      </c>
      <c r="T353" s="220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1" t="s">
        <v>188</v>
      </c>
      <c r="AT353" s="221" t="s">
        <v>161</v>
      </c>
      <c r="AU353" s="221" t="s">
        <v>85</v>
      </c>
      <c r="AY353" s="17" t="s">
        <v>160</v>
      </c>
      <c r="BE353" s="222">
        <f>IF(N353="základní",J353,0)</f>
        <v>0</v>
      </c>
      <c r="BF353" s="222">
        <f>IF(N353="snížená",J353,0)</f>
        <v>0</v>
      </c>
      <c r="BG353" s="222">
        <f>IF(N353="zákl. přenesená",J353,0)</f>
        <v>0</v>
      </c>
      <c r="BH353" s="222">
        <f>IF(N353="sníž. přenesená",J353,0)</f>
        <v>0</v>
      </c>
      <c r="BI353" s="222">
        <f>IF(N353="nulová",J353,0)</f>
        <v>0</v>
      </c>
      <c r="BJ353" s="17" t="s">
        <v>83</v>
      </c>
      <c r="BK353" s="222">
        <f>ROUND(I353*H353,2)</f>
        <v>0</v>
      </c>
      <c r="BL353" s="17" t="s">
        <v>188</v>
      </c>
      <c r="BM353" s="221" t="s">
        <v>1397</v>
      </c>
    </row>
    <row r="354" s="13" customFormat="1">
      <c r="A354" s="13"/>
      <c r="B354" s="236"/>
      <c r="C354" s="237"/>
      <c r="D354" s="238" t="s">
        <v>591</v>
      </c>
      <c r="E354" s="239" t="s">
        <v>1</v>
      </c>
      <c r="F354" s="240" t="s">
        <v>1042</v>
      </c>
      <c r="G354" s="237"/>
      <c r="H354" s="241">
        <v>425</v>
      </c>
      <c r="I354" s="242"/>
      <c r="J354" s="237"/>
      <c r="K354" s="237"/>
      <c r="L354" s="243"/>
      <c r="M354" s="244"/>
      <c r="N354" s="245"/>
      <c r="O354" s="245"/>
      <c r="P354" s="245"/>
      <c r="Q354" s="245"/>
      <c r="R354" s="245"/>
      <c r="S354" s="245"/>
      <c r="T354" s="24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7" t="s">
        <v>591</v>
      </c>
      <c r="AU354" s="247" t="s">
        <v>85</v>
      </c>
      <c r="AV354" s="13" t="s">
        <v>85</v>
      </c>
      <c r="AW354" s="13" t="s">
        <v>31</v>
      </c>
      <c r="AX354" s="13" t="s">
        <v>83</v>
      </c>
      <c r="AY354" s="247" t="s">
        <v>160</v>
      </c>
    </row>
    <row r="355" s="2" customFormat="1" ht="24.15" customHeight="1">
      <c r="A355" s="38"/>
      <c r="B355" s="39"/>
      <c r="C355" s="210" t="s">
        <v>358</v>
      </c>
      <c r="D355" s="210" t="s">
        <v>161</v>
      </c>
      <c r="E355" s="211" t="s">
        <v>1398</v>
      </c>
      <c r="F355" s="212" t="s">
        <v>1399</v>
      </c>
      <c r="G355" s="213" t="s">
        <v>717</v>
      </c>
      <c r="H355" s="279"/>
      <c r="I355" s="215"/>
      <c r="J355" s="216">
        <f>ROUND(I355*H355,2)</f>
        <v>0</v>
      </c>
      <c r="K355" s="212" t="s">
        <v>622</v>
      </c>
      <c r="L355" s="44"/>
      <c r="M355" s="217" t="s">
        <v>1</v>
      </c>
      <c r="N355" s="218" t="s">
        <v>40</v>
      </c>
      <c r="O355" s="91"/>
      <c r="P355" s="219">
        <f>O355*H355</f>
        <v>0</v>
      </c>
      <c r="Q355" s="219">
        <v>0</v>
      </c>
      <c r="R355" s="219">
        <f>Q355*H355</f>
        <v>0</v>
      </c>
      <c r="S355" s="219">
        <v>0</v>
      </c>
      <c r="T355" s="22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1" t="s">
        <v>188</v>
      </c>
      <c r="AT355" s="221" t="s">
        <v>161</v>
      </c>
      <c r="AU355" s="221" t="s">
        <v>85</v>
      </c>
      <c r="AY355" s="17" t="s">
        <v>160</v>
      </c>
      <c r="BE355" s="222">
        <f>IF(N355="základní",J355,0)</f>
        <v>0</v>
      </c>
      <c r="BF355" s="222">
        <f>IF(N355="snížená",J355,0)</f>
        <v>0</v>
      </c>
      <c r="BG355" s="222">
        <f>IF(N355="zákl. přenesená",J355,0)</f>
        <v>0</v>
      </c>
      <c r="BH355" s="222">
        <f>IF(N355="sníž. přenesená",J355,0)</f>
        <v>0</v>
      </c>
      <c r="BI355" s="222">
        <f>IF(N355="nulová",J355,0)</f>
        <v>0</v>
      </c>
      <c r="BJ355" s="17" t="s">
        <v>83</v>
      </c>
      <c r="BK355" s="222">
        <f>ROUND(I355*H355,2)</f>
        <v>0</v>
      </c>
      <c r="BL355" s="17" t="s">
        <v>188</v>
      </c>
      <c r="BM355" s="221" t="s">
        <v>1400</v>
      </c>
    </row>
    <row r="356" s="11" customFormat="1" ht="22.8" customHeight="1">
      <c r="A356" s="11"/>
      <c r="B356" s="196"/>
      <c r="C356" s="197"/>
      <c r="D356" s="198" t="s">
        <v>74</v>
      </c>
      <c r="E356" s="234" t="s">
        <v>1401</v>
      </c>
      <c r="F356" s="234" t="s">
        <v>1402</v>
      </c>
      <c r="G356" s="197"/>
      <c r="H356" s="197"/>
      <c r="I356" s="200"/>
      <c r="J356" s="235">
        <f>BK356</f>
        <v>0</v>
      </c>
      <c r="K356" s="197"/>
      <c r="L356" s="202"/>
      <c r="M356" s="203"/>
      <c r="N356" s="204"/>
      <c r="O356" s="204"/>
      <c r="P356" s="205">
        <f>SUM(P357:P358)</f>
        <v>0</v>
      </c>
      <c r="Q356" s="204"/>
      <c r="R356" s="205">
        <f>SUM(R357:R358)</f>
        <v>0</v>
      </c>
      <c r="S356" s="204"/>
      <c r="T356" s="206">
        <f>SUM(T357:T358)</f>
        <v>0</v>
      </c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R356" s="207" t="s">
        <v>85</v>
      </c>
      <c r="AT356" s="208" t="s">
        <v>74</v>
      </c>
      <c r="AU356" s="208" t="s">
        <v>83</v>
      </c>
      <c r="AY356" s="207" t="s">
        <v>160</v>
      </c>
      <c r="BK356" s="209">
        <f>SUM(BK357:BK358)</f>
        <v>0</v>
      </c>
    </row>
    <row r="357" s="2" customFormat="1" ht="24.15" customHeight="1">
      <c r="A357" s="38"/>
      <c r="B357" s="39"/>
      <c r="C357" s="210" t="s">
        <v>559</v>
      </c>
      <c r="D357" s="210" t="s">
        <v>161</v>
      </c>
      <c r="E357" s="211" t="s">
        <v>1403</v>
      </c>
      <c r="F357" s="212" t="s">
        <v>1404</v>
      </c>
      <c r="G357" s="213" t="s">
        <v>717</v>
      </c>
      <c r="H357" s="279"/>
      <c r="I357" s="215"/>
      <c r="J357" s="216">
        <f>ROUND(I357*H357,2)</f>
        <v>0</v>
      </c>
      <c r="K357" s="212" t="s">
        <v>622</v>
      </c>
      <c r="L357" s="44"/>
      <c r="M357" s="217" t="s">
        <v>1</v>
      </c>
      <c r="N357" s="218" t="s">
        <v>40</v>
      </c>
      <c r="O357" s="91"/>
      <c r="P357" s="219">
        <f>O357*H357</f>
        <v>0</v>
      </c>
      <c r="Q357" s="219">
        <v>0</v>
      </c>
      <c r="R357" s="219">
        <f>Q357*H357</f>
        <v>0</v>
      </c>
      <c r="S357" s="219">
        <v>0</v>
      </c>
      <c r="T357" s="22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1" t="s">
        <v>188</v>
      </c>
      <c r="AT357" s="221" t="s">
        <v>161</v>
      </c>
      <c r="AU357" s="221" t="s">
        <v>85</v>
      </c>
      <c r="AY357" s="17" t="s">
        <v>160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17" t="s">
        <v>83</v>
      </c>
      <c r="BK357" s="222">
        <f>ROUND(I357*H357,2)</f>
        <v>0</v>
      </c>
      <c r="BL357" s="17" t="s">
        <v>188</v>
      </c>
      <c r="BM357" s="221" t="s">
        <v>1405</v>
      </c>
    </row>
    <row r="358" s="2" customFormat="1" ht="24.15" customHeight="1">
      <c r="A358" s="38"/>
      <c r="B358" s="39"/>
      <c r="C358" s="210" t="s">
        <v>361</v>
      </c>
      <c r="D358" s="210" t="s">
        <v>161</v>
      </c>
      <c r="E358" s="211" t="s">
        <v>1406</v>
      </c>
      <c r="F358" s="212" t="s">
        <v>1407</v>
      </c>
      <c r="G358" s="213" t="s">
        <v>596</v>
      </c>
      <c r="H358" s="214">
        <v>34</v>
      </c>
      <c r="I358" s="215"/>
      <c r="J358" s="216">
        <f>ROUND(I358*H358,2)</f>
        <v>0</v>
      </c>
      <c r="K358" s="212" t="s">
        <v>1</v>
      </c>
      <c r="L358" s="44"/>
      <c r="M358" s="217" t="s">
        <v>1</v>
      </c>
      <c r="N358" s="218" t="s">
        <v>40</v>
      </c>
      <c r="O358" s="91"/>
      <c r="P358" s="219">
        <f>O358*H358</f>
        <v>0</v>
      </c>
      <c r="Q358" s="219">
        <v>0</v>
      </c>
      <c r="R358" s="219">
        <f>Q358*H358</f>
        <v>0</v>
      </c>
      <c r="S358" s="219">
        <v>0</v>
      </c>
      <c r="T358" s="22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1" t="s">
        <v>188</v>
      </c>
      <c r="AT358" s="221" t="s">
        <v>161</v>
      </c>
      <c r="AU358" s="221" t="s">
        <v>85</v>
      </c>
      <c r="AY358" s="17" t="s">
        <v>160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17" t="s">
        <v>83</v>
      </c>
      <c r="BK358" s="222">
        <f>ROUND(I358*H358,2)</f>
        <v>0</v>
      </c>
      <c r="BL358" s="17" t="s">
        <v>188</v>
      </c>
      <c r="BM358" s="221" t="s">
        <v>1408</v>
      </c>
    </row>
    <row r="359" s="11" customFormat="1" ht="22.8" customHeight="1">
      <c r="A359" s="11"/>
      <c r="B359" s="196"/>
      <c r="C359" s="197"/>
      <c r="D359" s="198" t="s">
        <v>74</v>
      </c>
      <c r="E359" s="234" t="s">
        <v>1409</v>
      </c>
      <c r="F359" s="234" t="s">
        <v>1410</v>
      </c>
      <c r="G359" s="197"/>
      <c r="H359" s="197"/>
      <c r="I359" s="200"/>
      <c r="J359" s="235">
        <f>BK359</f>
        <v>0</v>
      </c>
      <c r="K359" s="197"/>
      <c r="L359" s="202"/>
      <c r="M359" s="203"/>
      <c r="N359" s="204"/>
      <c r="O359" s="204"/>
      <c r="P359" s="205">
        <f>SUM(P360:P378)</f>
        <v>0</v>
      </c>
      <c r="Q359" s="204"/>
      <c r="R359" s="205">
        <f>SUM(R360:R378)</f>
        <v>8.8115873799999984</v>
      </c>
      <c r="S359" s="204"/>
      <c r="T359" s="206">
        <f>SUM(T360:T378)</f>
        <v>0</v>
      </c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R359" s="207" t="s">
        <v>85</v>
      </c>
      <c r="AT359" s="208" t="s">
        <v>74</v>
      </c>
      <c r="AU359" s="208" t="s">
        <v>83</v>
      </c>
      <c r="AY359" s="207" t="s">
        <v>160</v>
      </c>
      <c r="BK359" s="209">
        <f>SUM(BK360:BK378)</f>
        <v>0</v>
      </c>
    </row>
    <row r="360" s="2" customFormat="1" ht="16.5" customHeight="1">
      <c r="A360" s="38"/>
      <c r="B360" s="39"/>
      <c r="C360" s="210" t="s">
        <v>1411</v>
      </c>
      <c r="D360" s="210" t="s">
        <v>161</v>
      </c>
      <c r="E360" s="211" t="s">
        <v>1412</v>
      </c>
      <c r="F360" s="212" t="s">
        <v>1413</v>
      </c>
      <c r="G360" s="213" t="s">
        <v>596</v>
      </c>
      <c r="H360" s="214">
        <v>244.984</v>
      </c>
      <c r="I360" s="215"/>
      <c r="J360" s="216">
        <f>ROUND(I360*H360,2)</f>
        <v>0</v>
      </c>
      <c r="K360" s="212" t="s">
        <v>622</v>
      </c>
      <c r="L360" s="44"/>
      <c r="M360" s="217" t="s">
        <v>1</v>
      </c>
      <c r="N360" s="218" t="s">
        <v>40</v>
      </c>
      <c r="O360" s="91"/>
      <c r="P360" s="219">
        <f>O360*H360</f>
        <v>0</v>
      </c>
      <c r="Q360" s="219">
        <v>0.00029999999999999996</v>
      </c>
      <c r="R360" s="219">
        <f>Q360*H360</f>
        <v>0.0734952</v>
      </c>
      <c r="S360" s="219">
        <v>0</v>
      </c>
      <c r="T360" s="22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1" t="s">
        <v>188</v>
      </c>
      <c r="AT360" s="221" t="s">
        <v>161</v>
      </c>
      <c r="AU360" s="221" t="s">
        <v>85</v>
      </c>
      <c r="AY360" s="17" t="s">
        <v>160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17" t="s">
        <v>83</v>
      </c>
      <c r="BK360" s="222">
        <f>ROUND(I360*H360,2)</f>
        <v>0</v>
      </c>
      <c r="BL360" s="17" t="s">
        <v>188</v>
      </c>
      <c r="BM360" s="221" t="s">
        <v>1414</v>
      </c>
    </row>
    <row r="361" s="13" customFormat="1">
      <c r="A361" s="13"/>
      <c r="B361" s="236"/>
      <c r="C361" s="237"/>
      <c r="D361" s="238" t="s">
        <v>591</v>
      </c>
      <c r="E361" s="239" t="s">
        <v>1</v>
      </c>
      <c r="F361" s="240" t="s">
        <v>1415</v>
      </c>
      <c r="G361" s="237"/>
      <c r="H361" s="241">
        <v>199.101</v>
      </c>
      <c r="I361" s="242"/>
      <c r="J361" s="237"/>
      <c r="K361" s="237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591</v>
      </c>
      <c r="AU361" s="247" t="s">
        <v>85</v>
      </c>
      <c r="AV361" s="13" t="s">
        <v>85</v>
      </c>
      <c r="AW361" s="13" t="s">
        <v>31</v>
      </c>
      <c r="AX361" s="13" t="s">
        <v>75</v>
      </c>
      <c r="AY361" s="247" t="s">
        <v>160</v>
      </c>
    </row>
    <row r="362" s="13" customFormat="1">
      <c r="A362" s="13"/>
      <c r="B362" s="236"/>
      <c r="C362" s="237"/>
      <c r="D362" s="238" t="s">
        <v>591</v>
      </c>
      <c r="E362" s="239" t="s">
        <v>1</v>
      </c>
      <c r="F362" s="240" t="s">
        <v>1416</v>
      </c>
      <c r="G362" s="237"/>
      <c r="H362" s="241">
        <v>-28</v>
      </c>
      <c r="I362" s="242"/>
      <c r="J362" s="237"/>
      <c r="K362" s="237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591</v>
      </c>
      <c r="AU362" s="247" t="s">
        <v>85</v>
      </c>
      <c r="AV362" s="13" t="s">
        <v>85</v>
      </c>
      <c r="AW362" s="13" t="s">
        <v>31</v>
      </c>
      <c r="AX362" s="13" t="s">
        <v>75</v>
      </c>
      <c r="AY362" s="247" t="s">
        <v>160</v>
      </c>
    </row>
    <row r="363" s="13" customFormat="1">
      <c r="A363" s="13"/>
      <c r="B363" s="236"/>
      <c r="C363" s="237"/>
      <c r="D363" s="238" t="s">
        <v>591</v>
      </c>
      <c r="E363" s="239" t="s">
        <v>1</v>
      </c>
      <c r="F363" s="240" t="s">
        <v>1417</v>
      </c>
      <c r="G363" s="237"/>
      <c r="H363" s="241">
        <v>85.483</v>
      </c>
      <c r="I363" s="242"/>
      <c r="J363" s="237"/>
      <c r="K363" s="237"/>
      <c r="L363" s="243"/>
      <c r="M363" s="244"/>
      <c r="N363" s="245"/>
      <c r="O363" s="245"/>
      <c r="P363" s="245"/>
      <c r="Q363" s="245"/>
      <c r="R363" s="245"/>
      <c r="S363" s="245"/>
      <c r="T363" s="24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7" t="s">
        <v>591</v>
      </c>
      <c r="AU363" s="247" t="s">
        <v>85</v>
      </c>
      <c r="AV363" s="13" t="s">
        <v>85</v>
      </c>
      <c r="AW363" s="13" t="s">
        <v>31</v>
      </c>
      <c r="AX363" s="13" t="s">
        <v>75</v>
      </c>
      <c r="AY363" s="247" t="s">
        <v>160</v>
      </c>
    </row>
    <row r="364" s="13" customFormat="1">
      <c r="A364" s="13"/>
      <c r="B364" s="236"/>
      <c r="C364" s="237"/>
      <c r="D364" s="238" t="s">
        <v>591</v>
      </c>
      <c r="E364" s="239" t="s">
        <v>1</v>
      </c>
      <c r="F364" s="240" t="s">
        <v>1418</v>
      </c>
      <c r="G364" s="237"/>
      <c r="H364" s="241">
        <v>-11.6</v>
      </c>
      <c r="I364" s="242"/>
      <c r="J364" s="237"/>
      <c r="K364" s="237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591</v>
      </c>
      <c r="AU364" s="247" t="s">
        <v>85</v>
      </c>
      <c r="AV364" s="13" t="s">
        <v>85</v>
      </c>
      <c r="AW364" s="13" t="s">
        <v>31</v>
      </c>
      <c r="AX364" s="13" t="s">
        <v>75</v>
      </c>
      <c r="AY364" s="247" t="s">
        <v>160</v>
      </c>
    </row>
    <row r="365" s="15" customFormat="1">
      <c r="A365" s="15"/>
      <c r="B365" s="268"/>
      <c r="C365" s="269"/>
      <c r="D365" s="238" t="s">
        <v>591</v>
      </c>
      <c r="E365" s="270" t="s">
        <v>1</v>
      </c>
      <c r="F365" s="271" t="s">
        <v>660</v>
      </c>
      <c r="G365" s="269"/>
      <c r="H365" s="272">
        <v>244.984</v>
      </c>
      <c r="I365" s="273"/>
      <c r="J365" s="269"/>
      <c r="K365" s="269"/>
      <c r="L365" s="274"/>
      <c r="M365" s="275"/>
      <c r="N365" s="276"/>
      <c r="O365" s="276"/>
      <c r="P365" s="276"/>
      <c r="Q365" s="276"/>
      <c r="R365" s="276"/>
      <c r="S365" s="276"/>
      <c r="T365" s="277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8" t="s">
        <v>591</v>
      </c>
      <c r="AU365" s="278" t="s">
        <v>85</v>
      </c>
      <c r="AV365" s="15" t="s">
        <v>165</v>
      </c>
      <c r="AW365" s="15" t="s">
        <v>31</v>
      </c>
      <c r="AX365" s="15" t="s">
        <v>83</v>
      </c>
      <c r="AY365" s="278" t="s">
        <v>160</v>
      </c>
    </row>
    <row r="366" s="2" customFormat="1" ht="24.15" customHeight="1">
      <c r="A366" s="38"/>
      <c r="B366" s="39"/>
      <c r="C366" s="210" t="s">
        <v>365</v>
      </c>
      <c r="D366" s="210" t="s">
        <v>161</v>
      </c>
      <c r="E366" s="211" t="s">
        <v>1419</v>
      </c>
      <c r="F366" s="212" t="s">
        <v>1420</v>
      </c>
      <c r="G366" s="213" t="s">
        <v>596</v>
      </c>
      <c r="H366" s="214">
        <v>28.443</v>
      </c>
      <c r="I366" s="215"/>
      <c r="J366" s="216">
        <f>ROUND(I366*H366,2)</f>
        <v>0</v>
      </c>
      <c r="K366" s="212" t="s">
        <v>622</v>
      </c>
      <c r="L366" s="44"/>
      <c r="M366" s="217" t="s">
        <v>1</v>
      </c>
      <c r="N366" s="218" t="s">
        <v>40</v>
      </c>
      <c r="O366" s="91"/>
      <c r="P366" s="219">
        <f>O366*H366</f>
        <v>0</v>
      </c>
      <c r="Q366" s="219">
        <v>0.0015</v>
      </c>
      <c r="R366" s="219">
        <f>Q366*H366</f>
        <v>0.0426645</v>
      </c>
      <c r="S366" s="219">
        <v>0</v>
      </c>
      <c r="T366" s="22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1" t="s">
        <v>188</v>
      </c>
      <c r="AT366" s="221" t="s">
        <v>161</v>
      </c>
      <c r="AU366" s="221" t="s">
        <v>85</v>
      </c>
      <c r="AY366" s="17" t="s">
        <v>160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17" t="s">
        <v>83</v>
      </c>
      <c r="BK366" s="222">
        <f>ROUND(I366*H366,2)</f>
        <v>0</v>
      </c>
      <c r="BL366" s="17" t="s">
        <v>188</v>
      </c>
      <c r="BM366" s="221" t="s">
        <v>1421</v>
      </c>
    </row>
    <row r="367" s="13" customFormat="1">
      <c r="A367" s="13"/>
      <c r="B367" s="236"/>
      <c r="C367" s="237"/>
      <c r="D367" s="238" t="s">
        <v>591</v>
      </c>
      <c r="E367" s="239" t="s">
        <v>1</v>
      </c>
      <c r="F367" s="240" t="s">
        <v>1422</v>
      </c>
      <c r="G367" s="237"/>
      <c r="H367" s="241">
        <v>28.443</v>
      </c>
      <c r="I367" s="242"/>
      <c r="J367" s="237"/>
      <c r="K367" s="237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591</v>
      </c>
      <c r="AU367" s="247" t="s">
        <v>85</v>
      </c>
      <c r="AV367" s="13" t="s">
        <v>85</v>
      </c>
      <c r="AW367" s="13" t="s">
        <v>31</v>
      </c>
      <c r="AX367" s="13" t="s">
        <v>83</v>
      </c>
      <c r="AY367" s="247" t="s">
        <v>160</v>
      </c>
    </row>
    <row r="368" s="2" customFormat="1" ht="24.15" customHeight="1">
      <c r="A368" s="38"/>
      <c r="B368" s="39"/>
      <c r="C368" s="210" t="s">
        <v>1423</v>
      </c>
      <c r="D368" s="210" t="s">
        <v>161</v>
      </c>
      <c r="E368" s="211" t="s">
        <v>1424</v>
      </c>
      <c r="F368" s="212" t="s">
        <v>1425</v>
      </c>
      <c r="G368" s="213" t="s">
        <v>164</v>
      </c>
      <c r="H368" s="214">
        <v>94.81</v>
      </c>
      <c r="I368" s="215"/>
      <c r="J368" s="216">
        <f>ROUND(I368*H368,2)</f>
        <v>0</v>
      </c>
      <c r="K368" s="212" t="s">
        <v>622</v>
      </c>
      <c r="L368" s="44"/>
      <c r="M368" s="217" t="s">
        <v>1</v>
      </c>
      <c r="N368" s="218" t="s">
        <v>40</v>
      </c>
      <c r="O368" s="91"/>
      <c r="P368" s="219">
        <f>O368*H368</f>
        <v>0</v>
      </c>
      <c r="Q368" s="219">
        <v>0.00032</v>
      </c>
      <c r="R368" s="219">
        <f>Q368*H368</f>
        <v>0.0303392</v>
      </c>
      <c r="S368" s="219">
        <v>0</v>
      </c>
      <c r="T368" s="22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1" t="s">
        <v>188</v>
      </c>
      <c r="AT368" s="221" t="s">
        <v>161</v>
      </c>
      <c r="AU368" s="221" t="s">
        <v>85</v>
      </c>
      <c r="AY368" s="17" t="s">
        <v>160</v>
      </c>
      <c r="BE368" s="222">
        <f>IF(N368="základní",J368,0)</f>
        <v>0</v>
      </c>
      <c r="BF368" s="222">
        <f>IF(N368="snížená",J368,0)</f>
        <v>0</v>
      </c>
      <c r="BG368" s="222">
        <f>IF(N368="zákl. přenesená",J368,0)</f>
        <v>0</v>
      </c>
      <c r="BH368" s="222">
        <f>IF(N368="sníž. přenesená",J368,0)</f>
        <v>0</v>
      </c>
      <c r="BI368" s="222">
        <f>IF(N368="nulová",J368,0)</f>
        <v>0</v>
      </c>
      <c r="BJ368" s="17" t="s">
        <v>83</v>
      </c>
      <c r="BK368" s="222">
        <f>ROUND(I368*H368,2)</f>
        <v>0</v>
      </c>
      <c r="BL368" s="17" t="s">
        <v>188</v>
      </c>
      <c r="BM368" s="221" t="s">
        <v>1426</v>
      </c>
    </row>
    <row r="369" s="13" customFormat="1">
      <c r="A369" s="13"/>
      <c r="B369" s="236"/>
      <c r="C369" s="237"/>
      <c r="D369" s="238" t="s">
        <v>591</v>
      </c>
      <c r="E369" s="239" t="s">
        <v>1</v>
      </c>
      <c r="F369" s="240" t="s">
        <v>1427</v>
      </c>
      <c r="G369" s="237"/>
      <c r="H369" s="241">
        <v>94.81</v>
      </c>
      <c r="I369" s="242"/>
      <c r="J369" s="237"/>
      <c r="K369" s="237"/>
      <c r="L369" s="243"/>
      <c r="M369" s="244"/>
      <c r="N369" s="245"/>
      <c r="O369" s="245"/>
      <c r="P369" s="245"/>
      <c r="Q369" s="245"/>
      <c r="R369" s="245"/>
      <c r="S369" s="245"/>
      <c r="T369" s="24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7" t="s">
        <v>591</v>
      </c>
      <c r="AU369" s="247" t="s">
        <v>85</v>
      </c>
      <c r="AV369" s="13" t="s">
        <v>85</v>
      </c>
      <c r="AW369" s="13" t="s">
        <v>31</v>
      </c>
      <c r="AX369" s="13" t="s">
        <v>83</v>
      </c>
      <c r="AY369" s="247" t="s">
        <v>160</v>
      </c>
    </row>
    <row r="370" s="2" customFormat="1" ht="33" customHeight="1">
      <c r="A370" s="38"/>
      <c r="B370" s="39"/>
      <c r="C370" s="210" t="s">
        <v>369</v>
      </c>
      <c r="D370" s="210" t="s">
        <v>161</v>
      </c>
      <c r="E370" s="211" t="s">
        <v>1428</v>
      </c>
      <c r="F370" s="212" t="s">
        <v>1429</v>
      </c>
      <c r="G370" s="213" t="s">
        <v>596</v>
      </c>
      <c r="H370" s="214">
        <v>244.984</v>
      </c>
      <c r="I370" s="215"/>
      <c r="J370" s="216">
        <f>ROUND(I370*H370,2)</f>
        <v>0</v>
      </c>
      <c r="K370" s="212" t="s">
        <v>622</v>
      </c>
      <c r="L370" s="44"/>
      <c r="M370" s="217" t="s">
        <v>1</v>
      </c>
      <c r="N370" s="218" t="s">
        <v>40</v>
      </c>
      <c r="O370" s="91"/>
      <c r="P370" s="219">
        <f>O370*H370</f>
        <v>0</v>
      </c>
      <c r="Q370" s="219">
        <v>0.00897</v>
      </c>
      <c r="R370" s="219">
        <f>Q370*H370</f>
        <v>2.1975064800000004</v>
      </c>
      <c r="S370" s="219">
        <v>0</v>
      </c>
      <c r="T370" s="22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1" t="s">
        <v>188</v>
      </c>
      <c r="AT370" s="221" t="s">
        <v>161</v>
      </c>
      <c r="AU370" s="221" t="s">
        <v>85</v>
      </c>
      <c r="AY370" s="17" t="s">
        <v>160</v>
      </c>
      <c r="BE370" s="222">
        <f>IF(N370="základní",J370,0)</f>
        <v>0</v>
      </c>
      <c r="BF370" s="222">
        <f>IF(N370="snížená",J370,0)</f>
        <v>0</v>
      </c>
      <c r="BG370" s="222">
        <f>IF(N370="zákl. přenesená",J370,0)</f>
        <v>0</v>
      </c>
      <c r="BH370" s="222">
        <f>IF(N370="sníž. přenesená",J370,0)</f>
        <v>0</v>
      </c>
      <c r="BI370" s="222">
        <f>IF(N370="nulová",J370,0)</f>
        <v>0</v>
      </c>
      <c r="BJ370" s="17" t="s">
        <v>83</v>
      </c>
      <c r="BK370" s="222">
        <f>ROUND(I370*H370,2)</f>
        <v>0</v>
      </c>
      <c r="BL370" s="17" t="s">
        <v>188</v>
      </c>
      <c r="BM370" s="221" t="s">
        <v>1430</v>
      </c>
    </row>
    <row r="371" s="13" customFormat="1">
      <c r="A371" s="13"/>
      <c r="B371" s="236"/>
      <c r="C371" s="237"/>
      <c r="D371" s="238" t="s">
        <v>591</v>
      </c>
      <c r="E371" s="239" t="s">
        <v>1</v>
      </c>
      <c r="F371" s="240" t="s">
        <v>1415</v>
      </c>
      <c r="G371" s="237"/>
      <c r="H371" s="241">
        <v>199.101</v>
      </c>
      <c r="I371" s="242"/>
      <c r="J371" s="237"/>
      <c r="K371" s="237"/>
      <c r="L371" s="243"/>
      <c r="M371" s="244"/>
      <c r="N371" s="245"/>
      <c r="O371" s="245"/>
      <c r="P371" s="245"/>
      <c r="Q371" s="245"/>
      <c r="R371" s="245"/>
      <c r="S371" s="245"/>
      <c r="T371" s="24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7" t="s">
        <v>591</v>
      </c>
      <c r="AU371" s="247" t="s">
        <v>85</v>
      </c>
      <c r="AV371" s="13" t="s">
        <v>85</v>
      </c>
      <c r="AW371" s="13" t="s">
        <v>31</v>
      </c>
      <c r="AX371" s="13" t="s">
        <v>75</v>
      </c>
      <c r="AY371" s="247" t="s">
        <v>160</v>
      </c>
    </row>
    <row r="372" s="13" customFormat="1">
      <c r="A372" s="13"/>
      <c r="B372" s="236"/>
      <c r="C372" s="237"/>
      <c r="D372" s="238" t="s">
        <v>591</v>
      </c>
      <c r="E372" s="239" t="s">
        <v>1</v>
      </c>
      <c r="F372" s="240" t="s">
        <v>1416</v>
      </c>
      <c r="G372" s="237"/>
      <c r="H372" s="241">
        <v>-28</v>
      </c>
      <c r="I372" s="242"/>
      <c r="J372" s="237"/>
      <c r="K372" s="237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591</v>
      </c>
      <c r="AU372" s="247" t="s">
        <v>85</v>
      </c>
      <c r="AV372" s="13" t="s">
        <v>85</v>
      </c>
      <c r="AW372" s="13" t="s">
        <v>31</v>
      </c>
      <c r="AX372" s="13" t="s">
        <v>75</v>
      </c>
      <c r="AY372" s="247" t="s">
        <v>160</v>
      </c>
    </row>
    <row r="373" s="13" customFormat="1">
      <c r="A373" s="13"/>
      <c r="B373" s="236"/>
      <c r="C373" s="237"/>
      <c r="D373" s="238" t="s">
        <v>591</v>
      </c>
      <c r="E373" s="239" t="s">
        <v>1</v>
      </c>
      <c r="F373" s="240" t="s">
        <v>1417</v>
      </c>
      <c r="G373" s="237"/>
      <c r="H373" s="241">
        <v>85.483</v>
      </c>
      <c r="I373" s="242"/>
      <c r="J373" s="237"/>
      <c r="K373" s="237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591</v>
      </c>
      <c r="AU373" s="247" t="s">
        <v>85</v>
      </c>
      <c r="AV373" s="13" t="s">
        <v>85</v>
      </c>
      <c r="AW373" s="13" t="s">
        <v>31</v>
      </c>
      <c r="AX373" s="13" t="s">
        <v>75</v>
      </c>
      <c r="AY373" s="247" t="s">
        <v>160</v>
      </c>
    </row>
    <row r="374" s="13" customFormat="1">
      <c r="A374" s="13"/>
      <c r="B374" s="236"/>
      <c r="C374" s="237"/>
      <c r="D374" s="238" t="s">
        <v>591</v>
      </c>
      <c r="E374" s="239" t="s">
        <v>1</v>
      </c>
      <c r="F374" s="240" t="s">
        <v>1418</v>
      </c>
      <c r="G374" s="237"/>
      <c r="H374" s="241">
        <v>-11.6</v>
      </c>
      <c r="I374" s="242"/>
      <c r="J374" s="237"/>
      <c r="K374" s="237"/>
      <c r="L374" s="243"/>
      <c r="M374" s="244"/>
      <c r="N374" s="245"/>
      <c r="O374" s="245"/>
      <c r="P374" s="245"/>
      <c r="Q374" s="245"/>
      <c r="R374" s="245"/>
      <c r="S374" s="245"/>
      <c r="T374" s="24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7" t="s">
        <v>591</v>
      </c>
      <c r="AU374" s="247" t="s">
        <v>85</v>
      </c>
      <c r="AV374" s="13" t="s">
        <v>85</v>
      </c>
      <c r="AW374" s="13" t="s">
        <v>31</v>
      </c>
      <c r="AX374" s="13" t="s">
        <v>75</v>
      </c>
      <c r="AY374" s="247" t="s">
        <v>160</v>
      </c>
    </row>
    <row r="375" s="15" customFormat="1">
      <c r="A375" s="15"/>
      <c r="B375" s="268"/>
      <c r="C375" s="269"/>
      <c r="D375" s="238" t="s">
        <v>591</v>
      </c>
      <c r="E375" s="270" t="s">
        <v>1</v>
      </c>
      <c r="F375" s="271" t="s">
        <v>660</v>
      </c>
      <c r="G375" s="269"/>
      <c r="H375" s="272">
        <v>244.984</v>
      </c>
      <c r="I375" s="273"/>
      <c r="J375" s="269"/>
      <c r="K375" s="269"/>
      <c r="L375" s="274"/>
      <c r="M375" s="275"/>
      <c r="N375" s="276"/>
      <c r="O375" s="276"/>
      <c r="P375" s="276"/>
      <c r="Q375" s="276"/>
      <c r="R375" s="276"/>
      <c r="S375" s="276"/>
      <c r="T375" s="277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8" t="s">
        <v>591</v>
      </c>
      <c r="AU375" s="278" t="s">
        <v>85</v>
      </c>
      <c r="AV375" s="15" t="s">
        <v>165</v>
      </c>
      <c r="AW375" s="15" t="s">
        <v>31</v>
      </c>
      <c r="AX375" s="15" t="s">
        <v>83</v>
      </c>
      <c r="AY375" s="278" t="s">
        <v>160</v>
      </c>
    </row>
    <row r="376" s="2" customFormat="1" ht="33" customHeight="1">
      <c r="A376" s="38"/>
      <c r="B376" s="39"/>
      <c r="C376" s="248" t="s">
        <v>1431</v>
      </c>
      <c r="D376" s="248" t="s">
        <v>305</v>
      </c>
      <c r="E376" s="249" t="s">
        <v>1432</v>
      </c>
      <c r="F376" s="250" t="s">
        <v>1433</v>
      </c>
      <c r="G376" s="251" t="s">
        <v>596</v>
      </c>
      <c r="H376" s="252">
        <v>293.981</v>
      </c>
      <c r="I376" s="253"/>
      <c r="J376" s="254">
        <f>ROUND(I376*H376,2)</f>
        <v>0</v>
      </c>
      <c r="K376" s="250" t="s">
        <v>622</v>
      </c>
      <c r="L376" s="255"/>
      <c r="M376" s="256" t="s">
        <v>1</v>
      </c>
      <c r="N376" s="257" t="s">
        <v>40</v>
      </c>
      <c r="O376" s="91"/>
      <c r="P376" s="219">
        <f>O376*H376</f>
        <v>0</v>
      </c>
      <c r="Q376" s="219">
        <v>0.021999999999999996</v>
      </c>
      <c r="R376" s="219">
        <f>Q376*H376</f>
        <v>6.4675819999999992</v>
      </c>
      <c r="S376" s="219">
        <v>0</v>
      </c>
      <c r="T376" s="220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1" t="s">
        <v>216</v>
      </c>
      <c r="AT376" s="221" t="s">
        <v>305</v>
      </c>
      <c r="AU376" s="221" t="s">
        <v>85</v>
      </c>
      <c r="AY376" s="17" t="s">
        <v>160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17" t="s">
        <v>83</v>
      </c>
      <c r="BK376" s="222">
        <f>ROUND(I376*H376,2)</f>
        <v>0</v>
      </c>
      <c r="BL376" s="17" t="s">
        <v>188</v>
      </c>
      <c r="BM376" s="221" t="s">
        <v>1434</v>
      </c>
    </row>
    <row r="377" s="13" customFormat="1">
      <c r="A377" s="13"/>
      <c r="B377" s="236"/>
      <c r="C377" s="237"/>
      <c r="D377" s="238" t="s">
        <v>591</v>
      </c>
      <c r="E377" s="237"/>
      <c r="F377" s="240" t="s">
        <v>1435</v>
      </c>
      <c r="G377" s="237"/>
      <c r="H377" s="241">
        <v>293.981</v>
      </c>
      <c r="I377" s="242"/>
      <c r="J377" s="237"/>
      <c r="K377" s="237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591</v>
      </c>
      <c r="AU377" s="247" t="s">
        <v>85</v>
      </c>
      <c r="AV377" s="13" t="s">
        <v>85</v>
      </c>
      <c r="AW377" s="13" t="s">
        <v>4</v>
      </c>
      <c r="AX377" s="13" t="s">
        <v>83</v>
      </c>
      <c r="AY377" s="247" t="s">
        <v>160</v>
      </c>
    </row>
    <row r="378" s="2" customFormat="1" ht="24.15" customHeight="1">
      <c r="A378" s="38"/>
      <c r="B378" s="39"/>
      <c r="C378" s="210" t="s">
        <v>373</v>
      </c>
      <c r="D378" s="210" t="s">
        <v>161</v>
      </c>
      <c r="E378" s="211" t="s">
        <v>1436</v>
      </c>
      <c r="F378" s="212" t="s">
        <v>1437</v>
      </c>
      <c r="G378" s="213" t="s">
        <v>717</v>
      </c>
      <c r="H378" s="279"/>
      <c r="I378" s="215"/>
      <c r="J378" s="216">
        <f>ROUND(I378*H378,2)</f>
        <v>0</v>
      </c>
      <c r="K378" s="212" t="s">
        <v>622</v>
      </c>
      <c r="L378" s="44"/>
      <c r="M378" s="217" t="s">
        <v>1</v>
      </c>
      <c r="N378" s="218" t="s">
        <v>40</v>
      </c>
      <c r="O378" s="91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1" t="s">
        <v>188</v>
      </c>
      <c r="AT378" s="221" t="s">
        <v>161</v>
      </c>
      <c r="AU378" s="221" t="s">
        <v>85</v>
      </c>
      <c r="AY378" s="17" t="s">
        <v>160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17" t="s">
        <v>83</v>
      </c>
      <c r="BK378" s="222">
        <f>ROUND(I378*H378,2)</f>
        <v>0</v>
      </c>
      <c r="BL378" s="17" t="s">
        <v>188</v>
      </c>
      <c r="BM378" s="221" t="s">
        <v>1438</v>
      </c>
    </row>
    <row r="379" s="11" customFormat="1" ht="22.8" customHeight="1">
      <c r="A379" s="11"/>
      <c r="B379" s="196"/>
      <c r="C379" s="197"/>
      <c r="D379" s="198" t="s">
        <v>74</v>
      </c>
      <c r="E379" s="234" t="s">
        <v>1439</v>
      </c>
      <c r="F379" s="234" t="s">
        <v>1440</v>
      </c>
      <c r="G379" s="197"/>
      <c r="H379" s="197"/>
      <c r="I379" s="200"/>
      <c r="J379" s="235">
        <f>BK379</f>
        <v>0</v>
      </c>
      <c r="K379" s="197"/>
      <c r="L379" s="202"/>
      <c r="M379" s="203"/>
      <c r="N379" s="204"/>
      <c r="O379" s="204"/>
      <c r="P379" s="205">
        <f>SUM(P380:P393)</f>
        <v>0</v>
      </c>
      <c r="Q379" s="204"/>
      <c r="R379" s="205">
        <f>SUM(R380:R393)</f>
        <v>0.418088</v>
      </c>
      <c r="S379" s="204"/>
      <c r="T379" s="206">
        <f>SUM(T380:T393)</f>
        <v>0</v>
      </c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R379" s="207" t="s">
        <v>85</v>
      </c>
      <c r="AT379" s="208" t="s">
        <v>74</v>
      </c>
      <c r="AU379" s="208" t="s">
        <v>83</v>
      </c>
      <c r="AY379" s="207" t="s">
        <v>160</v>
      </c>
      <c r="BK379" s="209">
        <f>SUM(BK380:BK393)</f>
        <v>0</v>
      </c>
    </row>
    <row r="380" s="2" customFormat="1" ht="24.15" customHeight="1">
      <c r="A380" s="38"/>
      <c r="B380" s="39"/>
      <c r="C380" s="210" t="s">
        <v>1441</v>
      </c>
      <c r="D380" s="210" t="s">
        <v>161</v>
      </c>
      <c r="E380" s="211" t="s">
        <v>1442</v>
      </c>
      <c r="F380" s="212" t="s">
        <v>1443</v>
      </c>
      <c r="G380" s="213" t="s">
        <v>596</v>
      </c>
      <c r="H380" s="214">
        <v>834.736</v>
      </c>
      <c r="I380" s="215"/>
      <c r="J380" s="216">
        <f>ROUND(I380*H380,2)</f>
        <v>0</v>
      </c>
      <c r="K380" s="212" t="s">
        <v>622</v>
      </c>
      <c r="L380" s="44"/>
      <c r="M380" s="217" t="s">
        <v>1</v>
      </c>
      <c r="N380" s="218" t="s">
        <v>40</v>
      </c>
      <c r="O380" s="91"/>
      <c r="P380" s="219">
        <f>O380*H380</f>
        <v>0</v>
      </c>
      <c r="Q380" s="219">
        <v>0.00021</v>
      </c>
      <c r="R380" s="219">
        <f>Q380*H380</f>
        <v>0.17529456000000003</v>
      </c>
      <c r="S380" s="219">
        <v>0</v>
      </c>
      <c r="T380" s="22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1" t="s">
        <v>188</v>
      </c>
      <c r="AT380" s="221" t="s">
        <v>161</v>
      </c>
      <c r="AU380" s="221" t="s">
        <v>85</v>
      </c>
      <c r="AY380" s="17" t="s">
        <v>160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17" t="s">
        <v>83</v>
      </c>
      <c r="BK380" s="222">
        <f>ROUND(I380*H380,2)</f>
        <v>0</v>
      </c>
      <c r="BL380" s="17" t="s">
        <v>188</v>
      </c>
      <c r="BM380" s="221" t="s">
        <v>1444</v>
      </c>
    </row>
    <row r="381" s="13" customFormat="1">
      <c r="A381" s="13"/>
      <c r="B381" s="236"/>
      <c r="C381" s="237"/>
      <c r="D381" s="238" t="s">
        <v>591</v>
      </c>
      <c r="E381" s="239" t="s">
        <v>1</v>
      </c>
      <c r="F381" s="240" t="s">
        <v>1016</v>
      </c>
      <c r="G381" s="237"/>
      <c r="H381" s="241">
        <v>936.21</v>
      </c>
      <c r="I381" s="242"/>
      <c r="J381" s="237"/>
      <c r="K381" s="237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591</v>
      </c>
      <c r="AU381" s="247" t="s">
        <v>85</v>
      </c>
      <c r="AV381" s="13" t="s">
        <v>85</v>
      </c>
      <c r="AW381" s="13" t="s">
        <v>31</v>
      </c>
      <c r="AX381" s="13" t="s">
        <v>75</v>
      </c>
      <c r="AY381" s="247" t="s">
        <v>160</v>
      </c>
    </row>
    <row r="382" s="13" customFormat="1">
      <c r="A382" s="13"/>
      <c r="B382" s="236"/>
      <c r="C382" s="237"/>
      <c r="D382" s="238" t="s">
        <v>591</v>
      </c>
      <c r="E382" s="239" t="s">
        <v>1</v>
      </c>
      <c r="F382" s="240" t="s">
        <v>1026</v>
      </c>
      <c r="G382" s="237"/>
      <c r="H382" s="241">
        <v>-295.574</v>
      </c>
      <c r="I382" s="242"/>
      <c r="J382" s="237"/>
      <c r="K382" s="237"/>
      <c r="L382" s="243"/>
      <c r="M382" s="244"/>
      <c r="N382" s="245"/>
      <c r="O382" s="245"/>
      <c r="P382" s="245"/>
      <c r="Q382" s="245"/>
      <c r="R382" s="245"/>
      <c r="S382" s="245"/>
      <c r="T382" s="24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7" t="s">
        <v>591</v>
      </c>
      <c r="AU382" s="247" t="s">
        <v>85</v>
      </c>
      <c r="AV382" s="13" t="s">
        <v>85</v>
      </c>
      <c r="AW382" s="13" t="s">
        <v>31</v>
      </c>
      <c r="AX382" s="13" t="s">
        <v>75</v>
      </c>
      <c r="AY382" s="247" t="s">
        <v>160</v>
      </c>
    </row>
    <row r="383" s="13" customFormat="1">
      <c r="A383" s="13"/>
      <c r="B383" s="236"/>
      <c r="C383" s="237"/>
      <c r="D383" s="238" t="s">
        <v>591</v>
      </c>
      <c r="E383" s="239" t="s">
        <v>1</v>
      </c>
      <c r="F383" s="240" t="s">
        <v>1209</v>
      </c>
      <c r="G383" s="237"/>
      <c r="H383" s="241">
        <v>148.6</v>
      </c>
      <c r="I383" s="242"/>
      <c r="J383" s="237"/>
      <c r="K383" s="237"/>
      <c r="L383" s="243"/>
      <c r="M383" s="244"/>
      <c r="N383" s="245"/>
      <c r="O383" s="245"/>
      <c r="P383" s="245"/>
      <c r="Q383" s="245"/>
      <c r="R383" s="245"/>
      <c r="S383" s="245"/>
      <c r="T383" s="24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7" t="s">
        <v>591</v>
      </c>
      <c r="AU383" s="247" t="s">
        <v>85</v>
      </c>
      <c r="AV383" s="13" t="s">
        <v>85</v>
      </c>
      <c r="AW383" s="13" t="s">
        <v>31</v>
      </c>
      <c r="AX383" s="13" t="s">
        <v>75</v>
      </c>
      <c r="AY383" s="247" t="s">
        <v>160</v>
      </c>
    </row>
    <row r="384" s="13" customFormat="1">
      <c r="A384" s="13"/>
      <c r="B384" s="236"/>
      <c r="C384" s="237"/>
      <c r="D384" s="238" t="s">
        <v>591</v>
      </c>
      <c r="E384" s="239" t="s">
        <v>1</v>
      </c>
      <c r="F384" s="240" t="s">
        <v>1213</v>
      </c>
      <c r="G384" s="237"/>
      <c r="H384" s="241">
        <v>45.5</v>
      </c>
      <c r="I384" s="242"/>
      <c r="J384" s="237"/>
      <c r="K384" s="237"/>
      <c r="L384" s="243"/>
      <c r="M384" s="244"/>
      <c r="N384" s="245"/>
      <c r="O384" s="245"/>
      <c r="P384" s="245"/>
      <c r="Q384" s="245"/>
      <c r="R384" s="245"/>
      <c r="S384" s="245"/>
      <c r="T384" s="24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7" t="s">
        <v>591</v>
      </c>
      <c r="AU384" s="247" t="s">
        <v>85</v>
      </c>
      <c r="AV384" s="13" t="s">
        <v>85</v>
      </c>
      <c r="AW384" s="13" t="s">
        <v>31</v>
      </c>
      <c r="AX384" s="13" t="s">
        <v>75</v>
      </c>
      <c r="AY384" s="247" t="s">
        <v>160</v>
      </c>
    </row>
    <row r="385" s="15" customFormat="1">
      <c r="A385" s="15"/>
      <c r="B385" s="268"/>
      <c r="C385" s="269"/>
      <c r="D385" s="238" t="s">
        <v>591</v>
      </c>
      <c r="E385" s="270" t="s">
        <v>1</v>
      </c>
      <c r="F385" s="271" t="s">
        <v>660</v>
      </c>
      <c r="G385" s="269"/>
      <c r="H385" s="272">
        <v>834.736</v>
      </c>
      <c r="I385" s="273"/>
      <c r="J385" s="269"/>
      <c r="K385" s="269"/>
      <c r="L385" s="274"/>
      <c r="M385" s="275"/>
      <c r="N385" s="276"/>
      <c r="O385" s="276"/>
      <c r="P385" s="276"/>
      <c r="Q385" s="276"/>
      <c r="R385" s="276"/>
      <c r="S385" s="276"/>
      <c r="T385" s="277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8" t="s">
        <v>591</v>
      </c>
      <c r="AU385" s="278" t="s">
        <v>85</v>
      </c>
      <c r="AV385" s="15" t="s">
        <v>165</v>
      </c>
      <c r="AW385" s="15" t="s">
        <v>31</v>
      </c>
      <c r="AX385" s="15" t="s">
        <v>83</v>
      </c>
      <c r="AY385" s="278" t="s">
        <v>160</v>
      </c>
    </row>
    <row r="386" s="2" customFormat="1" ht="24.15" customHeight="1">
      <c r="A386" s="38"/>
      <c r="B386" s="39"/>
      <c r="C386" s="210" t="s">
        <v>376</v>
      </c>
      <c r="D386" s="210" t="s">
        <v>161</v>
      </c>
      <c r="E386" s="211" t="s">
        <v>1445</v>
      </c>
      <c r="F386" s="212" t="s">
        <v>1446</v>
      </c>
      <c r="G386" s="213" t="s">
        <v>596</v>
      </c>
      <c r="H386" s="214">
        <v>834.736</v>
      </c>
      <c r="I386" s="215"/>
      <c r="J386" s="216">
        <f>ROUND(I386*H386,2)</f>
        <v>0</v>
      </c>
      <c r="K386" s="212" t="s">
        <v>622</v>
      </c>
      <c r="L386" s="44"/>
      <c r="M386" s="217" t="s">
        <v>1</v>
      </c>
      <c r="N386" s="218" t="s">
        <v>40</v>
      </c>
      <c r="O386" s="91"/>
      <c r="P386" s="219">
        <f>O386*H386</f>
        <v>0</v>
      </c>
      <c r="Q386" s="219">
        <v>0.00029</v>
      </c>
      <c r="R386" s="219">
        <f>Q386*H386</f>
        <v>0.24207344</v>
      </c>
      <c r="S386" s="219">
        <v>0</v>
      </c>
      <c r="T386" s="22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1" t="s">
        <v>188</v>
      </c>
      <c r="AT386" s="221" t="s">
        <v>161</v>
      </c>
      <c r="AU386" s="221" t="s">
        <v>85</v>
      </c>
      <c r="AY386" s="17" t="s">
        <v>160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17" t="s">
        <v>83</v>
      </c>
      <c r="BK386" s="222">
        <f>ROUND(I386*H386,2)</f>
        <v>0</v>
      </c>
      <c r="BL386" s="17" t="s">
        <v>188</v>
      </c>
      <c r="BM386" s="221" t="s">
        <v>1447</v>
      </c>
    </row>
    <row r="387" s="13" customFormat="1">
      <c r="A387" s="13"/>
      <c r="B387" s="236"/>
      <c r="C387" s="237"/>
      <c r="D387" s="238" t="s">
        <v>591</v>
      </c>
      <c r="E387" s="239" t="s">
        <v>1</v>
      </c>
      <c r="F387" s="240" t="s">
        <v>1016</v>
      </c>
      <c r="G387" s="237"/>
      <c r="H387" s="241">
        <v>936.21</v>
      </c>
      <c r="I387" s="242"/>
      <c r="J387" s="237"/>
      <c r="K387" s="237"/>
      <c r="L387" s="243"/>
      <c r="M387" s="244"/>
      <c r="N387" s="245"/>
      <c r="O387" s="245"/>
      <c r="P387" s="245"/>
      <c r="Q387" s="245"/>
      <c r="R387" s="245"/>
      <c r="S387" s="245"/>
      <c r="T387" s="24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7" t="s">
        <v>591</v>
      </c>
      <c r="AU387" s="247" t="s">
        <v>85</v>
      </c>
      <c r="AV387" s="13" t="s">
        <v>85</v>
      </c>
      <c r="AW387" s="13" t="s">
        <v>31</v>
      </c>
      <c r="AX387" s="13" t="s">
        <v>75</v>
      </c>
      <c r="AY387" s="247" t="s">
        <v>160</v>
      </c>
    </row>
    <row r="388" s="13" customFormat="1">
      <c r="A388" s="13"/>
      <c r="B388" s="236"/>
      <c r="C388" s="237"/>
      <c r="D388" s="238" t="s">
        <v>591</v>
      </c>
      <c r="E388" s="239" t="s">
        <v>1</v>
      </c>
      <c r="F388" s="240" t="s">
        <v>1026</v>
      </c>
      <c r="G388" s="237"/>
      <c r="H388" s="241">
        <v>-295.574</v>
      </c>
      <c r="I388" s="242"/>
      <c r="J388" s="237"/>
      <c r="K388" s="237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591</v>
      </c>
      <c r="AU388" s="247" t="s">
        <v>85</v>
      </c>
      <c r="AV388" s="13" t="s">
        <v>85</v>
      </c>
      <c r="AW388" s="13" t="s">
        <v>31</v>
      </c>
      <c r="AX388" s="13" t="s">
        <v>75</v>
      </c>
      <c r="AY388" s="247" t="s">
        <v>160</v>
      </c>
    </row>
    <row r="389" s="13" customFormat="1">
      <c r="A389" s="13"/>
      <c r="B389" s="236"/>
      <c r="C389" s="237"/>
      <c r="D389" s="238" t="s">
        <v>591</v>
      </c>
      <c r="E389" s="239" t="s">
        <v>1</v>
      </c>
      <c r="F389" s="240" t="s">
        <v>1209</v>
      </c>
      <c r="G389" s="237"/>
      <c r="H389" s="241">
        <v>148.6</v>
      </c>
      <c r="I389" s="242"/>
      <c r="J389" s="237"/>
      <c r="K389" s="237"/>
      <c r="L389" s="243"/>
      <c r="M389" s="244"/>
      <c r="N389" s="245"/>
      <c r="O389" s="245"/>
      <c r="P389" s="245"/>
      <c r="Q389" s="245"/>
      <c r="R389" s="245"/>
      <c r="S389" s="245"/>
      <c r="T389" s="24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7" t="s">
        <v>591</v>
      </c>
      <c r="AU389" s="247" t="s">
        <v>85</v>
      </c>
      <c r="AV389" s="13" t="s">
        <v>85</v>
      </c>
      <c r="AW389" s="13" t="s">
        <v>31</v>
      </c>
      <c r="AX389" s="13" t="s">
        <v>75</v>
      </c>
      <c r="AY389" s="247" t="s">
        <v>160</v>
      </c>
    </row>
    <row r="390" s="13" customFormat="1">
      <c r="A390" s="13"/>
      <c r="B390" s="236"/>
      <c r="C390" s="237"/>
      <c r="D390" s="238" t="s">
        <v>591</v>
      </c>
      <c r="E390" s="239" t="s">
        <v>1</v>
      </c>
      <c r="F390" s="240" t="s">
        <v>1213</v>
      </c>
      <c r="G390" s="237"/>
      <c r="H390" s="241">
        <v>45.5</v>
      </c>
      <c r="I390" s="242"/>
      <c r="J390" s="237"/>
      <c r="K390" s="237"/>
      <c r="L390" s="243"/>
      <c r="M390" s="244"/>
      <c r="N390" s="245"/>
      <c r="O390" s="245"/>
      <c r="P390" s="245"/>
      <c r="Q390" s="245"/>
      <c r="R390" s="245"/>
      <c r="S390" s="245"/>
      <c r="T390" s="24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7" t="s">
        <v>591</v>
      </c>
      <c r="AU390" s="247" t="s">
        <v>85</v>
      </c>
      <c r="AV390" s="13" t="s">
        <v>85</v>
      </c>
      <c r="AW390" s="13" t="s">
        <v>31</v>
      </c>
      <c r="AX390" s="13" t="s">
        <v>75</v>
      </c>
      <c r="AY390" s="247" t="s">
        <v>160</v>
      </c>
    </row>
    <row r="391" s="15" customFormat="1">
      <c r="A391" s="15"/>
      <c r="B391" s="268"/>
      <c r="C391" s="269"/>
      <c r="D391" s="238" t="s">
        <v>591</v>
      </c>
      <c r="E391" s="270" t="s">
        <v>1</v>
      </c>
      <c r="F391" s="271" t="s">
        <v>660</v>
      </c>
      <c r="G391" s="269"/>
      <c r="H391" s="272">
        <v>834.736</v>
      </c>
      <c r="I391" s="273"/>
      <c r="J391" s="269"/>
      <c r="K391" s="269"/>
      <c r="L391" s="274"/>
      <c r="M391" s="275"/>
      <c r="N391" s="276"/>
      <c r="O391" s="276"/>
      <c r="P391" s="276"/>
      <c r="Q391" s="276"/>
      <c r="R391" s="276"/>
      <c r="S391" s="276"/>
      <c r="T391" s="27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8" t="s">
        <v>591</v>
      </c>
      <c r="AU391" s="278" t="s">
        <v>85</v>
      </c>
      <c r="AV391" s="15" t="s">
        <v>165</v>
      </c>
      <c r="AW391" s="15" t="s">
        <v>31</v>
      </c>
      <c r="AX391" s="15" t="s">
        <v>83</v>
      </c>
      <c r="AY391" s="278" t="s">
        <v>160</v>
      </c>
    </row>
    <row r="392" s="2" customFormat="1" ht="37.8" customHeight="1">
      <c r="A392" s="38"/>
      <c r="B392" s="39"/>
      <c r="C392" s="210" t="s">
        <v>1448</v>
      </c>
      <c r="D392" s="210" t="s">
        <v>161</v>
      </c>
      <c r="E392" s="211" t="s">
        <v>1449</v>
      </c>
      <c r="F392" s="212" t="s">
        <v>1450</v>
      </c>
      <c r="G392" s="213" t="s">
        <v>596</v>
      </c>
      <c r="H392" s="214">
        <v>72</v>
      </c>
      <c r="I392" s="215"/>
      <c r="J392" s="216">
        <f>ROUND(I392*H392,2)</f>
        <v>0</v>
      </c>
      <c r="K392" s="212" t="s">
        <v>1</v>
      </c>
      <c r="L392" s="44"/>
      <c r="M392" s="217" t="s">
        <v>1</v>
      </c>
      <c r="N392" s="218" t="s">
        <v>40</v>
      </c>
      <c r="O392" s="91"/>
      <c r="P392" s="219">
        <f>O392*H392</f>
        <v>0</v>
      </c>
      <c r="Q392" s="219">
        <v>1E-05</v>
      </c>
      <c r="R392" s="219">
        <f>Q392*H392</f>
        <v>0.00072</v>
      </c>
      <c r="S392" s="219">
        <v>0</v>
      </c>
      <c r="T392" s="220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1" t="s">
        <v>188</v>
      </c>
      <c r="AT392" s="221" t="s">
        <v>161</v>
      </c>
      <c r="AU392" s="221" t="s">
        <v>85</v>
      </c>
      <c r="AY392" s="17" t="s">
        <v>160</v>
      </c>
      <c r="BE392" s="222">
        <f>IF(N392="základní",J392,0)</f>
        <v>0</v>
      </c>
      <c r="BF392" s="222">
        <f>IF(N392="snížená",J392,0)</f>
        <v>0</v>
      </c>
      <c r="BG392" s="222">
        <f>IF(N392="zákl. přenesená",J392,0)</f>
        <v>0</v>
      </c>
      <c r="BH392" s="222">
        <f>IF(N392="sníž. přenesená",J392,0)</f>
        <v>0</v>
      </c>
      <c r="BI392" s="222">
        <f>IF(N392="nulová",J392,0)</f>
        <v>0</v>
      </c>
      <c r="BJ392" s="17" t="s">
        <v>83</v>
      </c>
      <c r="BK392" s="222">
        <f>ROUND(I392*H392,2)</f>
        <v>0</v>
      </c>
      <c r="BL392" s="17" t="s">
        <v>188</v>
      </c>
      <c r="BM392" s="221" t="s">
        <v>1451</v>
      </c>
    </row>
    <row r="393" s="13" customFormat="1">
      <c r="A393" s="13"/>
      <c r="B393" s="236"/>
      <c r="C393" s="237"/>
      <c r="D393" s="238" t="s">
        <v>591</v>
      </c>
      <c r="E393" s="239" t="s">
        <v>1</v>
      </c>
      <c r="F393" s="240" t="s">
        <v>1452</v>
      </c>
      <c r="G393" s="237"/>
      <c r="H393" s="241">
        <v>72</v>
      </c>
      <c r="I393" s="242"/>
      <c r="J393" s="237"/>
      <c r="K393" s="237"/>
      <c r="L393" s="243"/>
      <c r="M393" s="284"/>
      <c r="N393" s="285"/>
      <c r="O393" s="285"/>
      <c r="P393" s="285"/>
      <c r="Q393" s="285"/>
      <c r="R393" s="285"/>
      <c r="S393" s="285"/>
      <c r="T393" s="28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7" t="s">
        <v>591</v>
      </c>
      <c r="AU393" s="247" t="s">
        <v>85</v>
      </c>
      <c r="AV393" s="13" t="s">
        <v>85</v>
      </c>
      <c r="AW393" s="13" t="s">
        <v>31</v>
      </c>
      <c r="AX393" s="13" t="s">
        <v>83</v>
      </c>
      <c r="AY393" s="247" t="s">
        <v>160</v>
      </c>
    </row>
    <row r="394" s="2" customFormat="1" ht="6.96" customHeight="1">
      <c r="A394" s="38"/>
      <c r="B394" s="66"/>
      <c r="C394" s="67"/>
      <c r="D394" s="67"/>
      <c r="E394" s="67"/>
      <c r="F394" s="67"/>
      <c r="G394" s="67"/>
      <c r="H394" s="67"/>
      <c r="I394" s="67"/>
      <c r="J394" s="67"/>
      <c r="K394" s="67"/>
      <c r="L394" s="44"/>
      <c r="M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</row>
  </sheetData>
  <sheetProtection sheet="1" autoFilter="0" formatColumns="0" formatRows="0" objects="1" scenarios="1" spinCount="100000" saltValue="N4dO6hDayGitDn9yfd+qwuRJe3g2rqE+cplelk/AjaRiFgdhTiYnpyTroZiJoz52E7q/ymVCo+L+vi19NnEZhw==" hashValue="e2S/4JCk8ZtF64TcBfRNNLfmKlIzYSBKduk+J/5sxeHRFbt50toYsu8H3lbfRyx6rCsju4+gUOtKV7zqY9XsfQ==" algorithmName="SHA-512" password="CC35"/>
  <autoFilter ref="C132:K39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ROUND((SUM(BE119:BE131)),  2)</f>
        <v>0</v>
      </c>
      <c r="G33" s="38"/>
      <c r="H33" s="38"/>
      <c r="I33" s="155">
        <v>0.21</v>
      </c>
      <c r="J33" s="154">
        <f>ROUND(((SUM(BE119:BE131))*I33),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ROUND((SUM(BF119:BF131)),  2)</f>
        <v>0</v>
      </c>
      <c r="G34" s="38"/>
      <c r="H34" s="38"/>
      <c r="I34" s="155">
        <v>0.12</v>
      </c>
      <c r="J34" s="154">
        <f>ROUND(((SUM(BF119:BF131))*I34),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ROUND((SUM(BG119:BG131)),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ROUND((SUM(BH119:BH131)),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ROUND((SUM(BI119:BI131)),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005 - Ostatní a vedlejší náklady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Karviná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144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1454</v>
      </c>
      <c r="E98" s="182"/>
      <c r="F98" s="182"/>
      <c r="G98" s="182"/>
      <c r="H98" s="182"/>
      <c r="I98" s="182"/>
      <c r="J98" s="183">
        <f>J122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1455</v>
      </c>
      <c r="E99" s="182"/>
      <c r="F99" s="182"/>
      <c r="G99" s="182"/>
      <c r="H99" s="182"/>
      <c r="I99" s="182"/>
      <c r="J99" s="183">
        <f>J129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ÚPRAVA VSTUPNÍHO PODLAŽÍ a ÚPRRAVA SERVROVNY OBJEKTU POLIKLINIKY V KARVINÉ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 xml:space="preserve">005 - Ostatní a vedlejší náklady 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Karviná</v>
      </c>
      <c r="G113" s="40"/>
      <c r="H113" s="40"/>
      <c r="I113" s="32" t="s">
        <v>22</v>
      </c>
      <c r="J113" s="79" t="str">
        <f>IF(J12="","",J12)</f>
        <v>18. 2. 2024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30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32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146</v>
      </c>
      <c r="D118" s="188" t="s">
        <v>60</v>
      </c>
      <c r="E118" s="188" t="s">
        <v>56</v>
      </c>
      <c r="F118" s="188" t="s">
        <v>57</v>
      </c>
      <c r="G118" s="188" t="s">
        <v>147</v>
      </c>
      <c r="H118" s="188" t="s">
        <v>148</v>
      </c>
      <c r="I118" s="188" t="s">
        <v>149</v>
      </c>
      <c r="J118" s="188" t="s">
        <v>136</v>
      </c>
      <c r="K118" s="189" t="s">
        <v>150</v>
      </c>
      <c r="L118" s="190"/>
      <c r="M118" s="100" t="s">
        <v>1</v>
      </c>
      <c r="N118" s="101" t="s">
        <v>39</v>
      </c>
      <c r="O118" s="101" t="s">
        <v>151</v>
      </c>
      <c r="P118" s="101" t="s">
        <v>152</v>
      </c>
      <c r="Q118" s="101" t="s">
        <v>153</v>
      </c>
      <c r="R118" s="101" t="s">
        <v>154</v>
      </c>
      <c r="S118" s="101" t="s">
        <v>155</v>
      </c>
      <c r="T118" s="102" t="s">
        <v>156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157</v>
      </c>
      <c r="D119" s="40"/>
      <c r="E119" s="40"/>
      <c r="F119" s="40"/>
      <c r="G119" s="40"/>
      <c r="H119" s="40"/>
      <c r="I119" s="40"/>
      <c r="J119" s="191">
        <f>BK119</f>
        <v>0</v>
      </c>
      <c r="K119" s="40"/>
      <c r="L119" s="44"/>
      <c r="M119" s="103"/>
      <c r="N119" s="192"/>
      <c r="O119" s="104"/>
      <c r="P119" s="193">
        <f>P120+P122+P129</f>
        <v>0</v>
      </c>
      <c r="Q119" s="104"/>
      <c r="R119" s="193">
        <f>R120+R122+R129</f>
        <v>0</v>
      </c>
      <c r="S119" s="104"/>
      <c r="T119" s="194">
        <f>T120+T122+T129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138</v>
      </c>
      <c r="BK119" s="195">
        <f>BK120+BK122+BK129</f>
        <v>0</v>
      </c>
    </row>
    <row r="120" s="11" customFormat="1" ht="25.92" customHeight="1">
      <c r="A120" s="11"/>
      <c r="B120" s="196"/>
      <c r="C120" s="197"/>
      <c r="D120" s="198" t="s">
        <v>74</v>
      </c>
      <c r="E120" s="199" t="s">
        <v>554</v>
      </c>
      <c r="F120" s="199" t="s">
        <v>527</v>
      </c>
      <c r="G120" s="197"/>
      <c r="H120" s="197"/>
      <c r="I120" s="200"/>
      <c r="J120" s="201">
        <f>BK120</f>
        <v>0</v>
      </c>
      <c r="K120" s="197"/>
      <c r="L120" s="202"/>
      <c r="M120" s="203"/>
      <c r="N120" s="204"/>
      <c r="O120" s="204"/>
      <c r="P120" s="205">
        <f>P121</f>
        <v>0</v>
      </c>
      <c r="Q120" s="204"/>
      <c r="R120" s="205">
        <f>R121</f>
        <v>0</v>
      </c>
      <c r="S120" s="204"/>
      <c r="T120" s="206">
        <f>T121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7" t="s">
        <v>83</v>
      </c>
      <c r="AT120" s="208" t="s">
        <v>74</v>
      </c>
      <c r="AU120" s="208" t="s">
        <v>75</v>
      </c>
      <c r="AY120" s="207" t="s">
        <v>160</v>
      </c>
      <c r="BK120" s="209">
        <f>BK121</f>
        <v>0</v>
      </c>
    </row>
    <row r="121" s="2" customFormat="1" ht="16.5" customHeight="1">
      <c r="A121" s="38"/>
      <c r="B121" s="39"/>
      <c r="C121" s="210" t="s">
        <v>83</v>
      </c>
      <c r="D121" s="210" t="s">
        <v>161</v>
      </c>
      <c r="E121" s="211" t="s">
        <v>1456</v>
      </c>
      <c r="F121" s="212" t="s">
        <v>1457</v>
      </c>
      <c r="G121" s="213" t="s">
        <v>584</v>
      </c>
      <c r="H121" s="214">
        <v>1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1458</v>
      </c>
    </row>
    <row r="122" s="11" customFormat="1" ht="25.92" customHeight="1">
      <c r="A122" s="11"/>
      <c r="B122" s="196"/>
      <c r="C122" s="197"/>
      <c r="D122" s="198" t="s">
        <v>74</v>
      </c>
      <c r="E122" s="199" t="s">
        <v>1459</v>
      </c>
      <c r="F122" s="199" t="s">
        <v>1460</v>
      </c>
      <c r="G122" s="197"/>
      <c r="H122" s="197"/>
      <c r="I122" s="200"/>
      <c r="J122" s="201">
        <f>BK122</f>
        <v>0</v>
      </c>
      <c r="K122" s="197"/>
      <c r="L122" s="202"/>
      <c r="M122" s="203"/>
      <c r="N122" s="204"/>
      <c r="O122" s="204"/>
      <c r="P122" s="205">
        <f>SUM(P123:P128)</f>
        <v>0</v>
      </c>
      <c r="Q122" s="204"/>
      <c r="R122" s="205">
        <f>SUM(R123:R128)</f>
        <v>0</v>
      </c>
      <c r="S122" s="204"/>
      <c r="T122" s="206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7" t="s">
        <v>176</v>
      </c>
      <c r="AT122" s="208" t="s">
        <v>74</v>
      </c>
      <c r="AU122" s="208" t="s">
        <v>75</v>
      </c>
      <c r="AY122" s="207" t="s">
        <v>160</v>
      </c>
      <c r="BK122" s="209">
        <f>SUM(BK123:BK128)</f>
        <v>0</v>
      </c>
    </row>
    <row r="123" s="2" customFormat="1" ht="16.5" customHeight="1">
      <c r="A123" s="38"/>
      <c r="B123" s="39"/>
      <c r="C123" s="210" t="s">
        <v>85</v>
      </c>
      <c r="D123" s="210" t="s">
        <v>161</v>
      </c>
      <c r="E123" s="211" t="s">
        <v>1461</v>
      </c>
      <c r="F123" s="212" t="s">
        <v>1462</v>
      </c>
      <c r="G123" s="213" t="s">
        <v>556</v>
      </c>
      <c r="H123" s="214">
        <v>1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1463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1463</v>
      </c>
      <c r="BM123" s="221" t="s">
        <v>1464</v>
      </c>
    </row>
    <row r="124" s="2" customFormat="1">
      <c r="A124" s="38"/>
      <c r="B124" s="39"/>
      <c r="C124" s="40"/>
      <c r="D124" s="238" t="s">
        <v>811</v>
      </c>
      <c r="E124" s="40"/>
      <c r="F124" s="280" t="s">
        <v>1465</v>
      </c>
      <c r="G124" s="40"/>
      <c r="H124" s="40"/>
      <c r="I124" s="281"/>
      <c r="J124" s="40"/>
      <c r="K124" s="40"/>
      <c r="L124" s="44"/>
      <c r="M124" s="282"/>
      <c r="N124" s="283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811</v>
      </c>
      <c r="AU124" s="17" t="s">
        <v>83</v>
      </c>
    </row>
    <row r="125" s="2" customFormat="1" ht="16.5" customHeight="1">
      <c r="A125" s="38"/>
      <c r="B125" s="39"/>
      <c r="C125" s="210" t="s">
        <v>169</v>
      </c>
      <c r="D125" s="210" t="s">
        <v>161</v>
      </c>
      <c r="E125" s="211" t="s">
        <v>1466</v>
      </c>
      <c r="F125" s="212" t="s">
        <v>1467</v>
      </c>
      <c r="G125" s="213" t="s">
        <v>556</v>
      </c>
      <c r="H125" s="214">
        <v>1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1463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1463</v>
      </c>
      <c r="BM125" s="221" t="s">
        <v>1468</v>
      </c>
    </row>
    <row r="126" s="2" customFormat="1">
      <c r="A126" s="38"/>
      <c r="B126" s="39"/>
      <c r="C126" s="40"/>
      <c r="D126" s="238" t="s">
        <v>811</v>
      </c>
      <c r="E126" s="40"/>
      <c r="F126" s="280" t="s">
        <v>1465</v>
      </c>
      <c r="G126" s="40"/>
      <c r="H126" s="40"/>
      <c r="I126" s="281"/>
      <c r="J126" s="40"/>
      <c r="K126" s="40"/>
      <c r="L126" s="44"/>
      <c r="M126" s="282"/>
      <c r="N126" s="283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811</v>
      </c>
      <c r="AU126" s="17" t="s">
        <v>83</v>
      </c>
    </row>
    <row r="127" s="2" customFormat="1" ht="16.5" customHeight="1">
      <c r="A127" s="38"/>
      <c r="B127" s="39"/>
      <c r="C127" s="210" t="s">
        <v>165</v>
      </c>
      <c r="D127" s="210" t="s">
        <v>161</v>
      </c>
      <c r="E127" s="211" t="s">
        <v>1469</v>
      </c>
      <c r="F127" s="212" t="s">
        <v>1470</v>
      </c>
      <c r="G127" s="213" t="s">
        <v>556</v>
      </c>
      <c r="H127" s="214">
        <v>1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1471</v>
      </c>
    </row>
    <row r="128" s="2" customFormat="1">
      <c r="A128" s="38"/>
      <c r="B128" s="39"/>
      <c r="C128" s="40"/>
      <c r="D128" s="238" t="s">
        <v>811</v>
      </c>
      <c r="E128" s="40"/>
      <c r="F128" s="280" t="s">
        <v>1472</v>
      </c>
      <c r="G128" s="40"/>
      <c r="H128" s="40"/>
      <c r="I128" s="281"/>
      <c r="J128" s="40"/>
      <c r="K128" s="40"/>
      <c r="L128" s="44"/>
      <c r="M128" s="282"/>
      <c r="N128" s="28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811</v>
      </c>
      <c r="AU128" s="17" t="s">
        <v>83</v>
      </c>
    </row>
    <row r="129" s="11" customFormat="1" ht="25.92" customHeight="1">
      <c r="A129" s="11"/>
      <c r="B129" s="196"/>
      <c r="C129" s="197"/>
      <c r="D129" s="198" t="s">
        <v>74</v>
      </c>
      <c r="E129" s="199" t="s">
        <v>1473</v>
      </c>
      <c r="F129" s="199" t="s">
        <v>1474</v>
      </c>
      <c r="G129" s="197"/>
      <c r="H129" s="197"/>
      <c r="I129" s="200"/>
      <c r="J129" s="201">
        <f>BK129</f>
        <v>0</v>
      </c>
      <c r="K129" s="197"/>
      <c r="L129" s="202"/>
      <c r="M129" s="203"/>
      <c r="N129" s="204"/>
      <c r="O129" s="204"/>
      <c r="P129" s="205">
        <f>SUM(P130:P131)</f>
        <v>0</v>
      </c>
      <c r="Q129" s="204"/>
      <c r="R129" s="205">
        <f>SUM(R130:R131)</f>
        <v>0</v>
      </c>
      <c r="S129" s="204"/>
      <c r="T129" s="206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7" t="s">
        <v>176</v>
      </c>
      <c r="AT129" s="208" t="s">
        <v>74</v>
      </c>
      <c r="AU129" s="208" t="s">
        <v>75</v>
      </c>
      <c r="AY129" s="207" t="s">
        <v>160</v>
      </c>
      <c r="BK129" s="209">
        <f>SUM(BK130:BK131)</f>
        <v>0</v>
      </c>
    </row>
    <row r="130" s="2" customFormat="1" ht="16.5" customHeight="1">
      <c r="A130" s="38"/>
      <c r="B130" s="39"/>
      <c r="C130" s="210" t="s">
        <v>176</v>
      </c>
      <c r="D130" s="210" t="s">
        <v>161</v>
      </c>
      <c r="E130" s="211" t="s">
        <v>1475</v>
      </c>
      <c r="F130" s="212" t="s">
        <v>1476</v>
      </c>
      <c r="G130" s="213" t="s">
        <v>556</v>
      </c>
      <c r="H130" s="214">
        <v>1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1463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1463</v>
      </c>
      <c r="BM130" s="221" t="s">
        <v>1477</v>
      </c>
    </row>
    <row r="131" s="2" customFormat="1">
      <c r="A131" s="38"/>
      <c r="B131" s="39"/>
      <c r="C131" s="40"/>
      <c r="D131" s="238" t="s">
        <v>811</v>
      </c>
      <c r="E131" s="40"/>
      <c r="F131" s="280" t="s">
        <v>1478</v>
      </c>
      <c r="G131" s="40"/>
      <c r="H131" s="40"/>
      <c r="I131" s="281"/>
      <c r="J131" s="40"/>
      <c r="K131" s="40"/>
      <c r="L131" s="44"/>
      <c r="M131" s="287"/>
      <c r="N131" s="288"/>
      <c r="O131" s="225"/>
      <c r="P131" s="225"/>
      <c r="Q131" s="225"/>
      <c r="R131" s="225"/>
      <c r="S131" s="225"/>
      <c r="T131" s="28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811</v>
      </c>
      <c r="AU131" s="17" t="s">
        <v>83</v>
      </c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44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sheetProtection sheet="1" autoFilter="0" formatColumns="0" formatRows="0" objects="1" scenarios="1" spinCount="100000" saltValue="WTW96LHTB7muULcFeoM4IHtr1yyUQUbd/qhd9GONw9NJEsXz6rA6qLPm4N3YSy1DLh8EFRgjvSgdUSKgiY4tcQ==" hashValue="m6CsPCdzy1PpCg80g37uTu15hmd5U2mnRGYtTLfMLNIKKGG7S+DaG0gwigmrfG/vPJbzytrHI/RYUGjnt+XwTg==" algorithmName="SHA-512" password="CC35"/>
  <autoFilter ref="C118:K13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1479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ROUND((SUM(BE117:BE126)),  2)</f>
        <v>0</v>
      </c>
      <c r="G33" s="38"/>
      <c r="H33" s="38"/>
      <c r="I33" s="155">
        <v>0.21</v>
      </c>
      <c r="J33" s="154">
        <f>ROUND(((SUM(BE117:BE126))*I33),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ROUND((SUM(BF117:BF126)),  2)</f>
        <v>0</v>
      </c>
      <c r="G34" s="38"/>
      <c r="H34" s="38"/>
      <c r="I34" s="155">
        <v>0.12</v>
      </c>
      <c r="J34" s="154">
        <f>ROUND(((SUM(BF117:BF126))*I34),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ROUND((SUM(BG117:BG126)),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ROUND((SUM(BH117:BH126)),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ROUND((SUM(BI117:BI126)),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004 - Vzduchotechnika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1480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 xml:space="preserve">004 - Vzduchotechnika 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1481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SUM(P119:P126)</f>
        <v>0</v>
      </c>
      <c r="Q118" s="204"/>
      <c r="R118" s="205">
        <f>SUM(R119:R126)</f>
        <v>0</v>
      </c>
      <c r="S118" s="204"/>
      <c r="T118" s="206">
        <f>SUM(T119:T126)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SUM(BK119:BK126)</f>
        <v>0</v>
      </c>
    </row>
    <row r="119" s="2" customFormat="1" ht="16.5" customHeight="1">
      <c r="A119" s="38"/>
      <c r="B119" s="39"/>
      <c r="C119" s="210" t="s">
        <v>172</v>
      </c>
      <c r="D119" s="210" t="s">
        <v>161</v>
      </c>
      <c r="E119" s="211" t="s">
        <v>1482</v>
      </c>
      <c r="F119" s="212" t="s">
        <v>1483</v>
      </c>
      <c r="G119" s="213" t="s">
        <v>1484</v>
      </c>
      <c r="H119" s="214">
        <v>1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16.5" customHeight="1">
      <c r="A120" s="38"/>
      <c r="B120" s="39"/>
      <c r="C120" s="210" t="s">
        <v>182</v>
      </c>
      <c r="D120" s="210" t="s">
        <v>161</v>
      </c>
      <c r="E120" s="211" t="s">
        <v>1485</v>
      </c>
      <c r="F120" s="212" t="s">
        <v>1486</v>
      </c>
      <c r="G120" s="213" t="s">
        <v>1484</v>
      </c>
      <c r="H120" s="214">
        <v>1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16.5" customHeight="1">
      <c r="A121" s="38"/>
      <c r="B121" s="39"/>
      <c r="C121" s="210" t="s">
        <v>175</v>
      </c>
      <c r="D121" s="210" t="s">
        <v>161</v>
      </c>
      <c r="E121" s="211" t="s">
        <v>1487</v>
      </c>
      <c r="F121" s="212" t="s">
        <v>1488</v>
      </c>
      <c r="G121" s="213" t="s">
        <v>1484</v>
      </c>
      <c r="H121" s="214">
        <v>1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172</v>
      </c>
    </row>
    <row r="122" s="2" customFormat="1" ht="24.15" customHeight="1">
      <c r="A122" s="38"/>
      <c r="B122" s="39"/>
      <c r="C122" s="210" t="s">
        <v>189</v>
      </c>
      <c r="D122" s="210" t="s">
        <v>161</v>
      </c>
      <c r="E122" s="211" t="s">
        <v>1489</v>
      </c>
      <c r="F122" s="212" t="s">
        <v>1490</v>
      </c>
      <c r="G122" s="213" t="s">
        <v>1484</v>
      </c>
      <c r="H122" s="214">
        <v>1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175</v>
      </c>
    </row>
    <row r="123" s="2" customFormat="1" ht="21.75" customHeight="1">
      <c r="A123" s="38"/>
      <c r="B123" s="39"/>
      <c r="C123" s="210" t="s">
        <v>179</v>
      </c>
      <c r="D123" s="210" t="s">
        <v>161</v>
      </c>
      <c r="E123" s="211" t="s">
        <v>1491</v>
      </c>
      <c r="F123" s="212" t="s">
        <v>1492</v>
      </c>
      <c r="G123" s="213" t="s">
        <v>1484</v>
      </c>
      <c r="H123" s="214">
        <v>1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179</v>
      </c>
    </row>
    <row r="124" s="2" customFormat="1" ht="16.5" customHeight="1">
      <c r="A124" s="38"/>
      <c r="B124" s="39"/>
      <c r="C124" s="210" t="s">
        <v>196</v>
      </c>
      <c r="D124" s="210" t="s">
        <v>161</v>
      </c>
      <c r="E124" s="211" t="s">
        <v>1493</v>
      </c>
      <c r="F124" s="212" t="s">
        <v>1494</v>
      </c>
      <c r="G124" s="213" t="s">
        <v>1484</v>
      </c>
      <c r="H124" s="214">
        <v>1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</v>
      </c>
    </row>
    <row r="125" s="2" customFormat="1" ht="16.5" customHeight="1">
      <c r="A125" s="38"/>
      <c r="B125" s="39"/>
      <c r="C125" s="210" t="s">
        <v>8</v>
      </c>
      <c r="D125" s="210" t="s">
        <v>161</v>
      </c>
      <c r="E125" s="211" t="s">
        <v>1495</v>
      </c>
      <c r="F125" s="212" t="s">
        <v>1496</v>
      </c>
      <c r="G125" s="213" t="s">
        <v>1484</v>
      </c>
      <c r="H125" s="214">
        <v>1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185</v>
      </c>
    </row>
    <row r="126" s="2" customFormat="1" ht="16.5" customHeight="1">
      <c r="A126" s="38"/>
      <c r="B126" s="39"/>
      <c r="C126" s="210" t="s">
        <v>203</v>
      </c>
      <c r="D126" s="210" t="s">
        <v>161</v>
      </c>
      <c r="E126" s="211" t="s">
        <v>1497</v>
      </c>
      <c r="F126" s="212" t="s">
        <v>1498</v>
      </c>
      <c r="G126" s="213" t="s">
        <v>1484</v>
      </c>
      <c r="H126" s="214">
        <v>1</v>
      </c>
      <c r="I126" s="215"/>
      <c r="J126" s="216">
        <f>ROUND(I126*H126,2)</f>
        <v>0</v>
      </c>
      <c r="K126" s="212" t="s">
        <v>1</v>
      </c>
      <c r="L126" s="44"/>
      <c r="M126" s="223" t="s">
        <v>1</v>
      </c>
      <c r="N126" s="224" t="s">
        <v>40</v>
      </c>
      <c r="O126" s="225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188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/GO5nK/4U/IjkkL7kZ4HyXm2uL+GErDF33XdxD1fc+LJ2lne1bJbrEUs79tjrdYPgbTi/9qnMKtCmYCkIxz9Tg==" hashValue="sdytBZcLr8Y2hLTyijjDlxOmU9jWyjlCb5KXIhkChcvOGvnzW2Y6ZWnl40bAwGl5wM7ZpKCsGXmDmpBNicycqA==" algorithmName="SHA-512" password="CC35"/>
  <autoFilter ref="C116:K12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ROUND((SUM(BE117:BE132)),  2)</f>
        <v>0</v>
      </c>
      <c r="G33" s="38"/>
      <c r="H33" s="38"/>
      <c r="I33" s="155">
        <v>0.21</v>
      </c>
      <c r="J33" s="154">
        <f>ROUND(((SUM(BE117:BE132))*I33),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ROUND((SUM(BF117:BF132)),  2)</f>
        <v>0</v>
      </c>
      <c r="G34" s="38"/>
      <c r="H34" s="38"/>
      <c r="I34" s="155">
        <v>0.12</v>
      </c>
      <c r="J34" s="154">
        <f>ROUND(((SUM(BF117:BF132))*I34),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ROUND((SUM(BG117:BG132)),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ROUND((SUM(BH117:BH132)),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ROUND((SUM(BI117:BI132)),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004.1 - Vzduchotechnika - zařízení 1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1500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004.1 - Vzduchotechnika - zařízení 1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1501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SUM(P119:P132)</f>
        <v>0</v>
      </c>
      <c r="Q118" s="204"/>
      <c r="R118" s="205">
        <f>SUM(R119:R132)</f>
        <v>0</v>
      </c>
      <c r="S118" s="204"/>
      <c r="T118" s="206">
        <f>SUM(T119:T132)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SUM(BK119:BK132)</f>
        <v>0</v>
      </c>
    </row>
    <row r="119" s="2" customFormat="1" ht="76.35" customHeight="1">
      <c r="A119" s="38"/>
      <c r="B119" s="39"/>
      <c r="C119" s="210" t="s">
        <v>83</v>
      </c>
      <c r="D119" s="210" t="s">
        <v>161</v>
      </c>
      <c r="E119" s="211" t="s">
        <v>1502</v>
      </c>
      <c r="F119" s="212" t="s">
        <v>1503</v>
      </c>
      <c r="G119" s="213" t="s">
        <v>168</v>
      </c>
      <c r="H119" s="214">
        <v>1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66.75" customHeight="1">
      <c r="A120" s="38"/>
      <c r="B120" s="39"/>
      <c r="C120" s="210" t="s">
        <v>85</v>
      </c>
      <c r="D120" s="210" t="s">
        <v>161</v>
      </c>
      <c r="E120" s="211" t="s">
        <v>1482</v>
      </c>
      <c r="F120" s="212" t="s">
        <v>1504</v>
      </c>
      <c r="G120" s="213" t="s">
        <v>168</v>
      </c>
      <c r="H120" s="214">
        <v>1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66.75" customHeight="1">
      <c r="A121" s="38"/>
      <c r="B121" s="39"/>
      <c r="C121" s="210" t="s">
        <v>169</v>
      </c>
      <c r="D121" s="210" t="s">
        <v>161</v>
      </c>
      <c r="E121" s="211" t="s">
        <v>1505</v>
      </c>
      <c r="F121" s="212" t="s">
        <v>1506</v>
      </c>
      <c r="G121" s="213" t="s">
        <v>168</v>
      </c>
      <c r="H121" s="214">
        <v>4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172</v>
      </c>
    </row>
    <row r="122" s="2" customFormat="1" ht="66.75" customHeight="1">
      <c r="A122" s="38"/>
      <c r="B122" s="39"/>
      <c r="C122" s="210" t="s">
        <v>165</v>
      </c>
      <c r="D122" s="210" t="s">
        <v>161</v>
      </c>
      <c r="E122" s="211" t="s">
        <v>1507</v>
      </c>
      <c r="F122" s="212" t="s">
        <v>1508</v>
      </c>
      <c r="G122" s="213" t="s">
        <v>168</v>
      </c>
      <c r="H122" s="214">
        <v>2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175</v>
      </c>
    </row>
    <row r="123" s="2" customFormat="1" ht="66.75" customHeight="1">
      <c r="A123" s="38"/>
      <c r="B123" s="39"/>
      <c r="C123" s="210" t="s">
        <v>176</v>
      </c>
      <c r="D123" s="210" t="s">
        <v>161</v>
      </c>
      <c r="E123" s="211" t="s">
        <v>1509</v>
      </c>
      <c r="F123" s="212" t="s">
        <v>1510</v>
      </c>
      <c r="G123" s="213" t="s">
        <v>168</v>
      </c>
      <c r="H123" s="214">
        <v>2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179</v>
      </c>
    </row>
    <row r="124" s="2" customFormat="1" ht="66.75" customHeight="1">
      <c r="A124" s="38"/>
      <c r="B124" s="39"/>
      <c r="C124" s="210" t="s">
        <v>172</v>
      </c>
      <c r="D124" s="210" t="s">
        <v>161</v>
      </c>
      <c r="E124" s="211" t="s">
        <v>1511</v>
      </c>
      <c r="F124" s="212" t="s">
        <v>1512</v>
      </c>
      <c r="G124" s="213" t="s">
        <v>168</v>
      </c>
      <c r="H124" s="214">
        <v>2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</v>
      </c>
    </row>
    <row r="125" s="2" customFormat="1" ht="24.15" customHeight="1">
      <c r="A125" s="38"/>
      <c r="B125" s="39"/>
      <c r="C125" s="210" t="s">
        <v>182</v>
      </c>
      <c r="D125" s="210" t="s">
        <v>161</v>
      </c>
      <c r="E125" s="211" t="s">
        <v>1513</v>
      </c>
      <c r="F125" s="212" t="s">
        <v>1514</v>
      </c>
      <c r="G125" s="213" t="s">
        <v>168</v>
      </c>
      <c r="H125" s="214">
        <v>2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185</v>
      </c>
    </row>
    <row r="126" s="2" customFormat="1" ht="24.15" customHeight="1">
      <c r="A126" s="38"/>
      <c r="B126" s="39"/>
      <c r="C126" s="210" t="s">
        <v>175</v>
      </c>
      <c r="D126" s="210" t="s">
        <v>161</v>
      </c>
      <c r="E126" s="211" t="s">
        <v>1515</v>
      </c>
      <c r="F126" s="212" t="s">
        <v>1516</v>
      </c>
      <c r="G126" s="213" t="s">
        <v>168</v>
      </c>
      <c r="H126" s="214">
        <v>2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188</v>
      </c>
    </row>
    <row r="127" s="2" customFormat="1" ht="37.8" customHeight="1">
      <c r="A127" s="38"/>
      <c r="B127" s="39"/>
      <c r="C127" s="210" t="s">
        <v>189</v>
      </c>
      <c r="D127" s="210" t="s">
        <v>161</v>
      </c>
      <c r="E127" s="211" t="s">
        <v>1485</v>
      </c>
      <c r="F127" s="212" t="s">
        <v>1517</v>
      </c>
      <c r="G127" s="213" t="s">
        <v>596</v>
      </c>
      <c r="H127" s="214">
        <v>93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192</v>
      </c>
    </row>
    <row r="128" s="2" customFormat="1" ht="37.8" customHeight="1">
      <c r="A128" s="38"/>
      <c r="B128" s="39"/>
      <c r="C128" s="210" t="s">
        <v>179</v>
      </c>
      <c r="D128" s="210" t="s">
        <v>161</v>
      </c>
      <c r="E128" s="211" t="s">
        <v>1487</v>
      </c>
      <c r="F128" s="212" t="s">
        <v>1518</v>
      </c>
      <c r="G128" s="213" t="s">
        <v>1519</v>
      </c>
      <c r="H128" s="214">
        <v>2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195</v>
      </c>
    </row>
    <row r="129" s="2" customFormat="1" ht="24.15" customHeight="1">
      <c r="A129" s="38"/>
      <c r="B129" s="39"/>
      <c r="C129" s="210" t="s">
        <v>196</v>
      </c>
      <c r="D129" s="210" t="s">
        <v>161</v>
      </c>
      <c r="E129" s="211" t="s">
        <v>1489</v>
      </c>
      <c r="F129" s="212" t="s">
        <v>1520</v>
      </c>
      <c r="G129" s="213" t="s">
        <v>1519</v>
      </c>
      <c r="H129" s="214">
        <v>2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199</v>
      </c>
    </row>
    <row r="130" s="2" customFormat="1" ht="37.8" customHeight="1">
      <c r="A130" s="38"/>
      <c r="B130" s="39"/>
      <c r="C130" s="210" t="s">
        <v>8</v>
      </c>
      <c r="D130" s="210" t="s">
        <v>161</v>
      </c>
      <c r="E130" s="211" t="s">
        <v>1491</v>
      </c>
      <c r="F130" s="212" t="s">
        <v>1521</v>
      </c>
      <c r="G130" s="213" t="s">
        <v>596</v>
      </c>
      <c r="H130" s="214">
        <v>67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202</v>
      </c>
    </row>
    <row r="131" s="2" customFormat="1" ht="37.8" customHeight="1">
      <c r="A131" s="38"/>
      <c r="B131" s="39"/>
      <c r="C131" s="210" t="s">
        <v>203</v>
      </c>
      <c r="D131" s="210" t="s">
        <v>161</v>
      </c>
      <c r="E131" s="211" t="s">
        <v>1493</v>
      </c>
      <c r="F131" s="212" t="s">
        <v>1522</v>
      </c>
      <c r="G131" s="213" t="s">
        <v>596</v>
      </c>
      <c r="H131" s="214">
        <v>16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83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206</v>
      </c>
    </row>
    <row r="132" s="2" customFormat="1" ht="16.5" customHeight="1">
      <c r="A132" s="38"/>
      <c r="B132" s="39"/>
      <c r="C132" s="210" t="s">
        <v>185</v>
      </c>
      <c r="D132" s="210" t="s">
        <v>161</v>
      </c>
      <c r="E132" s="211" t="s">
        <v>1495</v>
      </c>
      <c r="F132" s="212" t="s">
        <v>1523</v>
      </c>
      <c r="G132" s="213" t="s">
        <v>1524</v>
      </c>
      <c r="H132" s="214">
        <v>190</v>
      </c>
      <c r="I132" s="215"/>
      <c r="J132" s="216">
        <f>ROUND(I132*H132,2)</f>
        <v>0</v>
      </c>
      <c r="K132" s="212" t="s">
        <v>1</v>
      </c>
      <c r="L132" s="44"/>
      <c r="M132" s="223" t="s">
        <v>1</v>
      </c>
      <c r="N132" s="224" t="s">
        <v>40</v>
      </c>
      <c r="O132" s="225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209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pwjlVWAJotA5V3DM89EJWVFDzmBMU1I3p8xPSrfkjcok7lZcxvKQzXhq6PTM+SpYoLj+xRltkYpwkGFngxaJnw==" hashValue="07afLJPyrGwrF1AMoN7yJkANXlhpwxPAXrsggIV0mcYmqIEu4ix8qmD1TB5kvho6rfd/7nPYhDPtXLZEJLZ6NA==" algorithmName="SHA-512" password="CC35"/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1525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ROUND((SUM(BE117:BE128)),  2)</f>
        <v>0</v>
      </c>
      <c r="G33" s="38"/>
      <c r="H33" s="38"/>
      <c r="I33" s="155">
        <v>0.21</v>
      </c>
      <c r="J33" s="154">
        <f>ROUND(((SUM(BE117:BE128))*I33),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ROUND((SUM(BF117:BF128)),  2)</f>
        <v>0</v>
      </c>
      <c r="G34" s="38"/>
      <c r="H34" s="38"/>
      <c r="I34" s="155">
        <v>0.12</v>
      </c>
      <c r="J34" s="154">
        <f>ROUND(((SUM(BF117:BF128))*I34),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ROUND((SUM(BG117:BG128)),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ROUND((SUM(BH117:BH128)),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ROUND((SUM(BI117:BI128)),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004.2 - Vzduchotechnika - zařízení 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1526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004.2 - Vzduchotechnika - zařízení 2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1527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SUM(P119:P128)</f>
        <v>0</v>
      </c>
      <c r="Q118" s="204"/>
      <c r="R118" s="205">
        <f>SUM(R119:R128)</f>
        <v>0</v>
      </c>
      <c r="S118" s="204"/>
      <c r="T118" s="206">
        <f>SUM(T119:T128)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SUM(BK119:BK128)</f>
        <v>0</v>
      </c>
    </row>
    <row r="119" s="2" customFormat="1" ht="37.8" customHeight="1">
      <c r="A119" s="38"/>
      <c r="B119" s="39"/>
      <c r="C119" s="210" t="s">
        <v>83</v>
      </c>
      <c r="D119" s="210" t="s">
        <v>161</v>
      </c>
      <c r="E119" s="211" t="s">
        <v>1528</v>
      </c>
      <c r="F119" s="212" t="s">
        <v>1529</v>
      </c>
      <c r="G119" s="213" t="s">
        <v>168</v>
      </c>
      <c r="H119" s="214">
        <v>2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49.05" customHeight="1">
      <c r="A120" s="38"/>
      <c r="B120" s="39"/>
      <c r="C120" s="210" t="s">
        <v>85</v>
      </c>
      <c r="D120" s="210" t="s">
        <v>161</v>
      </c>
      <c r="E120" s="211" t="s">
        <v>1530</v>
      </c>
      <c r="F120" s="212" t="s">
        <v>1531</v>
      </c>
      <c r="G120" s="213" t="s">
        <v>168</v>
      </c>
      <c r="H120" s="214">
        <v>7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24.15" customHeight="1">
      <c r="A121" s="38"/>
      <c r="B121" s="39"/>
      <c r="C121" s="210" t="s">
        <v>169</v>
      </c>
      <c r="D121" s="210" t="s">
        <v>161</v>
      </c>
      <c r="E121" s="211" t="s">
        <v>1532</v>
      </c>
      <c r="F121" s="212" t="s">
        <v>1533</v>
      </c>
      <c r="G121" s="213" t="s">
        <v>168</v>
      </c>
      <c r="H121" s="214">
        <v>9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172</v>
      </c>
    </row>
    <row r="122" s="2" customFormat="1" ht="24.15" customHeight="1">
      <c r="A122" s="38"/>
      <c r="B122" s="39"/>
      <c r="C122" s="210" t="s">
        <v>165</v>
      </c>
      <c r="D122" s="210" t="s">
        <v>161</v>
      </c>
      <c r="E122" s="211" t="s">
        <v>1534</v>
      </c>
      <c r="F122" s="212" t="s">
        <v>1535</v>
      </c>
      <c r="G122" s="213" t="s">
        <v>168</v>
      </c>
      <c r="H122" s="214">
        <v>1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175</v>
      </c>
    </row>
    <row r="123" s="2" customFormat="1" ht="49.05" customHeight="1">
      <c r="A123" s="38"/>
      <c r="B123" s="39"/>
      <c r="C123" s="210" t="s">
        <v>176</v>
      </c>
      <c r="D123" s="210" t="s">
        <v>161</v>
      </c>
      <c r="E123" s="211" t="s">
        <v>1536</v>
      </c>
      <c r="F123" s="212" t="s">
        <v>1537</v>
      </c>
      <c r="G123" s="213" t="s">
        <v>168</v>
      </c>
      <c r="H123" s="214">
        <v>14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179</v>
      </c>
    </row>
    <row r="124" s="2" customFormat="1" ht="37.8" customHeight="1">
      <c r="A124" s="38"/>
      <c r="B124" s="39"/>
      <c r="C124" s="210" t="s">
        <v>172</v>
      </c>
      <c r="D124" s="210" t="s">
        <v>161</v>
      </c>
      <c r="E124" s="211" t="s">
        <v>1482</v>
      </c>
      <c r="F124" s="212" t="s">
        <v>1517</v>
      </c>
      <c r="G124" s="213" t="s">
        <v>596</v>
      </c>
      <c r="H124" s="214">
        <v>56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</v>
      </c>
    </row>
    <row r="125" s="2" customFormat="1" ht="37.8" customHeight="1">
      <c r="A125" s="38"/>
      <c r="B125" s="39"/>
      <c r="C125" s="210" t="s">
        <v>182</v>
      </c>
      <c r="D125" s="210" t="s">
        <v>161</v>
      </c>
      <c r="E125" s="211" t="s">
        <v>1485</v>
      </c>
      <c r="F125" s="212" t="s">
        <v>1538</v>
      </c>
      <c r="G125" s="213" t="s">
        <v>1519</v>
      </c>
      <c r="H125" s="214">
        <v>8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185</v>
      </c>
    </row>
    <row r="126" s="2" customFormat="1" ht="24.15" customHeight="1">
      <c r="A126" s="38"/>
      <c r="B126" s="39"/>
      <c r="C126" s="210" t="s">
        <v>175</v>
      </c>
      <c r="D126" s="210" t="s">
        <v>161</v>
      </c>
      <c r="E126" s="211" t="s">
        <v>1487</v>
      </c>
      <c r="F126" s="212" t="s">
        <v>1539</v>
      </c>
      <c r="G126" s="213" t="s">
        <v>1519</v>
      </c>
      <c r="H126" s="214">
        <v>17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188</v>
      </c>
    </row>
    <row r="127" s="2" customFormat="1" ht="37.8" customHeight="1">
      <c r="A127" s="38"/>
      <c r="B127" s="39"/>
      <c r="C127" s="210" t="s">
        <v>189</v>
      </c>
      <c r="D127" s="210" t="s">
        <v>161</v>
      </c>
      <c r="E127" s="211" t="s">
        <v>1489</v>
      </c>
      <c r="F127" s="212" t="s">
        <v>1522</v>
      </c>
      <c r="G127" s="213" t="s">
        <v>596</v>
      </c>
      <c r="H127" s="214">
        <v>23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192</v>
      </c>
    </row>
    <row r="128" s="2" customFormat="1" ht="16.5" customHeight="1">
      <c r="A128" s="38"/>
      <c r="B128" s="39"/>
      <c r="C128" s="210" t="s">
        <v>179</v>
      </c>
      <c r="D128" s="210" t="s">
        <v>161</v>
      </c>
      <c r="E128" s="211" t="s">
        <v>1491</v>
      </c>
      <c r="F128" s="212" t="s">
        <v>1523</v>
      </c>
      <c r="G128" s="213" t="s">
        <v>1524</v>
      </c>
      <c r="H128" s="214">
        <v>90</v>
      </c>
      <c r="I128" s="215"/>
      <c r="J128" s="216">
        <f>ROUND(I128*H128,2)</f>
        <v>0</v>
      </c>
      <c r="K128" s="212" t="s">
        <v>1</v>
      </c>
      <c r="L128" s="44"/>
      <c r="M128" s="223" t="s">
        <v>1</v>
      </c>
      <c r="N128" s="224" t="s">
        <v>40</v>
      </c>
      <c r="O128" s="225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195</v>
      </c>
    </row>
    <row r="129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44"/>
      <c r="M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</sheetData>
  <sheetProtection sheet="1" autoFilter="0" formatColumns="0" formatRows="0" objects="1" scenarios="1" spinCount="100000" saltValue="0pMqFntVDMX4Tt+UZYDQ5A7kxS804WXdM7IRyu0Y3AVz7qNwllVqINNW7suw64kFakV338R/dq41DOTQJPTlEQ==" hashValue="jTcROwMb6cosm5rDDj6PhIJM1hZMlJEkuO4YlmhuXrqGj0BJuuxpqpSeFNTr3jzmrJUKtvPQYhM66LducFzxAw==" algorithmName="SHA-512" password="CC35"/>
  <autoFilter ref="C116:K12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131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ÚPRAVA VSTUPNÍHO PODLAŽÍ a ÚPRRAVA SERVROVNY OBJEKTU POLIKLINIKY V KARVINÉ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1540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18. 2. 2024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Barbora Kyšková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ROUND((SUM(BE117:BE134)),  2)</f>
        <v>0</v>
      </c>
      <c r="G33" s="38"/>
      <c r="H33" s="38"/>
      <c r="I33" s="155">
        <v>0.21</v>
      </c>
      <c r="J33" s="154">
        <f>ROUND(((SUM(BE117:BE134))*I33),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ROUND((SUM(BF117:BF134)),  2)</f>
        <v>0</v>
      </c>
      <c r="G34" s="38"/>
      <c r="H34" s="38"/>
      <c r="I34" s="155">
        <v>0.12</v>
      </c>
      <c r="J34" s="154">
        <f>ROUND(((SUM(BF117:BF134))*I34),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ROUND((SUM(BG117:BG134)),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ROUND((SUM(BH117:BH134)),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ROUND((SUM(BI117:BI134)),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ÚPRAVA VSTUPNÍHO PODLAŽÍ a ÚPRRAVA SERVROVNY OBJEKTU POLIKLINIKY V KARVINÉ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004.3 - Vzduchotechnika - zařízení 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135</v>
      </c>
      <c r="D94" s="176"/>
      <c r="E94" s="176"/>
      <c r="F94" s="176"/>
      <c r="G94" s="176"/>
      <c r="H94" s="176"/>
      <c r="I94" s="176"/>
      <c r="J94" s="177" t="s">
        <v>136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137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138</v>
      </c>
    </row>
    <row r="97" s="9" customFormat="1" ht="24.96" customHeight="1">
      <c r="A97" s="9"/>
      <c r="B97" s="179"/>
      <c r="C97" s="180"/>
      <c r="D97" s="181" t="s">
        <v>1541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145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>ÚPRAVA VSTUPNÍHO PODLAŽÍ a ÚPRRAVA SERVROVNY OBJEKTU POLIKLINIKY V KARVINÉ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004.3 - Vzduchotechnika - zařízení 3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18. 2. 2024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Barbora Kyšková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85"/>
      <c r="B116" s="186"/>
      <c r="C116" s="187" t="s">
        <v>146</v>
      </c>
      <c r="D116" s="188" t="s">
        <v>60</v>
      </c>
      <c r="E116" s="188" t="s">
        <v>56</v>
      </c>
      <c r="F116" s="188" t="s">
        <v>57</v>
      </c>
      <c r="G116" s="188" t="s">
        <v>147</v>
      </c>
      <c r="H116" s="188" t="s">
        <v>148</v>
      </c>
      <c r="I116" s="188" t="s">
        <v>149</v>
      </c>
      <c r="J116" s="188" t="s">
        <v>136</v>
      </c>
      <c r="K116" s="189" t="s">
        <v>150</v>
      </c>
      <c r="L116" s="190"/>
      <c r="M116" s="100" t="s">
        <v>1</v>
      </c>
      <c r="N116" s="101" t="s">
        <v>39</v>
      </c>
      <c r="O116" s="101" t="s">
        <v>151</v>
      </c>
      <c r="P116" s="101" t="s">
        <v>152</v>
      </c>
      <c r="Q116" s="101" t="s">
        <v>153</v>
      </c>
      <c r="R116" s="101" t="s">
        <v>154</v>
      </c>
      <c r="S116" s="101" t="s">
        <v>155</v>
      </c>
      <c r="T116" s="102" t="s">
        <v>156</v>
      </c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</row>
    <row r="117" s="2" customFormat="1" ht="22.8" customHeight="1">
      <c r="A117" s="38"/>
      <c r="B117" s="39"/>
      <c r="C117" s="107" t="s">
        <v>157</v>
      </c>
      <c r="D117" s="40"/>
      <c r="E117" s="40"/>
      <c r="F117" s="40"/>
      <c r="G117" s="40"/>
      <c r="H117" s="40"/>
      <c r="I117" s="40"/>
      <c r="J117" s="191">
        <f>BK117</f>
        <v>0</v>
      </c>
      <c r="K117" s="40"/>
      <c r="L117" s="44"/>
      <c r="M117" s="103"/>
      <c r="N117" s="192"/>
      <c r="O117" s="104"/>
      <c r="P117" s="193">
        <f>P118</f>
        <v>0</v>
      </c>
      <c r="Q117" s="104"/>
      <c r="R117" s="193">
        <f>R118</f>
        <v>0</v>
      </c>
      <c r="S117" s="104"/>
      <c r="T117" s="194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138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74</v>
      </c>
      <c r="E118" s="199" t="s">
        <v>158</v>
      </c>
      <c r="F118" s="199" t="s">
        <v>1542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SUM(P119:P134)</f>
        <v>0</v>
      </c>
      <c r="Q118" s="204"/>
      <c r="R118" s="205">
        <f>SUM(R119:R134)</f>
        <v>0</v>
      </c>
      <c r="S118" s="204"/>
      <c r="T118" s="206">
        <f>SUM(T119:T134)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83</v>
      </c>
      <c r="AT118" s="208" t="s">
        <v>74</v>
      </c>
      <c r="AU118" s="208" t="s">
        <v>75</v>
      </c>
      <c r="AY118" s="207" t="s">
        <v>160</v>
      </c>
      <c r="BK118" s="209">
        <f>SUM(BK119:BK134)</f>
        <v>0</v>
      </c>
    </row>
    <row r="119" s="2" customFormat="1" ht="76.35" customHeight="1">
      <c r="A119" s="38"/>
      <c r="B119" s="39"/>
      <c r="C119" s="210" t="s">
        <v>83</v>
      </c>
      <c r="D119" s="210" t="s">
        <v>161</v>
      </c>
      <c r="E119" s="211" t="s">
        <v>1543</v>
      </c>
      <c r="F119" s="212" t="s">
        <v>1544</v>
      </c>
      <c r="G119" s="213" t="s">
        <v>168</v>
      </c>
      <c r="H119" s="214">
        <v>1</v>
      </c>
      <c r="I119" s="215"/>
      <c r="J119" s="216">
        <f>ROUND(I119*H119,2)</f>
        <v>0</v>
      </c>
      <c r="K119" s="212" t="s">
        <v>1</v>
      </c>
      <c r="L119" s="44"/>
      <c r="M119" s="217" t="s">
        <v>1</v>
      </c>
      <c r="N119" s="218" t="s">
        <v>40</v>
      </c>
      <c r="O119" s="91"/>
      <c r="P119" s="219">
        <f>O119*H119</f>
        <v>0</v>
      </c>
      <c r="Q119" s="219">
        <v>0</v>
      </c>
      <c r="R119" s="219">
        <f>Q119*H119</f>
        <v>0</v>
      </c>
      <c r="S119" s="219">
        <v>0</v>
      </c>
      <c r="T119" s="22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1" t="s">
        <v>165</v>
      </c>
      <c r="AT119" s="221" t="s">
        <v>161</v>
      </c>
      <c r="AU119" s="221" t="s">
        <v>83</v>
      </c>
      <c r="AY119" s="17" t="s">
        <v>160</v>
      </c>
      <c r="BE119" s="222">
        <f>IF(N119="základní",J119,0)</f>
        <v>0</v>
      </c>
      <c r="BF119" s="222">
        <f>IF(N119="snížená",J119,0)</f>
        <v>0</v>
      </c>
      <c r="BG119" s="222">
        <f>IF(N119="zákl. přenesená",J119,0)</f>
        <v>0</v>
      </c>
      <c r="BH119" s="222">
        <f>IF(N119="sníž. přenesená",J119,0)</f>
        <v>0</v>
      </c>
      <c r="BI119" s="222">
        <f>IF(N119="nulová",J119,0)</f>
        <v>0</v>
      </c>
      <c r="BJ119" s="17" t="s">
        <v>83</v>
      </c>
      <c r="BK119" s="222">
        <f>ROUND(I119*H119,2)</f>
        <v>0</v>
      </c>
      <c r="BL119" s="17" t="s">
        <v>165</v>
      </c>
      <c r="BM119" s="221" t="s">
        <v>85</v>
      </c>
    </row>
    <row r="120" s="2" customFormat="1" ht="37.8" customHeight="1">
      <c r="A120" s="38"/>
      <c r="B120" s="39"/>
      <c r="C120" s="210" t="s">
        <v>85</v>
      </c>
      <c r="D120" s="210" t="s">
        <v>161</v>
      </c>
      <c r="E120" s="211" t="s">
        <v>1545</v>
      </c>
      <c r="F120" s="212" t="s">
        <v>1546</v>
      </c>
      <c r="G120" s="213" t="s">
        <v>168</v>
      </c>
      <c r="H120" s="214">
        <v>1</v>
      </c>
      <c r="I120" s="215"/>
      <c r="J120" s="216">
        <f>ROUND(I120*H120,2)</f>
        <v>0</v>
      </c>
      <c r="K120" s="212" t="s">
        <v>1</v>
      </c>
      <c r="L120" s="44"/>
      <c r="M120" s="217" t="s">
        <v>1</v>
      </c>
      <c r="N120" s="218" t="s">
        <v>40</v>
      </c>
      <c r="O120" s="91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1" t="s">
        <v>165</v>
      </c>
      <c r="AT120" s="221" t="s">
        <v>161</v>
      </c>
      <c r="AU120" s="221" t="s">
        <v>83</v>
      </c>
      <c r="AY120" s="17" t="s">
        <v>160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7" t="s">
        <v>83</v>
      </c>
      <c r="BK120" s="222">
        <f>ROUND(I120*H120,2)</f>
        <v>0</v>
      </c>
      <c r="BL120" s="17" t="s">
        <v>165</v>
      </c>
      <c r="BM120" s="221" t="s">
        <v>165</v>
      </c>
    </row>
    <row r="121" s="2" customFormat="1" ht="33" customHeight="1">
      <c r="A121" s="38"/>
      <c r="B121" s="39"/>
      <c r="C121" s="210" t="s">
        <v>169</v>
      </c>
      <c r="D121" s="210" t="s">
        <v>161</v>
      </c>
      <c r="E121" s="211" t="s">
        <v>1547</v>
      </c>
      <c r="F121" s="212" t="s">
        <v>1548</v>
      </c>
      <c r="G121" s="213" t="s">
        <v>168</v>
      </c>
      <c r="H121" s="214">
        <v>2</v>
      </c>
      <c r="I121" s="215"/>
      <c r="J121" s="216">
        <f>ROUND(I121*H121,2)</f>
        <v>0</v>
      </c>
      <c r="K121" s="212" t="s">
        <v>1</v>
      </c>
      <c r="L121" s="44"/>
      <c r="M121" s="217" t="s">
        <v>1</v>
      </c>
      <c r="N121" s="218" t="s">
        <v>40</v>
      </c>
      <c r="O121" s="91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1" t="s">
        <v>165</v>
      </c>
      <c r="AT121" s="221" t="s">
        <v>161</v>
      </c>
      <c r="AU121" s="221" t="s">
        <v>83</v>
      </c>
      <c r="AY121" s="17" t="s">
        <v>160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17" t="s">
        <v>83</v>
      </c>
      <c r="BK121" s="222">
        <f>ROUND(I121*H121,2)</f>
        <v>0</v>
      </c>
      <c r="BL121" s="17" t="s">
        <v>165</v>
      </c>
      <c r="BM121" s="221" t="s">
        <v>172</v>
      </c>
    </row>
    <row r="122" s="2" customFormat="1" ht="66.75" customHeight="1">
      <c r="A122" s="38"/>
      <c r="B122" s="39"/>
      <c r="C122" s="210" t="s">
        <v>165</v>
      </c>
      <c r="D122" s="210" t="s">
        <v>161</v>
      </c>
      <c r="E122" s="211" t="s">
        <v>1482</v>
      </c>
      <c r="F122" s="212" t="s">
        <v>1549</v>
      </c>
      <c r="G122" s="213" t="s">
        <v>168</v>
      </c>
      <c r="H122" s="214">
        <v>1</v>
      </c>
      <c r="I122" s="215"/>
      <c r="J122" s="216">
        <f>ROUND(I122*H122,2)</f>
        <v>0</v>
      </c>
      <c r="K122" s="212" t="s">
        <v>1</v>
      </c>
      <c r="L122" s="44"/>
      <c r="M122" s="217" t="s">
        <v>1</v>
      </c>
      <c r="N122" s="218" t="s">
        <v>40</v>
      </c>
      <c r="O122" s="91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1" t="s">
        <v>165</v>
      </c>
      <c r="AT122" s="221" t="s">
        <v>161</v>
      </c>
      <c r="AU122" s="221" t="s">
        <v>83</v>
      </c>
      <c r="AY122" s="17" t="s">
        <v>160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17" t="s">
        <v>83</v>
      </c>
      <c r="BK122" s="222">
        <f>ROUND(I122*H122,2)</f>
        <v>0</v>
      </c>
      <c r="BL122" s="17" t="s">
        <v>165</v>
      </c>
      <c r="BM122" s="221" t="s">
        <v>175</v>
      </c>
    </row>
    <row r="123" s="2" customFormat="1" ht="24.15" customHeight="1">
      <c r="A123" s="38"/>
      <c r="B123" s="39"/>
      <c r="C123" s="210" t="s">
        <v>176</v>
      </c>
      <c r="D123" s="210" t="s">
        <v>161</v>
      </c>
      <c r="E123" s="211" t="s">
        <v>1550</v>
      </c>
      <c r="F123" s="212" t="s">
        <v>1551</v>
      </c>
      <c r="G123" s="213" t="s">
        <v>168</v>
      </c>
      <c r="H123" s="214">
        <v>3</v>
      </c>
      <c r="I123" s="215"/>
      <c r="J123" s="216">
        <f>ROUND(I123*H123,2)</f>
        <v>0</v>
      </c>
      <c r="K123" s="212" t="s">
        <v>1</v>
      </c>
      <c r="L123" s="44"/>
      <c r="M123" s="217" t="s">
        <v>1</v>
      </c>
      <c r="N123" s="218" t="s">
        <v>40</v>
      </c>
      <c r="O123" s="91"/>
      <c r="P123" s="219">
        <f>O123*H123</f>
        <v>0</v>
      </c>
      <c r="Q123" s="219">
        <v>0</v>
      </c>
      <c r="R123" s="219">
        <f>Q123*H123</f>
        <v>0</v>
      </c>
      <c r="S123" s="219">
        <v>0</v>
      </c>
      <c r="T123" s="22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1" t="s">
        <v>165</v>
      </c>
      <c r="AT123" s="221" t="s">
        <v>161</v>
      </c>
      <c r="AU123" s="221" t="s">
        <v>83</v>
      </c>
      <c r="AY123" s="17" t="s">
        <v>160</v>
      </c>
      <c r="BE123" s="222">
        <f>IF(N123="základní",J123,0)</f>
        <v>0</v>
      </c>
      <c r="BF123" s="222">
        <f>IF(N123="snížená",J123,0)</f>
        <v>0</v>
      </c>
      <c r="BG123" s="222">
        <f>IF(N123="zákl. přenesená",J123,0)</f>
        <v>0</v>
      </c>
      <c r="BH123" s="222">
        <f>IF(N123="sníž. přenesená",J123,0)</f>
        <v>0</v>
      </c>
      <c r="BI123" s="222">
        <f>IF(N123="nulová",J123,0)</f>
        <v>0</v>
      </c>
      <c r="BJ123" s="17" t="s">
        <v>83</v>
      </c>
      <c r="BK123" s="222">
        <f>ROUND(I123*H123,2)</f>
        <v>0</v>
      </c>
      <c r="BL123" s="17" t="s">
        <v>165</v>
      </c>
      <c r="BM123" s="221" t="s">
        <v>179</v>
      </c>
    </row>
    <row r="124" s="2" customFormat="1" ht="24.15" customHeight="1">
      <c r="A124" s="38"/>
      <c r="B124" s="39"/>
      <c r="C124" s="210" t="s">
        <v>172</v>
      </c>
      <c r="D124" s="210" t="s">
        <v>161</v>
      </c>
      <c r="E124" s="211" t="s">
        <v>1552</v>
      </c>
      <c r="F124" s="212" t="s">
        <v>1553</v>
      </c>
      <c r="G124" s="213" t="s">
        <v>168</v>
      </c>
      <c r="H124" s="214">
        <v>1</v>
      </c>
      <c r="I124" s="215"/>
      <c r="J124" s="216">
        <f>ROUND(I124*H124,2)</f>
        <v>0</v>
      </c>
      <c r="K124" s="212" t="s">
        <v>1</v>
      </c>
      <c r="L124" s="44"/>
      <c r="M124" s="217" t="s">
        <v>1</v>
      </c>
      <c r="N124" s="218" t="s">
        <v>40</v>
      </c>
      <c r="O124" s="91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1" t="s">
        <v>165</v>
      </c>
      <c r="AT124" s="221" t="s">
        <v>161</v>
      </c>
      <c r="AU124" s="221" t="s">
        <v>83</v>
      </c>
      <c r="AY124" s="17" t="s">
        <v>160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7" t="s">
        <v>83</v>
      </c>
      <c r="BK124" s="222">
        <f>ROUND(I124*H124,2)</f>
        <v>0</v>
      </c>
      <c r="BL124" s="17" t="s">
        <v>165</v>
      </c>
      <c r="BM124" s="221" t="s">
        <v>8</v>
      </c>
    </row>
    <row r="125" s="2" customFormat="1" ht="66.75" customHeight="1">
      <c r="A125" s="38"/>
      <c r="B125" s="39"/>
      <c r="C125" s="210" t="s">
        <v>182</v>
      </c>
      <c r="D125" s="210" t="s">
        <v>161</v>
      </c>
      <c r="E125" s="211" t="s">
        <v>1554</v>
      </c>
      <c r="F125" s="212" t="s">
        <v>1555</v>
      </c>
      <c r="G125" s="213" t="s">
        <v>168</v>
      </c>
      <c r="H125" s="214">
        <v>1</v>
      </c>
      <c r="I125" s="215"/>
      <c r="J125" s="216">
        <f>ROUND(I125*H125,2)</f>
        <v>0</v>
      </c>
      <c r="K125" s="212" t="s">
        <v>1</v>
      </c>
      <c r="L125" s="44"/>
      <c r="M125" s="217" t="s">
        <v>1</v>
      </c>
      <c r="N125" s="218" t="s">
        <v>40</v>
      </c>
      <c r="O125" s="91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1" t="s">
        <v>165</v>
      </c>
      <c r="AT125" s="221" t="s">
        <v>161</v>
      </c>
      <c r="AU125" s="221" t="s">
        <v>83</v>
      </c>
      <c r="AY125" s="17" t="s">
        <v>160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7" t="s">
        <v>83</v>
      </c>
      <c r="BK125" s="222">
        <f>ROUND(I125*H125,2)</f>
        <v>0</v>
      </c>
      <c r="BL125" s="17" t="s">
        <v>165</v>
      </c>
      <c r="BM125" s="221" t="s">
        <v>185</v>
      </c>
    </row>
    <row r="126" s="2" customFormat="1" ht="24.15" customHeight="1">
      <c r="A126" s="38"/>
      <c r="B126" s="39"/>
      <c r="C126" s="210" t="s">
        <v>175</v>
      </c>
      <c r="D126" s="210" t="s">
        <v>161</v>
      </c>
      <c r="E126" s="211" t="s">
        <v>1556</v>
      </c>
      <c r="F126" s="212" t="s">
        <v>1533</v>
      </c>
      <c r="G126" s="213" t="s">
        <v>168</v>
      </c>
      <c r="H126" s="214">
        <v>1</v>
      </c>
      <c r="I126" s="215"/>
      <c r="J126" s="216">
        <f>ROUND(I126*H126,2)</f>
        <v>0</v>
      </c>
      <c r="K126" s="212" t="s">
        <v>1</v>
      </c>
      <c r="L126" s="44"/>
      <c r="M126" s="217" t="s">
        <v>1</v>
      </c>
      <c r="N126" s="218" t="s">
        <v>40</v>
      </c>
      <c r="O126" s="91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1" t="s">
        <v>165</v>
      </c>
      <c r="AT126" s="221" t="s">
        <v>161</v>
      </c>
      <c r="AU126" s="221" t="s">
        <v>83</v>
      </c>
      <c r="AY126" s="17" t="s">
        <v>160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7" t="s">
        <v>83</v>
      </c>
      <c r="BK126" s="222">
        <f>ROUND(I126*H126,2)</f>
        <v>0</v>
      </c>
      <c r="BL126" s="17" t="s">
        <v>165</v>
      </c>
      <c r="BM126" s="221" t="s">
        <v>188</v>
      </c>
    </row>
    <row r="127" s="2" customFormat="1" ht="49.05" customHeight="1">
      <c r="A127" s="38"/>
      <c r="B127" s="39"/>
      <c r="C127" s="210" t="s">
        <v>189</v>
      </c>
      <c r="D127" s="210" t="s">
        <v>161</v>
      </c>
      <c r="E127" s="211" t="s">
        <v>1557</v>
      </c>
      <c r="F127" s="212" t="s">
        <v>1558</v>
      </c>
      <c r="G127" s="213" t="s">
        <v>168</v>
      </c>
      <c r="H127" s="214">
        <v>2</v>
      </c>
      <c r="I127" s="215"/>
      <c r="J127" s="216">
        <f>ROUND(I127*H127,2)</f>
        <v>0</v>
      </c>
      <c r="K127" s="212" t="s">
        <v>1</v>
      </c>
      <c r="L127" s="44"/>
      <c r="M127" s="217" t="s">
        <v>1</v>
      </c>
      <c r="N127" s="218" t="s">
        <v>40</v>
      </c>
      <c r="O127" s="91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1" t="s">
        <v>165</v>
      </c>
      <c r="AT127" s="221" t="s">
        <v>161</v>
      </c>
      <c r="AU127" s="221" t="s">
        <v>83</v>
      </c>
      <c r="AY127" s="17" t="s">
        <v>160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7" t="s">
        <v>83</v>
      </c>
      <c r="BK127" s="222">
        <f>ROUND(I127*H127,2)</f>
        <v>0</v>
      </c>
      <c r="BL127" s="17" t="s">
        <v>165</v>
      </c>
      <c r="BM127" s="221" t="s">
        <v>192</v>
      </c>
    </row>
    <row r="128" s="2" customFormat="1" ht="49.05" customHeight="1">
      <c r="A128" s="38"/>
      <c r="B128" s="39"/>
      <c r="C128" s="210" t="s">
        <v>179</v>
      </c>
      <c r="D128" s="210" t="s">
        <v>161</v>
      </c>
      <c r="E128" s="211" t="s">
        <v>1559</v>
      </c>
      <c r="F128" s="212" t="s">
        <v>1560</v>
      </c>
      <c r="G128" s="213" t="s">
        <v>168</v>
      </c>
      <c r="H128" s="214">
        <v>2</v>
      </c>
      <c r="I128" s="215"/>
      <c r="J128" s="216">
        <f>ROUND(I128*H128,2)</f>
        <v>0</v>
      </c>
      <c r="K128" s="212" t="s">
        <v>1</v>
      </c>
      <c r="L128" s="44"/>
      <c r="M128" s="217" t="s">
        <v>1</v>
      </c>
      <c r="N128" s="218" t="s">
        <v>40</v>
      </c>
      <c r="O128" s="91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1" t="s">
        <v>165</v>
      </c>
      <c r="AT128" s="221" t="s">
        <v>161</v>
      </c>
      <c r="AU128" s="221" t="s">
        <v>83</v>
      </c>
      <c r="AY128" s="17" t="s">
        <v>160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7" t="s">
        <v>83</v>
      </c>
      <c r="BK128" s="222">
        <f>ROUND(I128*H128,2)</f>
        <v>0</v>
      </c>
      <c r="BL128" s="17" t="s">
        <v>165</v>
      </c>
      <c r="BM128" s="221" t="s">
        <v>195</v>
      </c>
    </row>
    <row r="129" s="2" customFormat="1" ht="37.8" customHeight="1">
      <c r="A129" s="38"/>
      <c r="B129" s="39"/>
      <c r="C129" s="210" t="s">
        <v>196</v>
      </c>
      <c r="D129" s="210" t="s">
        <v>161</v>
      </c>
      <c r="E129" s="211" t="s">
        <v>1485</v>
      </c>
      <c r="F129" s="212" t="s">
        <v>1561</v>
      </c>
      <c r="G129" s="213" t="s">
        <v>596</v>
      </c>
      <c r="H129" s="214">
        <v>4</v>
      </c>
      <c r="I129" s="215"/>
      <c r="J129" s="216">
        <f>ROUND(I129*H129,2)</f>
        <v>0</v>
      </c>
      <c r="K129" s="212" t="s">
        <v>1</v>
      </c>
      <c r="L129" s="44"/>
      <c r="M129" s="217" t="s">
        <v>1</v>
      </c>
      <c r="N129" s="218" t="s">
        <v>40</v>
      </c>
      <c r="O129" s="91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1" t="s">
        <v>165</v>
      </c>
      <c r="AT129" s="221" t="s">
        <v>161</v>
      </c>
      <c r="AU129" s="221" t="s">
        <v>83</v>
      </c>
      <c r="AY129" s="17" t="s">
        <v>160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7" t="s">
        <v>83</v>
      </c>
      <c r="BK129" s="222">
        <f>ROUND(I129*H129,2)</f>
        <v>0</v>
      </c>
      <c r="BL129" s="17" t="s">
        <v>165</v>
      </c>
      <c r="BM129" s="221" t="s">
        <v>199</v>
      </c>
    </row>
    <row r="130" s="2" customFormat="1" ht="37.8" customHeight="1">
      <c r="A130" s="38"/>
      <c r="B130" s="39"/>
      <c r="C130" s="210" t="s">
        <v>8</v>
      </c>
      <c r="D130" s="210" t="s">
        <v>161</v>
      </c>
      <c r="E130" s="211" t="s">
        <v>1487</v>
      </c>
      <c r="F130" s="212" t="s">
        <v>1562</v>
      </c>
      <c r="G130" s="213" t="s">
        <v>1519</v>
      </c>
      <c r="H130" s="214">
        <v>26</v>
      </c>
      <c r="I130" s="215"/>
      <c r="J130" s="216">
        <f>ROUND(I130*H130,2)</f>
        <v>0</v>
      </c>
      <c r="K130" s="212" t="s">
        <v>1</v>
      </c>
      <c r="L130" s="44"/>
      <c r="M130" s="217" t="s">
        <v>1</v>
      </c>
      <c r="N130" s="218" t="s">
        <v>40</v>
      </c>
      <c r="O130" s="91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1" t="s">
        <v>165</v>
      </c>
      <c r="AT130" s="221" t="s">
        <v>161</v>
      </c>
      <c r="AU130" s="221" t="s">
        <v>83</v>
      </c>
      <c r="AY130" s="17" t="s">
        <v>160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7" t="s">
        <v>83</v>
      </c>
      <c r="BK130" s="222">
        <f>ROUND(I130*H130,2)</f>
        <v>0</v>
      </c>
      <c r="BL130" s="17" t="s">
        <v>165</v>
      </c>
      <c r="BM130" s="221" t="s">
        <v>202</v>
      </c>
    </row>
    <row r="131" s="2" customFormat="1" ht="24.15" customHeight="1">
      <c r="A131" s="38"/>
      <c r="B131" s="39"/>
      <c r="C131" s="210" t="s">
        <v>203</v>
      </c>
      <c r="D131" s="210" t="s">
        <v>161</v>
      </c>
      <c r="E131" s="211" t="s">
        <v>1489</v>
      </c>
      <c r="F131" s="212" t="s">
        <v>1539</v>
      </c>
      <c r="G131" s="213" t="s">
        <v>1519</v>
      </c>
      <c r="H131" s="214">
        <v>2</v>
      </c>
      <c r="I131" s="215"/>
      <c r="J131" s="216">
        <f>ROUND(I131*H131,2)</f>
        <v>0</v>
      </c>
      <c r="K131" s="212" t="s">
        <v>1</v>
      </c>
      <c r="L131" s="44"/>
      <c r="M131" s="217" t="s">
        <v>1</v>
      </c>
      <c r="N131" s="218" t="s">
        <v>40</v>
      </c>
      <c r="O131" s="91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1" t="s">
        <v>165</v>
      </c>
      <c r="AT131" s="221" t="s">
        <v>161</v>
      </c>
      <c r="AU131" s="221" t="s">
        <v>83</v>
      </c>
      <c r="AY131" s="17" t="s">
        <v>160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7" t="s">
        <v>83</v>
      </c>
      <c r="BK131" s="222">
        <f>ROUND(I131*H131,2)</f>
        <v>0</v>
      </c>
      <c r="BL131" s="17" t="s">
        <v>165</v>
      </c>
      <c r="BM131" s="221" t="s">
        <v>206</v>
      </c>
    </row>
    <row r="132" s="2" customFormat="1" ht="37.8" customHeight="1">
      <c r="A132" s="38"/>
      <c r="B132" s="39"/>
      <c r="C132" s="210" t="s">
        <v>185</v>
      </c>
      <c r="D132" s="210" t="s">
        <v>161</v>
      </c>
      <c r="E132" s="211" t="s">
        <v>1491</v>
      </c>
      <c r="F132" s="212" t="s">
        <v>1521</v>
      </c>
      <c r="G132" s="213" t="s">
        <v>596</v>
      </c>
      <c r="H132" s="214">
        <v>16</v>
      </c>
      <c r="I132" s="215"/>
      <c r="J132" s="216">
        <f>ROUND(I132*H132,2)</f>
        <v>0</v>
      </c>
      <c r="K132" s="212" t="s">
        <v>1</v>
      </c>
      <c r="L132" s="44"/>
      <c r="M132" s="217" t="s">
        <v>1</v>
      </c>
      <c r="N132" s="218" t="s">
        <v>40</v>
      </c>
      <c r="O132" s="91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1" t="s">
        <v>165</v>
      </c>
      <c r="AT132" s="221" t="s">
        <v>161</v>
      </c>
      <c r="AU132" s="221" t="s">
        <v>83</v>
      </c>
      <c r="AY132" s="17" t="s">
        <v>160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7" t="s">
        <v>83</v>
      </c>
      <c r="BK132" s="222">
        <f>ROUND(I132*H132,2)</f>
        <v>0</v>
      </c>
      <c r="BL132" s="17" t="s">
        <v>165</v>
      </c>
      <c r="BM132" s="221" t="s">
        <v>209</v>
      </c>
    </row>
    <row r="133" s="2" customFormat="1" ht="37.8" customHeight="1">
      <c r="A133" s="38"/>
      <c r="B133" s="39"/>
      <c r="C133" s="210" t="s">
        <v>210</v>
      </c>
      <c r="D133" s="210" t="s">
        <v>161</v>
      </c>
      <c r="E133" s="211" t="s">
        <v>1493</v>
      </c>
      <c r="F133" s="212" t="s">
        <v>1522</v>
      </c>
      <c r="G133" s="213" t="s">
        <v>596</v>
      </c>
      <c r="H133" s="214">
        <v>7</v>
      </c>
      <c r="I133" s="215"/>
      <c r="J133" s="216">
        <f>ROUND(I133*H133,2)</f>
        <v>0</v>
      </c>
      <c r="K133" s="212" t="s">
        <v>1</v>
      </c>
      <c r="L133" s="44"/>
      <c r="M133" s="217" t="s">
        <v>1</v>
      </c>
      <c r="N133" s="218" t="s">
        <v>40</v>
      </c>
      <c r="O133" s="91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1" t="s">
        <v>165</v>
      </c>
      <c r="AT133" s="221" t="s">
        <v>161</v>
      </c>
      <c r="AU133" s="221" t="s">
        <v>83</v>
      </c>
      <c r="AY133" s="17" t="s">
        <v>160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7" t="s">
        <v>83</v>
      </c>
      <c r="BK133" s="222">
        <f>ROUND(I133*H133,2)</f>
        <v>0</v>
      </c>
      <c r="BL133" s="17" t="s">
        <v>165</v>
      </c>
      <c r="BM133" s="221" t="s">
        <v>213</v>
      </c>
    </row>
    <row r="134" s="2" customFormat="1" ht="16.5" customHeight="1">
      <c r="A134" s="38"/>
      <c r="B134" s="39"/>
      <c r="C134" s="210" t="s">
        <v>188</v>
      </c>
      <c r="D134" s="210" t="s">
        <v>161</v>
      </c>
      <c r="E134" s="211" t="s">
        <v>1495</v>
      </c>
      <c r="F134" s="212" t="s">
        <v>1523</v>
      </c>
      <c r="G134" s="213" t="s">
        <v>1524</v>
      </c>
      <c r="H134" s="214">
        <v>160</v>
      </c>
      <c r="I134" s="215"/>
      <c r="J134" s="216">
        <f>ROUND(I134*H134,2)</f>
        <v>0</v>
      </c>
      <c r="K134" s="212" t="s">
        <v>1</v>
      </c>
      <c r="L134" s="44"/>
      <c r="M134" s="223" t="s">
        <v>1</v>
      </c>
      <c r="N134" s="224" t="s">
        <v>40</v>
      </c>
      <c r="O134" s="225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1" t="s">
        <v>165</v>
      </c>
      <c r="AT134" s="221" t="s">
        <v>161</v>
      </c>
      <c r="AU134" s="221" t="s">
        <v>83</v>
      </c>
      <c r="AY134" s="17" t="s">
        <v>160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7" t="s">
        <v>83</v>
      </c>
      <c r="BK134" s="222">
        <f>ROUND(I134*H134,2)</f>
        <v>0</v>
      </c>
      <c r="BL134" s="17" t="s">
        <v>165</v>
      </c>
      <c r="BM134" s="221" t="s">
        <v>216</v>
      </c>
    </row>
    <row r="135" s="2" customFormat="1" ht="6.96" customHeight="1">
      <c r="A135" s="38"/>
      <c r="B135" s="66"/>
      <c r="C135" s="67"/>
      <c r="D135" s="67"/>
      <c r="E135" s="67"/>
      <c r="F135" s="67"/>
      <c r="G135" s="67"/>
      <c r="H135" s="67"/>
      <c r="I135" s="67"/>
      <c r="J135" s="67"/>
      <c r="K135" s="67"/>
      <c r="L135" s="44"/>
      <c r="M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</sheetData>
  <sheetProtection sheet="1" autoFilter="0" formatColumns="0" formatRows="0" objects="1" scenarios="1" spinCount="100000" saltValue="Yk9qcgmd1auGHWULQ9ATbG8//y6GIN4BQVlg57agvUjlnCb4M5+T3gmUXZeGkbxdBXiGSzCABP/nTZjSJ7/RAw==" hashValue="4XULXro6h7gYNiyRq7ay5kShLZndxypZzEny3wwJVFS2oOU5YPK/gtAYmcqXar7fOZqAEayGQDQ0FZVvAnmztQ==" algorithmName="SHA-512" password="CC35"/>
  <autoFilter ref="C116:K13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BARBORAKYSK8FBE\barborakyskova</dc:creator>
  <cp:lastModifiedBy>BARBORAKYSK8FBE\barborakyskova</cp:lastModifiedBy>
  <dcterms:created xsi:type="dcterms:W3CDTF">2025-10-15T10:18:11Z</dcterms:created>
  <dcterms:modified xsi:type="dcterms:W3CDTF">2025-10-15T10:18:48Z</dcterms:modified>
</cp:coreProperties>
</file>