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ministracezakazek-my.sharepoint.com/personal/svancar_administracezakazek_cz/Documents/ZAKÁZKY 2021/KARVINÁ - Moře - 2/1 ZADÁVACÍ DOKUMENTACE/"/>
    </mc:Choice>
  </mc:AlternateContent>
  <xr:revisionPtr revIDLastSave="8" documentId="13_ncr:1_{42A4ED97-BDDE-0748-9805-F3DD99A30FF7}" xr6:coauthVersionLast="47" xr6:coauthVersionMax="47" xr10:uidLastSave="{5EF010E7-6B59-47EA-952A-C758407F868A}"/>
  <bookViews>
    <workbookView xWindow="-96" yWindow="-96" windowWidth="23232" windowHeight="12432" xr2:uid="{B180176B-A166-1D48-AA58-4AB98DF98445}"/>
  </bookViews>
  <sheets>
    <sheet name="Rozpočet" sheetId="1" r:id="rId1"/>
  </sheets>
  <definedNames>
    <definedName name="_xlnm._FilterDatabase" localSheetId="0" hidden="1">Rozpočet!$E$1:$E$96</definedName>
    <definedName name="_xlnm.Print_Area" localSheetId="0">Rozpočet!$A$1:$G$97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0" i="1" l="1"/>
  <c r="G159" i="1"/>
  <c r="G119" i="1"/>
  <c r="G117" i="1"/>
  <c r="G113" i="1"/>
  <c r="G109" i="1"/>
  <c r="G103" i="1"/>
  <c r="G95" i="1"/>
  <c r="G91" i="1"/>
  <c r="G73" i="1"/>
  <c r="G66" i="1"/>
  <c r="G59" i="1"/>
  <c r="G46" i="1"/>
  <c r="G35" i="1"/>
  <c r="G28" i="1"/>
  <c r="G123" i="1" l="1"/>
  <c r="G118" i="1"/>
  <c r="G112" i="1"/>
  <c r="G111" i="1"/>
  <c r="G110" i="1"/>
  <c r="G88" i="1"/>
  <c r="G57" i="1"/>
  <c r="G58" i="1"/>
  <c r="G56" i="1"/>
  <c r="G55" i="1"/>
  <c r="G54" i="1"/>
  <c r="G53" i="1"/>
  <c r="G49" i="1" s="1"/>
  <c r="G93" i="1"/>
  <c r="G92" i="1"/>
  <c r="G121" i="1"/>
  <c r="G120" i="1"/>
  <c r="G80" i="1" l="1"/>
  <c r="G79" i="1"/>
  <c r="G78" i="1"/>
  <c r="E150" i="1"/>
  <c r="G86" i="1" l="1"/>
  <c r="E145" i="1"/>
  <c r="E146" i="1"/>
  <c r="E147" i="1"/>
  <c r="E148" i="1"/>
  <c r="E149" i="1"/>
  <c r="E144" i="1"/>
  <c r="E142" i="1"/>
  <c r="E141" i="1"/>
  <c r="E140" i="1"/>
  <c r="E137" i="1"/>
  <c r="E136" i="1"/>
  <c r="E133" i="1"/>
  <c r="E132" i="1"/>
  <c r="E131" i="1"/>
  <c r="G149" i="1"/>
  <c r="G148" i="1"/>
  <c r="G147" i="1"/>
  <c r="G146" i="1"/>
  <c r="G145" i="1"/>
  <c r="G144" i="1"/>
  <c r="G142" i="1"/>
  <c r="G141" i="1"/>
  <c r="G140" i="1"/>
  <c r="G137" i="1"/>
  <c r="G136" i="1"/>
  <c r="G133" i="1"/>
  <c r="G132" i="1"/>
  <c r="G131" i="1"/>
  <c r="E152" i="1" l="1"/>
  <c r="G155" i="1" s="1"/>
  <c r="G157" i="1" s="1"/>
  <c r="G151" i="1"/>
  <c r="G115" i="1"/>
  <c r="G107" i="1"/>
  <c r="G106" i="1"/>
  <c r="G105" i="1"/>
  <c r="G104" i="1"/>
  <c r="G102" i="1"/>
  <c r="G125" i="1" l="1"/>
  <c r="G48" i="1"/>
  <c r="G47" i="1"/>
  <c r="G85" i="1" l="1"/>
  <c r="E84" i="1"/>
  <c r="E83" i="1"/>
  <c r="E82" i="1"/>
  <c r="A71" i="1"/>
  <c r="A70" i="1"/>
  <c r="B69" i="1"/>
  <c r="B68" i="1"/>
  <c r="B67" i="1"/>
  <c r="G84" i="1" l="1"/>
  <c r="G32" i="1"/>
  <c r="G83" i="1"/>
  <c r="G82" i="1"/>
  <c r="B71" i="1"/>
  <c r="G27" i="1" l="1"/>
  <c r="G77" i="1" l="1"/>
  <c r="G87" i="1"/>
  <c r="G81" i="1"/>
  <c r="A69" i="1"/>
  <c r="G30" i="1" l="1"/>
  <c r="G69" i="1"/>
  <c r="G68" i="1"/>
  <c r="G70" i="1"/>
  <c r="G71" i="1"/>
  <c r="G67" i="1"/>
  <c r="G62" i="1"/>
  <c r="G63" i="1"/>
  <c r="G61" i="1"/>
  <c r="G43" i="1"/>
  <c r="G42" i="1"/>
  <c r="G38" i="1"/>
  <c r="G76" i="1" l="1"/>
  <c r="G29" i="1"/>
  <c r="G31" i="1"/>
  <c r="G45" i="1"/>
  <c r="G44" i="1"/>
  <c r="G41" i="1"/>
  <c r="G37" i="1"/>
  <c r="G36" i="1"/>
  <c r="G33" i="1" l="1"/>
  <c r="G40" i="1" l="1"/>
  <c r="G97" i="1" l="1"/>
</calcChain>
</file>

<file path=xl/sharedStrings.xml><?xml version="1.0" encoding="utf-8"?>
<sst xmlns="http://schemas.openxmlformats.org/spreadsheetml/2006/main" count="362" uniqueCount="131">
  <si>
    <t>položka</t>
  </si>
  <si>
    <t>specifikace</t>
  </si>
  <si>
    <t>mj</t>
  </si>
  <si>
    <t>množství</t>
  </si>
  <si>
    <t>cena/mj</t>
  </si>
  <si>
    <t>cena</t>
  </si>
  <si>
    <t>Lodní kontejner</t>
  </si>
  <si>
    <t>ks</t>
  </si>
  <si>
    <t>Úprava kontejneru</t>
  </si>
  <si>
    <t>Řezání plechů tl 2mm</t>
  </si>
  <si>
    <t>výřezy pro otvory</t>
  </si>
  <si>
    <t>Výztuž otovorů</t>
  </si>
  <si>
    <t>m</t>
  </si>
  <si>
    <t>Zámečnické práce</t>
  </si>
  <si>
    <t>svařování, příprava konstrukcí</t>
  </si>
  <si>
    <t>Povrchová úprava</t>
  </si>
  <si>
    <t>m2</t>
  </si>
  <si>
    <t>Vnitřní opláštění a konstrukce</t>
  </si>
  <si>
    <t>obvodová kce</t>
  </si>
  <si>
    <t>stropní kce</t>
  </si>
  <si>
    <t>Konstrukce podlahy</t>
  </si>
  <si>
    <t>PVC podlaha</t>
  </si>
  <si>
    <t>Tepelná izolace</t>
  </si>
  <si>
    <t>Sanita</t>
  </si>
  <si>
    <t>Rozvody</t>
  </si>
  <si>
    <t>Elektro</t>
  </si>
  <si>
    <t>Voda</t>
  </si>
  <si>
    <t>rozvody + připojení</t>
  </si>
  <si>
    <t>Odpady</t>
  </si>
  <si>
    <t>Vstupní dveře</t>
  </si>
  <si>
    <t>Doplňující prvky</t>
  </si>
  <si>
    <t>zemnící drát + spony</t>
  </si>
  <si>
    <t>Konstrukce střechy</t>
  </si>
  <si>
    <t>Záklop OSB</t>
  </si>
  <si>
    <t>km</t>
  </si>
  <si>
    <t>CENA CELKEM</t>
  </si>
  <si>
    <t>Uzemnění kontejneru</t>
  </si>
  <si>
    <t>Podlahové topení</t>
  </si>
  <si>
    <t xml:space="preserve">OSB - výztuha </t>
  </si>
  <si>
    <t>rozvody + rozvaděč</t>
  </si>
  <si>
    <t>zásuvky</t>
  </si>
  <si>
    <t>vypínače</t>
  </si>
  <si>
    <t>Transport</t>
  </si>
  <si>
    <t>Střecha</t>
  </si>
  <si>
    <t xml:space="preserve"> </t>
  </si>
  <si>
    <t>Samonivelační stěrka</t>
  </si>
  <si>
    <t>Schodiště</t>
  </si>
  <si>
    <t>termostat</t>
  </si>
  <si>
    <t>jekl 80x40x3mm</t>
  </si>
  <si>
    <t>šířka</t>
  </si>
  <si>
    <t>výška</t>
  </si>
  <si>
    <t>Terasa</t>
  </si>
  <si>
    <t>Přístřešek</t>
  </si>
  <si>
    <t>Základová konstrukce</t>
  </si>
  <si>
    <t>doprava</t>
  </si>
  <si>
    <t>jeřáb</t>
  </si>
  <si>
    <t>Klimatizace</t>
  </si>
  <si>
    <t>výdejní okno</t>
  </si>
  <si>
    <t>Zásuvka 380V</t>
  </si>
  <si>
    <t>venkovní světla</t>
  </si>
  <si>
    <t>světla (interiér)</t>
  </si>
  <si>
    <t>EPS 30mm</t>
  </si>
  <si>
    <t>Malování interiér</t>
  </si>
  <si>
    <t>Fix</t>
  </si>
  <si>
    <t>Výplně - interiér</t>
  </si>
  <si>
    <t>Výplně - exteriér</t>
  </si>
  <si>
    <t>SDK</t>
  </si>
  <si>
    <t>dlažba</t>
  </si>
  <si>
    <t>XPS 60mm</t>
  </si>
  <si>
    <t>záklop 2x OSB 22mm</t>
  </si>
  <si>
    <t>konstrukce - jekl 60/40</t>
  </si>
  <si>
    <t>zábradlí</t>
  </si>
  <si>
    <t>PLOCHÁ STŘECHA POCHŮZÍ</t>
  </si>
  <si>
    <t>atika</t>
  </si>
  <si>
    <t>Montáž na místě</t>
  </si>
  <si>
    <t>Příprava podkladu, lakování</t>
  </si>
  <si>
    <t>HC20</t>
  </si>
  <si>
    <t>rozvody vnitřek (kuchyň...)</t>
  </si>
  <si>
    <t>Veškeré ceny jsou uvedeny bez DPH</t>
  </si>
  <si>
    <t>točité, kovové, lakované</t>
  </si>
  <si>
    <t>výklop pro výdejní okénko</t>
  </si>
  <si>
    <t>Přístřešek pro FVE</t>
  </si>
  <si>
    <t>jeklová kce, lakovaná</t>
  </si>
  <si>
    <t>/</t>
  </si>
  <si>
    <t>čerpadlo pro pitnou vodu</t>
  </si>
  <si>
    <t>čerpadlo pro odpadní vodu</t>
  </si>
  <si>
    <t>ROZPOČET SKLAD</t>
  </si>
  <si>
    <t>EZS KARVINSKÉ MOŘE</t>
  </si>
  <si>
    <t>cena materiál</t>
  </si>
  <si>
    <t>cena montáž</t>
  </si>
  <si>
    <t>Baterie zálohovací 18A</t>
  </si>
  <si>
    <t>OVL čip</t>
  </si>
  <si>
    <t>KLÁVESNICE sběrnicové</t>
  </si>
  <si>
    <t>Sběrnicový přístup.modul s klávesnicí a displejem +1ovl.segment</t>
  </si>
  <si>
    <t>Sirény sběrnicové</t>
  </si>
  <si>
    <t xml:space="preserve"> Sběrnicová venkovní zálohovaná siréna</t>
  </si>
  <si>
    <t>Sběrnicová siréna vnitřní</t>
  </si>
  <si>
    <t>Detektory sběrnicové</t>
  </si>
  <si>
    <t>Bezdrat kouřový detektor</t>
  </si>
  <si>
    <t>Převodnik detektoru</t>
  </si>
  <si>
    <t xml:space="preserve">Instalační kabel </t>
  </si>
  <si>
    <t>PVC TRUBKA</t>
  </si>
  <si>
    <t>Doprava</t>
  </si>
  <si>
    <t>Montáž</t>
  </si>
  <si>
    <t>Programování nastavení</t>
  </si>
  <si>
    <t>ROZPOČET EZS (příprava pro zabezpečovací systém)</t>
  </si>
  <si>
    <t>CENA CELKEM VČETNĚ DPH</t>
  </si>
  <si>
    <t>SOUHRNÝ ROZPOČET</t>
  </si>
  <si>
    <t>ROZPOČET GASTROKONTEJNER</t>
  </si>
  <si>
    <t>"Vytvoření zázemí pro rekreační areál Karvinského moře", registrační číslo projektu: CZ.10.03.01/00/23_041/0000338</t>
  </si>
  <si>
    <t>stříkaná pěna</t>
  </si>
  <si>
    <t>Cementovláknitá deska</t>
  </si>
  <si>
    <t>dřez</t>
  </si>
  <si>
    <t>baterie</t>
  </si>
  <si>
    <t>pracovní deska</t>
  </si>
  <si>
    <t xml:space="preserve">hydroizolace terasy </t>
  </si>
  <si>
    <t xml:space="preserve">Kryt sirény - blikač </t>
  </si>
  <si>
    <t>Ovladací segment</t>
  </si>
  <si>
    <t>již započteno u gastra (1 kamion = pro 2 malé kont)</t>
  </si>
  <si>
    <t>km + hod</t>
  </si>
  <si>
    <t>Sběrnicový detektor pohybu+sklo</t>
  </si>
  <si>
    <t xml:space="preserve">Sběrnicový detektor pohybu stropní </t>
  </si>
  <si>
    <t>Ústředna s komunikátorem</t>
  </si>
  <si>
    <t>Sběrnicový přistup modul</t>
  </si>
  <si>
    <t>Materiál vč. dopravy</t>
  </si>
  <si>
    <t>Souhrnná cena celkem v Kč bez DPH</t>
  </si>
  <si>
    <t>Souhrnná cena celkem v Kč včetně DPH</t>
  </si>
  <si>
    <t>cena  v Kč bez DPH</t>
  </si>
  <si>
    <t>CENA CELKEM bez DPH</t>
  </si>
  <si>
    <t>cena celkem montáž v Kč bez DPH</t>
  </si>
  <si>
    <t xml:space="preserve">cena celkem materiál v Kč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</si>
</sst>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;[Red]#,##0.00\ &quot;Kč&quot;"/>
    <numFmt numFmtId="165" formatCode="#,##0.00\ &quot;Kč&quot;"/>
    <numFmt numFmtId="166" formatCode="_-* #,##0.00\ [$Kč-405]_-;\-* #,##0.00\ [$Kč-405]_-;_-* &quot;-&quot;??\ [$Kč-405]_-;_-@_-"/>
  </numFmts>
  <fonts count="21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sz val="12"/>
      <color theme="2"/>
      <name val="Calibri"/>
      <family val="2"/>
      <charset val="238"/>
      <scheme val="minor"/>
    </font>
    <font>
      <sz val="12"/>
      <color theme="2"/>
      <name val="Calibri"/>
      <family val="2"/>
      <scheme val="minor"/>
    </font>
    <font>
      <i/>
      <sz val="12"/>
      <color theme="2"/>
      <name val="Calibri"/>
      <family val="2"/>
      <scheme val="minor"/>
    </font>
    <font>
      <b/>
      <sz val="12"/>
      <color theme="2" tint="-9.9978637043366805E-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7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8" fillId="0" borderId="0" xfId="0" applyFont="1"/>
    <xf numFmtId="165" fontId="8" fillId="0" borderId="0" xfId="0" applyNumberFormat="1" applyFont="1"/>
    <xf numFmtId="165" fontId="12" fillId="0" borderId="0" xfId="0" applyNumberFormat="1" applyFont="1"/>
    <xf numFmtId="0" fontId="2" fillId="5" borderId="22" xfId="0" applyFont="1" applyFill="1" applyBorder="1"/>
    <xf numFmtId="44" fontId="6" fillId="5" borderId="23" xfId="1" applyFont="1" applyFill="1" applyBorder="1" applyAlignment="1">
      <alignment horizontal="right"/>
    </xf>
    <xf numFmtId="0" fontId="2" fillId="5" borderId="24" xfId="0" applyFont="1" applyFill="1" applyBorder="1"/>
    <xf numFmtId="44" fontId="6" fillId="5" borderId="23" xfId="1" applyFont="1" applyFill="1" applyBorder="1" applyAlignment="1">
      <alignment horizontal="left" vertical="center"/>
    </xf>
    <xf numFmtId="44" fontId="6" fillId="5" borderId="28" xfId="1" applyFont="1" applyFill="1" applyBorder="1" applyAlignment="1">
      <alignment horizontal="right"/>
    </xf>
    <xf numFmtId="44" fontId="6" fillId="5" borderId="23" xfId="1" applyFont="1" applyFill="1" applyBorder="1"/>
    <xf numFmtId="44" fontId="6" fillId="5" borderId="29" xfId="1" applyFont="1" applyFill="1" applyBorder="1" applyAlignment="1">
      <alignment horizontal="right"/>
    </xf>
    <xf numFmtId="44" fontId="6" fillId="5" borderId="26" xfId="1" applyFont="1" applyFill="1" applyBorder="1"/>
    <xf numFmtId="0" fontId="13" fillId="0" borderId="1" xfId="0" applyFont="1" applyBorder="1"/>
    <xf numFmtId="44" fontId="5" fillId="0" borderId="1" xfId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5" borderId="25" xfId="0" applyFont="1" applyFill="1" applyBorder="1"/>
    <xf numFmtId="0" fontId="5" fillId="5" borderId="4" xfId="0" applyFont="1" applyFill="1" applyBorder="1" applyAlignment="1">
      <alignment horizontal="left"/>
    </xf>
    <xf numFmtId="0" fontId="2" fillId="5" borderId="38" xfId="0" applyFont="1" applyFill="1" applyBorder="1"/>
    <xf numFmtId="0" fontId="14" fillId="0" borderId="1" xfId="0" applyFont="1" applyBorder="1"/>
    <xf numFmtId="0" fontId="14" fillId="5" borderId="1" xfId="0" applyFont="1" applyFill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0" xfId="0" applyFont="1"/>
    <xf numFmtId="0" fontId="6" fillId="3" borderId="20" xfId="0" applyFont="1" applyFill="1" applyBorder="1"/>
    <xf numFmtId="0" fontId="14" fillId="3" borderId="6" xfId="0" applyFont="1" applyFill="1" applyBorder="1"/>
    <xf numFmtId="0" fontId="6" fillId="3" borderId="6" xfId="0" applyFont="1" applyFill="1" applyBorder="1"/>
    <xf numFmtId="0" fontId="14" fillId="3" borderId="21" xfId="0" applyFont="1" applyFill="1" applyBorder="1"/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5" borderId="3" xfId="0" applyFont="1" applyFill="1" applyBorder="1"/>
    <xf numFmtId="0" fontId="14" fillId="5" borderId="3" xfId="0" applyFont="1" applyFill="1" applyBorder="1" applyAlignment="1">
      <alignment horizontal="center"/>
    </xf>
    <xf numFmtId="0" fontId="14" fillId="0" borderId="38" xfId="0" applyFont="1" applyBorder="1"/>
    <xf numFmtId="0" fontId="14" fillId="0" borderId="1" xfId="0" applyFont="1" applyBorder="1" applyAlignment="1">
      <alignment horizontal="center"/>
    </xf>
    <xf numFmtId="44" fontId="14" fillId="0" borderId="23" xfId="1" applyFont="1" applyBorder="1" applyAlignment="1">
      <alignment horizontal="right"/>
    </xf>
    <xf numFmtId="44" fontId="14" fillId="4" borderId="26" xfId="1" applyFont="1" applyFill="1" applyBorder="1" applyAlignment="1">
      <alignment horizontal="right"/>
    </xf>
    <xf numFmtId="0" fontId="6" fillId="0" borderId="38" xfId="0" applyFont="1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0" borderId="3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44" fontId="14" fillId="0" borderId="27" xfId="1" applyFont="1" applyBorder="1" applyAlignment="1">
      <alignment horizontal="right"/>
    </xf>
    <xf numFmtId="0" fontId="14" fillId="5" borderId="0" xfId="0" applyFont="1" applyFill="1"/>
    <xf numFmtId="0" fontId="14" fillId="5" borderId="13" xfId="0" applyFont="1" applyFill="1" applyBorder="1" applyAlignment="1">
      <alignment horizontal="center"/>
    </xf>
    <xf numFmtId="0" fontId="14" fillId="5" borderId="13" xfId="0" applyFont="1" applyFill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 applyAlignment="1">
      <alignment horizontal="right"/>
    </xf>
    <xf numFmtId="44" fontId="14" fillId="0" borderId="23" xfId="1" applyFont="1" applyFill="1" applyBorder="1" applyAlignment="1">
      <alignment horizontal="right"/>
    </xf>
    <xf numFmtId="0" fontId="14" fillId="0" borderId="8" xfId="0" applyFont="1" applyBorder="1" applyAlignment="1">
      <alignment horizontal="left"/>
    </xf>
    <xf numFmtId="0" fontId="14" fillId="5" borderId="7" xfId="0" applyFont="1" applyFill="1" applyBorder="1"/>
    <xf numFmtId="0" fontId="14" fillId="5" borderId="7" xfId="0" applyFont="1" applyFill="1" applyBorder="1" applyAlignment="1">
      <alignment horizontal="center"/>
    </xf>
    <xf numFmtId="44" fontId="14" fillId="0" borderId="29" xfId="1" applyFont="1" applyFill="1" applyBorder="1" applyAlignment="1">
      <alignment horizontal="right"/>
    </xf>
    <xf numFmtId="0" fontId="14" fillId="5" borderId="9" xfId="0" applyFont="1" applyFill="1" applyBorder="1"/>
    <xf numFmtId="0" fontId="14" fillId="0" borderId="10" xfId="0" applyFont="1" applyBorder="1" applyAlignment="1">
      <alignment horizontal="center"/>
    </xf>
    <xf numFmtId="0" fontId="14" fillId="0" borderId="8" xfId="0" applyFont="1" applyBorder="1"/>
    <xf numFmtId="0" fontId="14" fillId="0" borderId="18" xfId="0" applyFont="1" applyBorder="1"/>
    <xf numFmtId="0" fontId="14" fillId="0" borderId="0" xfId="0" applyFont="1" applyAlignment="1">
      <alignment horizontal="center"/>
    </xf>
    <xf numFmtId="44" fontId="14" fillId="0" borderId="19" xfId="1" applyFont="1" applyBorder="1" applyAlignment="1">
      <alignment horizontal="right"/>
    </xf>
    <xf numFmtId="0" fontId="6" fillId="0" borderId="36" xfId="0" applyFont="1" applyBorder="1"/>
    <xf numFmtId="0" fontId="14" fillId="0" borderId="30" xfId="0" applyFont="1" applyBorder="1"/>
    <xf numFmtId="164" fontId="6" fillId="0" borderId="5" xfId="0" applyNumberFormat="1" applyFont="1" applyBorder="1"/>
    <xf numFmtId="0" fontId="17" fillId="0" borderId="20" xfId="0" applyFont="1" applyBorder="1"/>
    <xf numFmtId="0" fontId="14" fillId="0" borderId="6" xfId="0" applyFont="1" applyBorder="1"/>
    <xf numFmtId="164" fontId="17" fillId="0" borderId="21" xfId="0" applyNumberFormat="1" applyFont="1" applyBorder="1"/>
    <xf numFmtId="0" fontId="14" fillId="5" borderId="10" xfId="0" applyFont="1" applyFill="1" applyBorder="1"/>
    <xf numFmtId="0" fontId="14" fillId="0" borderId="10" xfId="0" applyFont="1" applyBorder="1"/>
    <xf numFmtId="0" fontId="18" fillId="0" borderId="3" xfId="0" applyFont="1" applyBorder="1"/>
    <xf numFmtId="0" fontId="18" fillId="0" borderId="8" xfId="0" applyFont="1" applyBorder="1"/>
    <xf numFmtId="0" fontId="14" fillId="0" borderId="39" xfId="0" applyFont="1" applyBorder="1"/>
    <xf numFmtId="0" fontId="6" fillId="0" borderId="30" xfId="0" applyFont="1" applyBorder="1" applyAlignment="1">
      <alignment wrapText="1"/>
    </xf>
    <xf numFmtId="0" fontId="6" fillId="0" borderId="35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4" fillId="5" borderId="31" xfId="0" applyFont="1" applyFill="1" applyBorder="1" applyAlignment="1">
      <alignment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4" fillId="5" borderId="34" xfId="0" applyFont="1" applyFill="1" applyBorder="1" applyAlignment="1">
      <alignment horizontal="center"/>
    </xf>
    <xf numFmtId="0" fontId="14" fillId="5" borderId="29" xfId="0" applyFont="1" applyFill="1" applyBorder="1"/>
    <xf numFmtId="0" fontId="14" fillId="5" borderId="31" xfId="0" applyFont="1" applyFill="1" applyBorder="1" applyAlignment="1">
      <alignment vertical="center" wrapText="1"/>
    </xf>
    <xf numFmtId="44" fontId="14" fillId="5" borderId="1" xfId="1" applyFont="1" applyFill="1" applyBorder="1" applyAlignment="1">
      <alignment horizontal="center"/>
    </xf>
    <xf numFmtId="44" fontId="14" fillId="5" borderId="23" xfId="1" applyFont="1" applyFill="1" applyBorder="1"/>
    <xf numFmtId="0" fontId="14" fillId="5" borderId="10" xfId="0" applyFont="1" applyFill="1" applyBorder="1" applyAlignment="1">
      <alignment wrapText="1"/>
    </xf>
    <xf numFmtId="0" fontId="14" fillId="0" borderId="24" xfId="0" applyFont="1" applyBorder="1"/>
    <xf numFmtId="0" fontId="14" fillId="0" borderId="10" xfId="0" applyFont="1" applyBorder="1" applyAlignment="1">
      <alignment wrapText="1"/>
    </xf>
    <xf numFmtId="44" fontId="14" fillId="0" borderId="1" xfId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44" fontId="14" fillId="0" borderId="23" xfId="1" applyFont="1" applyBorder="1"/>
    <xf numFmtId="0" fontId="14" fillId="0" borderId="25" xfId="0" applyFont="1" applyBorder="1"/>
    <xf numFmtId="0" fontId="6" fillId="0" borderId="24" xfId="0" applyFont="1" applyBorder="1"/>
    <xf numFmtId="44" fontId="14" fillId="7" borderId="1" xfId="1" applyFont="1" applyFill="1" applyBorder="1" applyAlignment="1">
      <alignment horizontal="center"/>
    </xf>
    <xf numFmtId="0" fontId="5" fillId="0" borderId="10" xfId="0" applyFont="1" applyBorder="1" applyAlignment="1">
      <alignment wrapText="1"/>
    </xf>
    <xf numFmtId="0" fontId="14" fillId="5" borderId="37" xfId="0" applyFont="1" applyFill="1" applyBorder="1" applyAlignment="1">
      <alignment wrapText="1"/>
    </xf>
    <xf numFmtId="0" fontId="14" fillId="5" borderId="4" xfId="0" applyFont="1" applyFill="1" applyBorder="1"/>
    <xf numFmtId="44" fontId="14" fillId="5" borderId="27" xfId="1" applyFont="1" applyFill="1" applyBorder="1"/>
    <xf numFmtId="0" fontId="14" fillId="0" borderId="30" xfId="0" applyFont="1" applyBorder="1" applyAlignment="1">
      <alignment horizontal="center"/>
    </xf>
    <xf numFmtId="44" fontId="6" fillId="0" borderId="5" xfId="1" applyFont="1" applyBorder="1"/>
    <xf numFmtId="0" fontId="17" fillId="4" borderId="20" xfId="0" applyFont="1" applyFill="1" applyBorder="1"/>
    <xf numFmtId="44" fontId="17" fillId="0" borderId="21" xfId="1" applyFont="1" applyBorder="1"/>
    <xf numFmtId="0" fontId="19" fillId="6" borderId="0" xfId="0" applyFont="1" applyFill="1"/>
    <xf numFmtId="164" fontId="19" fillId="6" borderId="0" xfId="0" applyNumberFormat="1" applyFont="1" applyFill="1"/>
    <xf numFmtId="0" fontId="14" fillId="8" borderId="8" xfId="0" applyFont="1" applyFill="1" applyBorder="1"/>
    <xf numFmtId="0" fontId="14" fillId="8" borderId="1" xfId="0" applyFont="1" applyFill="1" applyBorder="1"/>
    <xf numFmtId="0" fontId="14" fillId="8" borderId="1" xfId="0" applyFont="1" applyFill="1" applyBorder="1" applyAlignment="1">
      <alignment horizontal="right"/>
    </xf>
    <xf numFmtId="44" fontId="14" fillId="8" borderId="23" xfId="1" applyFont="1" applyFill="1" applyBorder="1" applyAlignment="1">
      <alignment horizontal="right"/>
    </xf>
    <xf numFmtId="44" fontId="14" fillId="8" borderId="29" xfId="1" applyFont="1" applyFill="1" applyBorder="1" applyAlignment="1">
      <alignment horizontal="right"/>
    </xf>
    <xf numFmtId="0" fontId="14" fillId="8" borderId="3" xfId="0" applyFont="1" applyFill="1" applyBorder="1"/>
    <xf numFmtId="0" fontId="14" fillId="8" borderId="9" xfId="0" applyFont="1" applyFill="1" applyBorder="1"/>
    <xf numFmtId="3" fontId="14" fillId="8" borderId="1" xfId="0" applyNumberFormat="1" applyFont="1" applyFill="1" applyBorder="1"/>
    <xf numFmtId="0" fontId="14" fillId="8" borderId="8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44" fontId="14" fillId="0" borderId="27" xfId="1" applyFont="1" applyBorder="1"/>
    <xf numFmtId="44" fontId="6" fillId="0" borderId="15" xfId="1" applyFont="1" applyBorder="1"/>
    <xf numFmtId="44" fontId="6" fillId="5" borderId="15" xfId="1" applyFont="1" applyFill="1" applyBorder="1" applyAlignment="1">
      <alignment horizontal="center"/>
    </xf>
    <xf numFmtId="0" fontId="5" fillId="5" borderId="41" xfId="0" applyFont="1" applyFill="1" applyBorder="1" applyAlignment="1">
      <alignment horizontal="left"/>
    </xf>
    <xf numFmtId="166" fontId="6" fillId="8" borderId="15" xfId="1" applyNumberFormat="1" applyFont="1" applyFill="1" applyBorder="1"/>
    <xf numFmtId="0" fontId="7" fillId="6" borderId="36" xfId="0" applyFont="1" applyFill="1" applyBorder="1" applyAlignment="1">
      <alignment horizontal="center"/>
    </xf>
    <xf numFmtId="0" fontId="7" fillId="6" borderId="30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9" fillId="6" borderId="0" xfId="0" applyFont="1" applyFill="1" applyAlignment="1">
      <alignment horizontal="left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20" fillId="0" borderId="10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20" fillId="5" borderId="10" xfId="0" applyFont="1" applyFill="1" applyBorder="1" applyAlignment="1">
      <alignment horizontal="left" wrapText="1"/>
    </xf>
    <xf numFmtId="0" fontId="20" fillId="5" borderId="3" xfId="0" applyFont="1" applyFill="1" applyBorder="1" applyAlignment="1">
      <alignment horizontal="left" wrapText="1"/>
    </xf>
    <xf numFmtId="0" fontId="20" fillId="5" borderId="9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9324-8476-C14F-9899-87ED14A155F1}">
  <sheetPr codeName="List1"/>
  <dimension ref="A1:O162"/>
  <sheetViews>
    <sheetView tabSelected="1" zoomScaleNormal="114" zoomScaleSheetLayoutView="25" workbookViewId="0">
      <selection activeCell="J131" sqref="J131"/>
    </sheetView>
  </sheetViews>
  <sheetFormatPr defaultColWidth="11" defaultRowHeight="15.6" x14ac:dyDescent="0.6"/>
  <cols>
    <col min="1" max="1" width="30.6484375" customWidth="1"/>
    <col min="2" max="2" width="27.1484375" customWidth="1"/>
    <col min="3" max="3" width="13.84765625" customWidth="1"/>
    <col min="4" max="4" width="12" customWidth="1"/>
    <col min="5" max="5" width="18" customWidth="1"/>
    <col min="6" max="6" width="8.84765625" customWidth="1"/>
    <col min="7" max="7" width="32.34765625" customWidth="1"/>
    <col min="8" max="8" width="17.34765625" customWidth="1"/>
    <col min="9" max="9" width="4.5" customWidth="1"/>
    <col min="10" max="10" width="25.1484375" customWidth="1"/>
    <col min="11" max="11" width="14" customWidth="1"/>
    <col min="14" max="14" width="24.1484375" customWidth="1"/>
    <col min="15" max="15" width="18.6484375" customWidth="1"/>
  </cols>
  <sheetData>
    <row r="1" spans="1:10" ht="23.25" customHeight="1" x14ac:dyDescent="0.6">
      <c r="A1" s="164" t="s">
        <v>107</v>
      </c>
      <c r="B1" s="165"/>
      <c r="C1" s="165"/>
      <c r="D1" s="165"/>
      <c r="E1" s="165"/>
      <c r="F1" s="165"/>
      <c r="G1" s="166"/>
      <c r="H1" s="38"/>
    </row>
    <row r="2" spans="1:10" ht="15.75" customHeight="1" x14ac:dyDescent="0.6">
      <c r="A2" s="167"/>
      <c r="B2" s="168"/>
      <c r="C2" s="168"/>
      <c r="D2" s="168"/>
      <c r="E2" s="168"/>
      <c r="F2" s="168"/>
      <c r="G2" s="169"/>
      <c r="H2" s="38"/>
    </row>
    <row r="3" spans="1:10" ht="15.75" customHeight="1" x14ac:dyDescent="0.6">
      <c r="A3" s="167"/>
      <c r="B3" s="168"/>
      <c r="C3" s="168"/>
      <c r="D3" s="168"/>
      <c r="E3" s="168"/>
      <c r="F3" s="168"/>
      <c r="G3" s="169"/>
      <c r="H3" s="38"/>
    </row>
    <row r="4" spans="1:10" ht="15.75" customHeight="1" x14ac:dyDescent="0.6">
      <c r="A4" s="167"/>
      <c r="B4" s="168"/>
      <c r="C4" s="168"/>
      <c r="D4" s="168"/>
      <c r="E4" s="168"/>
      <c r="F4" s="168"/>
      <c r="G4" s="169"/>
      <c r="H4" s="38"/>
    </row>
    <row r="5" spans="1:10" ht="15.9" thickBot="1" x14ac:dyDescent="0.65">
      <c r="A5" s="39"/>
      <c r="B5" s="40"/>
      <c r="C5" s="40"/>
      <c r="D5" s="40" t="s">
        <v>44</v>
      </c>
      <c r="E5" s="40" t="s">
        <v>44</v>
      </c>
      <c r="F5" s="41"/>
      <c r="G5" s="42" t="s">
        <v>44</v>
      </c>
      <c r="H5" s="38"/>
    </row>
    <row r="6" spans="1:10" ht="54.75" customHeight="1" thickBot="1" x14ac:dyDescent="0.65">
      <c r="A6" s="158" t="s">
        <v>109</v>
      </c>
      <c r="B6" s="159"/>
      <c r="C6" s="159"/>
      <c r="D6" s="159"/>
      <c r="E6" s="159"/>
      <c r="F6" s="159"/>
      <c r="G6" s="160"/>
      <c r="H6" s="38"/>
    </row>
    <row r="7" spans="1:10" ht="16" hidden="1" customHeight="1" x14ac:dyDescent="0.6">
      <c r="A7" s="161"/>
      <c r="B7" s="162"/>
      <c r="C7" s="162"/>
      <c r="D7" s="162"/>
      <c r="E7" s="162"/>
      <c r="F7" s="162"/>
      <c r="G7" s="163"/>
      <c r="H7" s="38"/>
    </row>
    <row r="8" spans="1:10" ht="16" hidden="1" customHeight="1" x14ac:dyDescent="0.6">
      <c r="A8" s="161"/>
      <c r="B8" s="162"/>
      <c r="C8" s="162"/>
      <c r="D8" s="162"/>
      <c r="E8" s="162"/>
      <c r="F8" s="162"/>
      <c r="G8" s="163"/>
      <c r="H8" s="38"/>
    </row>
    <row r="9" spans="1:10" ht="16" hidden="1" customHeight="1" x14ac:dyDescent="0.6">
      <c r="A9" s="161"/>
      <c r="B9" s="162"/>
      <c r="C9" s="162"/>
      <c r="D9" s="162"/>
      <c r="E9" s="162"/>
      <c r="F9" s="162"/>
      <c r="G9" s="163"/>
      <c r="H9" s="38"/>
    </row>
    <row r="10" spans="1:10" ht="13.5" hidden="1" customHeight="1" x14ac:dyDescent="0.6">
      <c r="A10" s="161"/>
      <c r="B10" s="162"/>
      <c r="C10" s="162"/>
      <c r="D10" s="162"/>
      <c r="E10" s="162"/>
      <c r="F10" s="162"/>
      <c r="G10" s="163"/>
      <c r="H10" s="38"/>
    </row>
    <row r="11" spans="1:10" ht="16" hidden="1" customHeight="1" x14ac:dyDescent="0.6">
      <c r="A11" s="161"/>
      <c r="B11" s="162"/>
      <c r="C11" s="162"/>
      <c r="D11" s="162"/>
      <c r="E11" s="162"/>
      <c r="F11" s="162"/>
      <c r="G11" s="163"/>
      <c r="H11" s="38"/>
    </row>
    <row r="12" spans="1:10" ht="16" hidden="1" customHeight="1" x14ac:dyDescent="0.6">
      <c r="A12" s="161"/>
      <c r="B12" s="162"/>
      <c r="C12" s="162"/>
      <c r="D12" s="162"/>
      <c r="E12" s="162"/>
      <c r="F12" s="162"/>
      <c r="G12" s="163"/>
      <c r="H12" s="38"/>
    </row>
    <row r="13" spans="1:10" ht="16" hidden="1" customHeight="1" x14ac:dyDescent="0.6">
      <c r="A13" s="161"/>
      <c r="B13" s="162"/>
      <c r="C13" s="162"/>
      <c r="D13" s="162"/>
      <c r="E13" s="162"/>
      <c r="F13" s="162"/>
      <c r="G13" s="163"/>
      <c r="H13" s="38"/>
    </row>
    <row r="14" spans="1:10" ht="16" hidden="1" customHeight="1" x14ac:dyDescent="0.6">
      <c r="A14" s="161"/>
      <c r="B14" s="162"/>
      <c r="C14" s="162"/>
      <c r="D14" s="162"/>
      <c r="E14" s="162"/>
      <c r="F14" s="162"/>
      <c r="G14" s="163"/>
      <c r="H14" s="38"/>
    </row>
    <row r="15" spans="1:10" ht="16" hidden="1" customHeight="1" x14ac:dyDescent="0.6">
      <c r="A15" s="161"/>
      <c r="B15" s="162"/>
      <c r="C15" s="162"/>
      <c r="D15" s="162"/>
      <c r="E15" s="162"/>
      <c r="F15" s="162"/>
      <c r="G15" s="163"/>
      <c r="H15" s="38"/>
    </row>
    <row r="16" spans="1:10" ht="21" hidden="1" customHeight="1" x14ac:dyDescent="0.75">
      <c r="A16" s="161"/>
      <c r="B16" s="162"/>
      <c r="C16" s="162"/>
      <c r="D16" s="162"/>
      <c r="E16" s="162"/>
      <c r="F16" s="162"/>
      <c r="G16" s="163"/>
      <c r="H16" s="38"/>
      <c r="J16" s="4"/>
    </row>
    <row r="17" spans="1:13" ht="21" hidden="1" customHeight="1" x14ac:dyDescent="0.75">
      <c r="A17" s="161"/>
      <c r="B17" s="162"/>
      <c r="C17" s="162"/>
      <c r="D17" s="162"/>
      <c r="E17" s="162"/>
      <c r="F17" s="162"/>
      <c r="G17" s="163"/>
      <c r="H17" s="38"/>
      <c r="J17" s="4"/>
    </row>
    <row r="18" spans="1:13" ht="16" hidden="1" customHeight="1" x14ac:dyDescent="0.6">
      <c r="A18" s="161"/>
      <c r="B18" s="162"/>
      <c r="C18" s="162"/>
      <c r="D18" s="162"/>
      <c r="E18" s="162"/>
      <c r="F18" s="162"/>
      <c r="G18" s="163"/>
      <c r="H18" s="38"/>
      <c r="J18" s="5"/>
    </row>
    <row r="19" spans="1:13" ht="16" hidden="1" customHeight="1" x14ac:dyDescent="0.6">
      <c r="A19" s="161"/>
      <c r="B19" s="162"/>
      <c r="C19" s="162"/>
      <c r="D19" s="162"/>
      <c r="E19" s="162"/>
      <c r="F19" s="162"/>
      <c r="G19" s="163"/>
      <c r="H19" s="38"/>
      <c r="M19" s="6"/>
    </row>
    <row r="20" spans="1:13" ht="16" hidden="1" customHeight="1" x14ac:dyDescent="0.6">
      <c r="A20" s="161"/>
      <c r="B20" s="162"/>
      <c r="C20" s="162"/>
      <c r="D20" s="162"/>
      <c r="E20" s="162"/>
      <c r="F20" s="162"/>
      <c r="G20" s="163"/>
      <c r="H20" s="38"/>
    </row>
    <row r="21" spans="1:13" ht="16" hidden="1" customHeight="1" x14ac:dyDescent="0.6">
      <c r="A21" s="161"/>
      <c r="B21" s="162"/>
      <c r="C21" s="162"/>
      <c r="D21" s="162"/>
      <c r="E21" s="162"/>
      <c r="F21" s="162"/>
      <c r="G21" s="163"/>
      <c r="H21" s="38"/>
      <c r="J21" s="7"/>
      <c r="K21" s="8"/>
      <c r="L21" s="8"/>
    </row>
    <row r="22" spans="1:13" ht="16" hidden="1" customHeight="1" x14ac:dyDescent="0.6">
      <c r="A22" s="161"/>
      <c r="B22" s="162"/>
      <c r="C22" s="162"/>
      <c r="D22" s="162"/>
      <c r="E22" s="162"/>
      <c r="F22" s="162"/>
      <c r="G22" s="163"/>
      <c r="H22" s="38"/>
    </row>
    <row r="23" spans="1:13" ht="16" hidden="1" customHeight="1" x14ac:dyDescent="0.6">
      <c r="A23" s="161"/>
      <c r="B23" s="162"/>
      <c r="C23" s="162"/>
      <c r="D23" s="162"/>
      <c r="E23" s="162"/>
      <c r="F23" s="162"/>
      <c r="G23" s="163"/>
      <c r="H23" s="38"/>
      <c r="J23" s="170"/>
    </row>
    <row r="24" spans="1:13" ht="16" hidden="1" customHeight="1" x14ac:dyDescent="0.6">
      <c r="A24" s="161"/>
      <c r="B24" s="162"/>
      <c r="C24" s="162"/>
      <c r="D24" s="162"/>
      <c r="E24" s="162"/>
      <c r="F24" s="162"/>
      <c r="G24" s="163"/>
      <c r="H24" s="38"/>
      <c r="J24" s="170"/>
    </row>
    <row r="25" spans="1:13" ht="20.7" thickBot="1" x14ac:dyDescent="0.8">
      <c r="A25" s="136" t="s">
        <v>108</v>
      </c>
      <c r="B25" s="137"/>
      <c r="C25" s="137"/>
      <c r="D25" s="137"/>
      <c r="E25" s="137"/>
      <c r="F25" s="137"/>
      <c r="G25" s="138"/>
      <c r="H25" s="38"/>
      <c r="J25" s="170"/>
    </row>
    <row r="26" spans="1:13" ht="15.9" thickBot="1" x14ac:dyDescent="0.65">
      <c r="A26" s="43" t="s">
        <v>0</v>
      </c>
      <c r="B26" s="44" t="s">
        <v>1</v>
      </c>
      <c r="C26" s="44"/>
      <c r="D26" s="44" t="s">
        <v>2</v>
      </c>
      <c r="E26" s="44" t="s">
        <v>3</v>
      </c>
      <c r="F26" s="44" t="s">
        <v>4</v>
      </c>
      <c r="G26" s="44" t="s">
        <v>127</v>
      </c>
      <c r="H26" s="38"/>
    </row>
    <row r="27" spans="1:13" ht="18.3" x14ac:dyDescent="0.7">
      <c r="A27" s="22" t="s">
        <v>6</v>
      </c>
      <c r="B27" s="35" t="s">
        <v>76</v>
      </c>
      <c r="C27" s="35"/>
      <c r="D27" s="45" t="s">
        <v>7</v>
      </c>
      <c r="E27" s="46">
        <v>1</v>
      </c>
      <c r="F27" s="122"/>
      <c r="G27" s="21">
        <f>F27*E27</f>
        <v>0</v>
      </c>
      <c r="H27" s="38"/>
    </row>
    <row r="28" spans="1:13" ht="18.3" x14ac:dyDescent="0.7">
      <c r="A28" s="33" t="s">
        <v>8</v>
      </c>
      <c r="B28" s="47" t="s">
        <v>44</v>
      </c>
      <c r="C28" s="47"/>
      <c r="D28" s="48" t="s">
        <v>44</v>
      </c>
      <c r="E28" s="48" t="s">
        <v>44</v>
      </c>
      <c r="F28" s="47" t="s">
        <v>44</v>
      </c>
      <c r="G28" s="23">
        <f>SUM(G29:G33)</f>
        <v>0</v>
      </c>
      <c r="H28" s="38"/>
      <c r="J28" s="9"/>
      <c r="K28" s="9"/>
      <c r="L28" s="9"/>
    </row>
    <row r="29" spans="1:13" x14ac:dyDescent="0.6">
      <c r="A29" s="49" t="s">
        <v>9</v>
      </c>
      <c r="B29" s="34" t="s">
        <v>10</v>
      </c>
      <c r="C29" s="34"/>
      <c r="D29" s="50" t="s">
        <v>7</v>
      </c>
      <c r="E29" s="50">
        <v>1</v>
      </c>
      <c r="F29" s="122"/>
      <c r="G29" s="51">
        <f>F29*E29</f>
        <v>0</v>
      </c>
      <c r="H29" s="38"/>
      <c r="J29" s="10"/>
    </row>
    <row r="30" spans="1:13" x14ac:dyDescent="0.6">
      <c r="A30" s="49" t="s">
        <v>11</v>
      </c>
      <c r="B30" s="34" t="s">
        <v>48</v>
      </c>
      <c r="C30" s="34"/>
      <c r="D30" s="50" t="s">
        <v>12</v>
      </c>
      <c r="E30" s="50">
        <v>25</v>
      </c>
      <c r="F30" s="122"/>
      <c r="G30" s="51">
        <f>E30*F30</f>
        <v>0</v>
      </c>
      <c r="H30" s="38"/>
    </row>
    <row r="31" spans="1:13" x14ac:dyDescent="0.6">
      <c r="A31" s="49" t="s">
        <v>13</v>
      </c>
      <c r="B31" s="34" t="s">
        <v>14</v>
      </c>
      <c r="C31" s="34"/>
      <c r="D31" s="50" t="s">
        <v>7</v>
      </c>
      <c r="E31" s="50">
        <v>1</v>
      </c>
      <c r="F31" s="122"/>
      <c r="G31" s="51">
        <f>F31*E31</f>
        <v>0</v>
      </c>
      <c r="H31" s="38"/>
      <c r="I31" s="6"/>
    </row>
    <row r="32" spans="1:13" x14ac:dyDescent="0.6">
      <c r="A32" s="49" t="s">
        <v>15</v>
      </c>
      <c r="B32" s="34" t="s">
        <v>75</v>
      </c>
      <c r="C32" s="28"/>
      <c r="D32" s="50" t="s">
        <v>16</v>
      </c>
      <c r="E32" s="50">
        <v>60</v>
      </c>
      <c r="F32" s="122"/>
      <c r="G32" s="52">
        <f>F32*E32</f>
        <v>0</v>
      </c>
      <c r="H32" s="14"/>
    </row>
    <row r="33" spans="1:12" x14ac:dyDescent="0.6">
      <c r="A33" s="53" t="s">
        <v>22</v>
      </c>
      <c r="B33" s="34" t="s">
        <v>110</v>
      </c>
      <c r="C33" s="34"/>
      <c r="D33" s="50" t="s">
        <v>16</v>
      </c>
      <c r="E33" s="50">
        <v>81</v>
      </c>
      <c r="F33" s="122"/>
      <c r="G33" s="51">
        <f>E33*F33</f>
        <v>0</v>
      </c>
      <c r="H33" s="14"/>
      <c r="I33" s="9"/>
      <c r="J33" s="11"/>
      <c r="K33" s="12"/>
    </row>
    <row r="34" spans="1:12" x14ac:dyDescent="0.6">
      <c r="A34" s="53" t="s">
        <v>44</v>
      </c>
      <c r="B34" s="140"/>
      <c r="C34" s="140"/>
      <c r="D34" s="140"/>
      <c r="E34" s="54" t="s">
        <v>44</v>
      </c>
      <c r="F34" s="55" t="s">
        <v>44</v>
      </c>
      <c r="G34" s="51" t="s">
        <v>44</v>
      </c>
      <c r="H34" s="38"/>
      <c r="I34" s="9"/>
      <c r="J34" s="13"/>
      <c r="K34" s="12"/>
    </row>
    <row r="35" spans="1:12" ht="18.3" x14ac:dyDescent="0.7">
      <c r="A35" s="33" t="s">
        <v>17</v>
      </c>
      <c r="B35" s="47" t="s">
        <v>44</v>
      </c>
      <c r="C35" s="47"/>
      <c r="D35" s="48" t="s">
        <v>44</v>
      </c>
      <c r="E35" s="48" t="s">
        <v>44</v>
      </c>
      <c r="F35" s="47" t="s">
        <v>44</v>
      </c>
      <c r="G35" s="21">
        <f>SUM(G36:G45)</f>
        <v>0</v>
      </c>
      <c r="H35" s="38"/>
      <c r="I35" s="9"/>
      <c r="L35" s="14"/>
    </row>
    <row r="36" spans="1:12" x14ac:dyDescent="0.6">
      <c r="A36" s="49" t="s">
        <v>66</v>
      </c>
      <c r="B36" s="34" t="s">
        <v>18</v>
      </c>
      <c r="C36" s="34"/>
      <c r="D36" s="50" t="s">
        <v>16</v>
      </c>
      <c r="E36" s="50">
        <v>43</v>
      </c>
      <c r="F36" s="122"/>
      <c r="G36" s="51">
        <f>E36*F36</f>
        <v>0</v>
      </c>
      <c r="H36" s="38"/>
      <c r="I36" s="9"/>
      <c r="L36" s="14"/>
    </row>
    <row r="37" spans="1:12" x14ac:dyDescent="0.6">
      <c r="A37" s="49" t="s">
        <v>44</v>
      </c>
      <c r="B37" s="34" t="s">
        <v>19</v>
      </c>
      <c r="C37" s="34"/>
      <c r="D37" s="50" t="s">
        <v>16</v>
      </c>
      <c r="E37" s="50">
        <v>15</v>
      </c>
      <c r="F37" s="122"/>
      <c r="G37" s="51">
        <f>E37*F37</f>
        <v>0</v>
      </c>
      <c r="H37" s="38"/>
      <c r="I37" s="9"/>
    </row>
    <row r="38" spans="1:12" x14ac:dyDescent="0.6">
      <c r="A38" s="49" t="s">
        <v>44</v>
      </c>
      <c r="B38" s="34" t="s">
        <v>38</v>
      </c>
      <c r="C38" s="34"/>
      <c r="D38" s="50" t="s">
        <v>16</v>
      </c>
      <c r="E38" s="50">
        <v>2</v>
      </c>
      <c r="F38" s="122"/>
      <c r="G38" s="51">
        <f>F38*E38</f>
        <v>0</v>
      </c>
      <c r="H38" s="38"/>
    </row>
    <row r="39" spans="1:12" x14ac:dyDescent="0.6">
      <c r="A39" s="49" t="s">
        <v>44</v>
      </c>
      <c r="B39" s="34" t="s">
        <v>44</v>
      </c>
      <c r="C39" s="34"/>
      <c r="D39" s="50" t="s">
        <v>44</v>
      </c>
      <c r="E39" s="50" t="s">
        <v>44</v>
      </c>
      <c r="F39" s="34"/>
      <c r="G39" s="51" t="s">
        <v>44</v>
      </c>
      <c r="H39" s="38"/>
    </row>
    <row r="40" spans="1:12" x14ac:dyDescent="0.6">
      <c r="A40" s="49" t="s">
        <v>20</v>
      </c>
      <c r="B40" s="34" t="s">
        <v>68</v>
      </c>
      <c r="C40" s="34"/>
      <c r="D40" s="50" t="s">
        <v>16</v>
      </c>
      <c r="E40" s="50">
        <v>15</v>
      </c>
      <c r="F40" s="122"/>
      <c r="G40" s="51">
        <f>E40*F40</f>
        <v>0</v>
      </c>
      <c r="H40" s="38"/>
    </row>
    <row r="41" spans="1:12" x14ac:dyDescent="0.6">
      <c r="A41" s="49" t="s">
        <v>44</v>
      </c>
      <c r="B41" s="34" t="s">
        <v>61</v>
      </c>
      <c r="C41" s="34"/>
      <c r="D41" s="50" t="s">
        <v>16</v>
      </c>
      <c r="E41" s="50">
        <v>15</v>
      </c>
      <c r="F41" s="122"/>
      <c r="G41" s="51">
        <f>E41*F41</f>
        <v>0</v>
      </c>
      <c r="H41" s="38"/>
    </row>
    <row r="42" spans="1:12" x14ac:dyDescent="0.6">
      <c r="A42" s="49" t="s">
        <v>44</v>
      </c>
      <c r="B42" s="34" t="s">
        <v>37</v>
      </c>
      <c r="C42" s="34"/>
      <c r="D42" s="50" t="s">
        <v>16</v>
      </c>
      <c r="E42" s="50">
        <v>15</v>
      </c>
      <c r="F42" s="122"/>
      <c r="G42" s="51">
        <f>F42*E42</f>
        <v>0</v>
      </c>
      <c r="H42" s="38"/>
    </row>
    <row r="43" spans="1:12" x14ac:dyDescent="0.6">
      <c r="A43" s="49" t="s">
        <v>44</v>
      </c>
      <c r="B43" s="34" t="s">
        <v>111</v>
      </c>
      <c r="C43" s="34"/>
      <c r="D43" s="50" t="s">
        <v>16</v>
      </c>
      <c r="E43" s="50">
        <v>15</v>
      </c>
      <c r="F43" s="122"/>
      <c r="G43" s="51">
        <f>F43*E43</f>
        <v>0</v>
      </c>
      <c r="H43" s="38"/>
    </row>
    <row r="44" spans="1:12" x14ac:dyDescent="0.6">
      <c r="A44" s="49" t="s">
        <v>44</v>
      </c>
      <c r="B44" s="34" t="s">
        <v>45</v>
      </c>
      <c r="C44" s="34"/>
      <c r="D44" s="50" t="s">
        <v>16</v>
      </c>
      <c r="E44" s="50">
        <v>15</v>
      </c>
      <c r="F44" s="122"/>
      <c r="G44" s="51">
        <f>E44*F44</f>
        <v>0</v>
      </c>
      <c r="H44" s="38"/>
    </row>
    <row r="45" spans="1:12" x14ac:dyDescent="0.6">
      <c r="A45" s="49" t="s">
        <v>44</v>
      </c>
      <c r="B45" s="34" t="s">
        <v>21</v>
      </c>
      <c r="C45" s="34"/>
      <c r="D45" s="50" t="s">
        <v>16</v>
      </c>
      <c r="E45" s="50">
        <v>15</v>
      </c>
      <c r="F45" s="122"/>
      <c r="G45" s="51">
        <f>E45*F45</f>
        <v>0</v>
      </c>
      <c r="H45" s="38"/>
    </row>
    <row r="46" spans="1:12" ht="18.3" x14ac:dyDescent="0.7">
      <c r="A46" s="33" t="s">
        <v>23</v>
      </c>
      <c r="B46" s="47" t="s">
        <v>44</v>
      </c>
      <c r="C46" s="47"/>
      <c r="D46" s="48" t="s">
        <v>44</v>
      </c>
      <c r="E46" s="48" t="s">
        <v>44</v>
      </c>
      <c r="F46" s="47" t="s">
        <v>44</v>
      </c>
      <c r="G46" s="21">
        <f>SUM(G47:G48)</f>
        <v>0</v>
      </c>
      <c r="H46" s="38"/>
    </row>
    <row r="47" spans="1:12" x14ac:dyDescent="0.6">
      <c r="A47" s="49" t="s">
        <v>84</v>
      </c>
      <c r="B47" s="34"/>
      <c r="C47" s="34"/>
      <c r="D47" s="56" t="s">
        <v>7</v>
      </c>
      <c r="E47" s="57">
        <v>1</v>
      </c>
      <c r="F47" s="126"/>
      <c r="G47" s="51">
        <f>F47*E47</f>
        <v>0</v>
      </c>
      <c r="H47" s="38"/>
    </row>
    <row r="48" spans="1:12" x14ac:dyDescent="0.6">
      <c r="A48" s="49" t="s">
        <v>85</v>
      </c>
      <c r="B48" s="1"/>
      <c r="C48" s="34"/>
      <c r="D48" s="58" t="s">
        <v>7</v>
      </c>
      <c r="E48" s="59">
        <v>1</v>
      </c>
      <c r="F48" s="127"/>
      <c r="G48" s="60">
        <f>F48*E48</f>
        <v>0</v>
      </c>
      <c r="H48" s="38"/>
    </row>
    <row r="49" spans="1:15" ht="18.3" x14ac:dyDescent="0.7">
      <c r="A49" s="33" t="s">
        <v>24</v>
      </c>
      <c r="B49" s="61" t="s">
        <v>44</v>
      </c>
      <c r="C49" s="61"/>
      <c r="D49" s="62"/>
      <c r="E49" s="62" t="s">
        <v>44</v>
      </c>
      <c r="F49" s="63" t="s">
        <v>44</v>
      </c>
      <c r="G49" s="24">
        <f>SUM(G50:G58)</f>
        <v>0</v>
      </c>
      <c r="H49" s="38"/>
    </row>
    <row r="50" spans="1:15" x14ac:dyDescent="0.6">
      <c r="A50" s="49" t="s">
        <v>26</v>
      </c>
      <c r="B50" s="34" t="s">
        <v>27</v>
      </c>
      <c r="C50" s="34"/>
      <c r="D50" s="64" t="s">
        <v>44</v>
      </c>
      <c r="E50" s="64"/>
      <c r="F50" s="65" t="s">
        <v>44</v>
      </c>
      <c r="G50" s="125"/>
      <c r="H50" s="38"/>
    </row>
    <row r="51" spans="1:15" x14ac:dyDescent="0.6">
      <c r="A51" s="49" t="s">
        <v>28</v>
      </c>
      <c r="B51" s="34" t="s">
        <v>77</v>
      </c>
      <c r="C51" s="34"/>
      <c r="D51" s="50" t="s">
        <v>44</v>
      </c>
      <c r="E51" s="50" t="s">
        <v>44</v>
      </c>
      <c r="F51" s="34" t="s">
        <v>44</v>
      </c>
      <c r="G51" s="124"/>
      <c r="H51" s="38"/>
    </row>
    <row r="52" spans="1:15" x14ac:dyDescent="0.6">
      <c r="A52" s="49" t="s">
        <v>25</v>
      </c>
      <c r="B52" s="34" t="s">
        <v>39</v>
      </c>
      <c r="C52" s="34"/>
      <c r="D52" s="50" t="s">
        <v>44</v>
      </c>
      <c r="E52" s="50" t="s">
        <v>44</v>
      </c>
      <c r="F52" s="34" t="s">
        <v>44</v>
      </c>
      <c r="G52" s="124"/>
      <c r="H52" s="38"/>
    </row>
    <row r="53" spans="1:15" x14ac:dyDescent="0.6">
      <c r="A53" s="49" t="s">
        <v>44</v>
      </c>
      <c r="B53" s="34" t="s">
        <v>60</v>
      </c>
      <c r="C53" s="34"/>
      <c r="D53" s="50" t="s">
        <v>7</v>
      </c>
      <c r="E53" s="50">
        <v>3</v>
      </c>
      <c r="F53" s="122"/>
      <c r="G53" s="51">
        <f t="shared" ref="G53:G58" si="0">E53*F53</f>
        <v>0</v>
      </c>
      <c r="H53" s="38"/>
    </row>
    <row r="54" spans="1:15" x14ac:dyDescent="0.6">
      <c r="A54" s="49"/>
      <c r="B54" s="34" t="s">
        <v>59</v>
      </c>
      <c r="C54" s="34"/>
      <c r="D54" s="50" t="s">
        <v>7</v>
      </c>
      <c r="E54" s="50">
        <v>1</v>
      </c>
      <c r="F54" s="122"/>
      <c r="G54" s="51">
        <f t="shared" si="0"/>
        <v>0</v>
      </c>
      <c r="H54" s="38"/>
    </row>
    <row r="55" spans="1:15" x14ac:dyDescent="0.6">
      <c r="A55" s="49" t="s">
        <v>44</v>
      </c>
      <c r="B55" s="34" t="s">
        <v>41</v>
      </c>
      <c r="C55" s="34"/>
      <c r="D55" s="50" t="s">
        <v>7</v>
      </c>
      <c r="E55" s="50">
        <v>2</v>
      </c>
      <c r="F55" s="122"/>
      <c r="G55" s="51">
        <f t="shared" si="0"/>
        <v>0</v>
      </c>
      <c r="H55" s="38"/>
    </row>
    <row r="56" spans="1:15" x14ac:dyDescent="0.6">
      <c r="A56" s="49" t="s">
        <v>44</v>
      </c>
      <c r="B56" s="34" t="s">
        <v>40</v>
      </c>
      <c r="C56" s="34"/>
      <c r="D56" s="50" t="s">
        <v>7</v>
      </c>
      <c r="E56" s="50">
        <v>10</v>
      </c>
      <c r="F56" s="122"/>
      <c r="G56" s="51">
        <f t="shared" si="0"/>
        <v>0</v>
      </c>
      <c r="H56" s="38"/>
    </row>
    <row r="57" spans="1:15" x14ac:dyDescent="0.6">
      <c r="A57" s="49" t="s">
        <v>44</v>
      </c>
      <c r="B57" s="34" t="s">
        <v>47</v>
      </c>
      <c r="C57" s="34"/>
      <c r="D57" s="50" t="s">
        <v>7</v>
      </c>
      <c r="E57" s="50">
        <v>1</v>
      </c>
      <c r="F57" s="122"/>
      <c r="G57" s="51">
        <f t="shared" si="0"/>
        <v>0</v>
      </c>
      <c r="H57" s="38"/>
    </row>
    <row r="58" spans="1:15" x14ac:dyDescent="0.6">
      <c r="A58" s="49"/>
      <c r="B58" s="34" t="s">
        <v>58</v>
      </c>
      <c r="C58" s="34"/>
      <c r="D58" s="50" t="s">
        <v>7</v>
      </c>
      <c r="E58" s="50">
        <v>4</v>
      </c>
      <c r="F58" s="122"/>
      <c r="G58" s="51">
        <f t="shared" si="0"/>
        <v>0</v>
      </c>
      <c r="H58" s="38"/>
    </row>
    <row r="59" spans="1:15" ht="18.3" x14ac:dyDescent="0.7">
      <c r="A59" s="33" t="s">
        <v>65</v>
      </c>
      <c r="B59" s="47" t="s">
        <v>44</v>
      </c>
      <c r="C59" s="47"/>
      <c r="D59" s="48" t="s">
        <v>44</v>
      </c>
      <c r="E59" s="48" t="s">
        <v>44</v>
      </c>
      <c r="F59" s="47" t="s">
        <v>44</v>
      </c>
      <c r="G59" s="21">
        <f>SUM(G61:G63)</f>
        <v>0</v>
      </c>
      <c r="H59" s="38"/>
    </row>
    <row r="60" spans="1:15" x14ac:dyDescent="0.6">
      <c r="A60" s="49"/>
      <c r="B60" s="3" t="s">
        <v>49</v>
      </c>
      <c r="C60" s="2" t="s">
        <v>50</v>
      </c>
      <c r="D60" s="50"/>
      <c r="E60" s="50"/>
      <c r="F60" s="34"/>
      <c r="G60" s="51"/>
      <c r="H60" s="38"/>
      <c r="I60" s="14"/>
      <c r="K60" s="15"/>
      <c r="L60" s="16"/>
      <c r="M60" s="16"/>
      <c r="N60" s="16"/>
      <c r="O60" s="16"/>
    </row>
    <row r="61" spans="1:15" x14ac:dyDescent="0.6">
      <c r="A61" s="49" t="s">
        <v>29</v>
      </c>
      <c r="B61" s="66">
        <v>900</v>
      </c>
      <c r="C61" s="36">
        <v>2000</v>
      </c>
      <c r="D61" s="50" t="s">
        <v>7</v>
      </c>
      <c r="E61" s="50">
        <v>1</v>
      </c>
      <c r="F61" s="122"/>
      <c r="G61" s="67">
        <f>F61*E61</f>
        <v>0</v>
      </c>
      <c r="H61" s="38"/>
      <c r="I61" s="13"/>
      <c r="J61" s="9"/>
      <c r="K61" s="17"/>
      <c r="L61" s="17"/>
      <c r="M61" s="17"/>
      <c r="N61" s="18"/>
      <c r="O61" s="19"/>
    </row>
    <row r="62" spans="1:15" x14ac:dyDescent="0.6">
      <c r="A62" s="49" t="s">
        <v>63</v>
      </c>
      <c r="B62" s="66">
        <v>900</v>
      </c>
      <c r="C62" s="36">
        <v>800</v>
      </c>
      <c r="D62" s="50" t="s">
        <v>7</v>
      </c>
      <c r="E62" s="50">
        <v>1</v>
      </c>
      <c r="F62" s="122"/>
      <c r="G62" s="67">
        <f t="shared" ref="G62:G63" si="1">F62*E62</f>
        <v>0</v>
      </c>
      <c r="H62" s="38"/>
      <c r="I62" s="13"/>
      <c r="J62" s="9"/>
      <c r="K62" s="17"/>
      <c r="L62" s="17"/>
      <c r="M62" s="17"/>
      <c r="N62" s="18"/>
      <c r="O62" s="19"/>
    </row>
    <row r="63" spans="1:15" x14ac:dyDescent="0.6">
      <c r="A63" s="49" t="s">
        <v>57</v>
      </c>
      <c r="B63" s="66">
        <v>2000</v>
      </c>
      <c r="C63" s="36">
        <v>800</v>
      </c>
      <c r="D63" s="50" t="s">
        <v>7</v>
      </c>
      <c r="E63" s="50">
        <v>1</v>
      </c>
      <c r="F63" s="122"/>
      <c r="G63" s="67">
        <f t="shared" si="1"/>
        <v>0</v>
      </c>
      <c r="H63" s="38"/>
      <c r="I63" s="13"/>
      <c r="J63" s="9"/>
      <c r="K63" s="17"/>
      <c r="L63" s="17"/>
      <c r="M63" s="17"/>
      <c r="N63" s="18"/>
      <c r="O63" s="19"/>
    </row>
    <row r="64" spans="1:15" x14ac:dyDescent="0.6">
      <c r="A64" s="49"/>
      <c r="B64" s="30"/>
      <c r="C64" s="68"/>
      <c r="D64" s="50"/>
      <c r="E64" s="50"/>
      <c r="F64" s="34"/>
      <c r="G64" s="67"/>
      <c r="H64" s="38"/>
      <c r="I64" s="13"/>
      <c r="K64" s="17"/>
      <c r="L64" s="17"/>
      <c r="M64" s="17"/>
      <c r="N64" s="18"/>
      <c r="O64" s="19"/>
    </row>
    <row r="65" spans="1:15" ht="18.3" x14ac:dyDescent="0.7">
      <c r="A65" s="33" t="s">
        <v>64</v>
      </c>
      <c r="B65" s="47"/>
      <c r="C65" s="47"/>
      <c r="D65" s="48"/>
      <c r="E65" s="48"/>
      <c r="F65" s="47"/>
      <c r="G65" s="21">
        <v>0</v>
      </c>
      <c r="H65" s="38"/>
      <c r="K65" s="17"/>
      <c r="L65" s="17"/>
      <c r="M65" s="17"/>
      <c r="N65" s="18"/>
      <c r="O65" s="19"/>
    </row>
    <row r="66" spans="1:15" ht="18.3" x14ac:dyDescent="0.7">
      <c r="A66" s="33" t="s">
        <v>43</v>
      </c>
      <c r="B66" s="47" t="s">
        <v>72</v>
      </c>
      <c r="C66" s="47"/>
      <c r="D66" s="47" t="s">
        <v>44</v>
      </c>
      <c r="E66" s="47" t="s">
        <v>44</v>
      </c>
      <c r="F66" s="47" t="s">
        <v>44</v>
      </c>
      <c r="G66" s="25">
        <f>SUM(G67:G71)</f>
        <v>0</v>
      </c>
      <c r="H66" s="38"/>
    </row>
    <row r="67" spans="1:15" x14ac:dyDescent="0.6">
      <c r="A67" s="49" t="s">
        <v>32</v>
      </c>
      <c r="B67" s="34" t="str">
        <f>IF(B66="PLOCHÁ STŘECHA POCHŮZÍ","Jekl 60/40/3",IF(B66="PLOCHÁ STŘECHA NEPOCHŮZÍ","Jekl 50/30/3",IF(B66="SEDLOVÁ STŘECHA","příhradový vazník"," ")))</f>
        <v>Jekl 60/40/3</v>
      </c>
      <c r="C67" s="34"/>
      <c r="D67" s="50" t="s">
        <v>16</v>
      </c>
      <c r="E67" s="50">
        <v>15</v>
      </c>
      <c r="F67" s="122"/>
      <c r="G67" s="51">
        <f t="shared" ref="G67:G71" si="2">F67*E67</f>
        <v>0</v>
      </c>
      <c r="H67" s="38"/>
    </row>
    <row r="68" spans="1:15" x14ac:dyDescent="0.6">
      <c r="A68" s="49" t="s">
        <v>33</v>
      </c>
      <c r="B68" s="34" t="str">
        <f>IF(B66="PLOCHÁ STŘECHA POCHŮZÍ","2x OSB 22mm",IF(B66="PLOCHÁ STŘECHA NEPOCHŮZÍ","OSB 22mm",IF(B66="SEDLOVÁ STŘECHA","OSB 22mm"," ")))</f>
        <v>2x OSB 22mm</v>
      </c>
      <c r="C68" s="34"/>
      <c r="D68" s="50" t="s">
        <v>16</v>
      </c>
      <c r="E68" s="50">
        <v>15</v>
      </c>
      <c r="F68" s="122"/>
      <c r="G68" s="51">
        <f t="shared" si="2"/>
        <v>0</v>
      </c>
      <c r="H68" s="38"/>
    </row>
    <row r="69" spans="1:15" x14ac:dyDescent="0.6">
      <c r="A69" s="49" t="str">
        <f>IF(B66="SEDLOVÁ STŘECHA","Izolace krovu","Izolace střechy")</f>
        <v>Izolace střechy</v>
      </c>
      <c r="B69" s="34" t="str">
        <f>IF(B66="GUMOASFALTOVÝ NÁTĚR"," ","Vata 120mm")</f>
        <v>Vata 120mm</v>
      </c>
      <c r="C69" s="34"/>
      <c r="D69" s="50" t="s">
        <v>16</v>
      </c>
      <c r="E69" s="50">
        <v>15</v>
      </c>
      <c r="F69" s="122"/>
      <c r="G69" s="51">
        <f t="shared" si="2"/>
        <v>0</v>
      </c>
      <c r="H69" s="38"/>
    </row>
    <row r="70" spans="1:15" x14ac:dyDescent="0.6">
      <c r="A70" s="49" t="str">
        <f>IF(B66="GUMOASFALTOVÝ NÁTĚR","Gumoasfaltový nátěr",IF(B66="SEDLOVÁ STŘECHA"," ","Hydroizolace střechy"))</f>
        <v>Hydroizolace střechy</v>
      </c>
      <c r="B70" s="34"/>
      <c r="C70" s="34"/>
      <c r="D70" s="50" t="s">
        <v>16</v>
      </c>
      <c r="E70" s="50">
        <v>15</v>
      </c>
      <c r="F70" s="122"/>
      <c r="G70" s="51">
        <f t="shared" si="2"/>
        <v>0</v>
      </c>
      <c r="H70" s="38"/>
    </row>
    <row r="71" spans="1:15" x14ac:dyDescent="0.6">
      <c r="A71" s="49" t="str">
        <f>IF(B66="GUMOASFALTOVÝ NÁTĚR"," ","Oplechování a svod vody")</f>
        <v>Oplechování a svod vody</v>
      </c>
      <c r="B71" s="34" t="str">
        <f>IF(A71="Oplechování a svod vody","svod dešťové vody a oplechování"," ")</f>
        <v>svod dešťové vody a oplechování</v>
      </c>
      <c r="C71" s="37" t="s">
        <v>73</v>
      </c>
      <c r="D71" s="50" t="s">
        <v>7</v>
      </c>
      <c r="E71" s="50">
        <v>1</v>
      </c>
      <c r="F71" s="122"/>
      <c r="G71" s="51">
        <f t="shared" si="2"/>
        <v>0</v>
      </c>
      <c r="H71" s="38"/>
    </row>
    <row r="72" spans="1:15" x14ac:dyDescent="0.6">
      <c r="A72" s="49" t="s">
        <v>44</v>
      </c>
      <c r="B72" s="34" t="s">
        <v>44</v>
      </c>
      <c r="C72" s="34"/>
      <c r="D72" s="50" t="s">
        <v>44</v>
      </c>
      <c r="E72" s="50" t="s">
        <v>44</v>
      </c>
      <c r="F72" s="34" t="s">
        <v>44</v>
      </c>
      <c r="G72" s="51" t="s">
        <v>44</v>
      </c>
      <c r="H72" s="38"/>
    </row>
    <row r="73" spans="1:15" ht="18.3" x14ac:dyDescent="0.7">
      <c r="A73" s="33" t="s">
        <v>30</v>
      </c>
      <c r="B73" s="69" t="s">
        <v>44</v>
      </c>
      <c r="C73" s="69"/>
      <c r="D73" s="70" t="s">
        <v>44</v>
      </c>
      <c r="E73" s="70" t="s">
        <v>44</v>
      </c>
      <c r="F73" s="69" t="s">
        <v>44</v>
      </c>
      <c r="G73" s="26">
        <f>SUM(G74:G88)</f>
        <v>0</v>
      </c>
      <c r="H73" s="38"/>
    </row>
    <row r="74" spans="1:15" x14ac:dyDescent="0.6">
      <c r="A74" s="49" t="s">
        <v>74</v>
      </c>
      <c r="B74" s="34" t="s">
        <v>44</v>
      </c>
      <c r="C74" s="34"/>
      <c r="D74" s="50" t="s">
        <v>44</v>
      </c>
      <c r="E74" s="50" t="s">
        <v>44</v>
      </c>
      <c r="F74" s="34"/>
      <c r="G74" s="124"/>
      <c r="H74" s="38"/>
    </row>
    <row r="75" spans="1:15" x14ac:dyDescent="0.6">
      <c r="A75" s="49" t="s">
        <v>36</v>
      </c>
      <c r="B75" s="34" t="s">
        <v>31</v>
      </c>
      <c r="C75" s="34"/>
      <c r="D75" s="50" t="s">
        <v>44</v>
      </c>
      <c r="E75" s="50" t="s">
        <v>44</v>
      </c>
      <c r="F75" s="34"/>
      <c r="G75" s="124"/>
      <c r="H75" s="38"/>
    </row>
    <row r="76" spans="1:15" x14ac:dyDescent="0.6">
      <c r="A76" s="49" t="s">
        <v>62</v>
      </c>
      <c r="B76" s="34" t="s">
        <v>44</v>
      </c>
      <c r="C76" s="34"/>
      <c r="D76" s="50" t="s">
        <v>16</v>
      </c>
      <c r="E76" s="50">
        <v>50</v>
      </c>
      <c r="F76" s="122"/>
      <c r="G76" s="67">
        <f>E76*F76</f>
        <v>0</v>
      </c>
      <c r="H76" s="38"/>
      <c r="I76" s="13"/>
    </row>
    <row r="77" spans="1:15" x14ac:dyDescent="0.6">
      <c r="A77" s="49" t="s">
        <v>56</v>
      </c>
      <c r="B77" s="34"/>
      <c r="C77" s="34"/>
      <c r="D77" s="50" t="s">
        <v>7</v>
      </c>
      <c r="E77" s="50">
        <v>1</v>
      </c>
      <c r="F77" s="122"/>
      <c r="G77" s="67">
        <f t="shared" ref="G77:G87" si="3">F77*E77</f>
        <v>0</v>
      </c>
      <c r="H77" s="38"/>
    </row>
    <row r="78" spans="1:15" x14ac:dyDescent="0.6">
      <c r="A78" s="49"/>
      <c r="B78" s="34" t="s">
        <v>112</v>
      </c>
      <c r="C78" s="34"/>
      <c r="D78" s="50" t="s">
        <v>7</v>
      </c>
      <c r="E78" s="50">
        <v>2</v>
      </c>
      <c r="F78" s="122"/>
      <c r="G78" s="67">
        <f t="shared" si="3"/>
        <v>0</v>
      </c>
      <c r="H78" s="38"/>
    </row>
    <row r="79" spans="1:15" x14ac:dyDescent="0.6">
      <c r="A79" s="49"/>
      <c r="B79" s="34" t="s">
        <v>113</v>
      </c>
      <c r="C79" s="34"/>
      <c r="D79" s="50" t="s">
        <v>7</v>
      </c>
      <c r="E79" s="50">
        <v>2</v>
      </c>
      <c r="F79" s="122"/>
      <c r="G79" s="67">
        <f t="shared" si="3"/>
        <v>0</v>
      </c>
      <c r="H79" s="38"/>
    </row>
    <row r="80" spans="1:15" x14ac:dyDescent="0.6">
      <c r="A80" s="49"/>
      <c r="B80" s="34" t="s">
        <v>114</v>
      </c>
      <c r="C80" s="34"/>
      <c r="D80" s="50" t="s">
        <v>7</v>
      </c>
      <c r="E80" s="50">
        <v>2</v>
      </c>
      <c r="F80" s="122"/>
      <c r="G80" s="67">
        <f t="shared" si="3"/>
        <v>0</v>
      </c>
      <c r="H80" s="38"/>
    </row>
    <row r="81" spans="1:8" x14ac:dyDescent="0.6">
      <c r="A81" s="49" t="s">
        <v>51</v>
      </c>
      <c r="B81" s="34" t="s">
        <v>67</v>
      </c>
      <c r="C81" s="34"/>
      <c r="D81" s="50" t="s">
        <v>16</v>
      </c>
      <c r="E81" s="50">
        <v>15</v>
      </c>
      <c r="F81" s="122"/>
      <c r="G81" s="67">
        <f t="shared" si="3"/>
        <v>0</v>
      </c>
      <c r="H81" s="38"/>
    </row>
    <row r="82" spans="1:8" x14ac:dyDescent="0.6">
      <c r="A82" s="49"/>
      <c r="B82" s="34" t="s">
        <v>69</v>
      </c>
      <c r="C82" s="34"/>
      <c r="D82" s="50" t="s">
        <v>16</v>
      </c>
      <c r="E82" s="50">
        <f>E81</f>
        <v>15</v>
      </c>
      <c r="F82" s="122"/>
      <c r="G82" s="67">
        <f t="shared" si="3"/>
        <v>0</v>
      </c>
      <c r="H82" s="38"/>
    </row>
    <row r="83" spans="1:8" x14ac:dyDescent="0.6">
      <c r="A83" s="49"/>
      <c r="B83" s="34" t="s">
        <v>70</v>
      </c>
      <c r="C83" s="34"/>
      <c r="D83" s="50" t="s">
        <v>16</v>
      </c>
      <c r="E83" s="50">
        <f>E81</f>
        <v>15</v>
      </c>
      <c r="F83" s="122"/>
      <c r="G83" s="67">
        <f t="shared" si="3"/>
        <v>0</v>
      </c>
      <c r="H83" s="38"/>
    </row>
    <row r="84" spans="1:8" x14ac:dyDescent="0.6">
      <c r="A84" s="49"/>
      <c r="B84" s="34" t="s">
        <v>115</v>
      </c>
      <c r="C84" s="34"/>
      <c r="D84" s="50" t="s">
        <v>16</v>
      </c>
      <c r="E84" s="50">
        <f>E81</f>
        <v>15</v>
      </c>
      <c r="F84" s="122"/>
      <c r="G84" s="67">
        <f t="shared" si="3"/>
        <v>0</v>
      </c>
      <c r="H84" s="38"/>
    </row>
    <row r="85" spans="1:8" x14ac:dyDescent="0.6">
      <c r="A85" s="49"/>
      <c r="B85" s="34" t="s">
        <v>71</v>
      </c>
      <c r="C85" s="34"/>
      <c r="D85" s="50" t="s">
        <v>12</v>
      </c>
      <c r="E85" s="50">
        <v>22</v>
      </c>
      <c r="F85" s="122"/>
      <c r="G85" s="67">
        <f t="shared" si="3"/>
        <v>0</v>
      </c>
      <c r="H85" s="38"/>
    </row>
    <row r="86" spans="1:8" x14ac:dyDescent="0.6">
      <c r="A86" s="49" t="s">
        <v>46</v>
      </c>
      <c r="B86" s="34" t="s">
        <v>79</v>
      </c>
      <c r="C86" s="34"/>
      <c r="D86" s="50" t="s">
        <v>83</v>
      </c>
      <c r="E86" s="50" t="s">
        <v>83</v>
      </c>
      <c r="F86" s="123"/>
      <c r="G86" s="67">
        <f>F86</f>
        <v>0</v>
      </c>
      <c r="H86" s="38"/>
    </row>
    <row r="87" spans="1:8" x14ac:dyDescent="0.6">
      <c r="A87" s="49" t="s">
        <v>52</v>
      </c>
      <c r="B87" s="34" t="s">
        <v>80</v>
      </c>
      <c r="C87" s="34"/>
      <c r="D87" s="50" t="s">
        <v>16</v>
      </c>
      <c r="E87" s="50">
        <v>2.5</v>
      </c>
      <c r="F87" s="123"/>
      <c r="G87" s="67">
        <f t="shared" si="3"/>
        <v>0</v>
      </c>
      <c r="H87" s="38"/>
    </row>
    <row r="88" spans="1:8" x14ac:dyDescent="0.6">
      <c r="A88" s="49" t="s">
        <v>81</v>
      </c>
      <c r="B88" s="34" t="s">
        <v>82</v>
      </c>
      <c r="C88" s="34" t="s">
        <v>44</v>
      </c>
      <c r="D88" s="50" t="s">
        <v>83</v>
      </c>
      <c r="E88" s="50" t="s">
        <v>83</v>
      </c>
      <c r="F88" s="123"/>
      <c r="G88" s="67">
        <f>F88</f>
        <v>0</v>
      </c>
      <c r="H88" s="38"/>
    </row>
    <row r="89" spans="1:8" x14ac:dyDescent="0.6">
      <c r="A89" s="49"/>
      <c r="B89" s="34"/>
      <c r="C89" s="34"/>
      <c r="D89" s="50"/>
      <c r="E89" s="50"/>
      <c r="F89" s="50"/>
      <c r="G89" s="71"/>
      <c r="H89" s="38"/>
    </row>
    <row r="90" spans="1:8" ht="18.3" x14ac:dyDescent="0.7">
      <c r="A90" s="33" t="s">
        <v>53</v>
      </c>
      <c r="B90" s="69" t="s">
        <v>44</v>
      </c>
      <c r="C90" s="69" t="s">
        <v>44</v>
      </c>
      <c r="D90" s="70" t="s">
        <v>44</v>
      </c>
      <c r="E90" s="70" t="s">
        <v>44</v>
      </c>
      <c r="F90" s="69" t="s">
        <v>44</v>
      </c>
      <c r="G90" s="26">
        <v>0</v>
      </c>
      <c r="H90" s="38"/>
    </row>
    <row r="91" spans="1:8" ht="18.3" x14ac:dyDescent="0.7">
      <c r="A91" s="33" t="s">
        <v>42</v>
      </c>
      <c r="B91" s="141"/>
      <c r="C91" s="141"/>
      <c r="D91" s="47" t="s">
        <v>44</v>
      </c>
      <c r="E91" s="72" t="s">
        <v>44</v>
      </c>
      <c r="F91" s="47" t="s">
        <v>44</v>
      </c>
      <c r="G91" s="27">
        <f>SUM(G92:G93)</f>
        <v>0</v>
      </c>
      <c r="H91" s="38"/>
    </row>
    <row r="92" spans="1:8" x14ac:dyDescent="0.6">
      <c r="A92" s="49" t="s">
        <v>54</v>
      </c>
      <c r="B92" s="34" t="s">
        <v>44</v>
      </c>
      <c r="C92" s="34"/>
      <c r="D92" s="73" t="s">
        <v>34</v>
      </c>
      <c r="E92" s="50">
        <v>260</v>
      </c>
      <c r="F92" s="121"/>
      <c r="G92" s="67">
        <f>F92*E92</f>
        <v>0</v>
      </c>
      <c r="H92" s="38"/>
    </row>
    <row r="93" spans="1:8" x14ac:dyDescent="0.6">
      <c r="A93" s="49" t="s">
        <v>55</v>
      </c>
      <c r="B93" s="34" t="s">
        <v>44</v>
      </c>
      <c r="C93" s="34"/>
      <c r="D93" s="50" t="s">
        <v>119</v>
      </c>
      <c r="E93" s="64">
        <v>80</v>
      </c>
      <c r="F93" s="122"/>
      <c r="G93" s="67">
        <f>F93*E93</f>
        <v>0</v>
      </c>
      <c r="H93" s="38"/>
    </row>
    <row r="94" spans="1:8" ht="15.9" thickBot="1" x14ac:dyDescent="0.65">
      <c r="A94" s="75"/>
      <c r="B94" s="38" t="s">
        <v>44</v>
      </c>
      <c r="C94" s="38" t="s">
        <v>44</v>
      </c>
      <c r="D94" s="76" t="s">
        <v>44</v>
      </c>
      <c r="E94" s="76" t="s">
        <v>44</v>
      </c>
      <c r="F94" s="38" t="s">
        <v>44</v>
      </c>
      <c r="G94" s="77" t="s">
        <v>44</v>
      </c>
      <c r="H94" s="38"/>
    </row>
    <row r="95" spans="1:8" ht="15.9" thickBot="1" x14ac:dyDescent="0.65">
      <c r="A95" s="78" t="s">
        <v>35</v>
      </c>
      <c r="B95" s="79" t="s">
        <v>44</v>
      </c>
      <c r="C95" s="79"/>
      <c r="D95" s="79" t="s">
        <v>44</v>
      </c>
      <c r="E95" s="79" t="s">
        <v>44</v>
      </c>
      <c r="F95" s="79" t="s">
        <v>44</v>
      </c>
      <c r="G95" s="80">
        <f>G91+G90+G73+G66+G65+G59+G49+G46+G35+G28+G27</f>
        <v>0</v>
      </c>
      <c r="H95" s="38"/>
    </row>
    <row r="96" spans="1:8" x14ac:dyDescent="0.6">
      <c r="A96" s="142" t="s">
        <v>78</v>
      </c>
      <c r="B96" s="143"/>
      <c r="C96" s="143"/>
      <c r="D96" s="143"/>
      <c r="E96" s="143"/>
      <c r="F96" s="143"/>
      <c r="G96" s="144"/>
      <c r="H96" s="38"/>
    </row>
    <row r="97" spans="1:8" ht="15.9" thickBot="1" x14ac:dyDescent="0.65">
      <c r="A97" s="81" t="s">
        <v>106</v>
      </c>
      <c r="B97" s="82"/>
      <c r="C97" s="82"/>
      <c r="D97" s="82"/>
      <c r="E97" s="82"/>
      <c r="F97" s="82"/>
      <c r="G97" s="83">
        <f>G95*1.21</f>
        <v>0</v>
      </c>
      <c r="H97" s="38"/>
    </row>
    <row r="98" spans="1:8" x14ac:dyDescent="0.6">
      <c r="A98" s="38"/>
      <c r="B98" s="38"/>
      <c r="C98" s="38"/>
      <c r="D98" s="38"/>
      <c r="E98" s="38"/>
      <c r="F98" s="38"/>
      <c r="G98" s="38"/>
      <c r="H98" s="38"/>
    </row>
    <row r="99" spans="1:8" ht="15.9" thickBot="1" x14ac:dyDescent="0.65">
      <c r="A99" s="38"/>
      <c r="B99" s="38"/>
      <c r="C99" s="38"/>
      <c r="D99" s="38"/>
      <c r="E99" s="38"/>
      <c r="F99" s="38"/>
      <c r="G99" s="38"/>
      <c r="H99" s="38"/>
    </row>
    <row r="100" spans="1:8" ht="20.7" thickBot="1" x14ac:dyDescent="0.8">
      <c r="A100" s="136" t="s">
        <v>86</v>
      </c>
      <c r="B100" s="137"/>
      <c r="C100" s="137"/>
      <c r="D100" s="137"/>
      <c r="E100" s="137"/>
      <c r="F100" s="137"/>
      <c r="G100" s="138"/>
      <c r="H100" s="38"/>
    </row>
    <row r="101" spans="1:8" ht="15.9" thickBot="1" x14ac:dyDescent="0.65">
      <c r="A101" s="43" t="s">
        <v>0</v>
      </c>
      <c r="B101" s="44" t="s">
        <v>1</v>
      </c>
      <c r="C101" s="44"/>
      <c r="D101" s="44" t="s">
        <v>2</v>
      </c>
      <c r="E101" s="44" t="s">
        <v>3</v>
      </c>
      <c r="F101" s="44" t="s">
        <v>4</v>
      </c>
      <c r="G101" s="44" t="s">
        <v>5</v>
      </c>
      <c r="H101" s="38"/>
    </row>
    <row r="102" spans="1:8" ht="18.3" x14ac:dyDescent="0.7">
      <c r="A102" s="33" t="s">
        <v>6</v>
      </c>
      <c r="B102" s="84" t="s">
        <v>76</v>
      </c>
      <c r="C102" s="35"/>
      <c r="D102" s="46" t="s">
        <v>7</v>
      </c>
      <c r="E102" s="46">
        <v>1</v>
      </c>
      <c r="F102" s="122"/>
      <c r="G102" s="21">
        <f>F102*E102</f>
        <v>0</v>
      </c>
      <c r="H102" s="38"/>
    </row>
    <row r="103" spans="1:8" ht="18.3" x14ac:dyDescent="0.7">
      <c r="A103" s="33" t="s">
        <v>8</v>
      </c>
      <c r="B103" s="84" t="s">
        <v>44</v>
      </c>
      <c r="C103" s="35"/>
      <c r="D103" s="46" t="s">
        <v>44</v>
      </c>
      <c r="E103" s="46" t="s">
        <v>44</v>
      </c>
      <c r="F103" s="35" t="s">
        <v>44</v>
      </c>
      <c r="G103" s="23">
        <f>SUM(G104:G107)</f>
        <v>0</v>
      </c>
      <c r="H103" s="38"/>
    </row>
    <row r="104" spans="1:8" x14ac:dyDescent="0.6">
      <c r="A104" s="49" t="s">
        <v>9</v>
      </c>
      <c r="B104" s="85" t="s">
        <v>10</v>
      </c>
      <c r="C104" s="34"/>
      <c r="D104" s="50" t="s">
        <v>7</v>
      </c>
      <c r="E104" s="50">
        <v>1</v>
      </c>
      <c r="F104" s="122"/>
      <c r="G104" s="51">
        <f>F104*E104</f>
        <v>0</v>
      </c>
      <c r="H104" s="38"/>
    </row>
    <row r="105" spans="1:8" x14ac:dyDescent="0.6">
      <c r="A105" s="49" t="s">
        <v>11</v>
      </c>
      <c r="B105" s="85" t="s">
        <v>48</v>
      </c>
      <c r="C105" s="34"/>
      <c r="D105" s="50" t="s">
        <v>12</v>
      </c>
      <c r="E105" s="50">
        <v>7</v>
      </c>
      <c r="F105" s="122"/>
      <c r="G105" s="51">
        <f>E105*F105</f>
        <v>0</v>
      </c>
      <c r="H105" s="38"/>
    </row>
    <row r="106" spans="1:8" x14ac:dyDescent="0.6">
      <c r="A106" s="49" t="s">
        <v>13</v>
      </c>
      <c r="B106" s="85" t="s">
        <v>14</v>
      </c>
      <c r="C106" s="34"/>
      <c r="D106" s="50" t="s">
        <v>7</v>
      </c>
      <c r="E106" s="50">
        <v>1</v>
      </c>
      <c r="F106" s="122"/>
      <c r="G106" s="51">
        <f>F106*E106</f>
        <v>0</v>
      </c>
      <c r="H106" s="38"/>
    </row>
    <row r="107" spans="1:8" x14ac:dyDescent="0.6">
      <c r="A107" s="49" t="s">
        <v>15</v>
      </c>
      <c r="B107" s="85" t="s">
        <v>75</v>
      </c>
      <c r="C107" s="34"/>
      <c r="D107" s="50" t="s">
        <v>16</v>
      </c>
      <c r="E107" s="50">
        <v>60</v>
      </c>
      <c r="F107" s="122"/>
      <c r="G107" s="52">
        <f>E107*F107</f>
        <v>0</v>
      </c>
      <c r="H107" s="38"/>
    </row>
    <row r="108" spans="1:8" x14ac:dyDescent="0.6">
      <c r="A108" s="53" t="s">
        <v>44</v>
      </c>
      <c r="B108" s="140"/>
      <c r="C108" s="140"/>
      <c r="D108" s="140"/>
      <c r="E108" s="54" t="s">
        <v>44</v>
      </c>
      <c r="F108" s="55" t="s">
        <v>44</v>
      </c>
      <c r="G108" s="51" t="s">
        <v>44</v>
      </c>
      <c r="H108" s="38"/>
    </row>
    <row r="109" spans="1:8" ht="18.3" x14ac:dyDescent="0.7">
      <c r="A109" s="33" t="s">
        <v>24</v>
      </c>
      <c r="B109" s="47" t="s">
        <v>44</v>
      </c>
      <c r="C109" s="47"/>
      <c r="D109" s="48" t="s">
        <v>44</v>
      </c>
      <c r="E109" s="48" t="s">
        <v>44</v>
      </c>
      <c r="F109" s="47" t="s">
        <v>44</v>
      </c>
      <c r="G109" s="21">
        <f>SUM(G110:G112)</f>
        <v>0</v>
      </c>
      <c r="H109" s="38"/>
    </row>
    <row r="110" spans="1:8" x14ac:dyDescent="0.6">
      <c r="A110" s="49" t="s">
        <v>25</v>
      </c>
      <c r="B110" s="34" t="s">
        <v>39</v>
      </c>
      <c r="C110" s="34"/>
      <c r="D110" s="50" t="s">
        <v>44</v>
      </c>
      <c r="E110" s="50">
        <v>1</v>
      </c>
      <c r="F110" s="122"/>
      <c r="G110" s="67">
        <f>E110*F110</f>
        <v>0</v>
      </c>
      <c r="H110" s="38"/>
    </row>
    <row r="111" spans="1:8" x14ac:dyDescent="0.6">
      <c r="A111" s="49" t="s">
        <v>44</v>
      </c>
      <c r="B111" s="34" t="s">
        <v>60</v>
      </c>
      <c r="C111" s="34"/>
      <c r="D111" s="50" t="s">
        <v>7</v>
      </c>
      <c r="E111" s="50">
        <v>2</v>
      </c>
      <c r="F111" s="122"/>
      <c r="G111" s="67">
        <f>E111*F111</f>
        <v>0</v>
      </c>
      <c r="H111" s="38"/>
    </row>
    <row r="112" spans="1:8" x14ac:dyDescent="0.6">
      <c r="A112" s="49" t="s">
        <v>44</v>
      </c>
      <c r="B112" s="34" t="s">
        <v>41</v>
      </c>
      <c r="C112" s="34"/>
      <c r="D112" s="50" t="s">
        <v>7</v>
      </c>
      <c r="E112" s="50">
        <v>1</v>
      </c>
      <c r="F112" s="122"/>
      <c r="G112" s="67">
        <f>E112*F112</f>
        <v>0</v>
      </c>
      <c r="H112" s="38"/>
    </row>
    <row r="113" spans="1:8" ht="18.3" x14ac:dyDescent="0.7">
      <c r="A113" s="33" t="s">
        <v>65</v>
      </c>
      <c r="B113" s="47" t="s">
        <v>44</v>
      </c>
      <c r="C113" s="47"/>
      <c r="D113" s="48" t="s">
        <v>44</v>
      </c>
      <c r="E113" s="48" t="s">
        <v>44</v>
      </c>
      <c r="F113" s="47" t="s">
        <v>44</v>
      </c>
      <c r="G113" s="21">
        <f>SUM(G115)</f>
        <v>0</v>
      </c>
      <c r="H113" s="38"/>
    </row>
    <row r="114" spans="1:8" x14ac:dyDescent="0.6">
      <c r="A114" s="49"/>
      <c r="B114" s="3" t="s">
        <v>49</v>
      </c>
      <c r="C114" s="2" t="s">
        <v>50</v>
      </c>
      <c r="D114" s="50"/>
      <c r="E114" s="50"/>
      <c r="F114" s="34"/>
      <c r="G114" s="51"/>
      <c r="H114" s="38"/>
    </row>
    <row r="115" spans="1:8" x14ac:dyDescent="0.6">
      <c r="A115" s="49" t="s">
        <v>29</v>
      </c>
      <c r="B115" s="66">
        <v>900</v>
      </c>
      <c r="C115" s="36">
        <v>2000</v>
      </c>
      <c r="D115" s="50" t="s">
        <v>7</v>
      </c>
      <c r="E115" s="50">
        <v>1</v>
      </c>
      <c r="F115" s="122"/>
      <c r="G115" s="51">
        <f>F115*E115</f>
        <v>0</v>
      </c>
      <c r="H115" s="38"/>
    </row>
    <row r="116" spans="1:8" x14ac:dyDescent="0.6">
      <c r="A116" s="49"/>
      <c r="B116" s="30"/>
      <c r="C116" s="68"/>
      <c r="D116" s="50"/>
      <c r="E116" s="50"/>
      <c r="F116" s="34"/>
      <c r="G116" s="67"/>
      <c r="H116" s="38"/>
    </row>
    <row r="117" spans="1:8" ht="18.3" x14ac:dyDescent="0.7">
      <c r="A117" s="33" t="s">
        <v>30</v>
      </c>
      <c r="B117" s="69" t="s">
        <v>44</v>
      </c>
      <c r="C117" s="69"/>
      <c r="D117" s="70" t="s">
        <v>44</v>
      </c>
      <c r="E117" s="70" t="s">
        <v>44</v>
      </c>
      <c r="F117" s="69" t="s">
        <v>44</v>
      </c>
      <c r="G117" s="26">
        <f>SUM(G118:G118)</f>
        <v>0</v>
      </c>
      <c r="H117" s="38"/>
    </row>
    <row r="118" spans="1:8" x14ac:dyDescent="0.6">
      <c r="A118" s="49" t="s">
        <v>74</v>
      </c>
      <c r="B118" s="55" t="s">
        <v>44</v>
      </c>
      <c r="C118" s="74"/>
      <c r="D118" s="50" t="s">
        <v>44</v>
      </c>
      <c r="E118" s="50" t="s">
        <v>44</v>
      </c>
      <c r="F118" s="122"/>
      <c r="G118" s="51">
        <f>F118</f>
        <v>0</v>
      </c>
      <c r="H118" s="38"/>
    </row>
    <row r="119" spans="1:8" ht="18.3" x14ac:dyDescent="0.7">
      <c r="A119" s="33" t="s">
        <v>42</v>
      </c>
      <c r="B119" s="141"/>
      <c r="C119" s="141"/>
      <c r="D119" s="47" t="s">
        <v>44</v>
      </c>
      <c r="E119" s="72" t="s">
        <v>44</v>
      </c>
      <c r="F119" s="47" t="s">
        <v>44</v>
      </c>
      <c r="G119" s="27">
        <f>SUM(G120:G121)</f>
        <v>0</v>
      </c>
      <c r="H119" s="38"/>
    </row>
    <row r="120" spans="1:8" x14ac:dyDescent="0.6">
      <c r="A120" s="49" t="s">
        <v>54</v>
      </c>
      <c r="B120" s="86" t="s">
        <v>118</v>
      </c>
      <c r="C120" s="87"/>
      <c r="D120" s="73" t="s">
        <v>34</v>
      </c>
      <c r="E120" s="50">
        <v>0</v>
      </c>
      <c r="F120" s="121"/>
      <c r="G120" s="67">
        <f>F120*E120</f>
        <v>0</v>
      </c>
      <c r="H120" s="38"/>
    </row>
    <row r="121" spans="1:8" x14ac:dyDescent="0.6">
      <c r="A121" s="49" t="s">
        <v>55</v>
      </c>
      <c r="B121" s="55" t="s">
        <v>44</v>
      </c>
      <c r="C121" s="74"/>
      <c r="D121" s="50" t="s">
        <v>119</v>
      </c>
      <c r="E121" s="64">
        <v>80</v>
      </c>
      <c r="F121" s="122"/>
      <c r="G121" s="67">
        <f>F121*E121</f>
        <v>0</v>
      </c>
      <c r="H121" s="38"/>
    </row>
    <row r="122" spans="1:8" ht="15.9" thickBot="1" x14ac:dyDescent="0.65">
      <c r="A122" s="88"/>
      <c r="B122" s="38" t="s">
        <v>44</v>
      </c>
      <c r="C122" s="38" t="s">
        <v>44</v>
      </c>
      <c r="D122" s="76" t="s">
        <v>44</v>
      </c>
      <c r="E122" s="76" t="s">
        <v>44</v>
      </c>
      <c r="F122" s="38" t="s">
        <v>44</v>
      </c>
      <c r="G122" s="77" t="s">
        <v>44</v>
      </c>
      <c r="H122" s="38"/>
    </row>
    <row r="123" spans="1:8" ht="15.9" thickBot="1" x14ac:dyDescent="0.65">
      <c r="A123" s="78" t="s">
        <v>128</v>
      </c>
      <c r="B123" s="79" t="s">
        <v>44</v>
      </c>
      <c r="C123" s="79"/>
      <c r="D123" s="79" t="s">
        <v>44</v>
      </c>
      <c r="E123" s="79" t="s">
        <v>44</v>
      </c>
      <c r="F123" s="79" t="s">
        <v>44</v>
      </c>
      <c r="G123" s="80">
        <f>G119+G117+G113+G109+G103+G102</f>
        <v>0</v>
      </c>
      <c r="H123" s="38"/>
    </row>
    <row r="124" spans="1:8" x14ac:dyDescent="0.6">
      <c r="A124" s="142"/>
      <c r="B124" s="143"/>
      <c r="C124" s="143"/>
      <c r="D124" s="143"/>
      <c r="E124" s="143"/>
      <c r="F124" s="143"/>
      <c r="G124" s="144"/>
      <c r="H124" s="38"/>
    </row>
    <row r="125" spans="1:8" ht="15.9" thickBot="1" x14ac:dyDescent="0.65">
      <c r="A125" s="81" t="s">
        <v>106</v>
      </c>
      <c r="B125" s="82"/>
      <c r="C125" s="82"/>
      <c r="D125" s="82"/>
      <c r="E125" s="82"/>
      <c r="F125" s="82"/>
      <c r="G125" s="83">
        <f>G123*1.21</f>
        <v>0</v>
      </c>
      <c r="H125" s="38"/>
    </row>
    <row r="126" spans="1:8" x14ac:dyDescent="0.6">
      <c r="A126" s="38"/>
      <c r="B126" s="38"/>
      <c r="C126" s="38"/>
      <c r="D126" s="38"/>
      <c r="E126" s="38"/>
      <c r="F126" s="38"/>
      <c r="G126" s="38"/>
      <c r="H126" s="38"/>
    </row>
    <row r="127" spans="1:8" ht="15.9" thickBot="1" x14ac:dyDescent="0.65">
      <c r="A127" s="38"/>
      <c r="B127" s="38"/>
      <c r="C127" s="38"/>
      <c r="D127" s="38"/>
      <c r="E127" s="38"/>
      <c r="F127" s="38"/>
      <c r="G127" s="38"/>
      <c r="H127" s="38"/>
    </row>
    <row r="128" spans="1:8" ht="20.7" thickBot="1" x14ac:dyDescent="0.8">
      <c r="A128" s="136" t="s">
        <v>105</v>
      </c>
      <c r="B128" s="137"/>
      <c r="C128" s="137"/>
      <c r="D128" s="137"/>
      <c r="E128" s="137"/>
      <c r="F128" s="137"/>
      <c r="G128" s="138"/>
      <c r="H128" s="38"/>
    </row>
    <row r="129" spans="1:8" ht="47.1" thickBot="1" x14ac:dyDescent="0.65">
      <c r="A129" s="43" t="s">
        <v>87</v>
      </c>
      <c r="B129" s="89"/>
      <c r="C129" s="90" t="s">
        <v>7</v>
      </c>
      <c r="D129" s="91" t="s">
        <v>88</v>
      </c>
      <c r="E129" s="91" t="s">
        <v>130</v>
      </c>
      <c r="F129" s="92" t="s">
        <v>89</v>
      </c>
      <c r="G129" s="93" t="s">
        <v>129</v>
      </c>
      <c r="H129" s="38"/>
    </row>
    <row r="130" spans="1:8" ht="18.3" x14ac:dyDescent="0.7">
      <c r="A130" s="20"/>
      <c r="B130" s="94"/>
      <c r="C130" s="95"/>
      <c r="D130" s="95"/>
      <c r="E130" s="96"/>
      <c r="F130" s="97"/>
      <c r="G130" s="98"/>
      <c r="H130" s="38"/>
    </row>
    <row r="131" spans="1:8" ht="63.75" customHeight="1" x14ac:dyDescent="0.7">
      <c r="A131" s="20"/>
      <c r="B131" s="99" t="s">
        <v>122</v>
      </c>
      <c r="C131" s="35">
        <v>1</v>
      </c>
      <c r="D131" s="122"/>
      <c r="E131" s="100">
        <f>C131*D131</f>
        <v>0</v>
      </c>
      <c r="F131" s="129"/>
      <c r="G131" s="101">
        <f t="shared" ref="G131:G133" si="4">PRODUCT(C131*F131)</f>
        <v>0</v>
      </c>
      <c r="H131" s="38"/>
    </row>
    <row r="132" spans="1:8" ht="18.3" x14ac:dyDescent="0.7">
      <c r="A132" s="22"/>
      <c r="B132" s="102" t="s">
        <v>90</v>
      </c>
      <c r="C132" s="35">
        <v>1</v>
      </c>
      <c r="D132" s="122"/>
      <c r="E132" s="100">
        <f>C132*D132</f>
        <v>0</v>
      </c>
      <c r="F132" s="130"/>
      <c r="G132" s="101">
        <f t="shared" si="4"/>
        <v>0</v>
      </c>
      <c r="H132" s="38"/>
    </row>
    <row r="133" spans="1:8" x14ac:dyDescent="0.6">
      <c r="A133" s="103"/>
      <c r="B133" s="104" t="s">
        <v>91</v>
      </c>
      <c r="C133" s="34">
        <v>5</v>
      </c>
      <c r="D133" s="122"/>
      <c r="E133" s="105">
        <f>C133*D133</f>
        <v>0</v>
      </c>
      <c r="F133" s="129"/>
      <c r="G133" s="107">
        <f t="shared" si="4"/>
        <v>0</v>
      </c>
      <c r="H133" s="38"/>
    </row>
    <row r="134" spans="1:8" x14ac:dyDescent="0.6">
      <c r="A134" s="103"/>
      <c r="B134" s="104" t="s">
        <v>92</v>
      </c>
      <c r="C134" s="34" t="s">
        <v>44</v>
      </c>
      <c r="D134" s="34"/>
      <c r="E134" s="105"/>
      <c r="F134" s="106"/>
      <c r="G134" s="107" t="s">
        <v>44</v>
      </c>
      <c r="H134" s="38"/>
    </row>
    <row r="135" spans="1:8" x14ac:dyDescent="0.6">
      <c r="A135" s="103"/>
      <c r="B135" s="104" t="s">
        <v>123</v>
      </c>
      <c r="C135" s="34">
        <v>0</v>
      </c>
      <c r="D135" s="34"/>
      <c r="E135" s="105"/>
      <c r="F135" s="106"/>
      <c r="G135" s="107"/>
      <c r="H135" s="38"/>
    </row>
    <row r="136" spans="1:8" ht="46.8" x14ac:dyDescent="0.6">
      <c r="A136" s="75"/>
      <c r="B136" s="104" t="s">
        <v>93</v>
      </c>
      <c r="C136" s="34">
        <v>1</v>
      </c>
      <c r="D136" s="128"/>
      <c r="E136" s="105">
        <f>C136*D136</f>
        <v>0</v>
      </c>
      <c r="F136" s="129"/>
      <c r="G136" s="107">
        <f t="shared" ref="G136:G137" si="5">PRODUCT(C136*F136)</f>
        <v>0</v>
      </c>
      <c r="H136" s="38"/>
    </row>
    <row r="137" spans="1:8" x14ac:dyDescent="0.6">
      <c r="A137" s="108"/>
      <c r="B137" s="104" t="s">
        <v>117</v>
      </c>
      <c r="C137" s="34">
        <v>2</v>
      </c>
      <c r="D137" s="122"/>
      <c r="E137" s="105">
        <f>C137*D137</f>
        <v>0</v>
      </c>
      <c r="F137" s="129"/>
      <c r="G137" s="107">
        <f t="shared" si="5"/>
        <v>0</v>
      </c>
      <c r="H137" s="38"/>
    </row>
    <row r="138" spans="1:8" x14ac:dyDescent="0.6">
      <c r="A138" s="109"/>
      <c r="B138" s="104" t="s">
        <v>94</v>
      </c>
      <c r="C138" s="34" t="s">
        <v>44</v>
      </c>
      <c r="D138" s="34"/>
      <c r="E138" s="105"/>
      <c r="F138" s="106"/>
      <c r="G138" s="107" t="s">
        <v>44</v>
      </c>
      <c r="H138" s="38"/>
    </row>
    <row r="139" spans="1:8" x14ac:dyDescent="0.6">
      <c r="A139" s="109"/>
      <c r="B139" s="104" t="s">
        <v>44</v>
      </c>
      <c r="C139" s="2" t="s">
        <v>44</v>
      </c>
      <c r="D139" s="2"/>
      <c r="E139" s="29"/>
      <c r="F139" s="54"/>
      <c r="G139" s="107" t="s">
        <v>44</v>
      </c>
      <c r="H139" s="38"/>
    </row>
    <row r="140" spans="1:8" ht="31.8" x14ac:dyDescent="0.7">
      <c r="A140" s="22"/>
      <c r="B140" s="102" t="s">
        <v>95</v>
      </c>
      <c r="C140" s="35">
        <v>1</v>
      </c>
      <c r="D140" s="128"/>
      <c r="E140" s="100">
        <f>C140*D140</f>
        <v>0</v>
      </c>
      <c r="F140" s="130"/>
      <c r="G140" s="101">
        <f t="shared" ref="G140:G142" si="6">PRODUCT(C140*F140)</f>
        <v>0</v>
      </c>
      <c r="H140" s="38"/>
    </row>
    <row r="141" spans="1:8" x14ac:dyDescent="0.6">
      <c r="A141" s="103"/>
      <c r="B141" s="104" t="s">
        <v>116</v>
      </c>
      <c r="C141" s="34">
        <v>1</v>
      </c>
      <c r="D141" s="122"/>
      <c r="E141" s="105">
        <f>C141*D141</f>
        <v>0</v>
      </c>
      <c r="F141" s="130"/>
      <c r="G141" s="107">
        <f t="shared" si="6"/>
        <v>0</v>
      </c>
      <c r="H141" s="38"/>
    </row>
    <row r="142" spans="1:8" x14ac:dyDescent="0.6">
      <c r="A142" s="103"/>
      <c r="B142" s="104" t="s">
        <v>96</v>
      </c>
      <c r="C142" s="34">
        <v>1</v>
      </c>
      <c r="D142" s="122"/>
      <c r="E142" s="105">
        <f>C142*D142</f>
        <v>0</v>
      </c>
      <c r="F142" s="130"/>
      <c r="G142" s="107">
        <f t="shared" si="6"/>
        <v>0</v>
      </c>
      <c r="H142" s="38"/>
    </row>
    <row r="143" spans="1:8" x14ac:dyDescent="0.6">
      <c r="A143" s="103"/>
      <c r="B143" s="104" t="s">
        <v>97</v>
      </c>
      <c r="C143" s="34" t="s">
        <v>44</v>
      </c>
      <c r="D143" s="34"/>
      <c r="E143" s="105"/>
      <c r="F143" s="54"/>
      <c r="G143" s="107" t="s">
        <v>44</v>
      </c>
      <c r="H143" s="38"/>
    </row>
    <row r="144" spans="1:8" ht="31.2" x14ac:dyDescent="0.6">
      <c r="A144" s="103"/>
      <c r="B144" s="104" t="s">
        <v>121</v>
      </c>
      <c r="C144" s="34">
        <v>2</v>
      </c>
      <c r="D144" s="122"/>
      <c r="E144" s="105">
        <f>C144*D144</f>
        <v>0</v>
      </c>
      <c r="F144" s="130"/>
      <c r="G144" s="107">
        <f t="shared" ref="G144:G149" si="7">PRODUCT(C144*F144)</f>
        <v>0</v>
      </c>
      <c r="H144" s="38"/>
    </row>
    <row r="145" spans="1:8" ht="31.5" customHeight="1" x14ac:dyDescent="0.6">
      <c r="A145" s="103"/>
      <c r="B145" s="104" t="s">
        <v>120</v>
      </c>
      <c r="C145" s="34">
        <v>1</v>
      </c>
      <c r="D145" s="122"/>
      <c r="E145" s="105">
        <f t="shared" ref="E145:E150" si="8">C145*D145</f>
        <v>0</v>
      </c>
      <c r="F145" s="130"/>
      <c r="G145" s="107">
        <f t="shared" si="7"/>
        <v>0</v>
      </c>
      <c r="H145" s="38"/>
    </row>
    <row r="146" spans="1:8" x14ac:dyDescent="0.6">
      <c r="A146" s="103"/>
      <c r="B146" s="104" t="s">
        <v>98</v>
      </c>
      <c r="C146" s="34">
        <v>2</v>
      </c>
      <c r="D146" s="122"/>
      <c r="E146" s="105">
        <f t="shared" si="8"/>
        <v>0</v>
      </c>
      <c r="F146" s="130"/>
      <c r="G146" s="107">
        <f t="shared" si="7"/>
        <v>0</v>
      </c>
      <c r="H146" s="38"/>
    </row>
    <row r="147" spans="1:8" x14ac:dyDescent="0.6">
      <c r="A147" s="103"/>
      <c r="B147" s="104" t="s">
        <v>99</v>
      </c>
      <c r="C147" s="34">
        <v>2</v>
      </c>
      <c r="D147" s="123"/>
      <c r="E147" s="105">
        <f t="shared" si="8"/>
        <v>0</v>
      </c>
      <c r="F147" s="130"/>
      <c r="G147" s="107">
        <f t="shared" si="7"/>
        <v>0</v>
      </c>
      <c r="H147" s="38"/>
    </row>
    <row r="148" spans="1:8" ht="18.3" x14ac:dyDescent="0.7">
      <c r="A148" s="22"/>
      <c r="B148" s="102" t="s">
        <v>100</v>
      </c>
      <c r="C148" s="35">
        <v>120</v>
      </c>
      <c r="D148" s="123"/>
      <c r="E148" s="110">
        <f t="shared" si="8"/>
        <v>0</v>
      </c>
      <c r="F148" s="130"/>
      <c r="G148" s="101">
        <f t="shared" si="7"/>
        <v>0</v>
      </c>
      <c r="H148" s="38"/>
    </row>
    <row r="149" spans="1:8" x14ac:dyDescent="0.6">
      <c r="A149" s="103" t="s">
        <v>44</v>
      </c>
      <c r="B149" s="104" t="s">
        <v>101</v>
      </c>
      <c r="C149" s="34">
        <v>80</v>
      </c>
      <c r="D149" s="123"/>
      <c r="E149" s="105">
        <f t="shared" si="8"/>
        <v>0</v>
      </c>
      <c r="F149" s="130"/>
      <c r="G149" s="107">
        <f t="shared" si="7"/>
        <v>0</v>
      </c>
      <c r="H149" s="38"/>
    </row>
    <row r="150" spans="1:8" ht="15.9" thickBot="1" x14ac:dyDescent="0.65">
      <c r="A150" s="103" t="s">
        <v>44</v>
      </c>
      <c r="B150" s="111" t="s">
        <v>102</v>
      </c>
      <c r="C150" s="37">
        <v>1</v>
      </c>
      <c r="D150" s="123"/>
      <c r="E150" s="105">
        <f t="shared" si="8"/>
        <v>0</v>
      </c>
      <c r="F150" s="54"/>
      <c r="G150" s="131" t="s">
        <v>44</v>
      </c>
      <c r="H150" s="38"/>
    </row>
    <row r="151" spans="1:8" ht="17.05" customHeight="1" thickBot="1" x14ac:dyDescent="0.65">
      <c r="A151" s="103" t="s">
        <v>44</v>
      </c>
      <c r="B151" s="147" t="s">
        <v>103</v>
      </c>
      <c r="C151" s="148"/>
      <c r="D151" s="148"/>
      <c r="E151" s="149"/>
      <c r="F151" s="148"/>
      <c r="G151" s="132">
        <f>SUM(G131:G149)</f>
        <v>0</v>
      </c>
      <c r="H151" s="38"/>
    </row>
    <row r="152" spans="1:8" ht="18.600000000000001" thickBot="1" x14ac:dyDescent="0.75">
      <c r="A152" s="20" t="s">
        <v>44</v>
      </c>
      <c r="B152" s="150" t="s">
        <v>124</v>
      </c>
      <c r="C152" s="151"/>
      <c r="D152" s="152"/>
      <c r="E152" s="133">
        <f>SUM(E131:E150)</f>
        <v>0</v>
      </c>
      <c r="F152" s="153"/>
      <c r="G152" s="154"/>
      <c r="H152" s="38"/>
    </row>
    <row r="153" spans="1:8" ht="17.05" customHeight="1" thickBot="1" x14ac:dyDescent="0.65">
      <c r="A153" s="103" t="s">
        <v>44</v>
      </c>
      <c r="B153" s="147" t="s">
        <v>104</v>
      </c>
      <c r="C153" s="148"/>
      <c r="D153" s="135"/>
      <c r="E153" s="155"/>
      <c r="F153" s="156"/>
      <c r="G153" s="157"/>
      <c r="H153" s="38"/>
    </row>
    <row r="154" spans="1:8" ht="18.600000000000001" thickBot="1" x14ac:dyDescent="0.75">
      <c r="A154" s="31" t="s">
        <v>44</v>
      </c>
      <c r="B154" s="112"/>
      <c r="C154" s="32"/>
      <c r="D154" s="134"/>
      <c r="E154" s="113"/>
      <c r="F154" s="72"/>
      <c r="G154" s="114"/>
      <c r="H154" s="38"/>
    </row>
    <row r="155" spans="1:8" ht="15.9" thickBot="1" x14ac:dyDescent="0.65">
      <c r="A155" s="145" t="s">
        <v>128</v>
      </c>
      <c r="B155" s="146"/>
      <c r="C155" s="79"/>
      <c r="D155" s="79"/>
      <c r="E155" s="115"/>
      <c r="F155" s="115"/>
      <c r="G155" s="116">
        <f>G151+E152+D153</f>
        <v>0</v>
      </c>
      <c r="H155" s="38"/>
    </row>
    <row r="156" spans="1:8" x14ac:dyDescent="0.6">
      <c r="A156" s="142"/>
      <c r="B156" s="143"/>
      <c r="C156" s="143"/>
      <c r="D156" s="143"/>
      <c r="E156" s="143"/>
      <c r="F156" s="143"/>
      <c r="G156" s="144"/>
      <c r="H156" s="38"/>
    </row>
    <row r="157" spans="1:8" ht="15.9" thickBot="1" x14ac:dyDescent="0.65">
      <c r="A157" s="117" t="s">
        <v>106</v>
      </c>
      <c r="B157" s="82"/>
      <c r="C157" s="82"/>
      <c r="D157" s="82"/>
      <c r="E157" s="82"/>
      <c r="F157" s="82"/>
      <c r="G157" s="118">
        <f>G155*1.21</f>
        <v>0</v>
      </c>
      <c r="H157" s="38"/>
    </row>
    <row r="158" spans="1:8" x14ac:dyDescent="0.6">
      <c r="A158" s="38"/>
      <c r="B158" s="38"/>
      <c r="C158" s="38"/>
      <c r="D158" s="38"/>
      <c r="E158" s="38"/>
      <c r="F158" s="38"/>
      <c r="G158" s="38"/>
      <c r="H158" s="38"/>
    </row>
    <row r="159" spans="1:8" ht="23.1" x14ac:dyDescent="0.85">
      <c r="A159" s="139" t="s">
        <v>125</v>
      </c>
      <c r="B159" s="139"/>
      <c r="C159" s="119"/>
      <c r="D159" s="119"/>
      <c r="E159" s="119"/>
      <c r="F159" s="119"/>
      <c r="G159" s="120">
        <f>G155+G123+G95</f>
        <v>0</v>
      </c>
      <c r="H159" s="38"/>
    </row>
    <row r="160" spans="1:8" ht="23.1" x14ac:dyDescent="0.85">
      <c r="A160" s="139" t="s">
        <v>126</v>
      </c>
      <c r="B160" s="139"/>
      <c r="C160" s="119"/>
      <c r="D160" s="119"/>
      <c r="E160" s="119"/>
      <c r="F160" s="119"/>
      <c r="G160" s="120">
        <f>G157+G125+G97</f>
        <v>0</v>
      </c>
      <c r="H160" s="38"/>
    </row>
    <row r="161" spans="1:8" x14ac:dyDescent="0.6">
      <c r="A161" s="38"/>
      <c r="B161" s="38"/>
      <c r="C161" s="38"/>
      <c r="D161" s="38"/>
      <c r="E161" s="38"/>
      <c r="F161" s="38"/>
      <c r="G161" s="38"/>
      <c r="H161" s="38"/>
    </row>
    <row r="162" spans="1:8" x14ac:dyDescent="0.6">
      <c r="A162" s="38"/>
      <c r="B162" s="38"/>
      <c r="C162" s="38"/>
      <c r="D162" s="38"/>
      <c r="E162" s="38"/>
      <c r="F162" s="38"/>
      <c r="G162" s="38"/>
      <c r="H162" s="38"/>
    </row>
  </sheetData>
  <mergeCells count="21">
    <mergeCell ref="A6:G24"/>
    <mergeCell ref="A1:G4"/>
    <mergeCell ref="A96:G96"/>
    <mergeCell ref="J23:J25"/>
    <mergeCell ref="B34:D34"/>
    <mergeCell ref="B91:C91"/>
    <mergeCell ref="A25:G25"/>
    <mergeCell ref="A128:G128"/>
    <mergeCell ref="A159:B159"/>
    <mergeCell ref="A160:B160"/>
    <mergeCell ref="A100:G100"/>
    <mergeCell ref="B108:D108"/>
    <mergeCell ref="B119:C119"/>
    <mergeCell ref="A124:G124"/>
    <mergeCell ref="A155:B155"/>
    <mergeCell ref="A156:G156"/>
    <mergeCell ref="B151:F151"/>
    <mergeCell ref="B152:D152"/>
    <mergeCell ref="F152:G152"/>
    <mergeCell ref="B153:C153"/>
    <mergeCell ref="E153:G153"/>
  </mergeCells>
  <dataValidations count="8">
    <dataValidation type="list" allowBlank="1" showInputMessage="1" showErrorMessage="1" sqref="B32 B107" xr:uid="{9F7C6030-6FCC-CA4D-BDFD-FF9FB2EF0C3E}">
      <mc:AlternateContent xmlns:x12ac="http://schemas.microsoft.com/office/spreadsheetml/2011/1/ac" xmlns:mc="http://schemas.openxmlformats.org/markup-compatibility/2006">
        <mc:Choice Requires="x12ac">
          <x12ac:list>"Příprava podkladu, lakování"," Fasáda (polystyren, barva)", Dřevěné obložení,</x12ac:list>
        </mc:Choice>
        <mc:Fallback>
          <formula1>"Příprava podkladu, lakování, Fasáda (polystyren, barva), Dřevěné obložení,"</formula1>
        </mc:Fallback>
      </mc:AlternateContent>
    </dataValidation>
    <dataValidation type="list" allowBlank="1" showInputMessage="1" showErrorMessage="1" sqref="B30 B105" xr:uid="{C98750FE-A0BA-1443-9A56-308CCEC0C793}">
      <formula1>"jekl 80x40x3mm,profil transroll,"</formula1>
    </dataValidation>
    <dataValidation type="list" allowBlank="1" showInputMessage="1" showErrorMessage="1" sqref="B66" xr:uid="{E8DE9D6A-8384-2747-8345-4AE288668590}">
      <formula1>"PLOCHÁ STŘECHA POCHŮZÍ,PLOCHÁ STŘECHA NEPOCHŮZÍ,SEDLOVÁ STŘECHA,GUMOASFALTOVÝ NÁTĚR"</formula1>
    </dataValidation>
    <dataValidation type="list" allowBlank="1" showInputMessage="1" showErrorMessage="1" sqref="B45" xr:uid="{FA1FC030-1CDB-BA4E-A700-73B4236296D1}">
      <formula1>"PVC podlaha,Vinyl"</formula1>
    </dataValidation>
    <dataValidation type="list" allowBlank="1" showInputMessage="1" showErrorMessage="1" sqref="A74 A118" xr:uid="{0DB75260-CD51-594E-991B-A44178D6B2A5}">
      <formula1>"Montáž na místě, Drobná montáž"</formula1>
    </dataValidation>
    <dataValidation type="list" allowBlank="1" showInputMessage="1" showErrorMessage="1" sqref="A36" xr:uid="{1EE307A0-17F1-274D-AA83-1AFD9B4A01E6}">
      <formula1>"SDK,bez zaklopení"</formula1>
    </dataValidation>
    <dataValidation type="list" allowBlank="1" showInputMessage="1" showErrorMessage="1" sqref="C71" xr:uid="{7B5055E3-4B73-C342-89AA-9FE9E8128354}">
      <formula1>"atika,bez atiky"</formula1>
    </dataValidation>
    <dataValidation type="list" allowBlank="1" showInputMessage="1" showErrorMessage="1" sqref="A77" xr:uid="{58739925-0FEC-C345-95B7-0C39FEEA70F1}">
      <formula1>"Rekuperace,Klimatizace"</formula1>
    </dataValidation>
  </dataValidations>
  <pageMargins left="0.2" right="0.2" top="0.78740157499999996" bottom="0.78740157499999996" header="0.3" footer="0.3"/>
  <pageSetup paperSize="9" scale="55" orientation="portrait" r:id="rId1"/>
  <rowBreaks count="1" manualBreakCount="1">
    <brk id="48" max="7" man="1"/>
  </rowBreaks>
  <ignoredErrors>
    <ignoredError sqref="G55 G56" evalError="1"/>
    <ignoredError sqref="G30 G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Miroslav Švancar</cp:lastModifiedBy>
  <cp:lastPrinted>2025-03-04T09:52:02Z</cp:lastPrinted>
  <dcterms:created xsi:type="dcterms:W3CDTF">2022-07-27T08:04:51Z</dcterms:created>
  <dcterms:modified xsi:type="dcterms:W3CDTF">2025-05-05T05:24:28Z</dcterms:modified>
</cp:coreProperties>
</file>