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Stavební část" sheetId="2" r:id="rId2"/>
    <sheet name="002 - Elektroinstalace " sheetId="3" r:id="rId3"/>
    <sheet name="003 - Vzduchotechnika" sheetId="4" r:id="rId4"/>
    <sheet name="004 - Zdravotechnika" sheetId="5" r:id="rId5"/>
    <sheet name="005 - Ostatní a vedlejší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'001 - Stavební část'!$C$133:$K$388</definedName>
    <definedName name="_xlnm.Print_Area" localSheetId="1">'001 - Stavební část'!$C$4:$J$76,'001 - Stavební část'!$C$82:$J$115,'001 - Stavební část'!$C$121:$K$388</definedName>
    <definedName name="_xlnm.Print_Titles" localSheetId="1">'001 - Stavební část'!$133:$133</definedName>
    <definedName name="_xlnm._FilterDatabase" localSheetId="2" hidden="1">'002 - Elektroinstalace '!$C$121:$K$215</definedName>
    <definedName name="_xlnm.Print_Area" localSheetId="2">'002 - Elektroinstalace '!$C$4:$J$76,'002 - Elektroinstalace '!$C$82:$J$103,'002 - Elektroinstalace '!$C$109:$K$215</definedName>
    <definedName name="_xlnm.Print_Titles" localSheetId="2">'002 - Elektroinstalace '!$121:$121</definedName>
    <definedName name="_xlnm._FilterDatabase" localSheetId="3" hidden="1">'003 - Vzduchotechnika'!$C$123:$K$225</definedName>
    <definedName name="_xlnm.Print_Area" localSheetId="3">'003 - Vzduchotechnika'!$C$4:$J$76,'003 - Vzduchotechnika'!$C$82:$J$105,'003 - Vzduchotechnika'!$C$111:$K$225</definedName>
    <definedName name="_xlnm.Print_Titles" localSheetId="3">'003 - Vzduchotechnika'!$123:$123</definedName>
    <definedName name="_xlnm._FilterDatabase" localSheetId="4" hidden="1">'004 - Zdravotechnika'!$C$126:$K$203</definedName>
    <definedName name="_xlnm.Print_Area" localSheetId="4">'004 - Zdravotechnika'!$C$4:$J$76,'004 - Zdravotechnika'!$C$82:$J$108,'004 - Zdravotechnika'!$C$114:$K$203</definedName>
    <definedName name="_xlnm.Print_Titles" localSheetId="4">'004 - Zdravotechnika'!$126:$126</definedName>
    <definedName name="_xlnm._FilterDatabase" localSheetId="5" hidden="1">'005 - Ostatní a vedlejší ...'!$C$117:$K$128</definedName>
    <definedName name="_xlnm.Print_Area" localSheetId="5">'005 - Ostatní a vedlejší ...'!$C$4:$J$76,'005 - Ostatní a vedlejší ...'!$C$82:$J$99,'005 - Ostatní a vedlejší ...'!$C$105:$K$128</definedName>
    <definedName name="_xlnm.Print_Titles" localSheetId="5">'005 - Ostatní a vedlejší ...'!$117:$117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J115"/>
  <c r="F112"/>
  <c r="E110"/>
  <c r="J92"/>
  <c r="F89"/>
  <c r="E87"/>
  <c r="J21"/>
  <c r="E21"/>
  <c r="J114"/>
  <c r="J20"/>
  <c r="J18"/>
  <c r="E18"/>
  <c r="F115"/>
  <c r="J17"/>
  <c r="J15"/>
  <c r="E15"/>
  <c r="F114"/>
  <c r="J14"/>
  <c r="J12"/>
  <c r="J89"/>
  <c r="E7"/>
  <c r="E108"/>
  <c i="5" r="P131"/>
  <c r="J37"/>
  <c r="J36"/>
  <c i="1" r="AY98"/>
  <c i="5" r="J35"/>
  <c i="1" r="AX98"/>
  <c i="5"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T131"/>
  <c r="R132"/>
  <c r="R131"/>
  <c r="P132"/>
  <c r="BI130"/>
  <c r="BH130"/>
  <c r="BG130"/>
  <c r="BF130"/>
  <c r="T130"/>
  <c r="T129"/>
  <c r="R130"/>
  <c r="R129"/>
  <c r="P130"/>
  <c r="P129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4" r="J37"/>
  <c r="J36"/>
  <c i="1" r="AY97"/>
  <c i="4" r="J35"/>
  <c i="1" r="AX97"/>
  <c i="4"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F118"/>
  <c r="E116"/>
  <c r="F89"/>
  <c r="E87"/>
  <c r="J24"/>
  <c r="E24"/>
  <c r="J92"/>
  <c r="J23"/>
  <c r="J21"/>
  <c r="E21"/>
  <c r="J91"/>
  <c r="J20"/>
  <c r="J18"/>
  <c r="E18"/>
  <c r="F121"/>
  <c r="J17"/>
  <c r="J15"/>
  <c r="E15"/>
  <c r="F120"/>
  <c r="J14"/>
  <c r="J12"/>
  <c r="J89"/>
  <c r="E7"/>
  <c r="E85"/>
  <c i="3" r="J37"/>
  <c r="J36"/>
  <c i="1" r="AY96"/>
  <c i="3" r="J35"/>
  <c i="1" r="AX96"/>
  <c i="3"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112"/>
  <c i="2" r="R259"/>
  <c r="J37"/>
  <c r="J36"/>
  <c i="1" r="AY95"/>
  <c i="2" r="J35"/>
  <c i="1" r="AX95"/>
  <c i="2" r="BI384"/>
  <c r="BH384"/>
  <c r="BG384"/>
  <c r="BF384"/>
  <c r="T384"/>
  <c r="R384"/>
  <c r="P384"/>
  <c r="BI379"/>
  <c r="BH379"/>
  <c r="BG379"/>
  <c r="BF379"/>
  <c r="T379"/>
  <c r="R379"/>
  <c r="P379"/>
  <c r="BI375"/>
  <c r="BH375"/>
  <c r="BG375"/>
  <c r="BF375"/>
  <c r="T375"/>
  <c r="R375"/>
  <c r="P375"/>
  <c r="BI374"/>
  <c r="BH374"/>
  <c r="BG374"/>
  <c r="BF374"/>
  <c r="T374"/>
  <c r="R374"/>
  <c r="P374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4"/>
  <c r="BH364"/>
  <c r="BG364"/>
  <c r="BF364"/>
  <c r="T364"/>
  <c r="R364"/>
  <c r="P364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4"/>
  <c r="BH344"/>
  <c r="BG344"/>
  <c r="BF344"/>
  <c r="T344"/>
  <c r="R344"/>
  <c r="P344"/>
  <c r="BI342"/>
  <c r="BH342"/>
  <c r="BG342"/>
  <c r="BF342"/>
  <c r="T342"/>
  <c r="R342"/>
  <c r="P342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6"/>
  <c r="BH326"/>
  <c r="BG326"/>
  <c r="BF326"/>
  <c r="T326"/>
  <c r="R326"/>
  <c r="P326"/>
  <c r="BI321"/>
  <c r="BH321"/>
  <c r="BG321"/>
  <c r="BF321"/>
  <c r="T321"/>
  <c r="R321"/>
  <c r="P321"/>
  <c r="BI316"/>
  <c r="BH316"/>
  <c r="BG316"/>
  <c r="BF316"/>
  <c r="T316"/>
  <c r="R316"/>
  <c r="P316"/>
  <c r="BI311"/>
  <c r="BH311"/>
  <c r="BG311"/>
  <c r="BF311"/>
  <c r="T311"/>
  <c r="R311"/>
  <c r="P311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T230"/>
  <c r="R231"/>
  <c r="R230"/>
  <c r="P231"/>
  <c r="P230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J131"/>
  <c r="J130"/>
  <c r="F130"/>
  <c r="F128"/>
  <c r="E126"/>
  <c r="J92"/>
  <c r="J91"/>
  <c r="F91"/>
  <c r="F89"/>
  <c r="E87"/>
  <c r="J18"/>
  <c r="E18"/>
  <c r="F92"/>
  <c r="J17"/>
  <c r="J12"/>
  <c r="J89"/>
  <c r="E7"/>
  <c r="E124"/>
  <c i="1" r="L90"/>
  <c r="AM90"/>
  <c r="AM89"/>
  <c r="L89"/>
  <c r="AM87"/>
  <c r="L87"/>
  <c r="L85"/>
  <c r="L84"/>
  <c i="2" r="J374"/>
  <c r="J364"/>
  <c r="BK354"/>
  <c r="J338"/>
  <c r="BK306"/>
  <c r="J302"/>
  <c r="J295"/>
  <c r="J290"/>
  <c r="BK281"/>
  <c r="BK273"/>
  <c r="BK254"/>
  <c r="J250"/>
  <c r="BK231"/>
  <c r="BK220"/>
  <c r="BK217"/>
  <c r="J212"/>
  <c r="J206"/>
  <c r="BK196"/>
  <c r="BK159"/>
  <c r="J148"/>
  <c r="J375"/>
  <c r="J362"/>
  <c r="BK293"/>
  <c r="J284"/>
  <c r="BK279"/>
  <c r="BK268"/>
  <c r="J262"/>
  <c r="J255"/>
  <c r="J243"/>
  <c r="J226"/>
  <c r="J217"/>
  <c r="BK206"/>
  <c r="BK199"/>
  <c r="J189"/>
  <c r="J174"/>
  <c r="J159"/>
  <c r="J368"/>
  <c r="BK358"/>
  <c r="BK338"/>
  <c r="J336"/>
  <c r="BK333"/>
  <c r="J331"/>
  <c r="J326"/>
  <c r="BK316"/>
  <c r="BK302"/>
  <c r="BK298"/>
  <c r="J292"/>
  <c r="BK276"/>
  <c r="BK262"/>
  <c r="J240"/>
  <c r="J227"/>
  <c r="BK223"/>
  <c r="J219"/>
  <c r="J203"/>
  <c r="BK189"/>
  <c r="J179"/>
  <c r="J162"/>
  <c r="J145"/>
  <c r="BK379"/>
  <c r="BK375"/>
  <c r="BK368"/>
  <c r="BK364"/>
  <c r="BK350"/>
  <c r="J335"/>
  <c r="BK300"/>
  <c r="BK296"/>
  <c r="BK288"/>
  <c r="J273"/>
  <c r="J266"/>
  <c r="BK249"/>
  <c r="BK240"/>
  <c r="J223"/>
  <c r="BK195"/>
  <c r="J187"/>
  <c r="BK174"/>
  <c r="J153"/>
  <c i="3" r="J214"/>
  <c r="BK201"/>
  <c r="BK194"/>
  <c r="J190"/>
  <c r="J184"/>
  <c r="BK177"/>
  <c r="BK170"/>
  <c r="BK165"/>
  <c r="BK160"/>
  <c r="J156"/>
  <c r="J153"/>
  <c r="BK149"/>
  <c r="J145"/>
  <c r="BK136"/>
  <c r="BK127"/>
  <c r="J215"/>
  <c r="BK210"/>
  <c r="J208"/>
  <c r="J204"/>
  <c r="J195"/>
  <c r="BK187"/>
  <c r="BK184"/>
  <c r="J178"/>
  <c r="J173"/>
  <c r="J167"/>
  <c r="BK162"/>
  <c r="BK155"/>
  <c r="J149"/>
  <c r="BK142"/>
  <c r="J136"/>
  <c r="BK133"/>
  <c r="J125"/>
  <c r="BK213"/>
  <c r="J210"/>
  <c r="BK204"/>
  <c r="BK200"/>
  <c r="BK191"/>
  <c r="J186"/>
  <c r="BK181"/>
  <c r="BK178"/>
  <c r="J170"/>
  <c r="J166"/>
  <c r="J162"/>
  <c r="BK147"/>
  <c r="BK143"/>
  <c r="J133"/>
  <c r="BK130"/>
  <c r="J126"/>
  <c r="J205"/>
  <c r="BK197"/>
  <c r="BK193"/>
  <c r="J187"/>
  <c r="BK182"/>
  <c r="BK174"/>
  <c r="J168"/>
  <c r="J161"/>
  <c r="BK151"/>
  <c r="J146"/>
  <c r="BK140"/>
  <c r="BK138"/>
  <c r="J135"/>
  <c r="J129"/>
  <c i="4" r="BK225"/>
  <c r="J223"/>
  <c r="BK211"/>
  <c r="J169"/>
  <c r="J164"/>
  <c r="BK163"/>
  <c r="J160"/>
  <c r="J154"/>
  <c r="BK151"/>
  <c r="BK146"/>
  <c r="J142"/>
  <c r="BK138"/>
  <c r="BK135"/>
  <c r="BK131"/>
  <c r="J126"/>
  <c r="BK224"/>
  <c r="BK223"/>
  <c r="J221"/>
  <c r="BK216"/>
  <c r="J213"/>
  <c r="J211"/>
  <c r="BK208"/>
  <c r="J206"/>
  <c r="BK203"/>
  <c r="BK200"/>
  <c r="BK196"/>
  <c r="BK192"/>
  <c r="J189"/>
  <c r="J188"/>
  <c r="BK184"/>
  <c r="J181"/>
  <c r="BK178"/>
  <c r="J176"/>
  <c r="BK173"/>
  <c r="J170"/>
  <c r="BK167"/>
  <c r="BK166"/>
  <c r="J163"/>
  <c r="BK160"/>
  <c r="J157"/>
  <c r="J155"/>
  <c r="BK154"/>
  <c r="J151"/>
  <c r="BK148"/>
  <c r="BK145"/>
  <c r="BK142"/>
  <c r="J140"/>
  <c r="BK137"/>
  <c r="J134"/>
  <c r="J131"/>
  <c r="BK128"/>
  <c r="BK126"/>
  <c i="5" r="BK203"/>
  <c r="BK201"/>
  <c r="J199"/>
  <c r="J196"/>
  <c r="BK195"/>
  <c r="BK192"/>
  <c r="J189"/>
  <c r="J186"/>
  <c r="BK183"/>
  <c r="J180"/>
  <c r="BK178"/>
  <c r="BK176"/>
  <c r="BK174"/>
  <c r="BK171"/>
  <c r="J166"/>
  <c r="BK164"/>
  <c r="BK162"/>
  <c r="BK155"/>
  <c r="BK153"/>
  <c r="BK148"/>
  <c r="BK144"/>
  <c r="BK141"/>
  <c r="BK137"/>
  <c r="J135"/>
  <c r="BK130"/>
  <c r="BK202"/>
  <c r="J200"/>
  <c r="BK196"/>
  <c r="BK193"/>
  <c r="J192"/>
  <c r="BK189"/>
  <c r="BK186"/>
  <c r="J185"/>
  <c r="J183"/>
  <c r="BK180"/>
  <c r="J178"/>
  <c r="J176"/>
  <c r="J174"/>
  <c r="J171"/>
  <c r="J169"/>
  <c r="BK166"/>
  <c r="BK163"/>
  <c r="J161"/>
  <c r="J153"/>
  <c r="J146"/>
  <c r="J141"/>
  <c r="J137"/>
  <c r="J130"/>
  <c i="6" r="J124"/>
  <c r="BK120"/>
  <c r="J127"/>
  <c r="BK122"/>
  <c i="2" r="J367"/>
  <c r="J358"/>
  <c r="J342"/>
  <c r="J316"/>
  <c r="BK303"/>
  <c r="BK295"/>
  <c r="BK294"/>
  <c r="J283"/>
  <c r="J281"/>
  <c r="BK260"/>
  <c r="BK250"/>
  <c r="J234"/>
  <c r="BK222"/>
  <c r="BK219"/>
  <c r="J213"/>
  <c r="BK211"/>
  <c r="J199"/>
  <c r="J195"/>
  <c r="BK162"/>
  <c r="BK156"/>
  <c r="J150"/>
  <c r="J143"/>
  <c r="J296"/>
  <c r="BK286"/>
  <c r="BK283"/>
  <c r="BK270"/>
  <c r="BK263"/>
  <c r="J257"/>
  <c r="BK253"/>
  <c r="J224"/>
  <c r="BK216"/>
  <c r="BK203"/>
  <c r="J197"/>
  <c r="BK191"/>
  <c r="BK180"/>
  <c r="J156"/>
  <c r="BK384"/>
  <c r="J365"/>
  <c r="BK342"/>
  <c r="BK336"/>
  <c r="J333"/>
  <c r="BK326"/>
  <c r="J321"/>
  <c r="J306"/>
  <c r="J300"/>
  <c r="J294"/>
  <c r="J288"/>
  <c r="J271"/>
  <c r="J249"/>
  <c r="J236"/>
  <c r="BK224"/>
  <c r="J222"/>
  <c r="BK212"/>
  <c r="J191"/>
  <c r="J180"/>
  <c r="BK166"/>
  <c r="BK150"/>
  <c r="BK137"/>
  <c r="J384"/>
  <c r="J379"/>
  <c r="BK374"/>
  <c r="BK365"/>
  <c r="J354"/>
  <c r="J344"/>
  <c r="J303"/>
  <c r="J299"/>
  <c r="BK292"/>
  <c r="J279"/>
  <c r="J268"/>
  <c r="J263"/>
  <c r="BK247"/>
  <c r="BK236"/>
  <c r="J211"/>
  <c r="BK185"/>
  <c r="BK179"/>
  <c r="J166"/>
  <c r="BK145"/>
  <c r="BK139"/>
  <c i="3" r="J211"/>
  <c r="BK205"/>
  <c r="J196"/>
  <c r="J189"/>
  <c r="J188"/>
  <c r="J179"/>
  <c r="J176"/>
  <c r="J174"/>
  <c r="BK168"/>
  <c r="J158"/>
  <c r="J155"/>
  <c r="BK150"/>
  <c r="J148"/>
  <c r="J143"/>
  <c r="J128"/>
  <c r="BK126"/>
  <c r="BK124"/>
  <c r="BK214"/>
  <c r="J213"/>
  <c r="BK209"/>
  <c r="J207"/>
  <c r="J199"/>
  <c r="J197"/>
  <c r="J194"/>
  <c r="J185"/>
  <c r="BK180"/>
  <c r="BK176"/>
  <c r="BK171"/>
  <c r="J165"/>
  <c r="BK161"/>
  <c r="BK153"/>
  <c r="BK145"/>
  <c r="J140"/>
  <c r="BK135"/>
  <c r="J130"/>
  <c r="BK215"/>
  <c r="BK212"/>
  <c r="J209"/>
  <c r="J202"/>
  <c r="BK199"/>
  <c r="J192"/>
  <c r="BK188"/>
  <c r="BK185"/>
  <c r="J180"/>
  <c r="J171"/>
  <c r="BK169"/>
  <c r="J164"/>
  <c r="J160"/>
  <c r="BK146"/>
  <c r="BK139"/>
  <c r="BK131"/>
  <c r="BK129"/>
  <c r="BK125"/>
  <c r="J200"/>
  <c r="BK196"/>
  <c r="J191"/>
  <c r="BK186"/>
  <c r="J181"/>
  <c r="BK173"/>
  <c r="BK164"/>
  <c r="BK157"/>
  <c r="J147"/>
  <c r="J142"/>
  <c r="BK137"/>
  <c r="J134"/>
  <c r="BK128"/>
  <c i="4" r="J224"/>
  <c r="BK213"/>
  <c r="J208"/>
  <c r="J203"/>
  <c r="J202"/>
  <c r="J198"/>
  <c r="BK194"/>
  <c r="BK191"/>
  <c r="BK188"/>
  <c r="BK186"/>
  <c r="J182"/>
  <c r="BK179"/>
  <c r="BK176"/>
  <c r="J173"/>
  <c r="BK170"/>
  <c r="J167"/>
  <c r="J161"/>
  <c r="J158"/>
  <c r="BK152"/>
  <c r="BK149"/>
  <c r="J143"/>
  <c r="J137"/>
  <c r="BK132"/>
  <c r="J128"/>
  <c r="F36"/>
  <c i="5" r="J202"/>
  <c r="BK200"/>
  <c r="BK198"/>
  <c r="J193"/>
  <c r="J190"/>
  <c r="BK187"/>
  <c r="BK185"/>
  <c r="BK184"/>
  <c r="BK181"/>
  <c r="BK179"/>
  <c r="BK177"/>
  <c r="J175"/>
  <c r="BK172"/>
  <c r="J170"/>
  <c r="BK167"/>
  <c r="J165"/>
  <c r="J163"/>
  <c r="BK161"/>
  <c r="J154"/>
  <c r="BK149"/>
  <c r="BK146"/>
  <c r="J143"/>
  <c r="BK140"/>
  <c r="BK132"/>
  <c r="J203"/>
  <c r="J201"/>
  <c r="BK199"/>
  <c r="J198"/>
  <c r="J195"/>
  <c r="BK190"/>
  <c r="J187"/>
  <c r="J184"/>
  <c r="J181"/>
  <c r="J179"/>
  <c r="J177"/>
  <c r="BK175"/>
  <c r="J172"/>
  <c r="BK169"/>
  <c r="J167"/>
  <c r="BK165"/>
  <c r="J162"/>
  <c r="J155"/>
  <c r="J149"/>
  <c r="J144"/>
  <c r="J140"/>
  <c r="J132"/>
  <c i="6" r="J122"/>
  <c r="BK127"/>
  <c r="BK124"/>
  <c r="J120"/>
  <c i="2" r="BK370"/>
  <c r="BK362"/>
  <c r="BK344"/>
  <c r="J311"/>
  <c r="BK304"/>
  <c r="J286"/>
  <c r="J276"/>
  <c r="BK255"/>
  <c r="J247"/>
  <c r="BK227"/>
  <c r="J216"/>
  <c r="BK208"/>
  <c r="BK197"/>
  <c r="J185"/>
  <c r="BK153"/>
  <c r="J147"/>
  <c r="J370"/>
  <c r="J293"/>
  <c r="BK271"/>
  <c r="BK266"/>
  <c r="J260"/>
  <c r="J254"/>
  <c r="BK234"/>
  <c r="J208"/>
  <c r="J193"/>
  <c r="BK187"/>
  <c r="J137"/>
  <c r="BK367"/>
  <c r="J350"/>
  <c r="BK335"/>
  <c r="BK331"/>
  <c r="BK321"/>
  <c r="BK311"/>
  <c r="BK299"/>
  <c r="BK290"/>
  <c r="J253"/>
  <c r="J231"/>
  <c r="BK226"/>
  <c r="J220"/>
  <c r="J196"/>
  <c r="BK181"/>
  <c r="J170"/>
  <c r="BK148"/>
  <c i="1" r="AS94"/>
  <c i="2" r="J304"/>
  <c r="J298"/>
  <c r="BK284"/>
  <c r="J270"/>
  <c r="BK257"/>
  <c r="BK243"/>
  <c r="BK213"/>
  <c r="BK193"/>
  <c r="J181"/>
  <c r="BK170"/>
  <c r="BK147"/>
  <c r="BK143"/>
  <c r="J139"/>
  <c i="3" r="BK202"/>
  <c r="J193"/>
  <c r="BK183"/>
  <c r="BK175"/>
  <c r="J169"/>
  <c r="J163"/>
  <c r="BK158"/>
  <c r="J151"/>
  <c r="BK144"/>
  <c r="J138"/>
  <c r="J137"/>
  <c i="4" r="J166"/>
  <c r="BK157"/>
  <c r="J148"/>
  <c r="J145"/>
  <c r="BK140"/>
  <c r="BK134"/>
  <c r="J129"/>
  <c r="J225"/>
  <c r="BK221"/>
  <c r="BK218"/>
  <c r="J216"/>
  <c r="J209"/>
  <c r="BK206"/>
  <c r="BK205"/>
  <c r="BK202"/>
  <c r="BK198"/>
  <c r="J194"/>
  <c r="J191"/>
  <c r="J186"/>
  <c r="BK182"/>
  <c r="J179"/>
  <c r="J175"/>
  <c r="J172"/>
  <c r="BK169"/>
  <c r="BK164"/>
  <c r="BK161"/>
  <c r="BK158"/>
  <c r="BK155"/>
  <c r="J152"/>
  <c r="J149"/>
  <c r="J146"/>
  <c r="BK143"/>
  <c r="J138"/>
  <c r="J135"/>
  <c r="J132"/>
  <c r="BK129"/>
  <c i="5" r="F37"/>
  <c r="BK170"/>
  <c r="J164"/>
  <c r="BK154"/>
  <c r="J148"/>
  <c r="BK143"/>
  <c r="BK135"/>
  <c i="3" r="BK211"/>
  <c r="J198"/>
  <c r="BK189"/>
  <c r="BK179"/>
  <c r="J175"/>
  <c r="BK166"/>
  <c r="J157"/>
  <c r="J150"/>
  <c r="BK141"/>
  <c r="BK134"/>
  <c r="J132"/>
  <c r="J124"/>
  <c r="J212"/>
  <c r="BK207"/>
  <c r="J201"/>
  <c r="BK195"/>
  <c r="BK190"/>
  <c r="J182"/>
  <c r="J172"/>
  <c r="BK167"/>
  <c r="BK163"/>
  <c r="BK148"/>
  <c r="J141"/>
  <c r="BK132"/>
  <c r="J127"/>
  <c r="BK208"/>
  <c r="BK198"/>
  <c r="BK192"/>
  <c r="J183"/>
  <c r="J177"/>
  <c r="BK172"/>
  <c r="BK156"/>
  <c r="J144"/>
  <c r="J139"/>
  <c r="J131"/>
  <c i="4" r="J218"/>
  <c r="BK209"/>
  <c r="J205"/>
  <c r="J200"/>
  <c r="J196"/>
  <c r="J192"/>
  <c r="BK189"/>
  <c r="J184"/>
  <c r="BK181"/>
  <c r="J178"/>
  <c r="BK175"/>
  <c r="BK172"/>
  <c i="2" l="1" r="P280"/>
  <c r="BK297"/>
  <c r="J297"/>
  <c r="J110"/>
  <c r="T297"/>
  <c r="T305"/>
  <c r="R349"/>
  <c r="T378"/>
  <c i="3" r="R123"/>
  <c r="R154"/>
  <c r="P159"/>
  <c r="P203"/>
  <c r="T206"/>
  <c i="4" r="T125"/>
  <c r="R199"/>
  <c r="P207"/>
  <c r="BK210"/>
  <c r="J210"/>
  <c r="J102"/>
  <c r="T210"/>
  <c r="T215"/>
  <c r="R220"/>
  <c i="5" r="T173"/>
  <c i="2" r="BK136"/>
  <c r="J136"/>
  <c r="J98"/>
  <c r="T136"/>
  <c r="T149"/>
  <c r="R178"/>
  <c r="T215"/>
  <c r="R225"/>
  <c r="P233"/>
  <c r="P229"/>
  <c r="BK252"/>
  <c r="J252"/>
  <c r="J106"/>
  <c r="T252"/>
  <c r="T259"/>
  <c r="R265"/>
  <c r="R280"/>
  <c r="P297"/>
  <c r="R297"/>
  <c r="P305"/>
  <c r="BK349"/>
  <c r="J349"/>
  <c r="J112"/>
  <c r="T349"/>
  <c r="P373"/>
  <c r="T373"/>
  <c r="P378"/>
  <c i="3" r="BK123"/>
  <c r="T123"/>
  <c r="BK159"/>
  <c r="J159"/>
  <c r="J100"/>
  <c r="R159"/>
  <c r="BK203"/>
  <c r="J203"/>
  <c r="J101"/>
  <c r="T203"/>
  <c r="R206"/>
  <c i="4" r="P125"/>
  <c r="BK185"/>
  <c r="J185"/>
  <c r="J98"/>
  <c r="T185"/>
  <c r="R195"/>
  <c r="BK199"/>
  <c r="J199"/>
  <c r="J100"/>
  <c r="T199"/>
  <c r="T207"/>
  <c r="BK215"/>
  <c r="J215"/>
  <c r="J103"/>
  <c r="R215"/>
  <c r="P220"/>
  <c i="5" r="R134"/>
  <c r="R128"/>
  <c r="R139"/>
  <c r="R147"/>
  <c r="P160"/>
  <c r="R188"/>
  <c i="2" r="R136"/>
  <c r="P149"/>
  <c r="BK178"/>
  <c r="J178"/>
  <c r="J100"/>
  <c r="T178"/>
  <c r="R215"/>
  <c r="P225"/>
  <c r="R233"/>
  <c r="R229"/>
  <c r="R252"/>
  <c r="P259"/>
  <c r="T265"/>
  <c r="T280"/>
  <c r="BK305"/>
  <c r="J305"/>
  <c r="J111"/>
  <c r="R305"/>
  <c r="P349"/>
  <c r="BK373"/>
  <c r="J373"/>
  <c r="J113"/>
  <c r="R373"/>
  <c r="BK378"/>
  <c r="J378"/>
  <c r="J114"/>
  <c r="R378"/>
  <c i="3" r="P123"/>
  <c r="BK154"/>
  <c r="J154"/>
  <c r="J99"/>
  <c r="P154"/>
  <c r="T154"/>
  <c r="T159"/>
  <c r="R203"/>
  <c r="BK206"/>
  <c r="J206"/>
  <c r="J102"/>
  <c r="P206"/>
  <c i="5" r="P134"/>
  <c r="P128"/>
  <c r="BK139"/>
  <c r="J139"/>
  <c r="J101"/>
  <c r="P139"/>
  <c r="BK147"/>
  <c r="J147"/>
  <c r="J102"/>
  <c r="T147"/>
  <c r="BK152"/>
  <c r="J152"/>
  <c r="J104"/>
  <c r="P152"/>
  <c r="R152"/>
  <c r="T152"/>
  <c r="R160"/>
  <c r="T160"/>
  <c r="BK173"/>
  <c r="J173"/>
  <c r="J106"/>
  <c r="P173"/>
  <c r="R173"/>
  <c r="BK188"/>
  <c r="J188"/>
  <c r="J107"/>
  <c r="T188"/>
  <c i="6" r="BK119"/>
  <c r="J119"/>
  <c r="J97"/>
  <c r="P119"/>
  <c r="P118"/>
  <c i="1" r="AU99"/>
  <c i="6" r="R119"/>
  <c r="R118"/>
  <c r="T119"/>
  <c r="T118"/>
  <c i="2" r="P136"/>
  <c r="BK149"/>
  <c r="J149"/>
  <c r="J99"/>
  <c r="R149"/>
  <c r="P178"/>
  <c r="BK215"/>
  <c r="J215"/>
  <c r="J101"/>
  <c r="P215"/>
  <c r="BK225"/>
  <c r="J225"/>
  <c r="J102"/>
  <c r="T225"/>
  <c r="BK233"/>
  <c r="J233"/>
  <c r="J105"/>
  <c r="T233"/>
  <c r="T229"/>
  <c r="P252"/>
  <c r="BK259"/>
  <c r="J259"/>
  <c r="J107"/>
  <c r="BK265"/>
  <c r="J265"/>
  <c r="J108"/>
  <c r="P265"/>
  <c r="BK280"/>
  <c r="J280"/>
  <c r="J109"/>
  <c i="4" r="BK125"/>
  <c r="J125"/>
  <c r="J97"/>
  <c r="R125"/>
  <c r="P185"/>
  <c r="R185"/>
  <c r="BK195"/>
  <c r="J195"/>
  <c r="J99"/>
  <c r="P195"/>
  <c r="T195"/>
  <c r="P199"/>
  <c r="BK207"/>
  <c r="J207"/>
  <c r="J101"/>
  <c r="R207"/>
  <c r="P210"/>
  <c r="R210"/>
  <c r="P215"/>
  <c r="BK220"/>
  <c r="J220"/>
  <c r="J104"/>
  <c r="T220"/>
  <c i="5" r="BK134"/>
  <c r="J134"/>
  <c r="J100"/>
  <c r="T134"/>
  <c r="T128"/>
  <c r="T139"/>
  <c r="P147"/>
  <c r="BK160"/>
  <c r="J160"/>
  <c r="J105"/>
  <c r="P188"/>
  <c r="P151"/>
  <c i="3" r="BK152"/>
  <c r="J152"/>
  <c r="J98"/>
  <c i="6" r="BK126"/>
  <c r="J126"/>
  <c r="J98"/>
  <c i="2" r="BK230"/>
  <c r="J230"/>
  <c r="J104"/>
  <c i="5" r="BK129"/>
  <c r="J129"/>
  <c r="J98"/>
  <c r="BK131"/>
  <c r="J131"/>
  <c r="J99"/>
  <c i="6" r="F91"/>
  <c r="F92"/>
  <c r="J112"/>
  <c r="BE120"/>
  <c r="BE122"/>
  <c r="BE127"/>
  <c r="E85"/>
  <c r="J91"/>
  <c r="BE124"/>
  <c i="4" r="BK124"/>
  <c r="J124"/>
  <c r="J96"/>
  <c i="5" r="F92"/>
  <c r="BE130"/>
  <c r="BE132"/>
  <c r="BE137"/>
  <c r="BE140"/>
  <c r="BE141"/>
  <c r="BE146"/>
  <c r="BE149"/>
  <c r="BE153"/>
  <c r="BE155"/>
  <c r="BE161"/>
  <c r="BE163"/>
  <c r="BE164"/>
  <c r="BE165"/>
  <c r="BE166"/>
  <c r="BE167"/>
  <c r="BE169"/>
  <c r="BE170"/>
  <c r="BE171"/>
  <c r="BE172"/>
  <c r="BE174"/>
  <c r="BE175"/>
  <c r="BE176"/>
  <c r="BE178"/>
  <c r="BE179"/>
  <c r="BE180"/>
  <c r="BE183"/>
  <c r="BE184"/>
  <c r="BE185"/>
  <c r="BE189"/>
  <c r="BE192"/>
  <c r="BE195"/>
  <c r="BE198"/>
  <c r="BE200"/>
  <c r="BE201"/>
  <c r="E85"/>
  <c r="J89"/>
  <c r="BE135"/>
  <c r="BE143"/>
  <c r="BE144"/>
  <c r="BE148"/>
  <c r="BE154"/>
  <c r="BE162"/>
  <c r="BE177"/>
  <c r="BE181"/>
  <c r="BE186"/>
  <c r="BE187"/>
  <c r="BE190"/>
  <c r="BE193"/>
  <c r="BE196"/>
  <c r="BE199"/>
  <c r="BE202"/>
  <c r="BE203"/>
  <c i="1" r="BD98"/>
  <c i="4" r="F91"/>
  <c r="F92"/>
  <c r="E114"/>
  <c r="J118"/>
  <c r="J120"/>
  <c r="J121"/>
  <c r="BE126"/>
  <c r="BE128"/>
  <c r="BE129"/>
  <c r="BE135"/>
  <c r="BE138"/>
  <c r="BE140"/>
  <c r="BE142"/>
  <c r="BE143"/>
  <c r="BE145"/>
  <c r="BE146"/>
  <c r="BE149"/>
  <c r="BE151"/>
  <c r="BE154"/>
  <c r="BE157"/>
  <c r="BE158"/>
  <c r="BE160"/>
  <c r="BE161"/>
  <c r="BE164"/>
  <c r="BE166"/>
  <c r="BE167"/>
  <c r="BE169"/>
  <c r="BE170"/>
  <c r="BE172"/>
  <c r="BE173"/>
  <c r="BE175"/>
  <c r="BE176"/>
  <c r="BE178"/>
  <c r="BE179"/>
  <c r="BE181"/>
  <c r="BE182"/>
  <c r="BE184"/>
  <c r="BE188"/>
  <c r="BE189"/>
  <c r="BE191"/>
  <c r="BE192"/>
  <c r="BE194"/>
  <c r="BE196"/>
  <c r="BE206"/>
  <c r="BE208"/>
  <c r="BE209"/>
  <c r="BE211"/>
  <c r="BE218"/>
  <c r="BE221"/>
  <c r="BE224"/>
  <c r="BE225"/>
  <c i="3" r="J123"/>
  <c r="J97"/>
  <c i="4" r="BE131"/>
  <c r="BE132"/>
  <c r="BE134"/>
  <c r="BE137"/>
  <c r="BE148"/>
  <c r="BE152"/>
  <c r="BE155"/>
  <c r="BE163"/>
  <c r="BE186"/>
  <c r="BE198"/>
  <c r="BE200"/>
  <c r="BE202"/>
  <c r="BE203"/>
  <c r="BE205"/>
  <c r="BE213"/>
  <c r="BE216"/>
  <c r="BE223"/>
  <c i="1" r="BC97"/>
  <c i="3" r="E85"/>
  <c r="J91"/>
  <c r="F119"/>
  <c r="BE130"/>
  <c r="BE136"/>
  <c r="BE143"/>
  <c r="BE145"/>
  <c r="BE146"/>
  <c r="BE147"/>
  <c r="BE148"/>
  <c r="BE150"/>
  <c r="BE153"/>
  <c r="BE162"/>
  <c r="BE166"/>
  <c r="BE176"/>
  <c r="BE178"/>
  <c r="BE179"/>
  <c r="BE185"/>
  <c r="BE195"/>
  <c r="BE204"/>
  <c r="J92"/>
  <c r="BE126"/>
  <c r="BE127"/>
  <c r="BE133"/>
  <c r="BE134"/>
  <c r="BE135"/>
  <c r="BE140"/>
  <c r="BE142"/>
  <c r="BE144"/>
  <c r="BE151"/>
  <c r="BE160"/>
  <c r="BE165"/>
  <c r="BE167"/>
  <c r="BE170"/>
  <c r="BE171"/>
  <c r="BE172"/>
  <c r="BE173"/>
  <c r="BE174"/>
  <c r="BE175"/>
  <c r="BE182"/>
  <c r="BE193"/>
  <c r="BE194"/>
  <c r="BE196"/>
  <c r="BE205"/>
  <c r="BE210"/>
  <c r="BE214"/>
  <c r="BE215"/>
  <c r="J89"/>
  <c r="BE124"/>
  <c r="BE125"/>
  <c r="BE128"/>
  <c r="BE137"/>
  <c r="BE141"/>
  <c r="BE156"/>
  <c r="BE168"/>
  <c r="BE169"/>
  <c r="BE190"/>
  <c r="BE199"/>
  <c r="BE200"/>
  <c r="BE201"/>
  <c r="BE202"/>
  <c r="BE207"/>
  <c r="BE208"/>
  <c r="BE211"/>
  <c r="BE212"/>
  <c r="F91"/>
  <c r="BE129"/>
  <c r="BE131"/>
  <c r="BE132"/>
  <c r="BE138"/>
  <c r="BE139"/>
  <c r="BE149"/>
  <c r="BE155"/>
  <c r="BE157"/>
  <c r="BE158"/>
  <c r="BE161"/>
  <c r="BE163"/>
  <c r="BE164"/>
  <c r="BE177"/>
  <c r="BE180"/>
  <c r="BE181"/>
  <c r="BE183"/>
  <c r="BE184"/>
  <c r="BE186"/>
  <c r="BE187"/>
  <c r="BE188"/>
  <c r="BE189"/>
  <c r="BE191"/>
  <c r="BE192"/>
  <c r="BE197"/>
  <c r="BE198"/>
  <c r="BE209"/>
  <c r="BE213"/>
  <c i="2" r="E85"/>
  <c r="J128"/>
  <c r="F131"/>
  <c r="BE148"/>
  <c r="BE153"/>
  <c r="BE156"/>
  <c r="BE159"/>
  <c r="BE162"/>
  <c r="BE179"/>
  <c r="BE187"/>
  <c r="BE196"/>
  <c r="BE197"/>
  <c r="BE199"/>
  <c r="BE203"/>
  <c r="BE208"/>
  <c r="BE211"/>
  <c r="BE217"/>
  <c r="BE219"/>
  <c r="BE226"/>
  <c r="BE231"/>
  <c r="BE234"/>
  <c r="BE253"/>
  <c r="BE254"/>
  <c r="BE255"/>
  <c r="BE263"/>
  <c r="BE271"/>
  <c r="BE276"/>
  <c r="BE283"/>
  <c r="BE286"/>
  <c r="BE293"/>
  <c r="BE304"/>
  <c r="BE306"/>
  <c r="BE311"/>
  <c r="BE335"/>
  <c r="BE336"/>
  <c r="BE139"/>
  <c r="BE145"/>
  <c r="BE191"/>
  <c r="BE193"/>
  <c r="BE206"/>
  <c r="BE213"/>
  <c r="BE216"/>
  <c r="BE240"/>
  <c r="BE247"/>
  <c r="BE268"/>
  <c r="BE273"/>
  <c r="BE281"/>
  <c r="BE284"/>
  <c r="BE303"/>
  <c r="BE316"/>
  <c r="BE321"/>
  <c r="BE326"/>
  <c r="BE331"/>
  <c r="BE333"/>
  <c r="BE354"/>
  <c r="BE362"/>
  <c r="BE368"/>
  <c r="BE370"/>
  <c r="BE374"/>
  <c r="BE375"/>
  <c r="BE384"/>
  <c r="BE137"/>
  <c r="BE147"/>
  <c r="BE150"/>
  <c r="BE166"/>
  <c r="BE181"/>
  <c r="BE195"/>
  <c r="BE212"/>
  <c r="BE220"/>
  <c r="BE222"/>
  <c r="BE223"/>
  <c r="BE224"/>
  <c r="BE227"/>
  <c r="BE236"/>
  <c r="BE279"/>
  <c r="BE290"/>
  <c r="BE292"/>
  <c r="BE294"/>
  <c r="BE295"/>
  <c r="BE298"/>
  <c r="BE302"/>
  <c r="BE379"/>
  <c r="BE143"/>
  <c r="BE170"/>
  <c r="BE174"/>
  <c r="BE180"/>
  <c r="BE185"/>
  <c r="BE189"/>
  <c r="BE243"/>
  <c r="BE249"/>
  <c r="BE250"/>
  <c r="BE257"/>
  <c r="BE260"/>
  <c r="BE262"/>
  <c r="BE266"/>
  <c r="BE270"/>
  <c r="BE288"/>
  <c r="BE296"/>
  <c r="BE299"/>
  <c r="BE300"/>
  <c r="BE338"/>
  <c r="BE342"/>
  <c r="BE344"/>
  <c r="BE350"/>
  <c r="BE358"/>
  <c r="BE364"/>
  <c r="BE365"/>
  <c r="BE367"/>
  <c r="F34"/>
  <c i="1" r="BA95"/>
  <c i="2" r="J34"/>
  <c i="1" r="AW95"/>
  <c i="2" r="F35"/>
  <c i="1" r="BB95"/>
  <c i="3" r="F36"/>
  <c i="1" r="BC96"/>
  <c i="3" r="F35"/>
  <c i="1" r="BB96"/>
  <c i="3" r="F34"/>
  <c i="1" r="BA96"/>
  <c i="4" r="F35"/>
  <c i="1" r="BB97"/>
  <c i="4" r="F37"/>
  <c i="1" r="BD97"/>
  <c i="5" r="J34"/>
  <c i="1" r="AW98"/>
  <c i="5" r="F36"/>
  <c i="1" r="BC98"/>
  <c i="6" r="J34"/>
  <c i="1" r="AW99"/>
  <c i="6" r="F36"/>
  <c i="1" r="BC99"/>
  <c i="6" r="F37"/>
  <c i="1" r="BD99"/>
  <c i="2" r="F36"/>
  <c i="1" r="BC95"/>
  <c i="2" r="F37"/>
  <c i="1" r="BD95"/>
  <c i="3" r="F37"/>
  <c i="1" r="BD96"/>
  <c i="3" r="J34"/>
  <c i="1" r="AW96"/>
  <c i="4" r="F34"/>
  <c i="1" r="BA97"/>
  <c i="4" r="J34"/>
  <c i="1" r="AW97"/>
  <c i="5" r="F34"/>
  <c i="1" r="BA98"/>
  <c i="5" r="F35"/>
  <c i="1" r="BB98"/>
  <c i="6" r="F34"/>
  <c i="1" r="BA99"/>
  <c i="6" r="F35"/>
  <c i="1" r="BB99"/>
  <c i="5" l="1" r="P127"/>
  <c i="1" r="AU98"/>
  <c i="2" r="P135"/>
  <c r="P134"/>
  <c i="1" r="AU95"/>
  <c i="3" r="T122"/>
  <c i="4" r="R124"/>
  <c i="5" r="T151"/>
  <c r="T127"/>
  <c i="3" r="P122"/>
  <c i="1" r="AU96"/>
  <c i="2" r="R135"/>
  <c r="R134"/>
  <c i="4" r="P124"/>
  <c i="1" r="AU97"/>
  <c i="3" r="R122"/>
  <c i="5" r="R151"/>
  <c r="R127"/>
  <c i="3" r="BK122"/>
  <c r="J122"/>
  <c r="J96"/>
  <c i="2" r="T135"/>
  <c r="T134"/>
  <c i="4" r="T124"/>
  <c i="5" r="BK128"/>
  <c r="J128"/>
  <c r="J97"/>
  <c i="2" r="BK229"/>
  <c r="J229"/>
  <c r="J103"/>
  <c i="6" r="BK118"/>
  <c r="J118"/>
  <c r="J96"/>
  <c i="2" r="BK135"/>
  <c r="J135"/>
  <c r="J97"/>
  <c i="5" r="BK151"/>
  <c r="J151"/>
  <c r="J103"/>
  <c i="2" r="F33"/>
  <c i="1" r="AZ95"/>
  <c i="3" r="F33"/>
  <c i="1" r="AZ96"/>
  <c i="4" r="J30"/>
  <c i="1" r="AG97"/>
  <c i="5" r="F33"/>
  <c i="1" r="AZ98"/>
  <c r="BC94"/>
  <c r="W32"/>
  <c i="2" r="J33"/>
  <c i="1" r="AV95"/>
  <c r="AT95"/>
  <c i="4" r="F33"/>
  <c i="1" r="AZ97"/>
  <c i="5" r="J33"/>
  <c i="1" r="AV98"/>
  <c r="AT98"/>
  <c r="BD94"/>
  <c r="W33"/>
  <c i="6" r="F33"/>
  <c i="1" r="AZ99"/>
  <c i="3" r="J33"/>
  <c i="1" r="AV96"/>
  <c r="AT96"/>
  <c i="4" r="J33"/>
  <c i="1" r="AV97"/>
  <c r="AT97"/>
  <c i="6" r="J33"/>
  <c i="1" r="AV99"/>
  <c r="AT99"/>
  <c r="BB94"/>
  <c r="AX94"/>
  <c r="BA94"/>
  <c r="AW94"/>
  <c r="AK30"/>
  <c i="2" l="1" r="BK134"/>
  <c r="J134"/>
  <c i="5" r="BK127"/>
  <c r="J127"/>
  <c r="J96"/>
  <c i="1" r="AN97"/>
  <c i="4" r="J39"/>
  <c i="1" r="AU94"/>
  <c i="2" r="J30"/>
  <c i="1" r="AG95"/>
  <c i="3" r="J30"/>
  <c i="1" r="AG96"/>
  <c i="6" r="J30"/>
  <c i="1" r="AG99"/>
  <c r="AY94"/>
  <c r="W30"/>
  <c r="W31"/>
  <c r="AZ94"/>
  <c r="AV94"/>
  <c r="AK29"/>
  <c i="6" l="1" r="J39"/>
  <c i="3" r="J39"/>
  <c i="2" r="J39"/>
  <c r="J96"/>
  <c i="1" r="AN95"/>
  <c r="AN96"/>
  <c r="AN99"/>
  <c i="5" r="J30"/>
  <c i="1" r="AG98"/>
  <c r="AG94"/>
  <c r="AK26"/>
  <c r="W29"/>
  <c r="AT94"/>
  <c r="AN94"/>
  <c i="5" l="1" r="J39"/>
  <c i="1" r="AN98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<sst xmlns="http://schemas.openxmlformats.org/spreadsheetml/2006/main">
  <si>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</si>
  <si>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</si>
  <si>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</si>
  <si>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</si>
  <si>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</si>
  <si>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{e4c1e480-0ef4-4098-9ada-71fefb4f3cc5}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</si>
  <si>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</si>
  <si>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</si>
  <si>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</si>
  <si>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</si>
  <si>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</si>
  <si>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</si>
  <si>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</si>
  <si>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</si>
  <si>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20240711001Z1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</si>
  <si>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</si>
  <si>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</si>
  <si>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ZŘÍZENÍ DVOU AMBULANCÍ VČETNĚ SPOLEČNÉ ČEKÁRNY V PAVILONU A3</t>
  </si>
  <si>
    <t>KSO:</t>
  </si>
  <si>
    <t>CC-CZ:</t>
  </si>
  <si>
    <t>Místo:</t>
  </si>
  <si>
    <t>Karviná</t>
  </si>
  <si>
    <t>Datum:</t>
  </si>
  <si>
    <t>7. 11. 2024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</si>
  <si>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</si>
  <si>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</si>
  <si>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</si>
  <si>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</si>
  <si>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</si>
  <si>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</si>
  <si>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</si>
  <si>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</si>
  <si>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</si>
  <si>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</si>
  <si>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</si>
  <si>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</si>
  <si>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</si>
  <si>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</si>
  <si>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</si>
  <si>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</si>
  <si>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</si>
  <si>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</si>
  <si>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</si>
  <si>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</si>
  <si>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</si>
  <si>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</si>
  <si>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</si>
  <si>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</si>
  <si>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</si>
  <si>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</si>
  <si>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</si>
  <si>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</si>
  <si>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</si>
  <si>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</si>
  <si>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</si>
  <si>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</si>
  <si>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</si>
  <si>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</si>
  <si>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</si>
  <si>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</si>
  <si>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</si>
  <si>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</si>
  <si>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</si>
  <si>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</si>
  <si>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</si>
  <si>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</si>
  <si>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</si>
  <si>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</si>
  <si>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</si>
  <si>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</si>
  <si>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</si>
  <si>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</si>
  <si>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</si>
  <si>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</si>
  <si>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</si>
  <si>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</si>
  <si>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</si>
  <si>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</si>
  <si>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</si>
  <si>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</si>
  <si>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</si>
  <si>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</si>
  <si>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Stavební část</t>
  </si>
  <si>
    <t>STA</t>
  </si>
  <si>
    <t>1</t>
  </si>
  <si>
    <t>{b93a7c97-065d-4ae1-9c63-a18ffa738bd4}</t>
  </si>
  <si>
    <t>2</t>
  </si>
  <si>
    <t>002</t>
  </si>
  <si>
    <t xml:space="preserve">Elektroinstalace </t>
  </si>
  <si>
    <t>{f987182d-ac53-4049-8310-b2037d82c95e}</t>
  </si>
  <si>
    <t>003</t>
  </si>
  <si>
    <t>Vzduchotechnika</t>
  </si>
  <si>
    <t>{384ce01c-e589-4ff4-9838-7e68c113cdfa}</t>
  </si>
  <si>
    <t>004</t>
  </si>
  <si>
    <t>Zdravotechnika</t>
  </si>
  <si>
    <t>{0eedec5f-2214-40c4-9706-93f2311ce9e8}</t>
  </si>
  <si>
    <t>005</t>
  </si>
  <si>
    <t xml:space="preserve">Ostatní a vedlejší náklady </t>
  </si>
  <si>
    <t>{3b6e8c61-22d4-4778-bf68-7961afb3fbe0}</t>
  </si>
  <si>
    <t>KRYCÍ LIST SOUPISU PRACÍ</t>
  </si>
  <si>
    <t>Objekt:</t>
  </si>
  <si>
    <t>001 -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</si>
  <si>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</si>
  <si>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</si>
  <si>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</si>
  <si>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</si>
  <si>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</si>
  <si>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</si>
  <si>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</si>
  <si>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</si>
  <si>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</si>
  <si>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</si>
  <si>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</si>
  <si>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</si>
  <si>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</si>
  <si>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</si>
  <si>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730 - Vytápění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</si>
  <si>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</si>
  <si>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</si>
  <si>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</si>
  <si>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</si>
  <si>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</si>
  <si>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</si>
  <si>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</si>
  <si>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</si>
  <si>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</si>
  <si>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</si>
  <si>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</si>
  <si>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</si>
  <si>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</si>
  <si>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</si>
  <si>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</si>
  <si>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</si>
  <si>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</si>
  <si>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</si>
  <si>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</si>
  <si>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</si>
  <si>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</si>
  <si>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</si>
  <si>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</si>
  <si>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</si>
  <si>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</si>
  <si>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</si>
  <si>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</si>
  <si>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317142422</t>
  </si>
  <si>
    <t>Překlad nenosný pórobetonový š 100 mm v do 250 mm na tenkovrstvou maltu dl přes 1000 do 1250 mm</t>
  </si>
  <si>
    <t>kus</t>
  </si>
  <si>
    <t>CS ÚRS 2024 02</t>
  </si>
  <si>
    <t>4</t>
  </si>
  <si>
    <t>1148177437</t>
  </si>
  <si>
    <t>VV</t>
  </si>
  <si>
    <t>"viz. překlad PŘ3"2</t>
  </si>
  <si>
    <t>342272225</t>
  </si>
  <si>
    <t>Příčka z pórobetonových hladkých tvárnic na tenkovrstvou maltu tl 100 mm</t>
  </si>
  <si>
    <t>m2</t>
  </si>
  <si>
    <t>-560956658</t>
  </si>
  <si>
    <t>"viz. výkresy nového stavu "(4,7+1,1+3,6+1,55+1,2)*3,15</t>
  </si>
  <si>
    <t>-(0,8*2+0,9*2*2)</t>
  </si>
  <si>
    <t>Součet</t>
  </si>
  <si>
    <t>342272245</t>
  </si>
  <si>
    <t>Příčka z pórobetonových hladkých tvárnic na tenkovrstvou maltu tl 150 mm</t>
  </si>
  <si>
    <t>1929706990</t>
  </si>
  <si>
    <t>"zazdívky 2.NP"1*2,2+1,4*2,2+1*2,1*2+1,35*1,65+0,6*2,2</t>
  </si>
  <si>
    <t>342291121</t>
  </si>
  <si>
    <t>Ukotvení příček k cihelným konstrukcím plochými kotvami</t>
  </si>
  <si>
    <t>m</t>
  </si>
  <si>
    <t>643951846</t>
  </si>
  <si>
    <t>8*3,15</t>
  </si>
  <si>
    <t>5</t>
  </si>
  <si>
    <t>R-3170090</t>
  </si>
  <si>
    <t>D+M PŘ 1 - 2x L PROFIL 60x60x6 mm, DL. 1300 mm</t>
  </si>
  <si>
    <t>420367392</t>
  </si>
  <si>
    <t>6</t>
  </si>
  <si>
    <t>R-3170091</t>
  </si>
  <si>
    <t>D+M PŘ 2 - 2x L PROFIL 50x50x5 mm, DL. 1200 mm</t>
  </si>
  <si>
    <t>1075275927</t>
  </si>
  <si>
    <t>Úpravy povrchů, podlahy a osazování výplní</t>
  </si>
  <si>
    <t>7</t>
  </si>
  <si>
    <t>612131101</t>
  </si>
  <si>
    <t>Cementový postřik vnitřních stěn nanášený celoplošně ručně</t>
  </si>
  <si>
    <t>448939632</t>
  </si>
  <si>
    <t xml:space="preserve">"viz. výkresy nového stavu" </t>
  </si>
  <si>
    <t>(68,6+20+24,2+19+16+20,9+13,3+8,2)*3,15</t>
  </si>
  <si>
    <t>8</t>
  </si>
  <si>
    <t>612142001</t>
  </si>
  <si>
    <t>Pletivo sklovláknité vnitřních stěn vtlačené do tmelu</t>
  </si>
  <si>
    <t>-2004171611</t>
  </si>
  <si>
    <t>(68,6+20+24,2+19+16+20,9+13,3+8,2+4+3,3+3,3+4,5+4,7)*3,15</t>
  </si>
  <si>
    <t>9</t>
  </si>
  <si>
    <t>612321141</t>
  </si>
  <si>
    <t>Vápenocementová omítka štuková dvouvrstvá vnitřních stěn nanášená ručně</t>
  </si>
  <si>
    <t>825327999</t>
  </si>
  <si>
    <t>10</t>
  </si>
  <si>
    <t>612321191</t>
  </si>
  <si>
    <t>Příplatek k vápenocementové omítce vnitřních stěn za každých dalších 5 mm tloušťky ručně</t>
  </si>
  <si>
    <t>405053654</t>
  </si>
  <si>
    <t>(68,6+20+24,2+19+16+20,9+13,3+8,2+4+3,3+3,3+4,5+4,7)*3,15*4</t>
  </si>
  <si>
    <t>11</t>
  </si>
  <si>
    <t>632451254</t>
  </si>
  <si>
    <t>Potěr cementový samonivelační litý C30 tl přes 45 do 50 mm</t>
  </si>
  <si>
    <t>62953451</t>
  </si>
  <si>
    <t>"skladba PODL 1,3 "59,2+39,29+25,83+3,99+9,79+15,52+2,71+2,71+4,8+29,34+29,36</t>
  </si>
  <si>
    <t>"PODL2"15,87</t>
  </si>
  <si>
    <t>632451293</t>
  </si>
  <si>
    <t>Příplatek k cementovému samonivelačnímu litému potěru C30 ZKD 5 mm tl přes 50 mm</t>
  </si>
  <si>
    <t>-1968753179</t>
  </si>
  <si>
    <t>"skladba PODL 1, "(59,2+39,29+25,83+3,99+9,79+15,52+2,71+2,71+4,8+29,34+29,36)*3</t>
  </si>
  <si>
    <t>"PODL2"15,87*3</t>
  </si>
  <si>
    <t>13</t>
  </si>
  <si>
    <t>634112126</t>
  </si>
  <si>
    <t>Obvodová dilatace podlahovým páskem z pěnového PE s fólií mezi stěnou a mazaninou nebo potěrem v 100 mm</t>
  </si>
  <si>
    <t>1446909953</t>
  </si>
  <si>
    <t>"viz. půdorys nového stavu"(13,5+20,1+25,1+5,6)</t>
  </si>
  <si>
    <t>19,3+9,7+23,9+15,9+6,4*2+16+21+8+13,3</t>
  </si>
  <si>
    <t>14</t>
  </si>
  <si>
    <t>R-6325020</t>
  </si>
  <si>
    <t>Očištění, vyspravení, vyrovnání st. stropní konstrukce potěrem tl. do 50 mm</t>
  </si>
  <si>
    <t>1048136175</t>
  </si>
  <si>
    <t>Ostatní konstrukce a práce, bourání</t>
  </si>
  <si>
    <t>15</t>
  </si>
  <si>
    <t>949101112</t>
  </si>
  <si>
    <t>Lešení pomocné pro objekty pozemních staveb s lešeňovou podlahou v přes 1,9 do 3,5 m zatížení do 150 kg/m2</t>
  </si>
  <si>
    <t>813136372</t>
  </si>
  <si>
    <t>16</t>
  </si>
  <si>
    <t>952901111</t>
  </si>
  <si>
    <t>Vyčištění budov bytové a občanské výstavby při výšce podlaží do 4 m</t>
  </si>
  <si>
    <t>-113301163</t>
  </si>
  <si>
    <t>17</t>
  </si>
  <si>
    <t>962031133</t>
  </si>
  <si>
    <t>Bourání příček nebo přizdívek z cihel pálených tl přes 100 do 150 mm</t>
  </si>
  <si>
    <t>1209154376</t>
  </si>
  <si>
    <t>"viz. výkresy bouracích prací"(2,3+2,525)*3,15</t>
  </si>
  <si>
    <t>(3,49+1,45*2+5,8)*3,15</t>
  </si>
  <si>
    <t>18</t>
  </si>
  <si>
    <t>965045112</t>
  </si>
  <si>
    <t>Bourání potěrů cementových nebo pískocementových tl do 50 mm pl do 4 m2</t>
  </si>
  <si>
    <t>-2034779484</t>
  </si>
  <si>
    <t>"viz. výkresy bouracích prací"(14+24+26+26+35+39+64)*2</t>
  </si>
  <si>
    <t>19</t>
  </si>
  <si>
    <t>965081212</t>
  </si>
  <si>
    <t>Bourání podlah z dlaždic keramických nebo xylolitových tl do 10 mm plochy do 1 m2</t>
  </si>
  <si>
    <t>1191809418</t>
  </si>
  <si>
    <t>"viz. výkresy bouracích prací " 39+64</t>
  </si>
  <si>
    <t>20</t>
  </si>
  <si>
    <t>968072455</t>
  </si>
  <si>
    <t>Vybourání kovových dveřních zárubní pl do 2 m2</t>
  </si>
  <si>
    <t>1153525012</t>
  </si>
  <si>
    <t>"viz. výkresy bouracích prací"0,9*2*13+0,6*2</t>
  </si>
  <si>
    <t>968072456</t>
  </si>
  <si>
    <t>Vybourání kovových dveřních zárubní pl přes 2 m2</t>
  </si>
  <si>
    <t>1252613917</t>
  </si>
  <si>
    <t>"viz. výkresy bouracích prací"1,45*2+1,8*2</t>
  </si>
  <si>
    <t>22</t>
  </si>
  <si>
    <t>971033331</t>
  </si>
  <si>
    <t>Vybourání otvorů ve zdivu cihelném pl do 0,09 m2 na MVC nebo MV tl do 150 mm</t>
  </si>
  <si>
    <t>-1564190448</t>
  </si>
  <si>
    <t>"viz. výkresy bouracích prací"1+3+8</t>
  </si>
  <si>
    <t>23</t>
  </si>
  <si>
    <t>971033361</t>
  </si>
  <si>
    <t>Vybourání otvorů ve zdivu cihelném pl do 0,09 m2 na MVC nebo MV tl do 600 mm</t>
  </si>
  <si>
    <t>469605320</t>
  </si>
  <si>
    <t>24</t>
  </si>
  <si>
    <t>971033461</t>
  </si>
  <si>
    <t>Vybourání otvorů ve zdivu cihelném pl do 0,25 m2 na MVC nebo MV tl do 600 mm</t>
  </si>
  <si>
    <t>-1280703631</t>
  </si>
  <si>
    <t>25</t>
  </si>
  <si>
    <t>971033631</t>
  </si>
  <si>
    <t>Vybourání otvorů ve zdivu cihelném pl do 4 m2 na MVC nebo MV tl do 150 mm</t>
  </si>
  <si>
    <t>599318193</t>
  </si>
  <si>
    <t>"viz. výkresy bouracích prací"1*2,2*4</t>
  </si>
  <si>
    <t>26</t>
  </si>
  <si>
    <t>978013191</t>
  </si>
  <si>
    <t>Otlučení (osekání) vnitřní vápenné nebo vápenocementové omítky stěn v rozsahu přes 50 do 100 %</t>
  </si>
  <si>
    <t>1814944568</t>
  </si>
  <si>
    <t>"viz. výkres bouracích prací"(14,5+4,05+9,3+6,3+7,4+6,4+8,1+13,3)*3,15</t>
  </si>
  <si>
    <t>68,14*3,15</t>
  </si>
  <si>
    <t>27</t>
  </si>
  <si>
    <t>978059541</t>
  </si>
  <si>
    <t>Odsekání a odebrání obkladů stěn z vnitřních obkládaček plochy přes 1 m2</t>
  </si>
  <si>
    <t>-8074068</t>
  </si>
  <si>
    <t>"viz. výkres bouracích prací"</t>
  </si>
  <si>
    <t>(2,7+24,8+17,2+6+21+1,6)*2,9</t>
  </si>
  <si>
    <t>28</t>
  </si>
  <si>
    <t>R-9523000</t>
  </si>
  <si>
    <t xml:space="preserve">Demontáž, zpětná montáž PHP vč. revize </t>
  </si>
  <si>
    <t>224269449</t>
  </si>
  <si>
    <t>"viz. Z02"2</t>
  </si>
  <si>
    <t>29</t>
  </si>
  <si>
    <t>R-9523001</t>
  </si>
  <si>
    <t xml:space="preserve">D+ M  PHP vč. revize </t>
  </si>
  <si>
    <t>408762326</t>
  </si>
  <si>
    <t>P</t>
  </si>
  <si>
    <t>Poznámka k položce:_x000d_
HASEBNÍ SCHOPNOST VIZ PBŘ</t>
  </si>
  <si>
    <t>"viz. Z05"1</t>
  </si>
  <si>
    <t>30</t>
  </si>
  <si>
    <t>R-9526056</t>
  </si>
  <si>
    <t>Vyklizení, demontáž vybavení vč. odvozu na skládku a poplatku za skládkovné</t>
  </si>
  <si>
    <t>soubor</t>
  </si>
  <si>
    <t>372979035</t>
  </si>
  <si>
    <t>31</t>
  </si>
  <si>
    <t>R-9562030</t>
  </si>
  <si>
    <t xml:space="preserve">Úprava otvorů pro novou VZT </t>
  </si>
  <si>
    <t>-1502902416</t>
  </si>
  <si>
    <t>32</t>
  </si>
  <si>
    <t>R-9756000</t>
  </si>
  <si>
    <t>Demontáž plechového podhledu vč. roštu</t>
  </si>
  <si>
    <t>-966076060</t>
  </si>
  <si>
    <t>"viz. výkresy bouracích prací"375</t>
  </si>
  <si>
    <t>997</t>
  </si>
  <si>
    <t>Přesun sutě</t>
  </si>
  <si>
    <t>33</t>
  </si>
  <si>
    <t>997013213</t>
  </si>
  <si>
    <t>Vnitrostaveništní doprava suti a vybouraných hmot pro budovy v přes 9 do 12 m ručně</t>
  </si>
  <si>
    <t>t</t>
  </si>
  <si>
    <t>1927269409</t>
  </si>
  <si>
    <t>34</t>
  </si>
  <si>
    <t>997013219</t>
  </si>
  <si>
    <t>Příplatek k vnitrostaveništní dopravě suti a vybouraných hmot za zvětšenou dopravu suti ZKD 10 m</t>
  </si>
  <si>
    <t>-1296491652</t>
  </si>
  <si>
    <t>112,572*10 'Přepočtené koeficientem množství</t>
  </si>
  <si>
    <t>35</t>
  </si>
  <si>
    <t>997013501</t>
  </si>
  <si>
    <t>Odvoz suti a vybouraných hmot na skládku nebo meziskládku do 1 km se složením</t>
  </si>
  <si>
    <t>-1128637104</t>
  </si>
  <si>
    <t>36</t>
  </si>
  <si>
    <t>997013509</t>
  </si>
  <si>
    <t>Příplatek k odvozu suti a vybouraných hmot na skládku ZKD 1 km přes 1 km</t>
  </si>
  <si>
    <t>702154341</t>
  </si>
  <si>
    <t>112,572*19 'Přepočtené koeficientem množství</t>
  </si>
  <si>
    <t>37</t>
  </si>
  <si>
    <t>997013631</t>
  </si>
  <si>
    <t>Poplatek za uložení na skládce (skládkovné) stavebního odpadu směsného kód odpadu 17 09 04</t>
  </si>
  <si>
    <t>-594277922</t>
  </si>
  <si>
    <t>38</t>
  </si>
  <si>
    <t>997013813</t>
  </si>
  <si>
    <t>Poplatek za uložení na skládce (skládkovné) stavebního odpadu z plastických hmot kód odpadu 17 02 03</t>
  </si>
  <si>
    <t>698096390</t>
  </si>
  <si>
    <t>39</t>
  </si>
  <si>
    <t>997013814</t>
  </si>
  <si>
    <t>Poplatek za uložení na skládce (skládkovné) stavebního odpadu izolací kód odpadu 17 06 04</t>
  </si>
  <si>
    <t>960590342</t>
  </si>
  <si>
    <t>998</t>
  </si>
  <si>
    <t>Přesun hmot</t>
  </si>
  <si>
    <t>40</t>
  </si>
  <si>
    <t>998018002</t>
  </si>
  <si>
    <t>Přesun hmot pro budovy ruční pro budovy v přes 6 do 12 m</t>
  </si>
  <si>
    <t>-181399684</t>
  </si>
  <si>
    <t>41</t>
  </si>
  <si>
    <t>998018011</t>
  </si>
  <si>
    <t>Příplatek k ručnímu přesunu hmot pro budovy za zvětšený přesun ZKD 100 m</t>
  </si>
  <si>
    <t>-991882006</t>
  </si>
  <si>
    <t>77,651*3 'Přepočtené koeficientem množství</t>
  </si>
  <si>
    <t>PSV</t>
  </si>
  <si>
    <t>Práce a dodávky PSV</t>
  </si>
  <si>
    <t>711</t>
  </si>
  <si>
    <t>Izolace proti vodě, vlhkosti a plynům</t>
  </si>
  <si>
    <t>42</t>
  </si>
  <si>
    <t>711131801</t>
  </si>
  <si>
    <t>Odstranění izolace proti vodě, vlhkosti a plynům z pásů AIP nebo tkaniny na sucho z plochy vodorovné</t>
  </si>
  <si>
    <t>-877213324</t>
  </si>
  <si>
    <t>"viz. výkresy bouracích prací"(14+24+26+26+35+39+64)</t>
  </si>
  <si>
    <t>713</t>
  </si>
  <si>
    <t>Izolace tepelné</t>
  </si>
  <si>
    <t>43</t>
  </si>
  <si>
    <t>713120811</t>
  </si>
  <si>
    <t>Odstranění tepelné izolace podlah volně kladené z vláknitých materiálů suchých tl do 100 mm</t>
  </si>
  <si>
    <t>877115596</t>
  </si>
  <si>
    <t>44</t>
  </si>
  <si>
    <t>713121111</t>
  </si>
  <si>
    <t>Montáž izolace tepelné podlah volně kladenými rohožemi, pásy, dílci, deskami 1 vrstva</t>
  </si>
  <si>
    <t>733390794</t>
  </si>
  <si>
    <t>"skladba PODL 1, 3"59,2+39,29+25,83+3,99+9,79+15,52+2,71+2,71+4,8+29,34+29,36</t>
  </si>
  <si>
    <t>45</t>
  </si>
  <si>
    <t>M</t>
  </si>
  <si>
    <t>63141432</t>
  </si>
  <si>
    <t xml:space="preserve">deska tepelně izolační minerální  tl 30mm</t>
  </si>
  <si>
    <t>805582615</t>
  </si>
  <si>
    <t>Poznámka k položce:_x000d_
KROČEJOVÉ IZOLAČNÍ DESKY Z ČEDIČOVÉ MINERÁLNÍ VLNY</t>
  </si>
  <si>
    <t>238,41*1,1 'Přepočtené koeficientem množství</t>
  </si>
  <si>
    <t>46</t>
  </si>
  <si>
    <t>713191132</t>
  </si>
  <si>
    <t>Montáž izolace tepelné podlah, stropů vrchem nebo střech překrytí separační fólií z PE</t>
  </si>
  <si>
    <t>-1435403978</t>
  </si>
  <si>
    <t>47</t>
  </si>
  <si>
    <t>28329042</t>
  </si>
  <si>
    <t>fólie PE separační či ochranná tl 0,2mm</t>
  </si>
  <si>
    <t>1775684859</t>
  </si>
  <si>
    <t>238,41*1,1655 'Přepočtené koeficientem množství</t>
  </si>
  <si>
    <t>48</t>
  </si>
  <si>
    <t>998713312</t>
  </si>
  <si>
    <t>Přesun hmot procentní pro izolace tepelné ruční v objektech v přes 6 do 12 m</t>
  </si>
  <si>
    <t>%</t>
  </si>
  <si>
    <t>-137740499</t>
  </si>
  <si>
    <t>49</t>
  </si>
  <si>
    <t>998713319</t>
  </si>
  <si>
    <t>Příplatek k ručnímu přesunu hmot procentnímu pro izolace tepelné za zvětšený přesun ZKD 50 m</t>
  </si>
  <si>
    <t>1478411912</t>
  </si>
  <si>
    <t>875,482*2 'Přepočtené koeficientem množství</t>
  </si>
  <si>
    <t>730</t>
  </si>
  <si>
    <t>Vytápění</t>
  </si>
  <si>
    <t>50</t>
  </si>
  <si>
    <t>R-7309099</t>
  </si>
  <si>
    <t>vypuštění otopné soustavy</t>
  </si>
  <si>
    <t>12986762</t>
  </si>
  <si>
    <t>51</t>
  </si>
  <si>
    <t>R-7309101</t>
  </si>
  <si>
    <t>Napuštění otopné soustavy, uvedení do provozu</t>
  </si>
  <si>
    <t>-1840893842</t>
  </si>
  <si>
    <t>52</t>
  </si>
  <si>
    <t>R-7309802</t>
  </si>
  <si>
    <t>Obroušení, nátěr radiátoru, zpětná montáž</t>
  </si>
  <si>
    <t>-4040621</t>
  </si>
  <si>
    <t>"viz. výpis zám. prvků - Z01"10</t>
  </si>
  <si>
    <t>53</t>
  </si>
  <si>
    <t>R-7309899</t>
  </si>
  <si>
    <t>Demontáž radiátoru</t>
  </si>
  <si>
    <t>717716704</t>
  </si>
  <si>
    <t>"viz. výkresy bouracích prací"10</t>
  </si>
  <si>
    <t>762</t>
  </si>
  <si>
    <t>Konstrukce tesařské</t>
  </si>
  <si>
    <t>54</t>
  </si>
  <si>
    <t>762112811</t>
  </si>
  <si>
    <t>Demontáž stěn a příček z polohraněného řeziva nebo tyčoviny</t>
  </si>
  <si>
    <t>768088169</t>
  </si>
  <si>
    <t>"viz. výkresy bouracích prací"15,2*3,15</t>
  </si>
  <si>
    <t>55</t>
  </si>
  <si>
    <t>998762312</t>
  </si>
  <si>
    <t>Přesun hmot procentní pro kce tesařské ruční v objektech v přes 6 do 12 m</t>
  </si>
  <si>
    <t>1109959373</t>
  </si>
  <si>
    <t>56</t>
  </si>
  <si>
    <t>998762319</t>
  </si>
  <si>
    <t>Příplatek k ručnímu přesunu hmot procentnímu pro kce tesařské za zvětšený přesun ZKD 50 m</t>
  </si>
  <si>
    <t>1870133048</t>
  </si>
  <si>
    <t>37,442*2 'Přepočtené koeficientem množství</t>
  </si>
  <si>
    <t>763</t>
  </si>
  <si>
    <t>Konstrukce suché výstavby</t>
  </si>
  <si>
    <t>57</t>
  </si>
  <si>
    <t>763131411</t>
  </si>
  <si>
    <t>SDK podhled desky 1xA 12,5 bez izolace dvouvrstvá spodní kce profil CD+UD</t>
  </si>
  <si>
    <t>-1004009074</t>
  </si>
  <si>
    <t>"viz. výkres podhledů PODHL3"10+4,8+5,5+10</t>
  </si>
  <si>
    <t>58</t>
  </si>
  <si>
    <t>763131821</t>
  </si>
  <si>
    <t xml:space="preserve">Demontáž  podhledu s dvouvrstvou nosnou kcí z ocelových profilů opláštění jednoduché</t>
  </si>
  <si>
    <t>114122479</t>
  </si>
  <si>
    <t>"viz. výkresy bouracích prací 1.NP"4</t>
  </si>
  <si>
    <t>59</t>
  </si>
  <si>
    <t>998763311</t>
  </si>
  <si>
    <t>Přesun hmot procentní pro dřevostavby ruční v objektech v přes 6 do 12 m</t>
  </si>
  <si>
    <t>-1427352077</t>
  </si>
  <si>
    <t>60</t>
  </si>
  <si>
    <t>998763319</t>
  </si>
  <si>
    <t>Příplatek k ručnímu přesunu hmot procentnímu pro dřevostavby za zvětšený přesun ZKD 50 m</t>
  </si>
  <si>
    <t>-1214489200</t>
  </si>
  <si>
    <t>2896,368*2 'Přepočtené koeficientem množství</t>
  </si>
  <si>
    <t>61</t>
  </si>
  <si>
    <t>R-7630010</t>
  </si>
  <si>
    <t xml:space="preserve">D+M POD 01 vč. podkladního roštu, vč. všech příslušenství a doplňků </t>
  </si>
  <si>
    <t>-1196271104</t>
  </si>
  <si>
    <t>Poznámka k položce:_x000d_
AKUSTICKÝ MINERÁLNÍ KAZETOVÝ PODHLED, OMYVATELNÝ,_x000d_
S VIDITELNÝMI PROFILY, FORMÁT 600x600x19mm_x000d_
VČETNĚ NOSNÉ KONSTRUKCE A PŘÍSLUŠENSTVÍ</t>
  </si>
  <si>
    <t>"viz. výkres podhledů "50,2+39,29+23,36+29,34+15,52+25,83+9,79</t>
  </si>
  <si>
    <t>62</t>
  </si>
  <si>
    <t>R-7630012</t>
  </si>
  <si>
    <t xml:space="preserve">D+M POD 02 vč. podkladního roštu, vč. všech příslušenství a doplňků </t>
  </si>
  <si>
    <t>-234591504</t>
  </si>
  <si>
    <t>Poznámka k položce:_x000d_
AKUSTICKÝ MINERÁLNÍ KAZETOVÝ PODHLED, OMYVATELNÝ,_x000d_
S VIDITELNÝMI PROFILY, FORMÁT 600x600x20mm_x000d_
VČETNĚ NOSNÉ KONSTRUKCE A PŘÍSLUŠENSTVÍ</t>
  </si>
  <si>
    <t>"viz. výkres podhledů "15,87</t>
  </si>
  <si>
    <t>63</t>
  </si>
  <si>
    <t>R-7632050</t>
  </si>
  <si>
    <t xml:space="preserve">Zpětná montáž podhledu </t>
  </si>
  <si>
    <t>1986366367</t>
  </si>
  <si>
    <t>766</t>
  </si>
  <si>
    <t>Konstrukce truhlářské</t>
  </si>
  <si>
    <t>64</t>
  </si>
  <si>
    <t>766691914</t>
  </si>
  <si>
    <t>Vyvěšení nebo zavěšení dřevěných křídel dveří pl do 2 m2</t>
  </si>
  <si>
    <t>1794304871</t>
  </si>
  <si>
    <t>"viz. výkresy bouracích prací"14+7+2</t>
  </si>
  <si>
    <t>65</t>
  </si>
  <si>
    <t>998766312</t>
  </si>
  <si>
    <t>Přesun hmot procentní pro kce truhlářské ruční v objektech v přes 6 do 12 m</t>
  </si>
  <si>
    <t>1244205843</t>
  </si>
  <si>
    <t>66</t>
  </si>
  <si>
    <t>998766319</t>
  </si>
  <si>
    <t>Příplatek k ručnímu přesunu hmot procentnímu pro kce truhlářské za zvětšený přesun ZKD 50 m</t>
  </si>
  <si>
    <t>263643822</t>
  </si>
  <si>
    <t>2089,073*2 'Přepočtené koeficientem množství</t>
  </si>
  <si>
    <t>67</t>
  </si>
  <si>
    <t>R-7660098</t>
  </si>
  <si>
    <t>D+M kuchyňské sestavy TR 01 - viz. v.č. D.1.1.3.10</t>
  </si>
  <si>
    <t>sestava</t>
  </si>
  <si>
    <t>-1722020151</t>
  </si>
  <si>
    <t>Poznámka k položce:_x000d_
POPIS:_x000d_
- LINKA TVOŘENA SKŘÍŇKAMI A ŠUPLÍKY_x000d_
- TL. DESEK KORPUSU LINKY - DTD DESKA TL. MIN. 18 mm_x000d_
- ZADNÍ DESKA PROVEDENA Z HPL LAMINÁTU TL. MIN. 18 mm_x000d_
- PRACOVNÍ DESKA TL. MIN. 38 mm_x000d_
- ÚCHYTKY DVÍŘEK PROVEDENY S POVRCHOVU ÚPRAVOU BROUŠENÝ NEREZ,_x000d_
OTVÍRANÍ DVÍŘEK S TLUMENÍM_x000d_
- SOUČÁSTÍ NEREZOVÝ DŘEZ BEZ ODKLÁDACÍ PLOCHY A STOJÁNKOVÁ BATERIE_x000d_
- PŘED ZADÁNÍM DO VÝROBY BUDE PROVEDENO PŘESNÉ ZAMĚŘENÍ ROZMĚRŮ NA STAVBĚ,_x000d_
PO PROVEDENÍ ZAMĚŘENÍ BUDE PŘEDLOŽENA VÝROBNÍ DOKUMENTACE,_x000d_
VČ. VZORKOVÁNÍ INVESTOROVI K ODSOUHLASENÍ</t>
  </si>
  <si>
    <t>68</t>
  </si>
  <si>
    <t>R-7660099</t>
  </si>
  <si>
    <t>D+M kuchyňské sestavy TR 02 - viz. v.č. D.1.1.3.10</t>
  </si>
  <si>
    <t>1296453074</t>
  </si>
  <si>
    <t>69</t>
  </si>
  <si>
    <t>R-7660101</t>
  </si>
  <si>
    <t>D+M kuchyňské sestavy TR 03 - viz. v.č. D.1.1.3.10</t>
  </si>
  <si>
    <t>-1532214849</t>
  </si>
  <si>
    <t>70</t>
  </si>
  <si>
    <t>R-7665001</t>
  </si>
  <si>
    <t xml:space="preserve">D+M  vnitřních dveří - viz. D01, vč. zárubně , vč. všech příslušenství a doplňků</t>
  </si>
  <si>
    <t>1500060559</t>
  </si>
  <si>
    <t>71</t>
  </si>
  <si>
    <t>R-7665002</t>
  </si>
  <si>
    <t xml:space="preserve">D+M  vnitřních dveří - viz. D02, vč. zárubně , vč. všech příslušenství a doplňků</t>
  </si>
  <si>
    <t>-127350226</t>
  </si>
  <si>
    <t>72</t>
  </si>
  <si>
    <t>R-7665003</t>
  </si>
  <si>
    <t xml:space="preserve">D+M  vnitřních dveří - viz. D03, vč. zárubně , vč. všech příslušenství a doplňků</t>
  </si>
  <si>
    <t>178302945</t>
  </si>
  <si>
    <t>73</t>
  </si>
  <si>
    <t>R-7665004</t>
  </si>
  <si>
    <t xml:space="preserve">D+M  vnitřních dveří - viz. D04, , vč. všech příslušenství a doplňků</t>
  </si>
  <si>
    <t>851955194</t>
  </si>
  <si>
    <t>74</t>
  </si>
  <si>
    <t>R-7665005</t>
  </si>
  <si>
    <t xml:space="preserve">D+M  vnitřních dveří - viz. D05, , vč. všech příslušenství a doplňků</t>
  </si>
  <si>
    <t>-1800536064</t>
  </si>
  <si>
    <t>767</t>
  </si>
  <si>
    <t>Konstrukce zámečnické</t>
  </si>
  <si>
    <t>75</t>
  </si>
  <si>
    <t>767810811</t>
  </si>
  <si>
    <t>Demontáž mřížek větracích ocelových čtyřhranných nebo kruhových</t>
  </si>
  <si>
    <t>1610729058</t>
  </si>
  <si>
    <t>76</t>
  </si>
  <si>
    <t>998767312</t>
  </si>
  <si>
    <t>Přesun hmot procentní pro zámečnické konstrukce ruční v objektech v přes 6 do 12 m</t>
  </si>
  <si>
    <t>591335124</t>
  </si>
  <si>
    <t>77</t>
  </si>
  <si>
    <t>998767319</t>
  </si>
  <si>
    <t>Příplatek k ručnímu přesunu hmot procentnímu pro zámečnické konstrukce za zvětšený přesun ZKD 50 m</t>
  </si>
  <si>
    <t>315979413</t>
  </si>
  <si>
    <t>1672,874*2 'Přepočtené koeficientem množství</t>
  </si>
  <si>
    <t>78</t>
  </si>
  <si>
    <t>R-7678090</t>
  </si>
  <si>
    <t>D+M hliníkové sestavy S01 vč. všech příslušenství a doplňků 3500 x 3000 vč. dveří a výsuvného okna</t>
  </si>
  <si>
    <t>195842688</t>
  </si>
  <si>
    <t>79</t>
  </si>
  <si>
    <t>R-7678900</t>
  </si>
  <si>
    <t>D+M LAMELOVÉ REVIZNÍ DVÍŘKA DO PODHLEDU (ROZMĚRY JEDNOTLIVÝCH LAMEL 500x1 200 mm, CELKOVÝ POČET SKLÁDACÍCH LAMEL 4ks, SKLÁDÁNÍ SMĚREM</t>
  </si>
  <si>
    <t>-1987420142</t>
  </si>
  <si>
    <t>80</t>
  </si>
  <si>
    <t>R-7678905</t>
  </si>
  <si>
    <t xml:space="preserve">D+M PLASTOVÁ REVIZNÍ DVÍŘKA, BÍLÉ PROVEDENÍ, ABS PLAST, VZHLED HLADKÁ </t>
  </si>
  <si>
    <t>783666728</t>
  </si>
  <si>
    <t>776</t>
  </si>
  <si>
    <t>Podlahy povlakové</t>
  </si>
  <si>
    <t>91</t>
  </si>
  <si>
    <t>776111112</t>
  </si>
  <si>
    <t>Broušení betonového podkladu povlakových podlah</t>
  </si>
  <si>
    <t>1603981114</t>
  </si>
  <si>
    <t>"skladba PODL 1, "25,83+3,99+9,79+15,52+2,71+2,71+4,8+29,34+29,36</t>
  </si>
  <si>
    <t>"viz.podl. 3"59,2+39,29</t>
  </si>
  <si>
    <t>92</t>
  </si>
  <si>
    <t>776111116</t>
  </si>
  <si>
    <t>Odstranění zbytků lepidla z podkladu povlakových podlah broušením</t>
  </si>
  <si>
    <t>320623468</t>
  </si>
  <si>
    <t>"viz. výkresy bouracích prací"14+24+26+26+35</t>
  </si>
  <si>
    <t>93</t>
  </si>
  <si>
    <t>776111311</t>
  </si>
  <si>
    <t>Vysátí podkladu povlakových podlah</t>
  </si>
  <si>
    <t>1609330707</t>
  </si>
  <si>
    <t>94</t>
  </si>
  <si>
    <t>776121112</t>
  </si>
  <si>
    <t>Vodou ředitelná penetrace savého podkladu povlakových podlah</t>
  </si>
  <si>
    <t>-1736408220</t>
  </si>
  <si>
    <t>95</t>
  </si>
  <si>
    <t>776141122</t>
  </si>
  <si>
    <t>Stěrka podlahová nivelační pro vyrovnání podkladu povlakových podlah pevnosti 30 MPa tl přes 3 do 5 mm</t>
  </si>
  <si>
    <t>911198563</t>
  </si>
  <si>
    <t>96</t>
  </si>
  <si>
    <t>776201812</t>
  </si>
  <si>
    <t>Demontáž lepených povlakových podlah s podložkou ručně</t>
  </si>
  <si>
    <t>501586253</t>
  </si>
  <si>
    <t>97</t>
  </si>
  <si>
    <t>776410811</t>
  </si>
  <si>
    <t>Odstranění soklíků a lišt pryžových nebo plastových</t>
  </si>
  <si>
    <t>597207624</t>
  </si>
  <si>
    <t>"viz. výkresy bouracích prací"227</t>
  </si>
  <si>
    <t>98</t>
  </si>
  <si>
    <t>998776312</t>
  </si>
  <si>
    <t>Přesun hmot procentní pro podlahy povlakové ruční v objektech v přes 6 do 12 m</t>
  </si>
  <si>
    <t>963413297</t>
  </si>
  <si>
    <t>99</t>
  </si>
  <si>
    <t>998776319</t>
  </si>
  <si>
    <t>Příplatek k ručnímu přesunu hmot procentnímu pro podlahy povlakové za zvětšený přesun ZKD 50 m</t>
  </si>
  <si>
    <t>1608314341</t>
  </si>
  <si>
    <t>4667,335*2 'Přepočtené koeficientem množství</t>
  </si>
  <si>
    <t>100</t>
  </si>
  <si>
    <t>R-7120013</t>
  </si>
  <si>
    <t xml:space="preserve">D+M vinylu - viz. TZ vč. lepení a dodávky lepidla </t>
  </si>
  <si>
    <t>1182772236</t>
  </si>
  <si>
    <t>101</t>
  </si>
  <si>
    <t>R-7120014</t>
  </si>
  <si>
    <t xml:space="preserve">D+M PVC podlahy elektrostaticky vodivé  - viz. TZ vč. lepení a dodávky lepidla </t>
  </si>
  <si>
    <t>1430915197</t>
  </si>
  <si>
    <t>102</t>
  </si>
  <si>
    <t>R-7120015</t>
  </si>
  <si>
    <t xml:space="preserve">D+M fabionu </t>
  </si>
  <si>
    <t>1752433290</t>
  </si>
  <si>
    <t>"viz. půdorys nového stavu"(13,5+20,1+25,1--0,9*12+5,6)</t>
  </si>
  <si>
    <t>19,3+9,7+23,9+15,9+6,4*2+16+21+8+13,3-47,9</t>
  </si>
  <si>
    <t>"viz. půdorys nového stavu"(13,5+20,1+25,1-0,9*12)</t>
  </si>
  <si>
    <t>781</t>
  </si>
  <si>
    <t>Dokončovací práce - obklady</t>
  </si>
  <si>
    <t>103</t>
  </si>
  <si>
    <t>781121011</t>
  </si>
  <si>
    <t>Nátěr penetrační na stěnu</t>
  </si>
  <si>
    <t>-1861849857</t>
  </si>
  <si>
    <t>"viz. půdorys nového stavu"1,2*2,1+1,05*2,1+1*2,1*2</t>
  </si>
  <si>
    <t>"viz. půdorys nového stavu"44</t>
  </si>
  <si>
    <t>104</t>
  </si>
  <si>
    <t>781131112</t>
  </si>
  <si>
    <t>Izolace pod obklad nátěrem nebo stěrkou ve dvou vrstvách</t>
  </si>
  <si>
    <t>-1669529411</t>
  </si>
  <si>
    <t>105</t>
  </si>
  <si>
    <t>781472213</t>
  </si>
  <si>
    <t>Montáž obkladů keramických hladkých lepených cementovým flexibilním lepidlem přes 2 do 4 ks/m2</t>
  </si>
  <si>
    <t>-272470238</t>
  </si>
  <si>
    <t>106</t>
  </si>
  <si>
    <t>59761713</t>
  </si>
  <si>
    <t>obklad keramický nemrazuvzdorný povrch hladký/matný tl do 10mm přes 2 do 4ks/m2</t>
  </si>
  <si>
    <t>880857619</t>
  </si>
  <si>
    <t>52,925*1,15 'Přepočtené koeficientem množství</t>
  </si>
  <si>
    <t>107</t>
  </si>
  <si>
    <t>781571141</t>
  </si>
  <si>
    <t>Montáž keramických obkladů ostění šířky přes 200 do 400 mm lepených flexibilním lepidlem</t>
  </si>
  <si>
    <t>890002071</t>
  </si>
  <si>
    <t>108</t>
  </si>
  <si>
    <t>1470621897</t>
  </si>
  <si>
    <t>10*0,3*1,2</t>
  </si>
  <si>
    <t>109</t>
  </si>
  <si>
    <t>998781312</t>
  </si>
  <si>
    <t>Přesun hmot procentní pro obklady keramické ruční v objektech v přes 6 do 12 m</t>
  </si>
  <si>
    <t>1577134997</t>
  </si>
  <si>
    <t>110</t>
  </si>
  <si>
    <t>998781319</t>
  </si>
  <si>
    <t>Příplatek k ručnímu přesunu hmot procentnímu pro obklady keramické za zvětšený přesun ZKD 50 m</t>
  </si>
  <si>
    <t>-2094942588</t>
  </si>
  <si>
    <t>2844,762*2 'Přepočtené koeficientem množství</t>
  </si>
  <si>
    <t>111</t>
  </si>
  <si>
    <t>R-7810092</t>
  </si>
  <si>
    <t>D+M OCHRANNÝ OBKLAD STĚNY V PÁSU 300 mm vč. lepení a dodávky lepidla</t>
  </si>
  <si>
    <t>-1460022550</t>
  </si>
  <si>
    <t xml:space="preserve">Poznámka k položce:_x000d_
Ochranný obklad – označení OB3_x000d_
Hygienický mrazuvzdorný obklad stěn, 100% recyklovatelného materiálu neobsahuje PVC, persistentní bioakumulativní toxiny (PBT), bisfenol A (BPA) ani halogenové nebo bromové zpomalovače hoření Bs1, d0. Odolný proti mrazům, poškrábání a oděru. Snadno se stříhá, tvaruje a nanáší na různé povrchy. K dispozici jsou dvě tloušťky, které vyhovují požadavkům na ochranu. Nepropustný a neporézní povrch, odolný vůči většině skvrn nebo chemikáliím, možnost barevného řešení (zelená)._x000d_
</t>
  </si>
  <si>
    <t>"viz. půdorys nového stavu"(13,5+20,1+25,1--0,9*12)*2</t>
  </si>
  <si>
    <t>783</t>
  </si>
  <si>
    <t>Dokončovací práce - nátěry</t>
  </si>
  <si>
    <t>112</t>
  </si>
  <si>
    <t>R-7830009</t>
  </si>
  <si>
    <t xml:space="preserve">Nátěr zárubně vč. dodávky barvy </t>
  </si>
  <si>
    <t>-861860239</t>
  </si>
  <si>
    <t>113</t>
  </si>
  <si>
    <t>R-7830010</t>
  </si>
  <si>
    <t>OBROUŠENÍ A NÁTĚR DVÍŘEK ELEKTRO SKŘÍNĚ, BARVA SVĚTLE ŠEDÁ (RAL 7035)</t>
  </si>
  <si>
    <t>-109688864</t>
  </si>
  <si>
    <t>Poznámka k položce:_x000d_
NUTNO NALEPIT NOVÉ UPOZORŇUJÍCÍ A VÝZTRAŽNÉ CEDULKY</t>
  </si>
  <si>
    <t>"viz. výpis zám. prvků - Z04"6</t>
  </si>
  <si>
    <t>784</t>
  </si>
  <si>
    <t>Dokončovací práce - malby a tapety</t>
  </si>
  <si>
    <t>114</t>
  </si>
  <si>
    <t>784181111</t>
  </si>
  <si>
    <t>Základní silikátová jednonásobná bezbarvá penetrace podkladu v místnostech v do 3,80 m</t>
  </si>
  <si>
    <t>894726485</t>
  </si>
  <si>
    <t>30,3</t>
  </si>
  <si>
    <t>115</t>
  </si>
  <si>
    <t>784221101</t>
  </si>
  <si>
    <t>Dvojnásobné bílé malby ze směsí za sucha dobře otěruvzdorných v místnostech do 3,80 m</t>
  </si>
  <si>
    <t>-1133869047</t>
  </si>
  <si>
    <t xml:space="preserve">002 - Elektroinstalace </t>
  </si>
  <si>
    <t xml:space="preserve"> </t>
  </si>
  <si>
    <t>D1 - Elektromontáže</t>
  </si>
  <si>
    <t>D2 - Sdělovací, signal. A zabezpečovací zařízení</t>
  </si>
  <si>
    <t xml:space="preserve">D3 - Stavební práce </t>
  </si>
  <si>
    <t>D4 - Materiály</t>
  </si>
  <si>
    <t>D5 - Dodávky zařízení (specifikace)</t>
  </si>
  <si>
    <t>D6 - HZS</t>
  </si>
  <si>
    <t>D1</t>
  </si>
  <si>
    <t>Elektromontáže</t>
  </si>
  <si>
    <t>Pol1</t>
  </si>
  <si>
    <t xml:space="preserve">trubka oheb.el.inst. typ 2316  (PO)</t>
  </si>
  <si>
    <t>Pol2</t>
  </si>
  <si>
    <t xml:space="preserve">krab.přístrojová 1901,68L/1,KP 68  bez zapojení</t>
  </si>
  <si>
    <t>ks</t>
  </si>
  <si>
    <t>Pol3</t>
  </si>
  <si>
    <t xml:space="preserve">krab.odb (1902;KO 68, KU68LA/2)  bez zap.</t>
  </si>
  <si>
    <t>Pol4</t>
  </si>
  <si>
    <t xml:space="preserve">krab.odb. (1903;KR 68, KU68/3L)  vč.zap.</t>
  </si>
  <si>
    <t>Pol5</t>
  </si>
  <si>
    <t xml:space="preserve">kab.žlab  62/50mm bez víka vč.podpěrek</t>
  </si>
  <si>
    <t>Pol6</t>
  </si>
  <si>
    <t xml:space="preserve">kab.žlab  125/50mm bez víka vč. podpěrek</t>
  </si>
  <si>
    <t>Pol7</t>
  </si>
  <si>
    <t>ukonč. 1 žil. vodičů do 16 mm2</t>
  </si>
  <si>
    <t>Pol8</t>
  </si>
  <si>
    <t>ukonč. 1 žil. vodičů do 50 mm2</t>
  </si>
  <si>
    <t>Pol9</t>
  </si>
  <si>
    <t>ukonč.kab.smršt.zákl.do 4x10 mm2</t>
  </si>
  <si>
    <t>Pol10</t>
  </si>
  <si>
    <t>spín. včet.zap. č.1</t>
  </si>
  <si>
    <t>Pol11</t>
  </si>
  <si>
    <t xml:space="preserve">spín. včet.zap.  č.6  střídavý</t>
  </si>
  <si>
    <t>Pol12</t>
  </si>
  <si>
    <t>spín. se sign.dout., 1S, 1So,</t>
  </si>
  <si>
    <t>Pol13</t>
  </si>
  <si>
    <t xml:space="preserve">zás.5518-..   jednoduchá včet.zapoj.(svorka potenciál.)</t>
  </si>
  <si>
    <t>Pol14</t>
  </si>
  <si>
    <t xml:space="preserve">zás.5518(98,99)  ... jednoduchá+přepěť.ochr.,opt.signal.</t>
  </si>
  <si>
    <t>Pol15</t>
  </si>
  <si>
    <t xml:space="preserve">zás.5518(19) .....   jednoduchá průběž.montáž</t>
  </si>
  <si>
    <t>Pol16</t>
  </si>
  <si>
    <t>skříň s růz.náplní do 10kg</t>
  </si>
  <si>
    <t>Pol17</t>
  </si>
  <si>
    <t xml:space="preserve">svít.zářiv.LED  6,(13)W .pod linku,stropní , s vyp.,  IP40</t>
  </si>
  <si>
    <t>Pol18</t>
  </si>
  <si>
    <t xml:space="preserve">svit.zářiv.LED 14(28)W stropní  , IP20-40, </t>
  </si>
  <si>
    <t>Pol19</t>
  </si>
  <si>
    <t>svit.nouzové LED 3-7W stropní , IP20-41,</t>
  </si>
  <si>
    <t>Pol20</t>
  </si>
  <si>
    <t xml:space="preserve">svit.zářivk.LED 27-65W podhl.,  IP40</t>
  </si>
  <si>
    <t>Ks</t>
  </si>
  <si>
    <t>Pol21</t>
  </si>
  <si>
    <t>svorka na potrubí vč.pásku (nebo ZS4)</t>
  </si>
  <si>
    <t>Pol22</t>
  </si>
  <si>
    <t>ochran.pospoj. v prádel.apod. Cu 4-25mm2 (pu)</t>
  </si>
  <si>
    <t>Pol23</t>
  </si>
  <si>
    <t>CXKH-R(V).) 3x1.5 mm2 750V (PU)</t>
  </si>
  <si>
    <t>Pol24</t>
  </si>
  <si>
    <t xml:space="preserve">CXKH(E)-R,V  3x2.5 mm2 750V (PU)</t>
  </si>
  <si>
    <t>Pol25</t>
  </si>
  <si>
    <t>osazení hmoždinky do cihlového zdiva HM 8</t>
  </si>
  <si>
    <t>D2</t>
  </si>
  <si>
    <t>Sdělovací, signal. A zabezpečovací zařízení</t>
  </si>
  <si>
    <t>Pol26</t>
  </si>
  <si>
    <t>SYKFY (JE-Y(St)Y ) 2x2x0,.5-0,8 až 5x2x0.5-0,8mm , UTP,FTP, (TR)</t>
  </si>
  <si>
    <t>D3</t>
  </si>
  <si>
    <t xml:space="preserve">Stavební práce </t>
  </si>
  <si>
    <t>Pol27</t>
  </si>
  <si>
    <t>vybour.otv.cihl.malt.cem. do R=60mm tl.do 150mm</t>
  </si>
  <si>
    <t>Pol28</t>
  </si>
  <si>
    <t>vysek.zdi cihl.malt.váp.kapsy do 0.1m2 hl.do 150mm</t>
  </si>
  <si>
    <t>Pol29</t>
  </si>
  <si>
    <t>vysek.zdi cihl.kapsy-krab.&lt;100x100x50mm</t>
  </si>
  <si>
    <t>Pol30</t>
  </si>
  <si>
    <t>vysek.rýh cihla do hl.50mm š.do 70mm</t>
  </si>
  <si>
    <t>D4</t>
  </si>
  <si>
    <t>Materiály</t>
  </si>
  <si>
    <t>Pol31</t>
  </si>
  <si>
    <t xml:space="preserve">CY  4 ZEL.ZLUTY   H07V-U</t>
  </si>
  <si>
    <t>Pol32</t>
  </si>
  <si>
    <t xml:space="preserve">CYA 25 ZZL        H07V-K,H07V-R</t>
  </si>
  <si>
    <t>Pol33</t>
  </si>
  <si>
    <t>UTP 4X2X24 CAT6</t>
  </si>
  <si>
    <t>Pol34</t>
  </si>
  <si>
    <t xml:space="preserve">CXKH-R  J  3x2,5</t>
  </si>
  <si>
    <t>Pol35</t>
  </si>
  <si>
    <t xml:space="preserve">CXKH-R  J  3x1,5</t>
  </si>
  <si>
    <t>Pol36</t>
  </si>
  <si>
    <t xml:space="preserve">CXKH-R  O 3X1,5</t>
  </si>
  <si>
    <t>Pol37</t>
  </si>
  <si>
    <t>WAGO 273-203 3X1-2,5</t>
  </si>
  <si>
    <t>Pol38</t>
  </si>
  <si>
    <t>WAGO 273-202 2X1-2,5</t>
  </si>
  <si>
    <t>KS</t>
  </si>
  <si>
    <t>82</t>
  </si>
  <si>
    <t>Pol39</t>
  </si>
  <si>
    <t>WAGO 273-204 4X1-2,5</t>
  </si>
  <si>
    <t>84</t>
  </si>
  <si>
    <t>Pol40</t>
  </si>
  <si>
    <t>SP.3558-651B KRYT JEDNODUCHY</t>
  </si>
  <si>
    <t>86</t>
  </si>
  <si>
    <t>88</t>
  </si>
  <si>
    <t>Pol41</t>
  </si>
  <si>
    <t>SP.3901-B10B RAM.JEDN.</t>
  </si>
  <si>
    <t>90</t>
  </si>
  <si>
    <t>Pol42</t>
  </si>
  <si>
    <t>SP.3558-653 B KRYT S PRŮZOREM PRO DTN.</t>
  </si>
  <si>
    <t>Pol43</t>
  </si>
  <si>
    <t>A-2495-0-0059 ZAS.</t>
  </si>
  <si>
    <t>Pol44</t>
  </si>
  <si>
    <t>ZAS.5519A-A02357 B BEZSROUB.PRIP</t>
  </si>
  <si>
    <t>Pol45</t>
  </si>
  <si>
    <t>SP.3559-A01345 STROJEK SPINACE</t>
  </si>
  <si>
    <t>Pol46</t>
  </si>
  <si>
    <t>SP.3559-A06345 STROJEK SPINACE</t>
  </si>
  <si>
    <t>Pol47</t>
  </si>
  <si>
    <t>SP.3559-A21345</t>
  </si>
  <si>
    <t>Pol48</t>
  </si>
  <si>
    <t>ZAS.5599A-A02357 B ZAS.S P.O.</t>
  </si>
  <si>
    <t>Pol49</t>
  </si>
  <si>
    <t xml:space="preserve">KR.KP 68  KA</t>
  </si>
  <si>
    <t>116</t>
  </si>
  <si>
    <t>Pol50</t>
  </si>
  <si>
    <t>KR.KU 68-1902</t>
  </si>
  <si>
    <t>118</t>
  </si>
  <si>
    <t>120</t>
  </si>
  <si>
    <t>Pol51</t>
  </si>
  <si>
    <t>PASKA CU 50CM</t>
  </si>
  <si>
    <t>122</t>
  </si>
  <si>
    <t>Pol52</t>
  </si>
  <si>
    <t xml:space="preserve">ZEM.SVORKA ZSA16 </t>
  </si>
  <si>
    <t>124</t>
  </si>
  <si>
    <t>Pol53</t>
  </si>
  <si>
    <t>TR.OHEBNA PVC 2316</t>
  </si>
  <si>
    <t>126</t>
  </si>
  <si>
    <t>Pol54</t>
  </si>
  <si>
    <t xml:space="preserve">HMOZDINKA HM  8</t>
  </si>
  <si>
    <t>128</t>
  </si>
  <si>
    <t>Pol55</t>
  </si>
  <si>
    <t>ZEM.SVORKA ZS 4</t>
  </si>
  <si>
    <t>130</t>
  </si>
  <si>
    <t>Pol56</t>
  </si>
  <si>
    <t xml:space="preserve"> ZLAB  50/50  2m</t>
  </si>
  <si>
    <t>132</t>
  </si>
  <si>
    <t>Pol57</t>
  </si>
  <si>
    <t>SPOJKA SZM 1</t>
  </si>
  <si>
    <t>134</t>
  </si>
  <si>
    <t>136</t>
  </si>
  <si>
    <t>Pol58</t>
  </si>
  <si>
    <t xml:space="preserve"> NOSNIK NZ100</t>
  </si>
  <si>
    <t>138</t>
  </si>
  <si>
    <t>Pol59</t>
  </si>
  <si>
    <t xml:space="preserve">ZLAB 100/100  2M</t>
  </si>
  <si>
    <t>140</t>
  </si>
  <si>
    <t>Pol60</t>
  </si>
  <si>
    <t>NOSNIK NZ 50 ZAR.ZINEK</t>
  </si>
  <si>
    <t>142</t>
  </si>
  <si>
    <t>Pol61</t>
  </si>
  <si>
    <t xml:space="preserve">SV. LED  15W , IP40 , S VYPÍN.,  2200lm</t>
  </si>
  <si>
    <t>144</t>
  </si>
  <si>
    <t>Pol62</t>
  </si>
  <si>
    <t xml:space="preserve">SV.LED 1x16  600x600,    FIT2000BKN80 ,2000lm</t>
  </si>
  <si>
    <t>146</t>
  </si>
  <si>
    <t>Pol63</t>
  </si>
  <si>
    <t>SV.LED 1x35W ,600X600, IP40 ,FIT4000A4KN90 , 3950lm</t>
  </si>
  <si>
    <t>148</t>
  </si>
  <si>
    <t>Pol64</t>
  </si>
  <si>
    <t xml:space="preserve">SV.LED  1x26W ,600X600, IP40 , QNB/500ND , 2800lm</t>
  </si>
  <si>
    <t>150</t>
  </si>
  <si>
    <t>Pol65</t>
  </si>
  <si>
    <t xml:space="preserve">SV.LED  NOUZ., 3W/1,5H IP20, PŘISAZ.,</t>
  </si>
  <si>
    <t>152</t>
  </si>
  <si>
    <t>D5</t>
  </si>
  <si>
    <t>Dodávky zařízení (specifikace)</t>
  </si>
  <si>
    <t>Pol66</t>
  </si>
  <si>
    <t xml:space="preserve">ROZV.RA3 21A MDO - DOPLNĚNÍ  DLE PROJEKTU</t>
  </si>
  <si>
    <t>154</t>
  </si>
  <si>
    <t>Pol67</t>
  </si>
  <si>
    <t xml:space="preserve">SKŘÍŇKA XT1-4  PRO OCHR.POSPOJ. SE SVORKOVNICÍ</t>
  </si>
  <si>
    <t>156</t>
  </si>
  <si>
    <t>D6</t>
  </si>
  <si>
    <t>HZS</t>
  </si>
  <si>
    <t xml:space="preserve">Doprava dodávek </t>
  </si>
  <si>
    <t>-161708784</t>
  </si>
  <si>
    <t>Přesun dodávek</t>
  </si>
  <si>
    <t>1383051763</t>
  </si>
  <si>
    <t>81</t>
  </si>
  <si>
    <t>Prořez materiálu 5% z ceny materiálu</t>
  </si>
  <si>
    <t>118200380</t>
  </si>
  <si>
    <t xml:space="preserve">Podružný materiál </t>
  </si>
  <si>
    <t>-625134564</t>
  </si>
  <si>
    <t>83</t>
  </si>
  <si>
    <t>Podíl přidružených výkonů</t>
  </si>
  <si>
    <t>-1838777392</t>
  </si>
  <si>
    <t>Pol68</t>
  </si>
  <si>
    <t xml:space="preserve">Zaškolení +seznámení  obsluhy s el.zařízením</t>
  </si>
  <si>
    <t>hod.</t>
  </si>
  <si>
    <t>158</t>
  </si>
  <si>
    <t>85</t>
  </si>
  <si>
    <t>Pol69</t>
  </si>
  <si>
    <t>Vyhledání původ.obvodů</t>
  </si>
  <si>
    <t>160</t>
  </si>
  <si>
    <t>Pol70</t>
  </si>
  <si>
    <t>Revize elektro</t>
  </si>
  <si>
    <t>162</t>
  </si>
  <si>
    <t>87</t>
  </si>
  <si>
    <t>Pol71</t>
  </si>
  <si>
    <t>Demontáž el.zařízení</t>
  </si>
  <si>
    <t>164</t>
  </si>
  <si>
    <t>003 - Vzduchotechnika</t>
  </si>
  <si>
    <t>D1 - Zařízení č.1 -VĚTRÁNÍ RECEPCE PRO ORDINACE VČ. ŠATEN PRO PACIENTY</t>
  </si>
  <si>
    <t>D2 - ZAŘÍZENÍ č. 2 - VĚTRÁNÍ ŠATNY U ORDINACE.</t>
  </si>
  <si>
    <t>D3 - ZAŘÍZENÍ č. 3 - ZÁSLEP POTRUBÍ VZT PO DEMONTÁŽI.</t>
  </si>
  <si>
    <t>D4 - POTRUBÍ VZT:</t>
  </si>
  <si>
    <t>D6 - Přesun hmot</t>
  </si>
  <si>
    <t>D7 - Izolace:</t>
  </si>
  <si>
    <t>D8 - Demontáže</t>
  </si>
  <si>
    <t>D9 - Stavební výpomoc:</t>
  </si>
  <si>
    <t>Zařízení č.1 -VĚTRÁNÍ RECEPCE PRO ORDINACE VČ. ŠATEN PRO PACIENTY</t>
  </si>
  <si>
    <t>Pol72</t>
  </si>
  <si>
    <t xml:space="preserve">Kompaktní  podstropní větrací jednotka s hrdly DN 125 mm se dvěma ventilátory s EC motory, fitry kazetové - přívod  F7, odvod M5, el.p. 0,027/0,027kW/230V/50 Hz,  Qvp/o=120/110m3/h, pz=180/150Pa,  deskový rekuperační  výměník (účinnost 86%) s by-passovou </t>
  </si>
  <si>
    <t>Poznámka k položce:_x000d_
1.01a D.1.2.4.2-01</t>
  </si>
  <si>
    <t>Pol73</t>
  </si>
  <si>
    <t>Montáž</t>
  </si>
  <si>
    <t>Pol74</t>
  </si>
  <si>
    <t>- Ovládací panel dotykový barevný + kabel</t>
  </si>
  <si>
    <t>Poznámka k položce:_x000d_
1.01b D.1.2.4.2-01</t>
  </si>
  <si>
    <t>Pol75</t>
  </si>
  <si>
    <t>Pol76</t>
  </si>
  <si>
    <t>- Čidlo pohybu, IR, 24V</t>
  </si>
  <si>
    <t>Poznámka k položce:_x000d_
1.01c D.1.2.4.2-01</t>
  </si>
  <si>
    <t>Pol77</t>
  </si>
  <si>
    <t>Pol78</t>
  </si>
  <si>
    <t>-Sada pro předehřívač k zapojení do jedotky</t>
  </si>
  <si>
    <t>Poznámka k položce:_x000d_
1.01d D.1.2.4.2-01</t>
  </si>
  <si>
    <t>Pol79</t>
  </si>
  <si>
    <t>Pol80</t>
  </si>
  <si>
    <t>Prodrátování, zapojení čidel a ovladače, zprovoznění</t>
  </si>
  <si>
    <t>Poznámka k položce:_x000d_
-</t>
  </si>
  <si>
    <t>Pol81</t>
  </si>
  <si>
    <t xml:space="preserve">Prodrátování resp. Napojení jednotky na místní síť komunikační kabeláží  - FTP-ETHERNET 5E-kabel vč. Lišt a koncovek</t>
  </si>
  <si>
    <t>bm</t>
  </si>
  <si>
    <t>Pol82</t>
  </si>
  <si>
    <t>Pol83</t>
  </si>
  <si>
    <t>Elektrický ohřívač 230V do potrubí DN 125/0,6 kW, 230V/1</t>
  </si>
  <si>
    <t>Poznámka k položce:_x000d_
1.02a D.1.2.4.2-01</t>
  </si>
  <si>
    <t>Pol84</t>
  </si>
  <si>
    <t>Pol85</t>
  </si>
  <si>
    <t>Čidlo potrubní, -30+70°C, k el. Ohřívači</t>
  </si>
  <si>
    <t>Poznámka k položce:_x000d_
1.02b D.1.2.4.2-01</t>
  </si>
  <si>
    <t>Pol86</t>
  </si>
  <si>
    <t>Pol87</t>
  </si>
  <si>
    <t xml:space="preserve">Uzavírací  klapa těsná DN125-24V s servopohonem s hav. Fcí</t>
  </si>
  <si>
    <t>Poznámka k položce:_x000d_
1.03 D.1.2.4.2-01</t>
  </si>
  <si>
    <t>Pol88</t>
  </si>
  <si>
    <t>Pol89</t>
  </si>
  <si>
    <t>Zpětná klapka DN 125 násuvná, motýlová, pozinkovaná, ocelová pružina</t>
  </si>
  <si>
    <t>Poznámka k položce:_x000d_
1.04 D.1.2.4.2-01</t>
  </si>
  <si>
    <t>Pol90</t>
  </si>
  <si>
    <t>Pol91</t>
  </si>
  <si>
    <t>Rychloupínací spona DN125 - odklápěcí, pozinkovaná vyložená pryží</t>
  </si>
  <si>
    <t>Poznámka k položce:_x000d_
1.05 D.1.2.4.2-01</t>
  </si>
  <si>
    <t>Pol92</t>
  </si>
  <si>
    <t>Pol93</t>
  </si>
  <si>
    <t>Výfukové kus sešikmený DN 125 - pozinkovaný s těsněním</t>
  </si>
  <si>
    <t>Poznámka k položce:_x000d_
1.06 D.1.2.4.2-01</t>
  </si>
  <si>
    <t>Pol94</t>
  </si>
  <si>
    <t>Pol95</t>
  </si>
  <si>
    <t>Talířový ventil DN 125mm - bílý plastový, přívodní s deflektorem pro směrování vzduchu 180°, včetně zděře</t>
  </si>
  <si>
    <t>Poznámka k položce:_x000d_
1.07 D.1.2.4.2-01</t>
  </si>
  <si>
    <t>Pol96</t>
  </si>
  <si>
    <t>Pol97</t>
  </si>
  <si>
    <t>Talířový ventil DN 100 - bílý, plastový</t>
  </si>
  <si>
    <t>Poznámka k položce:_x000d_
1.08 D.1.2.4.2-01</t>
  </si>
  <si>
    <t>Pol98</t>
  </si>
  <si>
    <t>Pol99</t>
  </si>
  <si>
    <t xml:space="preserve">Potrubí kus 200x200-250 mm, pozink. Plech 0,6mm  zaslepený s obou stran s hrdly DN 125mm - atyp pro montáž hlasiče kouře.</t>
  </si>
  <si>
    <t>Poznámka k položce:_x000d_
1.09 D.1.2.4.2-01</t>
  </si>
  <si>
    <t>Pol100</t>
  </si>
  <si>
    <t>Pol101</t>
  </si>
  <si>
    <t xml:space="preserve">Hlásič kouře, vč. Patice  a adaptéru</t>
  </si>
  <si>
    <t>Poznámka k položce:_x000d_
1.10 D.1.2.4.2-01</t>
  </si>
  <si>
    <t>Pol102</t>
  </si>
  <si>
    <t>Montáž vč. Propojení 4 žilovým kabelem s jednotkou (cca 2m)</t>
  </si>
  <si>
    <t>Pol103</t>
  </si>
  <si>
    <t>Hadice ohebná izolovaná tlumící DN 102mm, tl. Izolace 25 mm z AL+min. vlna</t>
  </si>
  <si>
    <t>Poznámka k položce:_x000d_
1.11 D.1.2.4.2-01</t>
  </si>
  <si>
    <t>Pol104</t>
  </si>
  <si>
    <t>Pol105</t>
  </si>
  <si>
    <t>Hadice ohebná izolovaná tlumící DN 127mm, tl. Izolace 25 mm z AL+min. vlna</t>
  </si>
  <si>
    <t>Poznámka k položce:_x000d_
1.12 D.1.2.4.2-01</t>
  </si>
  <si>
    <t>Pol106</t>
  </si>
  <si>
    <t>Pol107</t>
  </si>
  <si>
    <t xml:space="preserve">Hadice ohebná DN 100,  AL plech</t>
  </si>
  <si>
    <t>Poznámka k položce:_x000d_
1.13 D.1.2.4.2-01</t>
  </si>
  <si>
    <t>Pol108</t>
  </si>
  <si>
    <t>Pol109</t>
  </si>
  <si>
    <t>Sifon k odvodu kondenzátu</t>
  </si>
  <si>
    <t>Poznámka k položce:_x000d_
1.14 D.1.2.4.2-01</t>
  </si>
  <si>
    <t>Pol110</t>
  </si>
  <si>
    <t>ZAŘÍZENÍ č. 2 - VĚTRÁNÍ ŠATNY U ORDINACE.</t>
  </si>
  <si>
    <t>Pol111</t>
  </si>
  <si>
    <t>Radiální ventilátor plastový DN100 se zpětnou klapkou a doběhem, Qv=100m3/h,pz=45Pa,el.příkon 28W,230V/50Hz, vč.:</t>
  </si>
  <si>
    <t>Poznámka k položce:_x000d_
2.01 D.1.2.4.2-01</t>
  </si>
  <si>
    <t>Pol112</t>
  </si>
  <si>
    <t>Pol113</t>
  </si>
  <si>
    <t>Samotížná klapka žaluziová plastová bílá 144x144mm pro DN 100mm</t>
  </si>
  <si>
    <t>Poznámka k položce:_x000d_
2.02 D.1.2.4.2-01</t>
  </si>
  <si>
    <t>Pol114</t>
  </si>
  <si>
    <t>Poznámka k položce:_x000d_
2.03 D.1.2.4.2-01</t>
  </si>
  <si>
    <t>ZAŘÍZENÍ č. 3 - ZÁSLEP POTRUBÍ VZT PO DEMONTÁŽI.</t>
  </si>
  <si>
    <t>Pol115</t>
  </si>
  <si>
    <t xml:space="preserve">Záslep čtyřhranného potrubí VZT  do obvodu 1890mm - po demontáži stávajícího potrubí</t>
  </si>
  <si>
    <t>Poznámka k položce:_x000d_
3.01 D.1.2.4.2-01</t>
  </si>
  <si>
    <t>Pol116</t>
  </si>
  <si>
    <t>POTRUBÍ VZT:</t>
  </si>
  <si>
    <t>Pol117</t>
  </si>
  <si>
    <t>TR SPIRO f 100 - kruhové potrubí VZT - vč. Tvarovek s břitovým gumovým těsněním do 10% a spojek - vsuvek, tř. těsnosti D (vyrobeno ze spirálně vinutého pozink. plechu tl. 0,6 mm, uchycení max. po 3 m, zavěšení pomocí objímek a závitových tyčí.)</t>
  </si>
  <si>
    <t>Poznámka k položce:_x000d_
90</t>
  </si>
  <si>
    <t>Pol118</t>
  </si>
  <si>
    <t>Pol119</t>
  </si>
  <si>
    <t>TR SPIRO f 125 - kruhové potrubí VZT - vč. Tvarovek s břitovým gumovým těsněním do 10% a spojek - vsuvek, tř. těsnosti D (vyrobeno ze spirálně vinutého pozink. plechu tl. 0,6 mm, uchycení max. po 3 m, zavěšení pomocí objímek a závitových tyčí.)</t>
  </si>
  <si>
    <t>Pol120</t>
  </si>
  <si>
    <t>Pol121</t>
  </si>
  <si>
    <t>Závěsový materiál na bm (mimo plast hadice)</t>
  </si>
  <si>
    <t>Pol123</t>
  </si>
  <si>
    <t>- Potrubí</t>
  </si>
  <si>
    <t>Pol124</t>
  </si>
  <si>
    <t>- ostatní</t>
  </si>
  <si>
    <t>D7</t>
  </si>
  <si>
    <t>Izolace:</t>
  </si>
  <si>
    <t>Pol125</t>
  </si>
  <si>
    <t>Tepelná izolace - rohože z minerální vlny 10kg/m3 tl. 40mm + Alu polep</t>
  </si>
  <si>
    <t>Poznámka k položce:_x000d_
D.1.2.4.2-01</t>
  </si>
  <si>
    <t>Pol126</t>
  </si>
  <si>
    <t xml:space="preserve">Protipožární izolace  pro čtyřhranné VZT potrubí z pozink. Plechu - oboustranně odolná v provedení EI30 s atestem</t>
  </si>
  <si>
    <t>D8</t>
  </si>
  <si>
    <t>Demontáže</t>
  </si>
  <si>
    <t>Pol127</t>
  </si>
  <si>
    <t>Demontáže potrubí VZT vč. tlumičů, klapek, stěnových mřížek a izolací atd.</t>
  </si>
  <si>
    <t>Pol128</t>
  </si>
  <si>
    <t>Demontáže čistých nádstavců</t>
  </si>
  <si>
    <t>D9</t>
  </si>
  <si>
    <t>Stavební výpomoc:</t>
  </si>
  <si>
    <t>Pol130</t>
  </si>
  <si>
    <t>Průchody potrubí přes stěny - obalení potrubí v průchodu izolací (např. 0,5cm po obvodu použít trvale pružný tmel.) pro plast. trubky sdružený prostup</t>
  </si>
  <si>
    <t>Pol131</t>
  </si>
  <si>
    <t xml:space="preserve">HZS - odstranění drobných závad, zaregulování apod. Práce lze fakturovat dle skutečně odpracovaných hodin potvrzených v montážním  deníku</t>
  </si>
  <si>
    <t>Pol132</t>
  </si>
  <si>
    <t>Zaregulování průtoků vzduchu</t>
  </si>
  <si>
    <t>Pol133</t>
  </si>
  <si>
    <t xml:space="preserve">Dopravné 8,0% z položky dodávky </t>
  </si>
  <si>
    <t>-1146343999</t>
  </si>
  <si>
    <t>004 - Zdravotechnika</t>
  </si>
  <si>
    <t xml:space="preserve">    4 - Vodorovné konstrukce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</si>
  <si>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</si>
  <si>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</si>
  <si>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</si>
  <si>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Vodorovné konstrukce</t>
  </si>
  <si>
    <t>411388621</t>
  </si>
  <si>
    <t>Zabetonování otvorů tl do 150 mm ze suchých směsí pl do 0,25 m2 ve stropech</t>
  </si>
  <si>
    <t>-343857746</t>
  </si>
  <si>
    <t>612135101</t>
  </si>
  <si>
    <t>Hrubá výplň rýh ve stěnách maltou jakékoli šířky rýhy</t>
  </si>
  <si>
    <t>-1862767518</t>
  </si>
  <si>
    <t>"zpětná zapravení drážek"50*0,15</t>
  </si>
  <si>
    <t>972054341</t>
  </si>
  <si>
    <t>Vybourání otvorů v ŽB stropech nebo klenbách pl do 0,25 m2 tl do 150 mm</t>
  </si>
  <si>
    <t>-650650225</t>
  </si>
  <si>
    <t>"prostupy"6</t>
  </si>
  <si>
    <t>974032164</t>
  </si>
  <si>
    <t>Vysekání rýh ve stěnách nebo příčkách z dutých cihel nebo tvárnic hl do 150 mm š do 150 mm</t>
  </si>
  <si>
    <t>-1993997888</t>
  </si>
  <si>
    <t>"pro rozvody vody a kanalizae"50</t>
  </si>
  <si>
    <t>-775651543</t>
  </si>
  <si>
    <t>948904143</t>
  </si>
  <si>
    <t>3,514*10 'Přepočtené koeficientem množství</t>
  </si>
  <si>
    <t>-867626460</t>
  </si>
  <si>
    <t>-1588481789</t>
  </si>
  <si>
    <t>3,514*19 'Přepočtené koeficientem množství</t>
  </si>
  <si>
    <t>-1088698201</t>
  </si>
  <si>
    <t>-1799233429</t>
  </si>
  <si>
    <t>-986027535</t>
  </si>
  <si>
    <t>0,74*3 'Přepočtené koeficientem množství</t>
  </si>
  <si>
    <t>713420841</t>
  </si>
  <si>
    <t>Odstranění izolace tepelné potrubí rohožemi s úpravou pletivem spojenými drátem tl do 50 mm</t>
  </si>
  <si>
    <t>1486664572</t>
  </si>
  <si>
    <t>713463121</t>
  </si>
  <si>
    <t>Montáž izolace tepelné potrubí potrubními pouzdry bez úpravy uchycenými sponami 1x</t>
  </si>
  <si>
    <t>-40974691</t>
  </si>
  <si>
    <t>R-37789</t>
  </si>
  <si>
    <t xml:space="preserve">Pouzdro izolace potrubí 22 x 20 mm - viz. technické podmínky </t>
  </si>
  <si>
    <t>-2112900907</t>
  </si>
  <si>
    <t>"teplá"20,5</t>
  </si>
  <si>
    <t>"studená"20,5</t>
  </si>
  <si>
    <t>41*1,05 'Přepočtené koeficientem množství</t>
  </si>
  <si>
    <t>721</t>
  </si>
  <si>
    <t>Zdravotechnika - vnitřní kanalizace</t>
  </si>
  <si>
    <t>721110802</t>
  </si>
  <si>
    <t xml:space="preserve">Demontáž potrubí kanalizace </t>
  </si>
  <si>
    <t>215492116</t>
  </si>
  <si>
    <t>721173723</t>
  </si>
  <si>
    <t>Potrubí kanalizační z PE připojovací DN 50</t>
  </si>
  <si>
    <t>-141016305</t>
  </si>
  <si>
    <t>721194104</t>
  </si>
  <si>
    <t>Vyvedení a upevnění odpadních výpustek DN 40/50</t>
  </si>
  <si>
    <t>1461318986</t>
  </si>
  <si>
    <t>721210814</t>
  </si>
  <si>
    <t>Demontáž vpustí podlahových z kyselinovzdorné kameniny DN 125</t>
  </si>
  <si>
    <t>-2120389843</t>
  </si>
  <si>
    <t>721290112</t>
  </si>
  <si>
    <t>Zkouška těsnosti potrubí kanalizace vodou DN 150/DN 200</t>
  </si>
  <si>
    <t>-1256973429</t>
  </si>
  <si>
    <t>998721312</t>
  </si>
  <si>
    <t>Přesun hmot procentní pro vnitřní kanalizaci ruční v objektech v přes 6 do 12 m</t>
  </si>
  <si>
    <t>2091184379</t>
  </si>
  <si>
    <t>998721319</t>
  </si>
  <si>
    <t>Příplatek k ručnímu přesunu hmot procentnímu pro vnitřní kanalizaci za zvětšený přesun ZKD 50 m</t>
  </si>
  <si>
    <t>1943708157</t>
  </si>
  <si>
    <t>492,696*2 'Přepočtené koeficientem množství</t>
  </si>
  <si>
    <t>R-7213089</t>
  </si>
  <si>
    <t>D+M potrubí pro odvod kondenzátu DN 16</t>
  </si>
  <si>
    <t>455965114</t>
  </si>
  <si>
    <t>R-7213095</t>
  </si>
  <si>
    <t>D+M potrubí pro odvod kondenzátu DN 32</t>
  </si>
  <si>
    <t>2143178634</t>
  </si>
  <si>
    <t>R-7213900</t>
  </si>
  <si>
    <t>Napojení nového kanalizačního potrubí na stávající kanalizační potrubí</t>
  </si>
  <si>
    <t>-1044644792</t>
  </si>
  <si>
    <t>R-7215992</t>
  </si>
  <si>
    <t xml:space="preserve">D+M Protipožární manžeta pro DN50 </t>
  </si>
  <si>
    <t>-1695922044</t>
  </si>
  <si>
    <t>722</t>
  </si>
  <si>
    <t>Zdravotechnika - vnitřní vodovod</t>
  </si>
  <si>
    <t>722130803</t>
  </si>
  <si>
    <t xml:space="preserve">Demontáž potrubí ocelové pozinkované závitové </t>
  </si>
  <si>
    <t>1148129885</t>
  </si>
  <si>
    <t>722174022</t>
  </si>
  <si>
    <t>Potrubí vodovodní plastové PPR svar polyfúze PN 20 D 20x3,4 mm</t>
  </si>
  <si>
    <t>-1316129153</t>
  </si>
  <si>
    <t>722190901</t>
  </si>
  <si>
    <t>Uzavření nebo otevření vodovodního potrubí při opravách</t>
  </si>
  <si>
    <t>-1556065337</t>
  </si>
  <si>
    <t>722220121</t>
  </si>
  <si>
    <t>Nástěnka pro baterii G 1/2" s jedním závitem</t>
  </si>
  <si>
    <t>pár</t>
  </si>
  <si>
    <t>-1626634214</t>
  </si>
  <si>
    <t>722290215</t>
  </si>
  <si>
    <t>Zkouška těsnosti vodovodního potrubí hrdlového nebo přírubového DN do 100</t>
  </si>
  <si>
    <t>2017425859</t>
  </si>
  <si>
    <t>722290234</t>
  </si>
  <si>
    <t>Proplach a dezinfekce vodovodního potrubí DN do 80</t>
  </si>
  <si>
    <t>-1354251854</t>
  </si>
  <si>
    <t>998722312</t>
  </si>
  <si>
    <t>Přesun hmot procentní pro vnitřní vodovod ruční v objektech v přes 6 do 12 m</t>
  </si>
  <si>
    <t>-1501969026</t>
  </si>
  <si>
    <t>998722319</t>
  </si>
  <si>
    <t>Příplatek k ručnímu k přesunu hmot procentnímu pro vnitřní vodovod za zvětšený přesun ZKD 50 m</t>
  </si>
  <si>
    <t>1431931034</t>
  </si>
  <si>
    <t>885,53*2 'Přepočtené koeficientem množství</t>
  </si>
  <si>
    <t>R-7220090</t>
  </si>
  <si>
    <t>D+M podružného měření vody pro studenou vodu</t>
  </si>
  <si>
    <t>1448499599</t>
  </si>
  <si>
    <t>R-7220091</t>
  </si>
  <si>
    <t xml:space="preserve">D+M podružného měření vody pro teplou  vodu</t>
  </si>
  <si>
    <t>119745695</t>
  </si>
  <si>
    <t>R-7222200</t>
  </si>
  <si>
    <t>Hygienický rozbor vody</t>
  </si>
  <si>
    <t>1084432856</t>
  </si>
  <si>
    <t>R-7225021</t>
  </si>
  <si>
    <t>Napojení nového vnitřního rozvodu vody na stávající pokračující rozvod vody</t>
  </si>
  <si>
    <t>-1320738425</t>
  </si>
  <si>
    <t>R-7225033</t>
  </si>
  <si>
    <t>D+M Protipožárního tmelu na potrubí</t>
  </si>
  <si>
    <t>1984516037</t>
  </si>
  <si>
    <t>725</t>
  </si>
  <si>
    <t>Zdravotechnika - zařizovací předměty</t>
  </si>
  <si>
    <t>725210821</t>
  </si>
  <si>
    <t>Demontáž umyvadel bez výtokových armatur</t>
  </si>
  <si>
    <t>-9059734</t>
  </si>
  <si>
    <t>725211616</t>
  </si>
  <si>
    <t>Umyvadlo keramické bílé šířky 550 mm s krytem na sifon připevněné na stěnu šrouby</t>
  </si>
  <si>
    <t>1531387080</t>
  </si>
  <si>
    <t>Poznámka k položce:_x000d_
UM - Umyvadlo keramické s otvorem pro baterii, bílé, rozměry 600x490 mm - viz. technické podmínky výrobků _x000d_
vč. polosloupu a sifonu</t>
  </si>
  <si>
    <t>725310821</t>
  </si>
  <si>
    <t>Demontáž dřez jednoduchý na ocelové konzole bez výtokových armatur</t>
  </si>
  <si>
    <t>-1239516004</t>
  </si>
  <si>
    <t>725822613</t>
  </si>
  <si>
    <t>Baterie umyvadlová stojánková páková s výpustí</t>
  </si>
  <si>
    <t>-974121806</t>
  </si>
  <si>
    <t xml:space="preserve">Poznámka k položce:_x000d_
viz. technické podmínky výrobků </t>
  </si>
  <si>
    <t>998725312</t>
  </si>
  <si>
    <t>Přesun hmot procentní pro zařizovací předměty ruční v objektech v přes 6 do 12 m</t>
  </si>
  <si>
    <t>-1962222592</t>
  </si>
  <si>
    <t>998725319</t>
  </si>
  <si>
    <t>Příplatek k ručnímu přesunu hmot procentnímu pro zařizovací předměty za zvětšený přesun ZKD 50 m</t>
  </si>
  <si>
    <t>1555496404</t>
  </si>
  <si>
    <t>923,96*2 'Přepočtené koeficientem množství</t>
  </si>
  <si>
    <t>R-7250011</t>
  </si>
  <si>
    <t>D+M V01 - Zásobník na tekuté mýdlo, bezdotykový, objem 1L vč. kotvení a dodávky kotevních prvků</t>
  </si>
  <si>
    <t>723976045</t>
  </si>
  <si>
    <t>R-7250012</t>
  </si>
  <si>
    <t>D+M V02 - Zásobník na desinfekční gel, bezdotykový, objem 1L vč. kotvení a dodávky kotevních prvků</t>
  </si>
  <si>
    <t>-1397478989</t>
  </si>
  <si>
    <t>R-7250013</t>
  </si>
  <si>
    <t xml:space="preserve">D+M V03 - Zásobník na papírové ručníky skládané  vč. kotvení a dodávky kotevních prvků</t>
  </si>
  <si>
    <t>1289447815</t>
  </si>
  <si>
    <t>R-7250015</t>
  </si>
  <si>
    <t xml:space="preserve">D+M V05 - Odpadkový koš nášlapný, objem 5L </t>
  </si>
  <si>
    <t>-55318623</t>
  </si>
  <si>
    <t>R-7254890</t>
  </si>
  <si>
    <t>D+M Separátor sádry</t>
  </si>
  <si>
    <t>2067554869</t>
  </si>
  <si>
    <t>R-7256091</t>
  </si>
  <si>
    <t xml:space="preserve">D+M Podomítkový klimatizační sifon </t>
  </si>
  <si>
    <t>-2034438519</t>
  </si>
  <si>
    <t xml:space="preserve">005 - Ostatní a vedlejší náklady </t>
  </si>
  <si>
    <t>VRN1 - Průzkumné, geodetické a projektové práce</t>
  </si>
  <si>
    <t>VRN3 - Zařízení staveniště</t>
  </si>
  <si>
    <t>VRN1</t>
  </si>
  <si>
    <t>Průzkumné, geodetické a projektové práce</t>
  </si>
  <si>
    <t>013254001</t>
  </si>
  <si>
    <t xml:space="preserve">Výrobní a dílenská dokumentace </t>
  </si>
  <si>
    <t>1024</t>
  </si>
  <si>
    <t>807300913</t>
  </si>
  <si>
    <t xml:space="preserve">Poznámka k položce:_x000d_
_x000d_
_x000d_
_x000d_
_x000d_
_x000d_
_x000d_
_x000d_
</t>
  </si>
  <si>
    <t>013254002</t>
  </si>
  <si>
    <t>Dokumentace skutečného provedení stavby</t>
  </si>
  <si>
    <t>-1124509677</t>
  </si>
  <si>
    <t>013254101</t>
  </si>
  <si>
    <t xml:space="preserve">Monitoring v průběhu výstavby </t>
  </si>
  <si>
    <t>-1854298352</t>
  </si>
  <si>
    <t xml:space="preserve">Poznámka k položce:_x000d_
_x000d_
_x000d_
Fotodokumentace před zahájením stavby, v průběhu stavby, se zřetelem též na zabudované konstrukce, a při přejímce stavby_x000d_
</t>
  </si>
  <si>
    <t>VRN3</t>
  </si>
  <si>
    <t>Zařízení staveniště</t>
  </si>
  <si>
    <t>R-0321030</t>
  </si>
  <si>
    <t xml:space="preserve">Zařízení staveniště - zřízení, provoz, odstranění </t>
  </si>
  <si>
    <t>-996114504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</si>
  <si>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._x000d_
_x000d_
Součástí jsou také náklady na personální zajištění stavby (Náklady na pracovníky - náklady na mzdy stavbyvedoucích, přípraváře, projektového manažera, případně dalších osob)_x000d_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</si>
</sst>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20240711001Z1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ZŘÍZENÍ DVOU AMBULANCÍ VČETNĚ SPOLEČNÉ ČEKÁRNY V PAVILONU A3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Karviná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7. 11. 2024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Karviná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ATRIS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Barbora Kyšková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'001 - Stavební část'!P134</f>
        <v>0</v>
      </c>
      <c r="AV95" s="128">
        <f>'001 - Stavební část'!J33</f>
        <v>0</v>
      </c>
      <c r="AW95" s="128">
        <f>'001 - Stavební část'!J34</f>
        <v>0</v>
      </c>
      <c r="AX95" s="128">
        <f>'001 - Stavební část'!J35</f>
        <v>0</v>
      </c>
      <c r="AY95" s="128">
        <f>'001 - Stavební část'!J36</f>
        <v>0</v>
      </c>
      <c r="AZ95" s="128">
        <f>'001 - Stavební část'!F33</f>
        <v>0</v>
      </c>
      <c r="BA95" s="128">
        <f>'001 - Stavební část'!F34</f>
        <v>0</v>
      </c>
      <c r="BB95" s="128">
        <f>'001 - Stavební část'!F35</f>
        <v>0</v>
      </c>
      <c r="BC95" s="128">
        <f>'001 - Stavební část'!F36</f>
        <v>0</v>
      </c>
      <c r="BD95" s="130">
        <f>'001 - Stavební část'!F37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Elektroinstalace 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'002 - Elektroinstalace '!P122</f>
        <v>0</v>
      </c>
      <c r="AV96" s="128">
        <f>'002 - Elektroinstalace '!J33</f>
        <v>0</v>
      </c>
      <c r="AW96" s="128">
        <f>'002 - Elektroinstalace '!J34</f>
        <v>0</v>
      </c>
      <c r="AX96" s="128">
        <f>'002 - Elektroinstalace '!J35</f>
        <v>0</v>
      </c>
      <c r="AY96" s="128">
        <f>'002 - Elektroinstalace '!J36</f>
        <v>0</v>
      </c>
      <c r="AZ96" s="128">
        <f>'002 - Elektroinstalace '!F33</f>
        <v>0</v>
      </c>
      <c r="BA96" s="128">
        <f>'002 - Elektroinstalace '!F34</f>
        <v>0</v>
      </c>
      <c r="BB96" s="128">
        <f>'002 - Elektroinstalace '!F35</f>
        <v>0</v>
      </c>
      <c r="BC96" s="128">
        <f>'002 - Elektroinstalace '!F36</f>
        <v>0</v>
      </c>
      <c r="BD96" s="130">
        <f>'002 - Elektroinstalace 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Vzduchotechnika'!J30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'003 - Vzduchotechnika'!P124</f>
        <v>0</v>
      </c>
      <c r="AV97" s="128">
        <f>'003 - Vzduchotechnika'!J33</f>
        <v>0</v>
      </c>
      <c r="AW97" s="128">
        <f>'003 - Vzduchotechnika'!J34</f>
        <v>0</v>
      </c>
      <c r="AX97" s="128">
        <f>'003 - Vzduchotechnika'!J35</f>
        <v>0</v>
      </c>
      <c r="AY97" s="128">
        <f>'003 - Vzduchotechnika'!J36</f>
        <v>0</v>
      </c>
      <c r="AZ97" s="128">
        <f>'003 - Vzduchotechnika'!F33</f>
        <v>0</v>
      </c>
      <c r="BA97" s="128">
        <f>'003 - Vzduchotechnika'!F34</f>
        <v>0</v>
      </c>
      <c r="BB97" s="128">
        <f>'003 - Vzduchotechnika'!F35</f>
        <v>0</v>
      </c>
      <c r="BC97" s="128">
        <f>'003 - Vzduchotechnika'!F36</f>
        <v>0</v>
      </c>
      <c r="BD97" s="130">
        <f>'003 - Vzduchotechnika'!F37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'004 - Zdravotechnika'!J30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'004 - Zdravotechnika'!P127</f>
        <v>0</v>
      </c>
      <c r="AV98" s="128">
        <f>'004 - Zdravotechnika'!J33</f>
        <v>0</v>
      </c>
      <c r="AW98" s="128">
        <f>'004 - Zdravotechnika'!J34</f>
        <v>0</v>
      </c>
      <c r="AX98" s="128">
        <f>'004 - Zdravotechnika'!J35</f>
        <v>0</v>
      </c>
      <c r="AY98" s="128">
        <f>'004 - Zdravotechnika'!J36</f>
        <v>0</v>
      </c>
      <c r="AZ98" s="128">
        <f>'004 - Zdravotechnika'!F33</f>
        <v>0</v>
      </c>
      <c r="BA98" s="128">
        <f>'004 - Zdravotechnika'!F34</f>
        <v>0</v>
      </c>
      <c r="BB98" s="128">
        <f>'004 - Zdravotechnika'!F35</f>
        <v>0</v>
      </c>
      <c r="BC98" s="128">
        <f>'004 - Zdravotechnika'!F36</f>
        <v>0</v>
      </c>
      <c r="BD98" s="130">
        <f>'004 - Zdravotechnika'!F37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16.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'005 - Ostatní a vedlejší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32">
        <v>0</v>
      </c>
      <c r="AT99" s="133">
        <f>ROUND(SUM(AV99:AW99),2)</f>
        <v>0</v>
      </c>
      <c r="AU99" s="134">
        <f>'005 - Ostatní a vedlejší ...'!P118</f>
        <v>0</v>
      </c>
      <c r="AV99" s="133">
        <f>'005 - Ostatní a vedlejší ...'!J33</f>
        <v>0</v>
      </c>
      <c r="AW99" s="133">
        <f>'005 - Ostatní a vedlejší ...'!J34</f>
        <v>0</v>
      </c>
      <c r="AX99" s="133">
        <f>'005 - Ostatní a vedlejší ...'!J35</f>
        <v>0</v>
      </c>
      <c r="AY99" s="133">
        <f>'005 - Ostatní a vedlejší ...'!J36</f>
        <v>0</v>
      </c>
      <c r="AZ99" s="133">
        <f>'005 - Ostatní a vedlejší ...'!F33</f>
        <v>0</v>
      </c>
      <c r="BA99" s="133">
        <f>'005 - Ostatní a vedlejší ...'!F34</f>
        <v>0</v>
      </c>
      <c r="BB99" s="133">
        <f>'005 - Ostatní a vedlejší ...'!F35</f>
        <v>0</v>
      </c>
      <c r="BC99" s="133">
        <f>'005 - Ostatní a vedlejší ...'!F36</f>
        <v>0</v>
      </c>
      <c r="BD99" s="135">
        <f>'005 - Ostatní a vedlejší ...'!F37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0UFpGA8cU4QgSBGVooIKJs0cdx8MBGFoFj0pSvFwflOgQKNQa5pdOZWdCYSvq9pFt+aAqmFsIF+GBhuWHU4xjA==" hashValue="cpqdJe/AKNj4P9BP752lAzt7ReKOdgZAI0y9gANmoLx6F+s0QrxhFIUSMvjKGniYf7ecGTowPcH97gz/1jQ4IA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Stavební část'!C2" display="/"/>
    <hyperlink ref="A96" location="'002 - Elektroinstalace '!C2" display="/"/>
    <hyperlink ref="A97" location="'003 - Vzduchotechnika'!C2" display="/"/>
    <hyperlink ref="A98" location="'004 - Zdravotechnika'!C2" display="/"/>
    <hyperlink ref="A99" location="'005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ZŘÍZENÍ DVOU AMBULANCÍ VČETNĚ SPOLEČNÉ ČEKÁRNY V PAVILONU A3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ROUND((SUM(BE134:BE388)),  2)</f>
        <v>0</v>
      </c>
      <c r="G33" s="38"/>
      <c r="H33" s="38"/>
      <c r="I33" s="155">
        <v>0.21</v>
      </c>
      <c r="J33" s="154">
        <f>ROUND(((SUM(BE134:BE388))*I33),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ROUND((SUM(BF134:BF388)),  2)</f>
        <v>0</v>
      </c>
      <c r="G34" s="38"/>
      <c r="H34" s="38"/>
      <c r="I34" s="155">
        <v>0.12</v>
      </c>
      <c r="J34" s="154">
        <f>ROUND(((SUM(BF134:BF388))*I34),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ROUND((SUM(BG134:BG388)),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ROUND((SUM(BH134:BH388)),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ROUND((SUM(BI134:BI388)),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ZŘÍZENÍ DVOU AMBULANCÍ VČETNĚ SPOLEČNÉ ČEKÁRNY V PAVILONU A3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7. 11. 2024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J134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J135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J136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J149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110</v>
      </c>
      <c r="E100" s="188"/>
      <c r="F100" s="188"/>
      <c r="G100" s="188"/>
      <c r="H100" s="188"/>
      <c r="I100" s="188"/>
      <c r="J100" s="189">
        <f>J178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J215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112</v>
      </c>
      <c r="E102" s="188"/>
      <c r="F102" s="188"/>
      <c r="G102" s="188"/>
      <c r="H102" s="188"/>
      <c r="I102" s="188"/>
      <c r="J102" s="189">
        <f>J225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113</v>
      </c>
      <c r="E103" s="182"/>
      <c r="F103" s="182"/>
      <c r="G103" s="182"/>
      <c r="H103" s="182"/>
      <c r="I103" s="182"/>
      <c r="J103" s="183">
        <f>J229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114</v>
      </c>
      <c r="E104" s="188"/>
      <c r="F104" s="188"/>
      <c r="G104" s="188"/>
      <c r="H104" s="188"/>
      <c r="I104" s="188"/>
      <c r="J104" s="189">
        <f>J230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115</v>
      </c>
      <c r="E105" s="188"/>
      <c r="F105" s="188"/>
      <c r="G105" s="188"/>
      <c r="H105" s="188"/>
      <c r="I105" s="188"/>
      <c r="J105" s="189">
        <f>J233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116</v>
      </c>
      <c r="E106" s="188"/>
      <c r="F106" s="188"/>
      <c r="G106" s="188"/>
      <c r="H106" s="188"/>
      <c r="I106" s="188"/>
      <c r="J106" s="189">
        <f>J252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117</v>
      </c>
      <c r="E107" s="188"/>
      <c r="F107" s="188"/>
      <c r="G107" s="188"/>
      <c r="H107" s="188"/>
      <c r="I107" s="188"/>
      <c r="J107" s="189">
        <f>J259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118</v>
      </c>
      <c r="E108" s="188"/>
      <c r="F108" s="188"/>
      <c r="G108" s="188"/>
      <c r="H108" s="188"/>
      <c r="I108" s="188"/>
      <c r="J108" s="189">
        <f>J265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119</v>
      </c>
      <c r="E109" s="188"/>
      <c r="F109" s="188"/>
      <c r="G109" s="188"/>
      <c r="H109" s="188"/>
      <c r="I109" s="188"/>
      <c r="J109" s="189">
        <f>J280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120</v>
      </c>
      <c r="E110" s="188"/>
      <c r="F110" s="188"/>
      <c r="G110" s="188"/>
      <c r="H110" s="188"/>
      <c r="I110" s="188"/>
      <c r="J110" s="189">
        <f>J297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121</v>
      </c>
      <c r="E111" s="188"/>
      <c r="F111" s="188"/>
      <c r="G111" s="188"/>
      <c r="H111" s="188"/>
      <c r="I111" s="188"/>
      <c r="J111" s="189">
        <f>J305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122</v>
      </c>
      <c r="E112" s="188"/>
      <c r="F112" s="188"/>
      <c r="G112" s="188"/>
      <c r="H112" s="188"/>
      <c r="I112" s="188"/>
      <c r="J112" s="189">
        <f>J349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123</v>
      </c>
      <c r="E113" s="188"/>
      <c r="F113" s="188"/>
      <c r="G113" s="188"/>
      <c r="H113" s="188"/>
      <c r="I113" s="188"/>
      <c r="J113" s="189">
        <f>J373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124</v>
      </c>
      <c r="E114" s="188"/>
      <c r="F114" s="188"/>
      <c r="G114" s="188"/>
      <c r="H114" s="188"/>
      <c r="I114" s="188"/>
      <c r="J114" s="189">
        <f>J378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20" s="2" customFormat="1" ht="6.96" customHeight="1">
      <c r="A120" s="38"/>
      <c r="B120" s="68"/>
      <c r="C120" s="69"/>
      <c r="D120" s="69"/>
      <c r="E120" s="69"/>
      <c r="F120" s="69"/>
      <c r="G120" s="69"/>
      <c r="H120" s="69"/>
      <c r="I120" s="69"/>
      <c r="J120" s="69"/>
      <c r="K120" s="69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4.96" customHeight="1">
      <c r="A121" s="38"/>
      <c r="B121" s="39"/>
      <c r="C121" s="23" t="s">
        <v>125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16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6.25" customHeight="1">
      <c r="A124" s="38"/>
      <c r="B124" s="39"/>
      <c r="C124" s="40"/>
      <c r="D124" s="40"/>
      <c r="E124" s="174" t="str">
        <f>E7</f>
        <v>ZŘÍZENÍ DVOU AMBULANCÍ VČETNĚ SPOLEČNÉ ČEKÁRNY V PAVILONU A3</v>
      </c>
      <c r="F124" s="32"/>
      <c r="G124" s="32"/>
      <c r="H124" s="32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100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6.5" customHeight="1">
      <c r="A126" s="38"/>
      <c r="B126" s="39"/>
      <c r="C126" s="40"/>
      <c r="D126" s="40"/>
      <c r="E126" s="76" t="str">
        <f>E9</f>
        <v>001 - Stavební část</v>
      </c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20</v>
      </c>
      <c r="D128" s="40"/>
      <c r="E128" s="40"/>
      <c r="F128" s="27" t="str">
        <f>F12</f>
        <v>Karviná</v>
      </c>
      <c r="G128" s="40"/>
      <c r="H128" s="40"/>
      <c r="I128" s="32" t="s">
        <v>22</v>
      </c>
      <c r="J128" s="79" t="str">
        <f>IF(J12="","",J12)</f>
        <v>7. 11. 2024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24</v>
      </c>
      <c r="D130" s="40"/>
      <c r="E130" s="40"/>
      <c r="F130" s="27" t="str">
        <f>E15</f>
        <v>Statutární město Karviná</v>
      </c>
      <c r="G130" s="40"/>
      <c r="H130" s="40"/>
      <c r="I130" s="32" t="s">
        <v>30</v>
      </c>
      <c r="J130" s="36" t="str">
        <f>E21</f>
        <v>ATRIS s.r.o.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28</v>
      </c>
      <c r="D131" s="40"/>
      <c r="E131" s="40"/>
      <c r="F131" s="27" t="str">
        <f>IF(E18="","",E18)</f>
        <v>Vyplň údaj</v>
      </c>
      <c r="G131" s="40"/>
      <c r="H131" s="40"/>
      <c r="I131" s="32" t="s">
        <v>33</v>
      </c>
      <c r="J131" s="36" t="str">
        <f>E24</f>
        <v>Barbora Kyšková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0.32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11" customFormat="1" ht="29.28" customHeight="1">
      <c r="A133" s="191"/>
      <c r="B133" s="192"/>
      <c r="C133" s="193" t="s">
        <v>126</v>
      </c>
      <c r="D133" s="194" t="s">
        <v>61</v>
      </c>
      <c r="E133" s="194" t="s">
        <v>57</v>
      </c>
      <c r="F133" s="194" t="s">
        <v>58</v>
      </c>
      <c r="G133" s="194" t="s">
        <v>127</v>
      </c>
      <c r="H133" s="194" t="s">
        <v>128</v>
      </c>
      <c r="I133" s="194" t="s">
        <v>129</v>
      </c>
      <c r="J133" s="194" t="s">
        <v>104</v>
      </c>
      <c r="K133" s="195" t="s">
        <v>130</v>
      </c>
      <c r="L133" s="196"/>
      <c r="M133" s="100" t="s">
        <v>1</v>
      </c>
      <c r="N133" s="101" t="s">
        <v>40</v>
      </c>
      <c r="O133" s="101" t="s">
        <v>131</v>
      </c>
      <c r="P133" s="101" t="s">
        <v>132</v>
      </c>
      <c r="Q133" s="101" t="s">
        <v>133</v>
      </c>
      <c r="R133" s="101" t="s">
        <v>134</v>
      </c>
      <c r="S133" s="101" t="s">
        <v>135</v>
      </c>
      <c r="T133" s="102" t="s">
        <v>136</v>
      </c>
      <c r="U133" s="191"/>
      <c r="V133" s="191"/>
      <c r="W133" s="191"/>
      <c r="X133" s="191"/>
      <c r="Y133" s="191"/>
      <c r="Z133" s="191"/>
      <c r="AA133" s="191"/>
      <c r="AB133" s="191"/>
      <c r="AC133" s="191"/>
      <c r="AD133" s="191"/>
      <c r="AE133" s="191"/>
    </row>
    <row r="134" s="2" customFormat="1" ht="22.8" customHeight="1">
      <c r="A134" s="38"/>
      <c r="B134" s="39"/>
      <c r="C134" s="107" t="s">
        <v>137</v>
      </c>
      <c r="D134" s="40"/>
      <c r="E134" s="40"/>
      <c r="F134" s="40"/>
      <c r="G134" s="40"/>
      <c r="H134" s="40"/>
      <c r="I134" s="40"/>
      <c r="J134" s="197">
        <f>BK134</f>
        <v>0</v>
      </c>
      <c r="K134" s="40"/>
      <c r="L134" s="44"/>
      <c r="M134" s="103"/>
      <c r="N134" s="198"/>
      <c r="O134" s="104"/>
      <c r="P134" s="199">
        <f>P135+P229</f>
        <v>0</v>
      </c>
      <c r="Q134" s="104"/>
      <c r="R134" s="199">
        <f>R135+R229</f>
        <v>82.839708030000016</v>
      </c>
      <c r="S134" s="104"/>
      <c r="T134" s="200">
        <f>T135+T229</f>
        <v>112.571962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75</v>
      </c>
      <c r="AU134" s="17" t="s">
        <v>106</v>
      </c>
      <c r="BK134" s="201">
        <f>BK135+BK229</f>
        <v>0</v>
      </c>
    </row>
    <row r="135" s="12" customFormat="1" ht="25.92" customHeight="1">
      <c r="A135" s="12"/>
      <c r="B135" s="202"/>
      <c r="C135" s="203"/>
      <c r="D135" s="204" t="s">
        <v>75</v>
      </c>
      <c r="E135" s="205" t="s">
        <v>138</v>
      </c>
      <c r="F135" s="205" t="s">
        <v>139</v>
      </c>
      <c r="G135" s="203"/>
      <c r="H135" s="203"/>
      <c r="I135" s="206"/>
      <c r="J135" s="207">
        <f>BK135</f>
        <v>0</v>
      </c>
      <c r="K135" s="203"/>
      <c r="L135" s="208"/>
      <c r="M135" s="209"/>
      <c r="N135" s="210"/>
      <c r="O135" s="210"/>
      <c r="P135" s="211">
        <f>P136+P149+P178+P215+P225</f>
        <v>0</v>
      </c>
      <c r="Q135" s="210"/>
      <c r="R135" s="211">
        <f>R136+R149+R178+R215+R225</f>
        <v>77.65106094</v>
      </c>
      <c r="S135" s="210"/>
      <c r="T135" s="212">
        <f>T136+T149+T178+T215+T225</f>
        <v>100.591262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3" t="s">
        <v>84</v>
      </c>
      <c r="AT135" s="214" t="s">
        <v>75</v>
      </c>
      <c r="AU135" s="214" t="s">
        <v>76</v>
      </c>
      <c r="AY135" s="213" t="s">
        <v>140</v>
      </c>
      <c r="BK135" s="215">
        <f>BK136+BK149+BK178+BK215+BK225</f>
        <v>0</v>
      </c>
    </row>
    <row r="136" s="12" customFormat="1" ht="22.8" customHeight="1">
      <c r="A136" s="12"/>
      <c r="B136" s="202"/>
      <c r="C136" s="203"/>
      <c r="D136" s="204" t="s">
        <v>75</v>
      </c>
      <c r="E136" s="216" t="s">
        <v>141</v>
      </c>
      <c r="F136" s="216" t="s">
        <v>142</v>
      </c>
      <c r="G136" s="203"/>
      <c r="H136" s="203"/>
      <c r="I136" s="206"/>
      <c r="J136" s="217">
        <f>BK136</f>
        <v>0</v>
      </c>
      <c r="K136" s="203"/>
      <c r="L136" s="208"/>
      <c r="M136" s="209"/>
      <c r="N136" s="210"/>
      <c r="O136" s="210"/>
      <c r="P136" s="211">
        <f>SUM(P137:P148)</f>
        <v>0</v>
      </c>
      <c r="Q136" s="210"/>
      <c r="R136" s="211">
        <f>SUM(R137:R148)</f>
        <v>3.1293014400000004</v>
      </c>
      <c r="S136" s="210"/>
      <c r="T136" s="212">
        <f>SUM(T137:T148)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84</v>
      </c>
      <c r="AT136" s="214" t="s">
        <v>75</v>
      </c>
      <c r="AU136" s="214" t="s">
        <v>84</v>
      </c>
      <c r="AY136" s="213" t="s">
        <v>140</v>
      </c>
      <c r="BK136" s="215">
        <f>SUM(BK137:BK148)</f>
        <v>0</v>
      </c>
    </row>
    <row r="137" s="2" customFormat="1" ht="33" customHeight="1">
      <c r="A137" s="38"/>
      <c r="B137" s="39"/>
      <c r="C137" s="218" t="s">
        <v>84</v>
      </c>
      <c r="D137" s="218" t="s">
        <v>143</v>
      </c>
      <c r="E137" s="219" t="s">
        <v>144</v>
      </c>
      <c r="F137" s="220" t="s">
        <v>145</v>
      </c>
      <c r="G137" s="221" t="s">
        <v>146</v>
      </c>
      <c r="H137" s="222">
        <v>2</v>
      </c>
      <c r="I137" s="223"/>
      <c r="J137" s="224">
        <f>ROUND(I137*H137,2)</f>
        <v>0</v>
      </c>
      <c r="K137" s="220" t="s">
        <v>147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0.02628</v>
      </c>
      <c r="R137" s="227">
        <f>Q137*H137</f>
        <v>0.05256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148</v>
      </c>
      <c r="AT137" s="229" t="s">
        <v>143</v>
      </c>
      <c r="AU137" s="229" t="s">
        <v>86</v>
      </c>
      <c r="AY137" s="17" t="s">
        <v>140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148</v>
      </c>
      <c r="BM137" s="229" t="s">
        <v>149</v>
      </c>
    </row>
    <row r="138" s="13" customFormat="1">
      <c r="A138" s="13"/>
      <c r="B138" s="231"/>
      <c r="C138" s="232"/>
      <c r="D138" s="233" t="s">
        <v>150</v>
      </c>
      <c r="E138" s="234" t="s">
        <v>1</v>
      </c>
      <c r="F138" s="235" t="s">
        <v>151</v>
      </c>
      <c r="G138" s="232"/>
      <c r="H138" s="236">
        <v>2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150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140</v>
      </c>
    </row>
    <row r="139" s="2" customFormat="1" ht="24.15" customHeight="1">
      <c r="A139" s="38"/>
      <c r="B139" s="39"/>
      <c r="C139" s="218" t="s">
        <v>86</v>
      </c>
      <c r="D139" s="218" t="s">
        <v>143</v>
      </c>
      <c r="E139" s="219" t="s">
        <v>152</v>
      </c>
      <c r="F139" s="220" t="s">
        <v>153</v>
      </c>
      <c r="G139" s="221" t="s">
        <v>154</v>
      </c>
      <c r="H139" s="222">
        <v>33.073</v>
      </c>
      <c r="I139" s="223"/>
      <c r="J139" s="224">
        <f>ROUND(I139*H139,2)</f>
        <v>0</v>
      </c>
      <c r="K139" s="220" t="s">
        <v>147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0.06172</v>
      </c>
      <c r="R139" s="227">
        <f>Q139*H139</f>
        <v>2.04126556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148</v>
      </c>
      <c r="AT139" s="229" t="s">
        <v>143</v>
      </c>
      <c r="AU139" s="229" t="s">
        <v>86</v>
      </c>
      <c r="AY139" s="17" t="s">
        <v>140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148</v>
      </c>
      <c r="BM139" s="229" t="s">
        <v>155</v>
      </c>
    </row>
    <row r="140" s="13" customFormat="1">
      <c r="A140" s="13"/>
      <c r="B140" s="231"/>
      <c r="C140" s="232"/>
      <c r="D140" s="233" t="s">
        <v>150</v>
      </c>
      <c r="E140" s="234" t="s">
        <v>1</v>
      </c>
      <c r="F140" s="235" t="s">
        <v>156</v>
      </c>
      <c r="G140" s="232"/>
      <c r="H140" s="236">
        <v>38.273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150</v>
      </c>
      <c r="AU140" s="242" t="s">
        <v>86</v>
      </c>
      <c r="AV140" s="13" t="s">
        <v>86</v>
      </c>
      <c r="AW140" s="13" t="s">
        <v>32</v>
      </c>
      <c r="AX140" s="13" t="s">
        <v>76</v>
      </c>
      <c r="AY140" s="242" t="s">
        <v>140</v>
      </c>
    </row>
    <row r="141" s="13" customFormat="1">
      <c r="A141" s="13"/>
      <c r="B141" s="231"/>
      <c r="C141" s="232"/>
      <c r="D141" s="233" t="s">
        <v>150</v>
      </c>
      <c r="E141" s="234" t="s">
        <v>1</v>
      </c>
      <c r="F141" s="235" t="s">
        <v>157</v>
      </c>
      <c r="G141" s="232"/>
      <c r="H141" s="236">
        <v>-5.2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150</v>
      </c>
      <c r="AU141" s="242" t="s">
        <v>86</v>
      </c>
      <c r="AV141" s="13" t="s">
        <v>86</v>
      </c>
      <c r="AW141" s="13" t="s">
        <v>32</v>
      </c>
      <c r="AX141" s="13" t="s">
        <v>76</v>
      </c>
      <c r="AY141" s="242" t="s">
        <v>140</v>
      </c>
    </row>
    <row r="142" s="14" customFormat="1">
      <c r="A142" s="14"/>
      <c r="B142" s="243"/>
      <c r="C142" s="244"/>
      <c r="D142" s="233" t="s">
        <v>150</v>
      </c>
      <c r="E142" s="245" t="s">
        <v>1</v>
      </c>
      <c r="F142" s="246" t="s">
        <v>158</v>
      </c>
      <c r="G142" s="244"/>
      <c r="H142" s="247">
        <v>33.073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150</v>
      </c>
      <c r="AU142" s="253" t="s">
        <v>86</v>
      </c>
      <c r="AV142" s="14" t="s">
        <v>148</v>
      </c>
      <c r="AW142" s="14" t="s">
        <v>32</v>
      </c>
      <c r="AX142" s="14" t="s">
        <v>84</v>
      </c>
      <c r="AY142" s="253" t="s">
        <v>140</v>
      </c>
    </row>
    <row r="143" s="2" customFormat="1" ht="24.15" customHeight="1">
      <c r="A143" s="38"/>
      <c r="B143" s="39"/>
      <c r="C143" s="218" t="s">
        <v>141</v>
      </c>
      <c r="D143" s="218" t="s">
        <v>143</v>
      </c>
      <c r="E143" s="219" t="s">
        <v>159</v>
      </c>
      <c r="F143" s="220" t="s">
        <v>160</v>
      </c>
      <c r="G143" s="221" t="s">
        <v>154</v>
      </c>
      <c r="H143" s="222">
        <v>13.028</v>
      </c>
      <c r="I143" s="223"/>
      <c r="J143" s="224">
        <f>ROUND(I143*H143,2)</f>
        <v>0</v>
      </c>
      <c r="K143" s="220" t="s">
        <v>147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0.07921</v>
      </c>
      <c r="R143" s="227">
        <f>Q143*H143</f>
        <v>1.0319478800000002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86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148</v>
      </c>
      <c r="BM143" s="229" t="s">
        <v>161</v>
      </c>
    </row>
    <row r="144" s="13" customFormat="1">
      <c r="A144" s="13"/>
      <c r="B144" s="231"/>
      <c r="C144" s="232"/>
      <c r="D144" s="233" t="s">
        <v>150</v>
      </c>
      <c r="E144" s="234" t="s">
        <v>1</v>
      </c>
      <c r="F144" s="235" t="s">
        <v>162</v>
      </c>
      <c r="G144" s="232"/>
      <c r="H144" s="236">
        <v>13.028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150</v>
      </c>
      <c r="AU144" s="242" t="s">
        <v>86</v>
      </c>
      <c r="AV144" s="13" t="s">
        <v>86</v>
      </c>
      <c r="AW144" s="13" t="s">
        <v>32</v>
      </c>
      <c r="AX144" s="13" t="s">
        <v>84</v>
      </c>
      <c r="AY144" s="242" t="s">
        <v>140</v>
      </c>
    </row>
    <row r="145" s="2" customFormat="1" ht="24.15" customHeight="1">
      <c r="A145" s="38"/>
      <c r="B145" s="39"/>
      <c r="C145" s="218" t="s">
        <v>148</v>
      </c>
      <c r="D145" s="218" t="s">
        <v>143</v>
      </c>
      <c r="E145" s="219" t="s">
        <v>163</v>
      </c>
      <c r="F145" s="220" t="s">
        <v>164</v>
      </c>
      <c r="G145" s="221" t="s">
        <v>165</v>
      </c>
      <c r="H145" s="222">
        <v>25.2</v>
      </c>
      <c r="I145" s="223"/>
      <c r="J145" s="224">
        <f>ROUND(I145*H145,2)</f>
        <v>0</v>
      </c>
      <c r="K145" s="220" t="s">
        <v>147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0.00013999999999999998</v>
      </c>
      <c r="R145" s="227">
        <f>Q145*H145</f>
        <v>0.0035279999999999996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148</v>
      </c>
      <c r="AT145" s="229" t="s">
        <v>143</v>
      </c>
      <c r="AU145" s="229" t="s">
        <v>86</v>
      </c>
      <c r="AY145" s="17" t="s">
        <v>140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148</v>
      </c>
      <c r="BM145" s="229" t="s">
        <v>166</v>
      </c>
    </row>
    <row r="146" s="13" customFormat="1">
      <c r="A146" s="13"/>
      <c r="B146" s="231"/>
      <c r="C146" s="232"/>
      <c r="D146" s="233" t="s">
        <v>150</v>
      </c>
      <c r="E146" s="234" t="s">
        <v>1</v>
      </c>
      <c r="F146" s="235" t="s">
        <v>167</v>
      </c>
      <c r="G146" s="232"/>
      <c r="H146" s="236">
        <v>25.2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150</v>
      </c>
      <c r="AU146" s="242" t="s">
        <v>86</v>
      </c>
      <c r="AV146" s="13" t="s">
        <v>86</v>
      </c>
      <c r="AW146" s="13" t="s">
        <v>32</v>
      </c>
      <c r="AX146" s="13" t="s">
        <v>84</v>
      </c>
      <c r="AY146" s="242" t="s">
        <v>140</v>
      </c>
    </row>
    <row r="147" s="2" customFormat="1" ht="21.75" customHeight="1">
      <c r="A147" s="38"/>
      <c r="B147" s="39"/>
      <c r="C147" s="218" t="s">
        <v>168</v>
      </c>
      <c r="D147" s="218" t="s">
        <v>143</v>
      </c>
      <c r="E147" s="219" t="s">
        <v>169</v>
      </c>
      <c r="F147" s="220" t="s">
        <v>170</v>
      </c>
      <c r="G147" s="221" t="s">
        <v>146</v>
      </c>
      <c r="H147" s="222">
        <v>6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148</v>
      </c>
      <c r="AT147" s="229" t="s">
        <v>143</v>
      </c>
      <c r="AU147" s="229" t="s">
        <v>86</v>
      </c>
      <c r="AY147" s="17" t="s">
        <v>140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148</v>
      </c>
      <c r="BM147" s="229" t="s">
        <v>171</v>
      </c>
    </row>
    <row r="148" s="2" customFormat="1" ht="21.75" customHeight="1">
      <c r="A148" s="38"/>
      <c r="B148" s="39"/>
      <c r="C148" s="218" t="s">
        <v>172</v>
      </c>
      <c r="D148" s="218" t="s">
        <v>143</v>
      </c>
      <c r="E148" s="219" t="s">
        <v>173</v>
      </c>
      <c r="F148" s="220" t="s">
        <v>174</v>
      </c>
      <c r="G148" s="221" t="s">
        <v>146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148</v>
      </c>
      <c r="AT148" s="229" t="s">
        <v>143</v>
      </c>
      <c r="AU148" s="229" t="s">
        <v>86</v>
      </c>
      <c r="AY148" s="17" t="s">
        <v>140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148</v>
      </c>
      <c r="BM148" s="229" t="s">
        <v>175</v>
      </c>
    </row>
    <row r="149" s="12" customFormat="1" ht="22.8" customHeight="1">
      <c r="A149" s="12"/>
      <c r="B149" s="202"/>
      <c r="C149" s="203"/>
      <c r="D149" s="204" t="s">
        <v>75</v>
      </c>
      <c r="E149" s="216" t="s">
        <v>172</v>
      </c>
      <c r="F149" s="216" t="s">
        <v>176</v>
      </c>
      <c r="G149" s="203"/>
      <c r="H149" s="203"/>
      <c r="I149" s="206"/>
      <c r="J149" s="217">
        <f>BK149</f>
        <v>0</v>
      </c>
      <c r="K149" s="203"/>
      <c r="L149" s="208"/>
      <c r="M149" s="209"/>
      <c r="N149" s="210"/>
      <c r="O149" s="210"/>
      <c r="P149" s="211">
        <f>SUM(P150:P177)</f>
        <v>0</v>
      </c>
      <c r="Q149" s="210"/>
      <c r="R149" s="211">
        <f>SUM(R150:R177)</f>
        <v>74.459459500000016</v>
      </c>
      <c r="S149" s="210"/>
      <c r="T149" s="212">
        <f>SUM(T150:T177)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84</v>
      </c>
      <c r="AT149" s="214" t="s">
        <v>75</v>
      </c>
      <c r="AU149" s="214" t="s">
        <v>84</v>
      </c>
      <c r="AY149" s="213" t="s">
        <v>140</v>
      </c>
      <c r="BK149" s="215">
        <f>SUM(BK150:BK177)</f>
        <v>0</v>
      </c>
    </row>
    <row r="150" s="2" customFormat="1" ht="24.15" customHeight="1">
      <c r="A150" s="38"/>
      <c r="B150" s="39"/>
      <c r="C150" s="218" t="s">
        <v>177</v>
      </c>
      <c r="D150" s="218" t="s">
        <v>143</v>
      </c>
      <c r="E150" s="219" t="s">
        <v>178</v>
      </c>
      <c r="F150" s="220" t="s">
        <v>179</v>
      </c>
      <c r="G150" s="221" t="s">
        <v>154</v>
      </c>
      <c r="H150" s="222">
        <v>599.13</v>
      </c>
      <c r="I150" s="223"/>
      <c r="J150" s="224">
        <f>ROUND(I150*H150,2)</f>
        <v>0</v>
      </c>
      <c r="K150" s="220" t="s">
        <v>147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0.00735</v>
      </c>
      <c r="R150" s="227">
        <f>Q150*H150</f>
        <v>4.4036054999999992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148</v>
      </c>
      <c r="AT150" s="229" t="s">
        <v>143</v>
      </c>
      <c r="AU150" s="229" t="s">
        <v>86</v>
      </c>
      <c r="AY150" s="17" t="s">
        <v>140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148</v>
      </c>
      <c r="BM150" s="229" t="s">
        <v>180</v>
      </c>
    </row>
    <row r="151" s="15" customFormat="1">
      <c r="A151" s="15"/>
      <c r="B151" s="254"/>
      <c r="C151" s="255"/>
      <c r="D151" s="233" t="s">
        <v>150</v>
      </c>
      <c r="E151" s="256" t="s">
        <v>1</v>
      </c>
      <c r="F151" s="257" t="s">
        <v>181</v>
      </c>
      <c r="G151" s="255"/>
      <c r="H151" s="256" t="s">
        <v>1</v>
      </c>
      <c r="I151" s="258"/>
      <c r="J151" s="255"/>
      <c r="K151" s="255"/>
      <c r="L151" s="259"/>
      <c r="M151" s="260"/>
      <c r="N151" s="261"/>
      <c r="O151" s="261"/>
      <c r="P151" s="261"/>
      <c r="Q151" s="261"/>
      <c r="R151" s="261"/>
      <c r="S151" s="261"/>
      <c r="T151" s="262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3" t="s">
        <v>150</v>
      </c>
      <c r="AU151" s="263" t="s">
        <v>86</v>
      </c>
      <c r="AV151" s="15" t="s">
        <v>84</v>
      </c>
      <c r="AW151" s="15" t="s">
        <v>32</v>
      </c>
      <c r="AX151" s="15" t="s">
        <v>76</v>
      </c>
      <c r="AY151" s="263" t="s">
        <v>140</v>
      </c>
    </row>
    <row r="152" s="13" customFormat="1">
      <c r="A152" s="13"/>
      <c r="B152" s="231"/>
      <c r="C152" s="232"/>
      <c r="D152" s="233" t="s">
        <v>150</v>
      </c>
      <c r="E152" s="234" t="s">
        <v>1</v>
      </c>
      <c r="F152" s="235" t="s">
        <v>182</v>
      </c>
      <c r="G152" s="232"/>
      <c r="H152" s="236">
        <v>599.13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150</v>
      </c>
      <c r="AU152" s="242" t="s">
        <v>86</v>
      </c>
      <c r="AV152" s="13" t="s">
        <v>86</v>
      </c>
      <c r="AW152" s="13" t="s">
        <v>32</v>
      </c>
      <c r="AX152" s="13" t="s">
        <v>84</v>
      </c>
      <c r="AY152" s="242" t="s">
        <v>140</v>
      </c>
    </row>
    <row r="153" s="2" customFormat="1" ht="21.75" customHeight="1">
      <c r="A153" s="38"/>
      <c r="B153" s="39"/>
      <c r="C153" s="218" t="s">
        <v>183</v>
      </c>
      <c r="D153" s="218" t="s">
        <v>143</v>
      </c>
      <c r="E153" s="219" t="s">
        <v>184</v>
      </c>
      <c r="F153" s="220" t="s">
        <v>185</v>
      </c>
      <c r="G153" s="221" t="s">
        <v>154</v>
      </c>
      <c r="H153" s="222">
        <v>661.5</v>
      </c>
      <c r="I153" s="223"/>
      <c r="J153" s="224">
        <f>ROUND(I153*H153,2)</f>
        <v>0</v>
      </c>
      <c r="K153" s="220" t="s">
        <v>147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0.00438</v>
      </c>
      <c r="R153" s="227">
        <f>Q153*H153</f>
        <v>2.89737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148</v>
      </c>
      <c r="AT153" s="229" t="s">
        <v>143</v>
      </c>
      <c r="AU153" s="229" t="s">
        <v>86</v>
      </c>
      <c r="AY153" s="17" t="s">
        <v>140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148</v>
      </c>
      <c r="BM153" s="229" t="s">
        <v>186</v>
      </c>
    </row>
    <row r="154" s="15" customFormat="1">
      <c r="A154" s="15"/>
      <c r="B154" s="254"/>
      <c r="C154" s="255"/>
      <c r="D154" s="233" t="s">
        <v>150</v>
      </c>
      <c r="E154" s="256" t="s">
        <v>1</v>
      </c>
      <c r="F154" s="257" t="s">
        <v>181</v>
      </c>
      <c r="G154" s="255"/>
      <c r="H154" s="256" t="s">
        <v>1</v>
      </c>
      <c r="I154" s="258"/>
      <c r="J154" s="255"/>
      <c r="K154" s="255"/>
      <c r="L154" s="259"/>
      <c r="M154" s="260"/>
      <c r="N154" s="261"/>
      <c r="O154" s="261"/>
      <c r="P154" s="261"/>
      <c r="Q154" s="261"/>
      <c r="R154" s="261"/>
      <c r="S154" s="261"/>
      <c r="T154" s="26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3" t="s">
        <v>150</v>
      </c>
      <c r="AU154" s="263" t="s">
        <v>86</v>
      </c>
      <c r="AV154" s="15" t="s">
        <v>84</v>
      </c>
      <c r="AW154" s="15" t="s">
        <v>32</v>
      </c>
      <c r="AX154" s="15" t="s">
        <v>76</v>
      </c>
      <c r="AY154" s="263" t="s">
        <v>140</v>
      </c>
    </row>
    <row r="155" s="13" customFormat="1">
      <c r="A155" s="13"/>
      <c r="B155" s="231"/>
      <c r="C155" s="232"/>
      <c r="D155" s="233" t="s">
        <v>150</v>
      </c>
      <c r="E155" s="234" t="s">
        <v>1</v>
      </c>
      <c r="F155" s="235" t="s">
        <v>187</v>
      </c>
      <c r="G155" s="232"/>
      <c r="H155" s="236">
        <v>661.5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150</v>
      </c>
      <c r="AU155" s="242" t="s">
        <v>86</v>
      </c>
      <c r="AV155" s="13" t="s">
        <v>86</v>
      </c>
      <c r="AW155" s="13" t="s">
        <v>32</v>
      </c>
      <c r="AX155" s="13" t="s">
        <v>84</v>
      </c>
      <c r="AY155" s="242" t="s">
        <v>140</v>
      </c>
    </row>
    <row r="156" s="2" customFormat="1" ht="24.15" customHeight="1">
      <c r="A156" s="38"/>
      <c r="B156" s="39"/>
      <c r="C156" s="218" t="s">
        <v>188</v>
      </c>
      <c r="D156" s="218" t="s">
        <v>143</v>
      </c>
      <c r="E156" s="219" t="s">
        <v>189</v>
      </c>
      <c r="F156" s="220" t="s">
        <v>190</v>
      </c>
      <c r="G156" s="221" t="s">
        <v>154</v>
      </c>
      <c r="H156" s="222">
        <v>661.5</v>
      </c>
      <c r="I156" s="223"/>
      <c r="J156" s="224">
        <f>ROUND(I156*H156,2)</f>
        <v>0</v>
      </c>
      <c r="K156" s="220" t="s">
        <v>147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0.01838</v>
      </c>
      <c r="R156" s="227">
        <f>Q156*H156</f>
        <v>12.15837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148</v>
      </c>
      <c r="AT156" s="229" t="s">
        <v>143</v>
      </c>
      <c r="AU156" s="229" t="s">
        <v>86</v>
      </c>
      <c r="AY156" s="17" t="s">
        <v>140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148</v>
      </c>
      <c r="BM156" s="229" t="s">
        <v>191</v>
      </c>
    </row>
    <row r="157" s="15" customFormat="1">
      <c r="A157" s="15"/>
      <c r="B157" s="254"/>
      <c r="C157" s="255"/>
      <c r="D157" s="233" t="s">
        <v>150</v>
      </c>
      <c r="E157" s="256" t="s">
        <v>1</v>
      </c>
      <c r="F157" s="257" t="s">
        <v>181</v>
      </c>
      <c r="G157" s="255"/>
      <c r="H157" s="256" t="s">
        <v>1</v>
      </c>
      <c r="I157" s="258"/>
      <c r="J157" s="255"/>
      <c r="K157" s="255"/>
      <c r="L157" s="259"/>
      <c r="M157" s="260"/>
      <c r="N157" s="261"/>
      <c r="O157" s="261"/>
      <c r="P157" s="261"/>
      <c r="Q157" s="261"/>
      <c r="R157" s="261"/>
      <c r="S157" s="261"/>
      <c r="T157" s="262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3" t="s">
        <v>150</v>
      </c>
      <c r="AU157" s="263" t="s">
        <v>86</v>
      </c>
      <c r="AV157" s="15" t="s">
        <v>84</v>
      </c>
      <c r="AW157" s="15" t="s">
        <v>32</v>
      </c>
      <c r="AX157" s="15" t="s">
        <v>76</v>
      </c>
      <c r="AY157" s="263" t="s">
        <v>140</v>
      </c>
    </row>
    <row r="158" s="13" customFormat="1">
      <c r="A158" s="13"/>
      <c r="B158" s="231"/>
      <c r="C158" s="232"/>
      <c r="D158" s="233" t="s">
        <v>150</v>
      </c>
      <c r="E158" s="234" t="s">
        <v>1</v>
      </c>
      <c r="F158" s="235" t="s">
        <v>187</v>
      </c>
      <c r="G158" s="232"/>
      <c r="H158" s="236">
        <v>661.5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150</v>
      </c>
      <c r="AU158" s="242" t="s">
        <v>86</v>
      </c>
      <c r="AV158" s="13" t="s">
        <v>86</v>
      </c>
      <c r="AW158" s="13" t="s">
        <v>32</v>
      </c>
      <c r="AX158" s="13" t="s">
        <v>84</v>
      </c>
      <c r="AY158" s="242" t="s">
        <v>140</v>
      </c>
    </row>
    <row r="159" s="2" customFormat="1" ht="24.15" customHeight="1">
      <c r="A159" s="38"/>
      <c r="B159" s="39"/>
      <c r="C159" s="218" t="s">
        <v>192</v>
      </c>
      <c r="D159" s="218" t="s">
        <v>143</v>
      </c>
      <c r="E159" s="219" t="s">
        <v>193</v>
      </c>
      <c r="F159" s="220" t="s">
        <v>194</v>
      </c>
      <c r="G159" s="221" t="s">
        <v>154</v>
      </c>
      <c r="H159" s="222">
        <v>2646</v>
      </c>
      <c r="I159" s="223"/>
      <c r="J159" s="224">
        <f>ROUND(I159*H159,2)</f>
        <v>0</v>
      </c>
      <c r="K159" s="220" t="s">
        <v>147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0.0079</v>
      </c>
      <c r="R159" s="227">
        <f>Q159*H159</f>
        <v>20.9034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148</v>
      </c>
      <c r="AT159" s="229" t="s">
        <v>143</v>
      </c>
      <c r="AU159" s="229" t="s">
        <v>86</v>
      </c>
      <c r="AY159" s="17" t="s">
        <v>140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148</v>
      </c>
      <c r="BM159" s="229" t="s">
        <v>195</v>
      </c>
    </row>
    <row r="160" s="15" customFormat="1">
      <c r="A160" s="15"/>
      <c r="B160" s="254"/>
      <c r="C160" s="255"/>
      <c r="D160" s="233" t="s">
        <v>150</v>
      </c>
      <c r="E160" s="256" t="s">
        <v>1</v>
      </c>
      <c r="F160" s="257" t="s">
        <v>181</v>
      </c>
      <c r="G160" s="255"/>
      <c r="H160" s="256" t="s">
        <v>1</v>
      </c>
      <c r="I160" s="258"/>
      <c r="J160" s="255"/>
      <c r="K160" s="255"/>
      <c r="L160" s="259"/>
      <c r="M160" s="260"/>
      <c r="N160" s="261"/>
      <c r="O160" s="261"/>
      <c r="P160" s="261"/>
      <c r="Q160" s="261"/>
      <c r="R160" s="261"/>
      <c r="S160" s="261"/>
      <c r="T160" s="26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3" t="s">
        <v>150</v>
      </c>
      <c r="AU160" s="263" t="s">
        <v>86</v>
      </c>
      <c r="AV160" s="15" t="s">
        <v>84</v>
      </c>
      <c r="AW160" s="15" t="s">
        <v>32</v>
      </c>
      <c r="AX160" s="15" t="s">
        <v>76</v>
      </c>
      <c r="AY160" s="263" t="s">
        <v>140</v>
      </c>
    </row>
    <row r="161" s="13" customFormat="1">
      <c r="A161" s="13"/>
      <c r="B161" s="231"/>
      <c r="C161" s="232"/>
      <c r="D161" s="233" t="s">
        <v>150</v>
      </c>
      <c r="E161" s="234" t="s">
        <v>1</v>
      </c>
      <c r="F161" s="235" t="s">
        <v>196</v>
      </c>
      <c r="G161" s="232"/>
      <c r="H161" s="236">
        <v>2646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150</v>
      </c>
      <c r="AU161" s="242" t="s">
        <v>86</v>
      </c>
      <c r="AV161" s="13" t="s">
        <v>86</v>
      </c>
      <c r="AW161" s="13" t="s">
        <v>32</v>
      </c>
      <c r="AX161" s="13" t="s">
        <v>84</v>
      </c>
      <c r="AY161" s="242" t="s">
        <v>140</v>
      </c>
    </row>
    <row r="162" s="2" customFormat="1" ht="24.15" customHeight="1">
      <c r="A162" s="38"/>
      <c r="B162" s="39"/>
      <c r="C162" s="218" t="s">
        <v>197</v>
      </c>
      <c r="D162" s="218" t="s">
        <v>143</v>
      </c>
      <c r="E162" s="219" t="s">
        <v>198</v>
      </c>
      <c r="F162" s="220" t="s">
        <v>199</v>
      </c>
      <c r="G162" s="221" t="s">
        <v>154</v>
      </c>
      <c r="H162" s="222">
        <v>238.41</v>
      </c>
      <c r="I162" s="223"/>
      <c r="J162" s="224">
        <f>ROUND(I162*H162,2)</f>
        <v>0</v>
      </c>
      <c r="K162" s="220" t="s">
        <v>147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0.11</v>
      </c>
      <c r="R162" s="227">
        <f>Q162*H162</f>
        <v>26.2251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148</v>
      </c>
      <c r="AT162" s="229" t="s">
        <v>143</v>
      </c>
      <c r="AU162" s="229" t="s">
        <v>86</v>
      </c>
      <c r="AY162" s="17" t="s">
        <v>140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148</v>
      </c>
      <c r="BM162" s="229" t="s">
        <v>200</v>
      </c>
    </row>
    <row r="163" s="13" customFormat="1">
      <c r="A163" s="13"/>
      <c r="B163" s="231"/>
      <c r="C163" s="232"/>
      <c r="D163" s="233" t="s">
        <v>150</v>
      </c>
      <c r="E163" s="234" t="s">
        <v>1</v>
      </c>
      <c r="F163" s="235" t="s">
        <v>201</v>
      </c>
      <c r="G163" s="232"/>
      <c r="H163" s="236">
        <v>222.54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150</v>
      </c>
      <c r="AU163" s="242" t="s">
        <v>86</v>
      </c>
      <c r="AV163" s="13" t="s">
        <v>86</v>
      </c>
      <c r="AW163" s="13" t="s">
        <v>32</v>
      </c>
      <c r="AX163" s="13" t="s">
        <v>76</v>
      </c>
      <c r="AY163" s="242" t="s">
        <v>140</v>
      </c>
    </row>
    <row r="164" s="13" customFormat="1">
      <c r="A164" s="13"/>
      <c r="B164" s="231"/>
      <c r="C164" s="232"/>
      <c r="D164" s="233" t="s">
        <v>150</v>
      </c>
      <c r="E164" s="234" t="s">
        <v>1</v>
      </c>
      <c r="F164" s="235" t="s">
        <v>202</v>
      </c>
      <c r="G164" s="232"/>
      <c r="H164" s="236">
        <v>15.87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150</v>
      </c>
      <c r="AU164" s="242" t="s">
        <v>86</v>
      </c>
      <c r="AV164" s="13" t="s">
        <v>86</v>
      </c>
      <c r="AW164" s="13" t="s">
        <v>32</v>
      </c>
      <c r="AX164" s="13" t="s">
        <v>76</v>
      </c>
      <c r="AY164" s="242" t="s">
        <v>140</v>
      </c>
    </row>
    <row r="165" s="14" customFormat="1">
      <c r="A165" s="14"/>
      <c r="B165" s="243"/>
      <c r="C165" s="244"/>
      <c r="D165" s="233" t="s">
        <v>150</v>
      </c>
      <c r="E165" s="245" t="s">
        <v>1</v>
      </c>
      <c r="F165" s="246" t="s">
        <v>158</v>
      </c>
      <c r="G165" s="244"/>
      <c r="H165" s="247">
        <v>238.41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150</v>
      </c>
      <c r="AU165" s="253" t="s">
        <v>86</v>
      </c>
      <c r="AV165" s="14" t="s">
        <v>148</v>
      </c>
      <c r="AW165" s="14" t="s">
        <v>32</v>
      </c>
      <c r="AX165" s="14" t="s">
        <v>84</v>
      </c>
      <c r="AY165" s="253" t="s">
        <v>140</v>
      </c>
    </row>
    <row r="166" s="2" customFormat="1" ht="24.15" customHeight="1">
      <c r="A166" s="38"/>
      <c r="B166" s="39"/>
      <c r="C166" s="218" t="s">
        <v>8</v>
      </c>
      <c r="D166" s="218" t="s">
        <v>143</v>
      </c>
      <c r="E166" s="219" t="s">
        <v>203</v>
      </c>
      <c r="F166" s="220" t="s">
        <v>204</v>
      </c>
      <c r="G166" s="221" t="s">
        <v>154</v>
      </c>
      <c r="H166" s="222">
        <v>715.23</v>
      </c>
      <c r="I166" s="223"/>
      <c r="J166" s="224">
        <f>ROUND(I166*H166,2)</f>
        <v>0</v>
      </c>
      <c r="K166" s="220" t="s">
        <v>147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0.011</v>
      </c>
      <c r="R166" s="227">
        <f>Q166*H166</f>
        <v>7.86753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148</v>
      </c>
      <c r="AT166" s="229" t="s">
        <v>143</v>
      </c>
      <c r="AU166" s="229" t="s">
        <v>86</v>
      </c>
      <c r="AY166" s="17" t="s">
        <v>140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148</v>
      </c>
      <c r="BM166" s="229" t="s">
        <v>205</v>
      </c>
    </row>
    <row r="167" s="13" customFormat="1">
      <c r="A167" s="13"/>
      <c r="B167" s="231"/>
      <c r="C167" s="232"/>
      <c r="D167" s="233" t="s">
        <v>150</v>
      </c>
      <c r="E167" s="234" t="s">
        <v>1</v>
      </c>
      <c r="F167" s="235" t="s">
        <v>206</v>
      </c>
      <c r="G167" s="232"/>
      <c r="H167" s="236">
        <v>667.62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150</v>
      </c>
      <c r="AU167" s="242" t="s">
        <v>86</v>
      </c>
      <c r="AV167" s="13" t="s">
        <v>86</v>
      </c>
      <c r="AW167" s="13" t="s">
        <v>32</v>
      </c>
      <c r="AX167" s="13" t="s">
        <v>76</v>
      </c>
      <c r="AY167" s="242" t="s">
        <v>140</v>
      </c>
    </row>
    <row r="168" s="13" customFormat="1">
      <c r="A168" s="13"/>
      <c r="B168" s="231"/>
      <c r="C168" s="232"/>
      <c r="D168" s="233" t="s">
        <v>150</v>
      </c>
      <c r="E168" s="234" t="s">
        <v>1</v>
      </c>
      <c r="F168" s="235" t="s">
        <v>207</v>
      </c>
      <c r="G168" s="232"/>
      <c r="H168" s="236">
        <v>47.61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150</v>
      </c>
      <c r="AU168" s="242" t="s">
        <v>86</v>
      </c>
      <c r="AV168" s="13" t="s">
        <v>86</v>
      </c>
      <c r="AW168" s="13" t="s">
        <v>32</v>
      </c>
      <c r="AX168" s="13" t="s">
        <v>76</v>
      </c>
      <c r="AY168" s="242" t="s">
        <v>140</v>
      </c>
    </row>
    <row r="169" s="14" customFormat="1">
      <c r="A169" s="14"/>
      <c r="B169" s="243"/>
      <c r="C169" s="244"/>
      <c r="D169" s="233" t="s">
        <v>150</v>
      </c>
      <c r="E169" s="245" t="s">
        <v>1</v>
      </c>
      <c r="F169" s="246" t="s">
        <v>158</v>
      </c>
      <c r="G169" s="244"/>
      <c r="H169" s="247">
        <v>715.23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150</v>
      </c>
      <c r="AU169" s="253" t="s">
        <v>86</v>
      </c>
      <c r="AV169" s="14" t="s">
        <v>148</v>
      </c>
      <c r="AW169" s="14" t="s">
        <v>32</v>
      </c>
      <c r="AX169" s="14" t="s">
        <v>84</v>
      </c>
      <c r="AY169" s="253" t="s">
        <v>140</v>
      </c>
    </row>
    <row r="170" s="2" customFormat="1" ht="37.8" customHeight="1">
      <c r="A170" s="38"/>
      <c r="B170" s="39"/>
      <c r="C170" s="218" t="s">
        <v>208</v>
      </c>
      <c r="D170" s="218" t="s">
        <v>143</v>
      </c>
      <c r="E170" s="219" t="s">
        <v>209</v>
      </c>
      <c r="F170" s="220" t="s">
        <v>210</v>
      </c>
      <c r="G170" s="221" t="s">
        <v>165</v>
      </c>
      <c r="H170" s="222">
        <v>204.2</v>
      </c>
      <c r="I170" s="223"/>
      <c r="J170" s="224">
        <f>ROUND(I170*H170,2)</f>
        <v>0</v>
      </c>
      <c r="K170" s="220" t="s">
        <v>147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2E-05</v>
      </c>
      <c r="R170" s="227">
        <f>Q170*H170</f>
        <v>0.004084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148</v>
      </c>
      <c r="AT170" s="229" t="s">
        <v>143</v>
      </c>
      <c r="AU170" s="229" t="s">
        <v>86</v>
      </c>
      <c r="AY170" s="17" t="s">
        <v>140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148</v>
      </c>
      <c r="BM170" s="229" t="s">
        <v>211</v>
      </c>
    </row>
    <row r="171" s="13" customFormat="1">
      <c r="A171" s="13"/>
      <c r="B171" s="231"/>
      <c r="C171" s="232"/>
      <c r="D171" s="233" t="s">
        <v>150</v>
      </c>
      <c r="E171" s="234" t="s">
        <v>1</v>
      </c>
      <c r="F171" s="235" t="s">
        <v>212</v>
      </c>
      <c r="G171" s="232"/>
      <c r="H171" s="236">
        <v>64.3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150</v>
      </c>
      <c r="AU171" s="242" t="s">
        <v>86</v>
      </c>
      <c r="AV171" s="13" t="s">
        <v>86</v>
      </c>
      <c r="AW171" s="13" t="s">
        <v>32</v>
      </c>
      <c r="AX171" s="13" t="s">
        <v>76</v>
      </c>
      <c r="AY171" s="242" t="s">
        <v>140</v>
      </c>
    </row>
    <row r="172" s="13" customFormat="1">
      <c r="A172" s="13"/>
      <c r="B172" s="231"/>
      <c r="C172" s="232"/>
      <c r="D172" s="233" t="s">
        <v>150</v>
      </c>
      <c r="E172" s="234" t="s">
        <v>1</v>
      </c>
      <c r="F172" s="235" t="s">
        <v>213</v>
      </c>
      <c r="G172" s="232"/>
      <c r="H172" s="236">
        <v>139.9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150</v>
      </c>
      <c r="AU172" s="242" t="s">
        <v>86</v>
      </c>
      <c r="AV172" s="13" t="s">
        <v>86</v>
      </c>
      <c r="AW172" s="13" t="s">
        <v>32</v>
      </c>
      <c r="AX172" s="13" t="s">
        <v>76</v>
      </c>
      <c r="AY172" s="242" t="s">
        <v>140</v>
      </c>
    </row>
    <row r="173" s="14" customFormat="1">
      <c r="A173" s="14"/>
      <c r="B173" s="243"/>
      <c r="C173" s="244"/>
      <c r="D173" s="233" t="s">
        <v>150</v>
      </c>
      <c r="E173" s="245" t="s">
        <v>1</v>
      </c>
      <c r="F173" s="246" t="s">
        <v>158</v>
      </c>
      <c r="G173" s="244"/>
      <c r="H173" s="247">
        <v>204.2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150</v>
      </c>
      <c r="AU173" s="253" t="s">
        <v>86</v>
      </c>
      <c r="AV173" s="14" t="s">
        <v>148</v>
      </c>
      <c r="AW173" s="14" t="s">
        <v>32</v>
      </c>
      <c r="AX173" s="14" t="s">
        <v>84</v>
      </c>
      <c r="AY173" s="253" t="s">
        <v>140</v>
      </c>
    </row>
    <row r="174" s="2" customFormat="1" ht="24.15" customHeight="1">
      <c r="A174" s="38"/>
      <c r="B174" s="39"/>
      <c r="C174" s="218" t="s">
        <v>214</v>
      </c>
      <c r="D174" s="218" t="s">
        <v>143</v>
      </c>
      <c r="E174" s="219" t="s">
        <v>215</v>
      </c>
      <c r="F174" s="220" t="s">
        <v>216</v>
      </c>
      <c r="G174" s="221" t="s">
        <v>154</v>
      </c>
      <c r="H174" s="222">
        <v>238.41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148</v>
      </c>
      <c r="AT174" s="229" t="s">
        <v>143</v>
      </c>
      <c r="AU174" s="229" t="s">
        <v>86</v>
      </c>
      <c r="AY174" s="17" t="s">
        <v>140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148</v>
      </c>
      <c r="BM174" s="229" t="s">
        <v>217</v>
      </c>
    </row>
    <row r="175" s="13" customFormat="1">
      <c r="A175" s="13"/>
      <c r="B175" s="231"/>
      <c r="C175" s="232"/>
      <c r="D175" s="233" t="s">
        <v>150</v>
      </c>
      <c r="E175" s="234" t="s">
        <v>1</v>
      </c>
      <c r="F175" s="235" t="s">
        <v>201</v>
      </c>
      <c r="G175" s="232"/>
      <c r="H175" s="236">
        <v>222.54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150</v>
      </c>
      <c r="AU175" s="242" t="s">
        <v>86</v>
      </c>
      <c r="AV175" s="13" t="s">
        <v>86</v>
      </c>
      <c r="AW175" s="13" t="s">
        <v>32</v>
      </c>
      <c r="AX175" s="13" t="s">
        <v>76</v>
      </c>
      <c r="AY175" s="242" t="s">
        <v>140</v>
      </c>
    </row>
    <row r="176" s="13" customFormat="1">
      <c r="A176" s="13"/>
      <c r="B176" s="231"/>
      <c r="C176" s="232"/>
      <c r="D176" s="233" t="s">
        <v>150</v>
      </c>
      <c r="E176" s="234" t="s">
        <v>1</v>
      </c>
      <c r="F176" s="235" t="s">
        <v>202</v>
      </c>
      <c r="G176" s="232"/>
      <c r="H176" s="236">
        <v>15.87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150</v>
      </c>
      <c r="AU176" s="242" t="s">
        <v>86</v>
      </c>
      <c r="AV176" s="13" t="s">
        <v>86</v>
      </c>
      <c r="AW176" s="13" t="s">
        <v>32</v>
      </c>
      <c r="AX176" s="13" t="s">
        <v>76</v>
      </c>
      <c r="AY176" s="242" t="s">
        <v>140</v>
      </c>
    </row>
    <row r="177" s="14" customFormat="1">
      <c r="A177" s="14"/>
      <c r="B177" s="243"/>
      <c r="C177" s="244"/>
      <c r="D177" s="233" t="s">
        <v>150</v>
      </c>
      <c r="E177" s="245" t="s">
        <v>1</v>
      </c>
      <c r="F177" s="246" t="s">
        <v>158</v>
      </c>
      <c r="G177" s="244"/>
      <c r="H177" s="247">
        <v>238.41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150</v>
      </c>
      <c r="AU177" s="253" t="s">
        <v>86</v>
      </c>
      <c r="AV177" s="14" t="s">
        <v>148</v>
      </c>
      <c r="AW177" s="14" t="s">
        <v>32</v>
      </c>
      <c r="AX177" s="14" t="s">
        <v>84</v>
      </c>
      <c r="AY177" s="253" t="s">
        <v>140</v>
      </c>
    </row>
    <row r="178" s="12" customFormat="1" ht="22.8" customHeight="1">
      <c r="A178" s="12"/>
      <c r="B178" s="202"/>
      <c r="C178" s="203"/>
      <c r="D178" s="204" t="s">
        <v>75</v>
      </c>
      <c r="E178" s="216" t="s">
        <v>188</v>
      </c>
      <c r="F178" s="216" t="s">
        <v>218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SUM(P179:P214)</f>
        <v>0</v>
      </c>
      <c r="Q178" s="210"/>
      <c r="R178" s="211">
        <f>SUM(R179:R214)</f>
        <v>0.062300000000000008</v>
      </c>
      <c r="S178" s="210"/>
      <c r="T178" s="212">
        <f>SUM(T179:T214)</f>
        <v>100.591262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84</v>
      </c>
      <c r="AT178" s="214" t="s">
        <v>75</v>
      </c>
      <c r="AU178" s="214" t="s">
        <v>84</v>
      </c>
      <c r="AY178" s="213" t="s">
        <v>140</v>
      </c>
      <c r="BK178" s="215">
        <f>SUM(BK179:BK214)</f>
        <v>0</v>
      </c>
    </row>
    <row r="179" s="2" customFormat="1" ht="37.8" customHeight="1">
      <c r="A179" s="38"/>
      <c r="B179" s="39"/>
      <c r="C179" s="218" t="s">
        <v>219</v>
      </c>
      <c r="D179" s="218" t="s">
        <v>143</v>
      </c>
      <c r="E179" s="219" t="s">
        <v>220</v>
      </c>
      <c r="F179" s="220" t="s">
        <v>221</v>
      </c>
      <c r="G179" s="221" t="s">
        <v>154</v>
      </c>
      <c r="H179" s="222">
        <v>230</v>
      </c>
      <c r="I179" s="223"/>
      <c r="J179" s="224">
        <f>ROUND(I179*H179,2)</f>
        <v>0</v>
      </c>
      <c r="K179" s="220" t="s">
        <v>147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0.00021</v>
      </c>
      <c r="R179" s="227">
        <f>Q179*H179</f>
        <v>0.0483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148</v>
      </c>
      <c r="AT179" s="229" t="s">
        <v>143</v>
      </c>
      <c r="AU179" s="229" t="s">
        <v>86</v>
      </c>
      <c r="AY179" s="17" t="s">
        <v>140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148</v>
      </c>
      <c r="BM179" s="229" t="s">
        <v>222</v>
      </c>
    </row>
    <row r="180" s="2" customFormat="1" ht="24.15" customHeight="1">
      <c r="A180" s="38"/>
      <c r="B180" s="39"/>
      <c r="C180" s="218" t="s">
        <v>223</v>
      </c>
      <c r="D180" s="218" t="s">
        <v>143</v>
      </c>
      <c r="E180" s="219" t="s">
        <v>224</v>
      </c>
      <c r="F180" s="220" t="s">
        <v>225</v>
      </c>
      <c r="G180" s="221" t="s">
        <v>154</v>
      </c>
      <c r="H180" s="222">
        <v>350</v>
      </c>
      <c r="I180" s="223"/>
      <c r="J180" s="224">
        <f>ROUND(I180*H180,2)</f>
        <v>0</v>
      </c>
      <c r="K180" s="220" t="s">
        <v>147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4E-05</v>
      </c>
      <c r="R180" s="227">
        <f>Q180*H180</f>
        <v>0.014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148</v>
      </c>
      <c r="AT180" s="229" t="s">
        <v>143</v>
      </c>
      <c r="AU180" s="229" t="s">
        <v>86</v>
      </c>
      <c r="AY180" s="17" t="s">
        <v>140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148</v>
      </c>
      <c r="BM180" s="229" t="s">
        <v>226</v>
      </c>
    </row>
    <row r="181" s="2" customFormat="1" ht="24.15" customHeight="1">
      <c r="A181" s="38"/>
      <c r="B181" s="39"/>
      <c r="C181" s="218" t="s">
        <v>227</v>
      </c>
      <c r="D181" s="218" t="s">
        <v>143</v>
      </c>
      <c r="E181" s="219" t="s">
        <v>228</v>
      </c>
      <c r="F181" s="220" t="s">
        <v>229</v>
      </c>
      <c r="G181" s="221" t="s">
        <v>154</v>
      </c>
      <c r="H181" s="222">
        <v>53.598</v>
      </c>
      <c r="I181" s="223"/>
      <c r="J181" s="224">
        <f>ROUND(I181*H181,2)</f>
        <v>0</v>
      </c>
      <c r="K181" s="220" t="s">
        <v>147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0.26100000000000004</v>
      </c>
      <c r="T181" s="228">
        <f>S181*H181</f>
        <v>13.989078000000002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148</v>
      </c>
      <c r="AT181" s="229" t="s">
        <v>143</v>
      </c>
      <c r="AU181" s="229" t="s">
        <v>86</v>
      </c>
      <c r="AY181" s="17" t="s">
        <v>140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148</v>
      </c>
      <c r="BM181" s="229" t="s">
        <v>230</v>
      </c>
    </row>
    <row r="182" s="13" customFormat="1">
      <c r="A182" s="13"/>
      <c r="B182" s="231"/>
      <c r="C182" s="232"/>
      <c r="D182" s="233" t="s">
        <v>150</v>
      </c>
      <c r="E182" s="234" t="s">
        <v>1</v>
      </c>
      <c r="F182" s="235" t="s">
        <v>231</v>
      </c>
      <c r="G182" s="232"/>
      <c r="H182" s="236">
        <v>15.199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150</v>
      </c>
      <c r="AU182" s="242" t="s">
        <v>86</v>
      </c>
      <c r="AV182" s="13" t="s">
        <v>86</v>
      </c>
      <c r="AW182" s="13" t="s">
        <v>32</v>
      </c>
      <c r="AX182" s="13" t="s">
        <v>76</v>
      </c>
      <c r="AY182" s="242" t="s">
        <v>140</v>
      </c>
    </row>
    <row r="183" s="13" customFormat="1">
      <c r="A183" s="13"/>
      <c r="B183" s="231"/>
      <c r="C183" s="232"/>
      <c r="D183" s="233" t="s">
        <v>150</v>
      </c>
      <c r="E183" s="234" t="s">
        <v>1</v>
      </c>
      <c r="F183" s="235" t="s">
        <v>232</v>
      </c>
      <c r="G183" s="232"/>
      <c r="H183" s="236">
        <v>38.399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150</v>
      </c>
      <c r="AU183" s="242" t="s">
        <v>86</v>
      </c>
      <c r="AV183" s="13" t="s">
        <v>86</v>
      </c>
      <c r="AW183" s="13" t="s">
        <v>32</v>
      </c>
      <c r="AX183" s="13" t="s">
        <v>76</v>
      </c>
      <c r="AY183" s="242" t="s">
        <v>140</v>
      </c>
    </row>
    <row r="184" s="14" customFormat="1">
      <c r="A184" s="14"/>
      <c r="B184" s="243"/>
      <c r="C184" s="244"/>
      <c r="D184" s="233" t="s">
        <v>150</v>
      </c>
      <c r="E184" s="245" t="s">
        <v>1</v>
      </c>
      <c r="F184" s="246" t="s">
        <v>158</v>
      </c>
      <c r="G184" s="244"/>
      <c r="H184" s="247">
        <v>53.598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150</v>
      </c>
      <c r="AU184" s="253" t="s">
        <v>86</v>
      </c>
      <c r="AV184" s="14" t="s">
        <v>148</v>
      </c>
      <c r="AW184" s="14" t="s">
        <v>32</v>
      </c>
      <c r="AX184" s="14" t="s">
        <v>84</v>
      </c>
      <c r="AY184" s="253" t="s">
        <v>140</v>
      </c>
    </row>
    <row r="185" s="2" customFormat="1" ht="24.15" customHeight="1">
      <c r="A185" s="38"/>
      <c r="B185" s="39"/>
      <c r="C185" s="218" t="s">
        <v>233</v>
      </c>
      <c r="D185" s="218" t="s">
        <v>143</v>
      </c>
      <c r="E185" s="219" t="s">
        <v>234</v>
      </c>
      <c r="F185" s="220" t="s">
        <v>235</v>
      </c>
      <c r="G185" s="221" t="s">
        <v>154</v>
      </c>
      <c r="H185" s="222">
        <v>456</v>
      </c>
      <c r="I185" s="223"/>
      <c r="J185" s="224">
        <f>ROUND(I185*H185,2)</f>
        <v>0</v>
      </c>
      <c r="K185" s="220" t="s">
        <v>147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0.09</v>
      </c>
      <c r="T185" s="228">
        <f>S185*H185</f>
        <v>41.04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148</v>
      </c>
      <c r="AT185" s="229" t="s">
        <v>143</v>
      </c>
      <c r="AU185" s="229" t="s">
        <v>86</v>
      </c>
      <c r="AY185" s="17" t="s">
        <v>140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148</v>
      </c>
      <c r="BM185" s="229" t="s">
        <v>236</v>
      </c>
    </row>
    <row r="186" s="13" customFormat="1">
      <c r="A186" s="13"/>
      <c r="B186" s="231"/>
      <c r="C186" s="232"/>
      <c r="D186" s="233" t="s">
        <v>150</v>
      </c>
      <c r="E186" s="234" t="s">
        <v>1</v>
      </c>
      <c r="F186" s="235" t="s">
        <v>237</v>
      </c>
      <c r="G186" s="232"/>
      <c r="H186" s="236">
        <v>456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150</v>
      </c>
      <c r="AU186" s="242" t="s">
        <v>86</v>
      </c>
      <c r="AV186" s="13" t="s">
        <v>86</v>
      </c>
      <c r="AW186" s="13" t="s">
        <v>32</v>
      </c>
      <c r="AX186" s="13" t="s">
        <v>84</v>
      </c>
      <c r="AY186" s="242" t="s">
        <v>140</v>
      </c>
    </row>
    <row r="187" s="2" customFormat="1" ht="24.15" customHeight="1">
      <c r="A187" s="38"/>
      <c r="B187" s="39"/>
      <c r="C187" s="218" t="s">
        <v>238</v>
      </c>
      <c r="D187" s="218" t="s">
        <v>143</v>
      </c>
      <c r="E187" s="219" t="s">
        <v>239</v>
      </c>
      <c r="F187" s="220" t="s">
        <v>240</v>
      </c>
      <c r="G187" s="221" t="s">
        <v>154</v>
      </c>
      <c r="H187" s="222">
        <v>103</v>
      </c>
      <c r="I187" s="223"/>
      <c r="J187" s="224">
        <f>ROUND(I187*H187,2)</f>
        <v>0</v>
      </c>
      <c r="K187" s="220" t="s">
        <v>147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0.035000000000000004</v>
      </c>
      <c r="T187" s="228">
        <f>S187*H187</f>
        <v>3.6050000000000008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148</v>
      </c>
      <c r="AT187" s="229" t="s">
        <v>143</v>
      </c>
      <c r="AU187" s="229" t="s">
        <v>86</v>
      </c>
      <c r="AY187" s="17" t="s">
        <v>140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148</v>
      </c>
      <c r="BM187" s="229" t="s">
        <v>241</v>
      </c>
    </row>
    <row r="188" s="13" customFormat="1">
      <c r="A188" s="13"/>
      <c r="B188" s="231"/>
      <c r="C188" s="232"/>
      <c r="D188" s="233" t="s">
        <v>150</v>
      </c>
      <c r="E188" s="234" t="s">
        <v>1</v>
      </c>
      <c r="F188" s="235" t="s">
        <v>242</v>
      </c>
      <c r="G188" s="232"/>
      <c r="H188" s="236">
        <v>103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150</v>
      </c>
      <c r="AU188" s="242" t="s">
        <v>86</v>
      </c>
      <c r="AV188" s="13" t="s">
        <v>86</v>
      </c>
      <c r="AW188" s="13" t="s">
        <v>32</v>
      </c>
      <c r="AX188" s="13" t="s">
        <v>84</v>
      </c>
      <c r="AY188" s="242" t="s">
        <v>140</v>
      </c>
    </row>
    <row r="189" s="2" customFormat="1" ht="21.75" customHeight="1">
      <c r="A189" s="38"/>
      <c r="B189" s="39"/>
      <c r="C189" s="218" t="s">
        <v>243</v>
      </c>
      <c r="D189" s="218" t="s">
        <v>143</v>
      </c>
      <c r="E189" s="219" t="s">
        <v>244</v>
      </c>
      <c r="F189" s="220" t="s">
        <v>245</v>
      </c>
      <c r="G189" s="221" t="s">
        <v>154</v>
      </c>
      <c r="H189" s="222">
        <v>24.6</v>
      </c>
      <c r="I189" s="223"/>
      <c r="J189" s="224">
        <f>ROUND(I189*H189,2)</f>
        <v>0</v>
      </c>
      <c r="K189" s="220" t="s">
        <v>147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0.076</v>
      </c>
      <c r="T189" s="228">
        <f>S189*H189</f>
        <v>1.8696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148</v>
      </c>
      <c r="AT189" s="229" t="s">
        <v>143</v>
      </c>
      <c r="AU189" s="229" t="s">
        <v>86</v>
      </c>
      <c r="AY189" s="17" t="s">
        <v>140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148</v>
      </c>
      <c r="BM189" s="229" t="s">
        <v>246</v>
      </c>
    </row>
    <row r="190" s="13" customFormat="1">
      <c r="A190" s="13"/>
      <c r="B190" s="231"/>
      <c r="C190" s="232"/>
      <c r="D190" s="233" t="s">
        <v>150</v>
      </c>
      <c r="E190" s="234" t="s">
        <v>1</v>
      </c>
      <c r="F190" s="235" t="s">
        <v>247</v>
      </c>
      <c r="G190" s="232"/>
      <c r="H190" s="236">
        <v>24.6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150</v>
      </c>
      <c r="AU190" s="242" t="s">
        <v>86</v>
      </c>
      <c r="AV190" s="13" t="s">
        <v>86</v>
      </c>
      <c r="AW190" s="13" t="s">
        <v>32</v>
      </c>
      <c r="AX190" s="13" t="s">
        <v>84</v>
      </c>
      <c r="AY190" s="242" t="s">
        <v>140</v>
      </c>
    </row>
    <row r="191" s="2" customFormat="1" ht="21.75" customHeight="1">
      <c r="A191" s="38"/>
      <c r="B191" s="39"/>
      <c r="C191" s="218" t="s">
        <v>7</v>
      </c>
      <c r="D191" s="218" t="s">
        <v>143</v>
      </c>
      <c r="E191" s="219" t="s">
        <v>248</v>
      </c>
      <c r="F191" s="220" t="s">
        <v>249</v>
      </c>
      <c r="G191" s="221" t="s">
        <v>154</v>
      </c>
      <c r="H191" s="222">
        <v>6.5</v>
      </c>
      <c r="I191" s="223"/>
      <c r="J191" s="224">
        <f>ROUND(I191*H191,2)</f>
        <v>0</v>
      </c>
      <c r="K191" s="220" t="s">
        <v>147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0.063</v>
      </c>
      <c r="T191" s="228">
        <f>S191*H191</f>
        <v>0.4095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148</v>
      </c>
      <c r="AT191" s="229" t="s">
        <v>143</v>
      </c>
      <c r="AU191" s="229" t="s">
        <v>86</v>
      </c>
      <c r="AY191" s="17" t="s">
        <v>140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148</v>
      </c>
      <c r="BM191" s="229" t="s">
        <v>250</v>
      </c>
    </row>
    <row r="192" s="13" customFormat="1">
      <c r="A192" s="13"/>
      <c r="B192" s="231"/>
      <c r="C192" s="232"/>
      <c r="D192" s="233" t="s">
        <v>150</v>
      </c>
      <c r="E192" s="234" t="s">
        <v>1</v>
      </c>
      <c r="F192" s="235" t="s">
        <v>251</v>
      </c>
      <c r="G192" s="232"/>
      <c r="H192" s="236">
        <v>6.5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150</v>
      </c>
      <c r="AU192" s="242" t="s">
        <v>86</v>
      </c>
      <c r="AV192" s="13" t="s">
        <v>86</v>
      </c>
      <c r="AW192" s="13" t="s">
        <v>32</v>
      </c>
      <c r="AX192" s="13" t="s">
        <v>84</v>
      </c>
      <c r="AY192" s="242" t="s">
        <v>140</v>
      </c>
    </row>
    <row r="193" s="2" customFormat="1" ht="24.15" customHeight="1">
      <c r="A193" s="38"/>
      <c r="B193" s="39"/>
      <c r="C193" s="218" t="s">
        <v>252</v>
      </c>
      <c r="D193" s="218" t="s">
        <v>143</v>
      </c>
      <c r="E193" s="219" t="s">
        <v>253</v>
      </c>
      <c r="F193" s="220" t="s">
        <v>254</v>
      </c>
      <c r="G193" s="221" t="s">
        <v>146</v>
      </c>
      <c r="H193" s="222">
        <v>12</v>
      </c>
      <c r="I193" s="223"/>
      <c r="J193" s="224">
        <f>ROUND(I193*H193,2)</f>
        <v>0</v>
      </c>
      <c r="K193" s="220" t="s">
        <v>147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0.025</v>
      </c>
      <c r="T193" s="228">
        <f>S193*H193</f>
        <v>0.30000000000000004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148</v>
      </c>
      <c r="AT193" s="229" t="s">
        <v>143</v>
      </c>
      <c r="AU193" s="229" t="s">
        <v>86</v>
      </c>
      <c r="AY193" s="17" t="s">
        <v>140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148</v>
      </c>
      <c r="BM193" s="229" t="s">
        <v>255</v>
      </c>
    </row>
    <row r="194" s="13" customFormat="1">
      <c r="A194" s="13"/>
      <c r="B194" s="231"/>
      <c r="C194" s="232"/>
      <c r="D194" s="233" t="s">
        <v>150</v>
      </c>
      <c r="E194" s="234" t="s">
        <v>1</v>
      </c>
      <c r="F194" s="235" t="s">
        <v>256</v>
      </c>
      <c r="G194" s="232"/>
      <c r="H194" s="236">
        <v>12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150</v>
      </c>
      <c r="AU194" s="242" t="s">
        <v>86</v>
      </c>
      <c r="AV194" s="13" t="s">
        <v>86</v>
      </c>
      <c r="AW194" s="13" t="s">
        <v>32</v>
      </c>
      <c r="AX194" s="13" t="s">
        <v>84</v>
      </c>
      <c r="AY194" s="242" t="s">
        <v>140</v>
      </c>
    </row>
    <row r="195" s="2" customFormat="1" ht="24.15" customHeight="1">
      <c r="A195" s="38"/>
      <c r="B195" s="39"/>
      <c r="C195" s="218" t="s">
        <v>257</v>
      </c>
      <c r="D195" s="218" t="s">
        <v>143</v>
      </c>
      <c r="E195" s="219" t="s">
        <v>258</v>
      </c>
      <c r="F195" s="220" t="s">
        <v>259</v>
      </c>
      <c r="G195" s="221" t="s">
        <v>146</v>
      </c>
      <c r="H195" s="222">
        <v>2</v>
      </c>
      <c r="I195" s="223"/>
      <c r="J195" s="224">
        <f>ROUND(I195*H195,2)</f>
        <v>0</v>
      </c>
      <c r="K195" s="220" t="s">
        <v>147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0.099</v>
      </c>
      <c r="T195" s="228">
        <f>S195*H195</f>
        <v>0.198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148</v>
      </c>
      <c r="AT195" s="229" t="s">
        <v>143</v>
      </c>
      <c r="AU195" s="229" t="s">
        <v>86</v>
      </c>
      <c r="AY195" s="17" t="s">
        <v>140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148</v>
      </c>
      <c r="BM195" s="229" t="s">
        <v>260</v>
      </c>
    </row>
    <row r="196" s="2" customFormat="1" ht="24.15" customHeight="1">
      <c r="A196" s="38"/>
      <c r="B196" s="39"/>
      <c r="C196" s="218" t="s">
        <v>261</v>
      </c>
      <c r="D196" s="218" t="s">
        <v>143</v>
      </c>
      <c r="E196" s="219" t="s">
        <v>262</v>
      </c>
      <c r="F196" s="220" t="s">
        <v>263</v>
      </c>
      <c r="G196" s="221" t="s">
        <v>146</v>
      </c>
      <c r="H196" s="222">
        <v>2</v>
      </c>
      <c r="I196" s="223"/>
      <c r="J196" s="224">
        <f>ROUND(I196*H196,2)</f>
        <v>0</v>
      </c>
      <c r="K196" s="220" t="s">
        <v>147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0.27600000000000004</v>
      </c>
      <c r="T196" s="228">
        <f>S196*H196</f>
        <v>0.55200000000000008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148</v>
      </c>
      <c r="AT196" s="229" t="s">
        <v>143</v>
      </c>
      <c r="AU196" s="229" t="s">
        <v>86</v>
      </c>
      <c r="AY196" s="17" t="s">
        <v>140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148</v>
      </c>
      <c r="BM196" s="229" t="s">
        <v>264</v>
      </c>
    </row>
    <row r="197" s="2" customFormat="1" ht="24.15" customHeight="1">
      <c r="A197" s="38"/>
      <c r="B197" s="39"/>
      <c r="C197" s="218" t="s">
        <v>265</v>
      </c>
      <c r="D197" s="218" t="s">
        <v>143</v>
      </c>
      <c r="E197" s="219" t="s">
        <v>266</v>
      </c>
      <c r="F197" s="220" t="s">
        <v>267</v>
      </c>
      <c r="G197" s="221" t="s">
        <v>154</v>
      </c>
      <c r="H197" s="222">
        <v>8.8</v>
      </c>
      <c r="I197" s="223"/>
      <c r="J197" s="224">
        <f>ROUND(I197*H197,2)</f>
        <v>0</v>
      </c>
      <c r="K197" s="220" t="s">
        <v>147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0.27</v>
      </c>
      <c r="T197" s="228">
        <f>S197*H197</f>
        <v>2.3760000000000004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148</v>
      </c>
      <c r="AT197" s="229" t="s">
        <v>143</v>
      </c>
      <c r="AU197" s="229" t="s">
        <v>86</v>
      </c>
      <c r="AY197" s="17" t="s">
        <v>140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148</v>
      </c>
      <c r="BM197" s="229" t="s">
        <v>268</v>
      </c>
    </row>
    <row r="198" s="13" customFormat="1">
      <c r="A198" s="13"/>
      <c r="B198" s="231"/>
      <c r="C198" s="232"/>
      <c r="D198" s="233" t="s">
        <v>150</v>
      </c>
      <c r="E198" s="234" t="s">
        <v>1</v>
      </c>
      <c r="F198" s="235" t="s">
        <v>269</v>
      </c>
      <c r="G198" s="232"/>
      <c r="H198" s="236">
        <v>8.8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150</v>
      </c>
      <c r="AU198" s="242" t="s">
        <v>86</v>
      </c>
      <c r="AV198" s="13" t="s">
        <v>86</v>
      </c>
      <c r="AW198" s="13" t="s">
        <v>32</v>
      </c>
      <c r="AX198" s="13" t="s">
        <v>84</v>
      </c>
      <c r="AY198" s="242" t="s">
        <v>140</v>
      </c>
    </row>
    <row r="199" s="2" customFormat="1" ht="37.8" customHeight="1">
      <c r="A199" s="38"/>
      <c r="B199" s="39"/>
      <c r="C199" s="218" t="s">
        <v>270</v>
      </c>
      <c r="D199" s="218" t="s">
        <v>143</v>
      </c>
      <c r="E199" s="219" t="s">
        <v>271</v>
      </c>
      <c r="F199" s="220" t="s">
        <v>272</v>
      </c>
      <c r="G199" s="221" t="s">
        <v>154</v>
      </c>
      <c r="H199" s="222">
        <v>433.094</v>
      </c>
      <c r="I199" s="223"/>
      <c r="J199" s="224">
        <f>ROUND(I199*H199,2)</f>
        <v>0</v>
      </c>
      <c r="K199" s="220" t="s">
        <v>147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0.046</v>
      </c>
      <c r="T199" s="228">
        <f>S199*H199</f>
        <v>19.922324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148</v>
      </c>
      <c r="AT199" s="229" t="s">
        <v>143</v>
      </c>
      <c r="AU199" s="229" t="s">
        <v>86</v>
      </c>
      <c r="AY199" s="17" t="s">
        <v>140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148</v>
      </c>
      <c r="BM199" s="229" t="s">
        <v>273</v>
      </c>
    </row>
    <row r="200" s="13" customFormat="1">
      <c r="A200" s="13"/>
      <c r="B200" s="231"/>
      <c r="C200" s="232"/>
      <c r="D200" s="233" t="s">
        <v>150</v>
      </c>
      <c r="E200" s="234" t="s">
        <v>1</v>
      </c>
      <c r="F200" s="235" t="s">
        <v>274</v>
      </c>
      <c r="G200" s="232"/>
      <c r="H200" s="236">
        <v>218.453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150</v>
      </c>
      <c r="AU200" s="242" t="s">
        <v>86</v>
      </c>
      <c r="AV200" s="13" t="s">
        <v>86</v>
      </c>
      <c r="AW200" s="13" t="s">
        <v>32</v>
      </c>
      <c r="AX200" s="13" t="s">
        <v>76</v>
      </c>
      <c r="AY200" s="242" t="s">
        <v>140</v>
      </c>
    </row>
    <row r="201" s="13" customFormat="1">
      <c r="A201" s="13"/>
      <c r="B201" s="231"/>
      <c r="C201" s="232"/>
      <c r="D201" s="233" t="s">
        <v>150</v>
      </c>
      <c r="E201" s="234" t="s">
        <v>1</v>
      </c>
      <c r="F201" s="235" t="s">
        <v>275</v>
      </c>
      <c r="G201" s="232"/>
      <c r="H201" s="236">
        <v>214.641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150</v>
      </c>
      <c r="AU201" s="242" t="s">
        <v>86</v>
      </c>
      <c r="AV201" s="13" t="s">
        <v>86</v>
      </c>
      <c r="AW201" s="13" t="s">
        <v>32</v>
      </c>
      <c r="AX201" s="13" t="s">
        <v>76</v>
      </c>
      <c r="AY201" s="242" t="s">
        <v>140</v>
      </c>
    </row>
    <row r="202" s="14" customFormat="1">
      <c r="A202" s="14"/>
      <c r="B202" s="243"/>
      <c r="C202" s="244"/>
      <c r="D202" s="233" t="s">
        <v>150</v>
      </c>
      <c r="E202" s="245" t="s">
        <v>1</v>
      </c>
      <c r="F202" s="246" t="s">
        <v>158</v>
      </c>
      <c r="G202" s="244"/>
      <c r="H202" s="247">
        <v>433.094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150</v>
      </c>
      <c r="AU202" s="253" t="s">
        <v>86</v>
      </c>
      <c r="AV202" s="14" t="s">
        <v>148</v>
      </c>
      <c r="AW202" s="14" t="s">
        <v>32</v>
      </c>
      <c r="AX202" s="14" t="s">
        <v>84</v>
      </c>
      <c r="AY202" s="253" t="s">
        <v>140</v>
      </c>
    </row>
    <row r="203" s="2" customFormat="1" ht="24.15" customHeight="1">
      <c r="A203" s="38"/>
      <c r="B203" s="39"/>
      <c r="C203" s="218" t="s">
        <v>276</v>
      </c>
      <c r="D203" s="218" t="s">
        <v>143</v>
      </c>
      <c r="E203" s="219" t="s">
        <v>277</v>
      </c>
      <c r="F203" s="220" t="s">
        <v>278</v>
      </c>
      <c r="G203" s="221" t="s">
        <v>154</v>
      </c>
      <c r="H203" s="222">
        <v>212.57</v>
      </c>
      <c r="I203" s="223"/>
      <c r="J203" s="224">
        <f>ROUND(I203*H203,2)</f>
        <v>0</v>
      </c>
      <c r="K203" s="220" t="s">
        <v>147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0.068000000000000008</v>
      </c>
      <c r="T203" s="228">
        <f>S203*H203</f>
        <v>14.45476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148</v>
      </c>
      <c r="AT203" s="229" t="s">
        <v>143</v>
      </c>
      <c r="AU203" s="229" t="s">
        <v>86</v>
      </c>
      <c r="AY203" s="17" t="s">
        <v>140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148</v>
      </c>
      <c r="BM203" s="229" t="s">
        <v>279</v>
      </c>
    </row>
    <row r="204" s="15" customFormat="1">
      <c r="A204" s="15"/>
      <c r="B204" s="254"/>
      <c r="C204" s="255"/>
      <c r="D204" s="233" t="s">
        <v>150</v>
      </c>
      <c r="E204" s="256" t="s">
        <v>1</v>
      </c>
      <c r="F204" s="257" t="s">
        <v>280</v>
      </c>
      <c r="G204" s="255"/>
      <c r="H204" s="256" t="s">
        <v>1</v>
      </c>
      <c r="I204" s="258"/>
      <c r="J204" s="255"/>
      <c r="K204" s="255"/>
      <c r="L204" s="259"/>
      <c r="M204" s="260"/>
      <c r="N204" s="261"/>
      <c r="O204" s="261"/>
      <c r="P204" s="261"/>
      <c r="Q204" s="261"/>
      <c r="R204" s="261"/>
      <c r="S204" s="261"/>
      <c r="T204" s="26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3" t="s">
        <v>150</v>
      </c>
      <c r="AU204" s="263" t="s">
        <v>86</v>
      </c>
      <c r="AV204" s="15" t="s">
        <v>84</v>
      </c>
      <c r="AW204" s="15" t="s">
        <v>32</v>
      </c>
      <c r="AX204" s="15" t="s">
        <v>76</v>
      </c>
      <c r="AY204" s="263" t="s">
        <v>140</v>
      </c>
    </row>
    <row r="205" s="13" customFormat="1">
      <c r="A205" s="13"/>
      <c r="B205" s="231"/>
      <c r="C205" s="232"/>
      <c r="D205" s="233" t="s">
        <v>150</v>
      </c>
      <c r="E205" s="234" t="s">
        <v>1</v>
      </c>
      <c r="F205" s="235" t="s">
        <v>281</v>
      </c>
      <c r="G205" s="232"/>
      <c r="H205" s="236">
        <v>212.57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150</v>
      </c>
      <c r="AU205" s="242" t="s">
        <v>86</v>
      </c>
      <c r="AV205" s="13" t="s">
        <v>86</v>
      </c>
      <c r="AW205" s="13" t="s">
        <v>32</v>
      </c>
      <c r="AX205" s="13" t="s">
        <v>84</v>
      </c>
      <c r="AY205" s="242" t="s">
        <v>140</v>
      </c>
    </row>
    <row r="206" s="2" customFormat="1" ht="16.5" customHeight="1">
      <c r="A206" s="38"/>
      <c r="B206" s="39"/>
      <c r="C206" s="218" t="s">
        <v>282</v>
      </c>
      <c r="D206" s="218" t="s">
        <v>143</v>
      </c>
      <c r="E206" s="219" t="s">
        <v>283</v>
      </c>
      <c r="F206" s="220" t="s">
        <v>284</v>
      </c>
      <c r="G206" s="221" t="s">
        <v>146</v>
      </c>
      <c r="H206" s="222">
        <v>2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148</v>
      </c>
      <c r="AT206" s="229" t="s">
        <v>143</v>
      </c>
      <c r="AU206" s="229" t="s">
        <v>86</v>
      </c>
      <c r="AY206" s="17" t="s">
        <v>140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148</v>
      </c>
      <c r="BM206" s="229" t="s">
        <v>285</v>
      </c>
    </row>
    <row r="207" s="13" customFormat="1">
      <c r="A207" s="13"/>
      <c r="B207" s="231"/>
      <c r="C207" s="232"/>
      <c r="D207" s="233" t="s">
        <v>150</v>
      </c>
      <c r="E207" s="234" t="s">
        <v>1</v>
      </c>
      <c r="F207" s="235" t="s">
        <v>286</v>
      </c>
      <c r="G207" s="232"/>
      <c r="H207" s="236">
        <v>2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150</v>
      </c>
      <c r="AU207" s="242" t="s">
        <v>86</v>
      </c>
      <c r="AV207" s="13" t="s">
        <v>86</v>
      </c>
      <c r="AW207" s="13" t="s">
        <v>32</v>
      </c>
      <c r="AX207" s="13" t="s">
        <v>84</v>
      </c>
      <c r="AY207" s="242" t="s">
        <v>140</v>
      </c>
    </row>
    <row r="208" s="2" customFormat="1" ht="16.5" customHeight="1">
      <c r="A208" s="38"/>
      <c r="B208" s="39"/>
      <c r="C208" s="218" t="s">
        <v>287</v>
      </c>
      <c r="D208" s="218" t="s">
        <v>143</v>
      </c>
      <c r="E208" s="219" t="s">
        <v>288</v>
      </c>
      <c r="F208" s="220" t="s">
        <v>289</v>
      </c>
      <c r="G208" s="221" t="s">
        <v>146</v>
      </c>
      <c r="H208" s="222">
        <v>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148</v>
      </c>
      <c r="AT208" s="229" t="s">
        <v>143</v>
      </c>
      <c r="AU208" s="229" t="s">
        <v>86</v>
      </c>
      <c r="AY208" s="17" t="s">
        <v>140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148</v>
      </c>
      <c r="BM208" s="229" t="s">
        <v>290</v>
      </c>
    </row>
    <row r="209" s="2" customFormat="1">
      <c r="A209" s="38"/>
      <c r="B209" s="39"/>
      <c r="C209" s="40"/>
      <c r="D209" s="233" t="s">
        <v>291</v>
      </c>
      <c r="E209" s="40"/>
      <c r="F209" s="264" t="s">
        <v>292</v>
      </c>
      <c r="G209" s="40"/>
      <c r="H209" s="40"/>
      <c r="I209" s="265"/>
      <c r="J209" s="40"/>
      <c r="K209" s="40"/>
      <c r="L209" s="44"/>
      <c r="M209" s="266"/>
      <c r="N209" s="267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291</v>
      </c>
      <c r="AU209" s="17" t="s">
        <v>86</v>
      </c>
    </row>
    <row r="210" s="13" customFormat="1">
      <c r="A210" s="13"/>
      <c r="B210" s="231"/>
      <c r="C210" s="232"/>
      <c r="D210" s="233" t="s">
        <v>150</v>
      </c>
      <c r="E210" s="234" t="s">
        <v>1</v>
      </c>
      <c r="F210" s="235" t="s">
        <v>293</v>
      </c>
      <c r="G210" s="232"/>
      <c r="H210" s="236">
        <v>1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150</v>
      </c>
      <c r="AU210" s="242" t="s">
        <v>86</v>
      </c>
      <c r="AV210" s="13" t="s">
        <v>86</v>
      </c>
      <c r="AW210" s="13" t="s">
        <v>32</v>
      </c>
      <c r="AX210" s="13" t="s">
        <v>84</v>
      </c>
      <c r="AY210" s="242" t="s">
        <v>140</v>
      </c>
    </row>
    <row r="211" s="2" customFormat="1" ht="24.15" customHeight="1">
      <c r="A211" s="38"/>
      <c r="B211" s="39"/>
      <c r="C211" s="218" t="s">
        <v>294</v>
      </c>
      <c r="D211" s="218" t="s">
        <v>143</v>
      </c>
      <c r="E211" s="219" t="s">
        <v>295</v>
      </c>
      <c r="F211" s="220" t="s">
        <v>296</v>
      </c>
      <c r="G211" s="221" t="s">
        <v>297</v>
      </c>
      <c r="H211" s="222">
        <v>1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148</v>
      </c>
      <c r="AT211" s="229" t="s">
        <v>143</v>
      </c>
      <c r="AU211" s="229" t="s">
        <v>86</v>
      </c>
      <c r="AY211" s="17" t="s">
        <v>140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148</v>
      </c>
      <c r="BM211" s="229" t="s">
        <v>298</v>
      </c>
    </row>
    <row r="212" s="2" customFormat="1" ht="16.5" customHeight="1">
      <c r="A212" s="38"/>
      <c r="B212" s="39"/>
      <c r="C212" s="218" t="s">
        <v>299</v>
      </c>
      <c r="D212" s="218" t="s">
        <v>143</v>
      </c>
      <c r="E212" s="219" t="s">
        <v>300</v>
      </c>
      <c r="F212" s="220" t="s">
        <v>301</v>
      </c>
      <c r="G212" s="221" t="s">
        <v>146</v>
      </c>
      <c r="H212" s="222">
        <v>6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148</v>
      </c>
      <c r="AT212" s="229" t="s">
        <v>143</v>
      </c>
      <c r="AU212" s="229" t="s">
        <v>86</v>
      </c>
      <c r="AY212" s="17" t="s">
        <v>140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148</v>
      </c>
      <c r="BM212" s="229" t="s">
        <v>302</v>
      </c>
    </row>
    <row r="213" s="2" customFormat="1" ht="16.5" customHeight="1">
      <c r="A213" s="38"/>
      <c r="B213" s="39"/>
      <c r="C213" s="218" t="s">
        <v>303</v>
      </c>
      <c r="D213" s="218" t="s">
        <v>143</v>
      </c>
      <c r="E213" s="219" t="s">
        <v>304</v>
      </c>
      <c r="F213" s="220" t="s">
        <v>305</v>
      </c>
      <c r="G213" s="221" t="s">
        <v>154</v>
      </c>
      <c r="H213" s="222">
        <v>375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0.005</v>
      </c>
      <c r="T213" s="228">
        <f>S213*H213</f>
        <v>1.875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148</v>
      </c>
      <c r="AT213" s="229" t="s">
        <v>143</v>
      </c>
      <c r="AU213" s="229" t="s">
        <v>86</v>
      </c>
      <c r="AY213" s="17" t="s">
        <v>140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148</v>
      </c>
      <c r="BM213" s="229" t="s">
        <v>306</v>
      </c>
    </row>
    <row r="214" s="13" customFormat="1">
      <c r="A214" s="13"/>
      <c r="B214" s="231"/>
      <c r="C214" s="232"/>
      <c r="D214" s="233" t="s">
        <v>150</v>
      </c>
      <c r="E214" s="234" t="s">
        <v>1</v>
      </c>
      <c r="F214" s="235" t="s">
        <v>307</v>
      </c>
      <c r="G214" s="232"/>
      <c r="H214" s="236">
        <v>375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150</v>
      </c>
      <c r="AU214" s="242" t="s">
        <v>86</v>
      </c>
      <c r="AV214" s="13" t="s">
        <v>86</v>
      </c>
      <c r="AW214" s="13" t="s">
        <v>32</v>
      </c>
      <c r="AX214" s="13" t="s">
        <v>84</v>
      </c>
      <c r="AY214" s="242" t="s">
        <v>140</v>
      </c>
    </row>
    <row r="215" s="12" customFormat="1" ht="22.8" customHeight="1">
      <c r="A215" s="12"/>
      <c r="B215" s="202"/>
      <c r="C215" s="203"/>
      <c r="D215" s="204" t="s">
        <v>75</v>
      </c>
      <c r="E215" s="216" t="s">
        <v>308</v>
      </c>
      <c r="F215" s="216" t="s">
        <v>309</v>
      </c>
      <c r="G215" s="203"/>
      <c r="H215" s="203"/>
      <c r="I215" s="206"/>
      <c r="J215" s="217">
        <f>BK215</f>
        <v>0</v>
      </c>
      <c r="K215" s="203"/>
      <c r="L215" s="208"/>
      <c r="M215" s="209"/>
      <c r="N215" s="210"/>
      <c r="O215" s="210"/>
      <c r="P215" s="211">
        <f>SUM(P216:P224)</f>
        <v>0</v>
      </c>
      <c r="Q215" s="210"/>
      <c r="R215" s="211">
        <f>SUM(R216:R224)</f>
        <v>0</v>
      </c>
      <c r="S215" s="210"/>
      <c r="T215" s="212">
        <f>SUM(T216:T224)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84</v>
      </c>
      <c r="AT215" s="214" t="s">
        <v>75</v>
      </c>
      <c r="AU215" s="214" t="s">
        <v>84</v>
      </c>
      <c r="AY215" s="213" t="s">
        <v>140</v>
      </c>
      <c r="BK215" s="215">
        <f>SUM(BK216:BK224)</f>
        <v>0</v>
      </c>
    </row>
    <row r="216" s="2" customFormat="1" ht="24.15" customHeight="1">
      <c r="A216" s="38"/>
      <c r="B216" s="39"/>
      <c r="C216" s="218" t="s">
        <v>310</v>
      </c>
      <c r="D216" s="218" t="s">
        <v>143</v>
      </c>
      <c r="E216" s="219" t="s">
        <v>311</v>
      </c>
      <c r="F216" s="220" t="s">
        <v>312</v>
      </c>
      <c r="G216" s="221" t="s">
        <v>313</v>
      </c>
      <c r="H216" s="222">
        <v>112.572</v>
      </c>
      <c r="I216" s="223"/>
      <c r="J216" s="224">
        <f>ROUND(I216*H216,2)</f>
        <v>0</v>
      </c>
      <c r="K216" s="220" t="s">
        <v>147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148</v>
      </c>
      <c r="AT216" s="229" t="s">
        <v>143</v>
      </c>
      <c r="AU216" s="229" t="s">
        <v>86</v>
      </c>
      <c r="AY216" s="17" t="s">
        <v>140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148</v>
      </c>
      <c r="BM216" s="229" t="s">
        <v>314</v>
      </c>
    </row>
    <row r="217" s="2" customFormat="1" ht="33" customHeight="1">
      <c r="A217" s="38"/>
      <c r="B217" s="39"/>
      <c r="C217" s="218" t="s">
        <v>315</v>
      </c>
      <c r="D217" s="218" t="s">
        <v>143</v>
      </c>
      <c r="E217" s="219" t="s">
        <v>316</v>
      </c>
      <c r="F217" s="220" t="s">
        <v>317</v>
      </c>
      <c r="G217" s="221" t="s">
        <v>313</v>
      </c>
      <c r="H217" s="222">
        <v>1125.72</v>
      </c>
      <c r="I217" s="223"/>
      <c r="J217" s="224">
        <f>ROUND(I217*H217,2)</f>
        <v>0</v>
      </c>
      <c r="K217" s="220" t="s">
        <v>147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148</v>
      </c>
      <c r="AT217" s="229" t="s">
        <v>143</v>
      </c>
      <c r="AU217" s="229" t="s">
        <v>86</v>
      </c>
      <c r="AY217" s="17" t="s">
        <v>140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148</v>
      </c>
      <c r="BM217" s="229" t="s">
        <v>318</v>
      </c>
    </row>
    <row r="218" s="13" customFormat="1">
      <c r="A218" s="13"/>
      <c r="B218" s="231"/>
      <c r="C218" s="232"/>
      <c r="D218" s="233" t="s">
        <v>150</v>
      </c>
      <c r="E218" s="232"/>
      <c r="F218" s="235" t="s">
        <v>319</v>
      </c>
      <c r="G218" s="232"/>
      <c r="H218" s="236">
        <v>1125.72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150</v>
      </c>
      <c r="AU218" s="242" t="s">
        <v>86</v>
      </c>
      <c r="AV218" s="13" t="s">
        <v>86</v>
      </c>
      <c r="AW218" s="13" t="s">
        <v>4</v>
      </c>
      <c r="AX218" s="13" t="s">
        <v>84</v>
      </c>
      <c r="AY218" s="242" t="s">
        <v>140</v>
      </c>
    </row>
    <row r="219" s="2" customFormat="1" ht="24.15" customHeight="1">
      <c r="A219" s="38"/>
      <c r="B219" s="39"/>
      <c r="C219" s="218" t="s">
        <v>320</v>
      </c>
      <c r="D219" s="218" t="s">
        <v>143</v>
      </c>
      <c r="E219" s="219" t="s">
        <v>321</v>
      </c>
      <c r="F219" s="220" t="s">
        <v>322</v>
      </c>
      <c r="G219" s="221" t="s">
        <v>313</v>
      </c>
      <c r="H219" s="222">
        <v>112.572</v>
      </c>
      <c r="I219" s="223"/>
      <c r="J219" s="224">
        <f>ROUND(I219*H219,2)</f>
        <v>0</v>
      </c>
      <c r="K219" s="220" t="s">
        <v>147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148</v>
      </c>
      <c r="AT219" s="229" t="s">
        <v>143</v>
      </c>
      <c r="AU219" s="229" t="s">
        <v>86</v>
      </c>
      <c r="AY219" s="17" t="s">
        <v>140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148</v>
      </c>
      <c r="BM219" s="229" t="s">
        <v>323</v>
      </c>
    </row>
    <row r="220" s="2" customFormat="1" ht="24.15" customHeight="1">
      <c r="A220" s="38"/>
      <c r="B220" s="39"/>
      <c r="C220" s="218" t="s">
        <v>324</v>
      </c>
      <c r="D220" s="218" t="s">
        <v>143</v>
      </c>
      <c r="E220" s="219" t="s">
        <v>325</v>
      </c>
      <c r="F220" s="220" t="s">
        <v>326</v>
      </c>
      <c r="G220" s="221" t="s">
        <v>313</v>
      </c>
      <c r="H220" s="222">
        <v>2138.868</v>
      </c>
      <c r="I220" s="223"/>
      <c r="J220" s="224">
        <f>ROUND(I220*H220,2)</f>
        <v>0</v>
      </c>
      <c r="K220" s="220" t="s">
        <v>147</v>
      </c>
      <c r="L220" s="44"/>
      <c r="M220" s="225" t="s">
        <v>1</v>
      </c>
      <c r="N220" s="226" t="s">
        <v>41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148</v>
      </c>
      <c r="AT220" s="229" t="s">
        <v>143</v>
      </c>
      <c r="AU220" s="229" t="s">
        <v>86</v>
      </c>
      <c r="AY220" s="17" t="s">
        <v>140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84</v>
      </c>
      <c r="BK220" s="230">
        <f>ROUND(I220*H220,2)</f>
        <v>0</v>
      </c>
      <c r="BL220" s="17" t="s">
        <v>148</v>
      </c>
      <c r="BM220" s="229" t="s">
        <v>327</v>
      </c>
    </row>
    <row r="221" s="13" customFormat="1">
      <c r="A221" s="13"/>
      <c r="B221" s="231"/>
      <c r="C221" s="232"/>
      <c r="D221" s="233" t="s">
        <v>150</v>
      </c>
      <c r="E221" s="232"/>
      <c r="F221" s="235" t="s">
        <v>328</v>
      </c>
      <c r="G221" s="232"/>
      <c r="H221" s="236">
        <v>2138.868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150</v>
      </c>
      <c r="AU221" s="242" t="s">
        <v>86</v>
      </c>
      <c r="AV221" s="13" t="s">
        <v>86</v>
      </c>
      <c r="AW221" s="13" t="s">
        <v>4</v>
      </c>
      <c r="AX221" s="13" t="s">
        <v>84</v>
      </c>
      <c r="AY221" s="242" t="s">
        <v>140</v>
      </c>
    </row>
    <row r="222" s="2" customFormat="1" ht="33" customHeight="1">
      <c r="A222" s="38"/>
      <c r="B222" s="39"/>
      <c r="C222" s="218" t="s">
        <v>329</v>
      </c>
      <c r="D222" s="218" t="s">
        <v>143</v>
      </c>
      <c r="E222" s="219" t="s">
        <v>330</v>
      </c>
      <c r="F222" s="220" t="s">
        <v>331</v>
      </c>
      <c r="G222" s="221" t="s">
        <v>313</v>
      </c>
      <c r="H222" s="222">
        <v>104.901</v>
      </c>
      <c r="I222" s="223"/>
      <c r="J222" s="224">
        <f>ROUND(I222*H222,2)</f>
        <v>0</v>
      </c>
      <c r="K222" s="220" t="s">
        <v>147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148</v>
      </c>
      <c r="AT222" s="229" t="s">
        <v>143</v>
      </c>
      <c r="AU222" s="229" t="s">
        <v>86</v>
      </c>
      <c r="AY222" s="17" t="s">
        <v>140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84</v>
      </c>
      <c r="BK222" s="230">
        <f>ROUND(I222*H222,2)</f>
        <v>0</v>
      </c>
      <c r="BL222" s="17" t="s">
        <v>148</v>
      </c>
      <c r="BM222" s="229" t="s">
        <v>332</v>
      </c>
    </row>
    <row r="223" s="2" customFormat="1" ht="37.8" customHeight="1">
      <c r="A223" s="38"/>
      <c r="B223" s="39"/>
      <c r="C223" s="218" t="s">
        <v>333</v>
      </c>
      <c r="D223" s="218" t="s">
        <v>143</v>
      </c>
      <c r="E223" s="219" t="s">
        <v>334</v>
      </c>
      <c r="F223" s="220" t="s">
        <v>335</v>
      </c>
      <c r="G223" s="221" t="s">
        <v>313</v>
      </c>
      <c r="H223" s="222">
        <v>0.443</v>
      </c>
      <c r="I223" s="223"/>
      <c r="J223" s="224">
        <f>ROUND(I223*H223,2)</f>
        <v>0</v>
      </c>
      <c r="K223" s="220" t="s">
        <v>147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148</v>
      </c>
      <c r="AT223" s="229" t="s">
        <v>143</v>
      </c>
      <c r="AU223" s="229" t="s">
        <v>86</v>
      </c>
      <c r="AY223" s="17" t="s">
        <v>140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148</v>
      </c>
      <c r="BM223" s="229" t="s">
        <v>336</v>
      </c>
    </row>
    <row r="224" s="2" customFormat="1" ht="33" customHeight="1">
      <c r="A224" s="38"/>
      <c r="B224" s="39"/>
      <c r="C224" s="218" t="s">
        <v>337</v>
      </c>
      <c r="D224" s="218" t="s">
        <v>143</v>
      </c>
      <c r="E224" s="219" t="s">
        <v>338</v>
      </c>
      <c r="F224" s="220" t="s">
        <v>339</v>
      </c>
      <c r="G224" s="221" t="s">
        <v>313</v>
      </c>
      <c r="H224" s="222">
        <v>7.228</v>
      </c>
      <c r="I224" s="223"/>
      <c r="J224" s="224">
        <f>ROUND(I224*H224,2)</f>
        <v>0</v>
      </c>
      <c r="K224" s="220" t="s">
        <v>147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148</v>
      </c>
      <c r="AT224" s="229" t="s">
        <v>143</v>
      </c>
      <c r="AU224" s="229" t="s">
        <v>86</v>
      </c>
      <c r="AY224" s="17" t="s">
        <v>140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148</v>
      </c>
      <c r="BM224" s="229" t="s">
        <v>340</v>
      </c>
    </row>
    <row r="225" s="12" customFormat="1" ht="22.8" customHeight="1">
      <c r="A225" s="12"/>
      <c r="B225" s="202"/>
      <c r="C225" s="203"/>
      <c r="D225" s="204" t="s">
        <v>75</v>
      </c>
      <c r="E225" s="216" t="s">
        <v>341</v>
      </c>
      <c r="F225" s="216" t="s">
        <v>342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SUM(P226:P228)</f>
        <v>0</v>
      </c>
      <c r="Q225" s="210"/>
      <c r="R225" s="211">
        <f>SUM(R226:R228)</f>
        <v>0</v>
      </c>
      <c r="S225" s="210"/>
      <c r="T225" s="212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84</v>
      </c>
      <c r="AT225" s="214" t="s">
        <v>75</v>
      </c>
      <c r="AU225" s="214" t="s">
        <v>84</v>
      </c>
      <c r="AY225" s="213" t="s">
        <v>140</v>
      </c>
      <c r="BK225" s="215">
        <f>SUM(BK226:BK228)</f>
        <v>0</v>
      </c>
    </row>
    <row r="226" s="2" customFormat="1" ht="24.15" customHeight="1">
      <c r="A226" s="38"/>
      <c r="B226" s="39"/>
      <c r="C226" s="218" t="s">
        <v>343</v>
      </c>
      <c r="D226" s="218" t="s">
        <v>143</v>
      </c>
      <c r="E226" s="219" t="s">
        <v>344</v>
      </c>
      <c r="F226" s="220" t="s">
        <v>345</v>
      </c>
      <c r="G226" s="221" t="s">
        <v>313</v>
      </c>
      <c r="H226" s="222">
        <v>77.651</v>
      </c>
      <c r="I226" s="223"/>
      <c r="J226" s="224">
        <f>ROUND(I226*H226,2)</f>
        <v>0</v>
      </c>
      <c r="K226" s="220" t="s">
        <v>147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148</v>
      </c>
      <c r="AT226" s="229" t="s">
        <v>143</v>
      </c>
      <c r="AU226" s="229" t="s">
        <v>86</v>
      </c>
      <c r="AY226" s="17" t="s">
        <v>140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148</v>
      </c>
      <c r="BM226" s="229" t="s">
        <v>346</v>
      </c>
    </row>
    <row r="227" s="2" customFormat="1" ht="24.15" customHeight="1">
      <c r="A227" s="38"/>
      <c r="B227" s="39"/>
      <c r="C227" s="218" t="s">
        <v>347</v>
      </c>
      <c r="D227" s="218" t="s">
        <v>143</v>
      </c>
      <c r="E227" s="219" t="s">
        <v>348</v>
      </c>
      <c r="F227" s="220" t="s">
        <v>349</v>
      </c>
      <c r="G227" s="221" t="s">
        <v>313</v>
      </c>
      <c r="H227" s="222">
        <v>232.953</v>
      </c>
      <c r="I227" s="223"/>
      <c r="J227" s="224">
        <f>ROUND(I227*H227,2)</f>
        <v>0</v>
      </c>
      <c r="K227" s="220" t="s">
        <v>147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148</v>
      </c>
      <c r="AT227" s="229" t="s">
        <v>143</v>
      </c>
      <c r="AU227" s="229" t="s">
        <v>86</v>
      </c>
      <c r="AY227" s="17" t="s">
        <v>140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84</v>
      </c>
      <c r="BK227" s="230">
        <f>ROUND(I227*H227,2)</f>
        <v>0</v>
      </c>
      <c r="BL227" s="17" t="s">
        <v>148</v>
      </c>
      <c r="BM227" s="229" t="s">
        <v>350</v>
      </c>
    </row>
    <row r="228" s="13" customFormat="1">
      <c r="A228" s="13"/>
      <c r="B228" s="231"/>
      <c r="C228" s="232"/>
      <c r="D228" s="233" t="s">
        <v>150</v>
      </c>
      <c r="E228" s="232"/>
      <c r="F228" s="235" t="s">
        <v>351</v>
      </c>
      <c r="G228" s="232"/>
      <c r="H228" s="236">
        <v>232.953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150</v>
      </c>
      <c r="AU228" s="242" t="s">
        <v>86</v>
      </c>
      <c r="AV228" s="13" t="s">
        <v>86</v>
      </c>
      <c r="AW228" s="13" t="s">
        <v>4</v>
      </c>
      <c r="AX228" s="13" t="s">
        <v>84</v>
      </c>
      <c r="AY228" s="242" t="s">
        <v>140</v>
      </c>
    </row>
    <row r="229" s="12" customFormat="1" ht="25.92" customHeight="1">
      <c r="A229" s="12"/>
      <c r="B229" s="202"/>
      <c r="C229" s="203"/>
      <c r="D229" s="204" t="s">
        <v>75</v>
      </c>
      <c r="E229" s="205" t="s">
        <v>352</v>
      </c>
      <c r="F229" s="205" t="s">
        <v>353</v>
      </c>
      <c r="G229" s="203"/>
      <c r="H229" s="203"/>
      <c r="I229" s="206"/>
      <c r="J229" s="207">
        <f>BK229</f>
        <v>0</v>
      </c>
      <c r="K229" s="203"/>
      <c r="L229" s="208"/>
      <c r="M229" s="209"/>
      <c r="N229" s="210"/>
      <c r="O229" s="210"/>
      <c r="P229" s="211">
        <f>P230+P233+P252+P259+P265+P280+P297+P305+P349+P373+P378</f>
        <v>0</v>
      </c>
      <c r="Q229" s="210"/>
      <c r="R229" s="211">
        <f>R230+R233+R252+R259+R265+R280+R297+R305+R349+R373+R378</f>
        <v>5.18864709</v>
      </c>
      <c r="S229" s="210"/>
      <c r="T229" s="212">
        <f>T230+T233+T252+T259+T265+T280+T297+T305+T349+T373+T378</f>
        <v>11.980699999999998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86</v>
      </c>
      <c r="AT229" s="214" t="s">
        <v>75</v>
      </c>
      <c r="AU229" s="214" t="s">
        <v>76</v>
      </c>
      <c r="AY229" s="213" t="s">
        <v>140</v>
      </c>
      <c r="BK229" s="215">
        <f>BK230+BK233+BK252+BK259+BK265+BK280+BK297+BK305+BK349+BK373+BK378</f>
        <v>0</v>
      </c>
    </row>
    <row r="230" s="12" customFormat="1" ht="22.8" customHeight="1">
      <c r="A230" s="12"/>
      <c r="B230" s="202"/>
      <c r="C230" s="203"/>
      <c r="D230" s="204" t="s">
        <v>75</v>
      </c>
      <c r="E230" s="216" t="s">
        <v>354</v>
      </c>
      <c r="F230" s="216" t="s">
        <v>355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SUM(P231:P232)</f>
        <v>0</v>
      </c>
      <c r="Q230" s="210"/>
      <c r="R230" s="211">
        <f>SUM(R231:R232)</f>
        <v>0</v>
      </c>
      <c r="S230" s="210"/>
      <c r="T230" s="212">
        <f>SUM(T231:T232)</f>
        <v>0.3876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86</v>
      </c>
      <c r="AT230" s="214" t="s">
        <v>75</v>
      </c>
      <c r="AU230" s="214" t="s">
        <v>84</v>
      </c>
      <c r="AY230" s="213" t="s">
        <v>140</v>
      </c>
      <c r="BK230" s="215">
        <f>SUM(BK231:BK232)</f>
        <v>0</v>
      </c>
    </row>
    <row r="231" s="2" customFormat="1" ht="33" customHeight="1">
      <c r="A231" s="38"/>
      <c r="B231" s="39"/>
      <c r="C231" s="218" t="s">
        <v>356</v>
      </c>
      <c r="D231" s="218" t="s">
        <v>143</v>
      </c>
      <c r="E231" s="219" t="s">
        <v>357</v>
      </c>
      <c r="F231" s="220" t="s">
        <v>358</v>
      </c>
      <c r="G231" s="221" t="s">
        <v>154</v>
      </c>
      <c r="H231" s="222">
        <v>228</v>
      </c>
      <c r="I231" s="223"/>
      <c r="J231" s="224">
        <f>ROUND(I231*H231,2)</f>
        <v>0</v>
      </c>
      <c r="K231" s="220" t="s">
        <v>147</v>
      </c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0.0017</v>
      </c>
      <c r="T231" s="228">
        <f>S231*H231</f>
        <v>0.3876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223</v>
      </c>
      <c r="AT231" s="229" t="s">
        <v>143</v>
      </c>
      <c r="AU231" s="229" t="s">
        <v>86</v>
      </c>
      <c r="AY231" s="17" t="s">
        <v>140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223</v>
      </c>
      <c r="BM231" s="229" t="s">
        <v>359</v>
      </c>
    </row>
    <row r="232" s="13" customFormat="1">
      <c r="A232" s="13"/>
      <c r="B232" s="231"/>
      <c r="C232" s="232"/>
      <c r="D232" s="233" t="s">
        <v>150</v>
      </c>
      <c r="E232" s="234" t="s">
        <v>1</v>
      </c>
      <c r="F232" s="235" t="s">
        <v>360</v>
      </c>
      <c r="G232" s="232"/>
      <c r="H232" s="236">
        <v>228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150</v>
      </c>
      <c r="AU232" s="242" t="s">
        <v>86</v>
      </c>
      <c r="AV232" s="13" t="s">
        <v>86</v>
      </c>
      <c r="AW232" s="13" t="s">
        <v>32</v>
      </c>
      <c r="AX232" s="13" t="s">
        <v>84</v>
      </c>
      <c r="AY232" s="242" t="s">
        <v>140</v>
      </c>
    </row>
    <row r="233" s="12" customFormat="1" ht="22.8" customHeight="1">
      <c r="A233" s="12"/>
      <c r="B233" s="202"/>
      <c r="C233" s="203"/>
      <c r="D233" s="204" t="s">
        <v>75</v>
      </c>
      <c r="E233" s="216" t="s">
        <v>361</v>
      </c>
      <c r="F233" s="216" t="s">
        <v>362</v>
      </c>
      <c r="G233" s="203"/>
      <c r="H233" s="203"/>
      <c r="I233" s="206"/>
      <c r="J233" s="217">
        <f>BK233</f>
        <v>0</v>
      </c>
      <c r="K233" s="203"/>
      <c r="L233" s="208"/>
      <c r="M233" s="209"/>
      <c r="N233" s="210"/>
      <c r="O233" s="210"/>
      <c r="P233" s="211">
        <f>SUM(P234:P251)</f>
        <v>0</v>
      </c>
      <c r="Q233" s="210"/>
      <c r="R233" s="211">
        <f>SUM(R234:R251)</f>
        <v>0.89789979999999984</v>
      </c>
      <c r="S233" s="210"/>
      <c r="T233" s="212">
        <f>SUM(T234:T251)</f>
        <v>6.84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3" t="s">
        <v>86</v>
      </c>
      <c r="AT233" s="214" t="s">
        <v>75</v>
      </c>
      <c r="AU233" s="214" t="s">
        <v>84</v>
      </c>
      <c r="AY233" s="213" t="s">
        <v>140</v>
      </c>
      <c r="BK233" s="215">
        <f>SUM(BK234:BK251)</f>
        <v>0</v>
      </c>
    </row>
    <row r="234" s="2" customFormat="1" ht="24.15" customHeight="1">
      <c r="A234" s="38"/>
      <c r="B234" s="39"/>
      <c r="C234" s="218" t="s">
        <v>363</v>
      </c>
      <c r="D234" s="218" t="s">
        <v>143</v>
      </c>
      <c r="E234" s="219" t="s">
        <v>364</v>
      </c>
      <c r="F234" s="220" t="s">
        <v>365</v>
      </c>
      <c r="G234" s="221" t="s">
        <v>154</v>
      </c>
      <c r="H234" s="222">
        <v>456</v>
      </c>
      <c r="I234" s="223"/>
      <c r="J234" s="224">
        <f>ROUND(I234*H234,2)</f>
        <v>0</v>
      </c>
      <c r="K234" s="220" t="s">
        <v>147</v>
      </c>
      <c r="L234" s="44"/>
      <c r="M234" s="225" t="s">
        <v>1</v>
      </c>
      <c r="N234" s="226" t="s">
        <v>41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0.015</v>
      </c>
      <c r="T234" s="228">
        <f>S234*H234</f>
        <v>6.84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223</v>
      </c>
      <c r="AT234" s="229" t="s">
        <v>143</v>
      </c>
      <c r="AU234" s="229" t="s">
        <v>86</v>
      </c>
      <c r="AY234" s="17" t="s">
        <v>140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84</v>
      </c>
      <c r="BK234" s="230">
        <f>ROUND(I234*H234,2)</f>
        <v>0</v>
      </c>
      <c r="BL234" s="17" t="s">
        <v>223</v>
      </c>
      <c r="BM234" s="229" t="s">
        <v>366</v>
      </c>
    </row>
    <row r="235" s="13" customFormat="1">
      <c r="A235" s="13"/>
      <c r="B235" s="231"/>
      <c r="C235" s="232"/>
      <c r="D235" s="233" t="s">
        <v>150</v>
      </c>
      <c r="E235" s="234" t="s">
        <v>1</v>
      </c>
      <c r="F235" s="235" t="s">
        <v>237</v>
      </c>
      <c r="G235" s="232"/>
      <c r="H235" s="236">
        <v>456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150</v>
      </c>
      <c r="AU235" s="242" t="s">
        <v>86</v>
      </c>
      <c r="AV235" s="13" t="s">
        <v>86</v>
      </c>
      <c r="AW235" s="13" t="s">
        <v>32</v>
      </c>
      <c r="AX235" s="13" t="s">
        <v>84</v>
      </c>
      <c r="AY235" s="242" t="s">
        <v>140</v>
      </c>
    </row>
    <row r="236" s="2" customFormat="1" ht="24.15" customHeight="1">
      <c r="A236" s="38"/>
      <c r="B236" s="39"/>
      <c r="C236" s="218" t="s">
        <v>367</v>
      </c>
      <c r="D236" s="218" t="s">
        <v>143</v>
      </c>
      <c r="E236" s="219" t="s">
        <v>368</v>
      </c>
      <c r="F236" s="220" t="s">
        <v>369</v>
      </c>
      <c r="G236" s="221" t="s">
        <v>154</v>
      </c>
      <c r="H236" s="222">
        <v>238.41</v>
      </c>
      <c r="I236" s="223"/>
      <c r="J236" s="224">
        <f>ROUND(I236*H236,2)</f>
        <v>0</v>
      </c>
      <c r="K236" s="220" t="s">
        <v>147</v>
      </c>
      <c r="L236" s="44"/>
      <c r="M236" s="225" t="s">
        <v>1</v>
      </c>
      <c r="N236" s="226" t="s">
        <v>41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223</v>
      </c>
      <c r="AT236" s="229" t="s">
        <v>143</v>
      </c>
      <c r="AU236" s="229" t="s">
        <v>86</v>
      </c>
      <c r="AY236" s="17" t="s">
        <v>140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84</v>
      </c>
      <c r="BK236" s="230">
        <f>ROUND(I236*H236,2)</f>
        <v>0</v>
      </c>
      <c r="BL236" s="17" t="s">
        <v>223</v>
      </c>
      <c r="BM236" s="229" t="s">
        <v>370</v>
      </c>
    </row>
    <row r="237" s="13" customFormat="1">
      <c r="A237" s="13"/>
      <c r="B237" s="231"/>
      <c r="C237" s="232"/>
      <c r="D237" s="233" t="s">
        <v>150</v>
      </c>
      <c r="E237" s="234" t="s">
        <v>1</v>
      </c>
      <c r="F237" s="235" t="s">
        <v>371</v>
      </c>
      <c r="G237" s="232"/>
      <c r="H237" s="236">
        <v>222.54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150</v>
      </c>
      <c r="AU237" s="242" t="s">
        <v>86</v>
      </c>
      <c r="AV237" s="13" t="s">
        <v>86</v>
      </c>
      <c r="AW237" s="13" t="s">
        <v>32</v>
      </c>
      <c r="AX237" s="13" t="s">
        <v>76</v>
      </c>
      <c r="AY237" s="242" t="s">
        <v>140</v>
      </c>
    </row>
    <row r="238" s="13" customFormat="1">
      <c r="A238" s="13"/>
      <c r="B238" s="231"/>
      <c r="C238" s="232"/>
      <c r="D238" s="233" t="s">
        <v>150</v>
      </c>
      <c r="E238" s="234" t="s">
        <v>1</v>
      </c>
      <c r="F238" s="235" t="s">
        <v>202</v>
      </c>
      <c r="G238" s="232"/>
      <c r="H238" s="236">
        <v>15.87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150</v>
      </c>
      <c r="AU238" s="242" t="s">
        <v>86</v>
      </c>
      <c r="AV238" s="13" t="s">
        <v>86</v>
      </c>
      <c r="AW238" s="13" t="s">
        <v>32</v>
      </c>
      <c r="AX238" s="13" t="s">
        <v>76</v>
      </c>
      <c r="AY238" s="242" t="s">
        <v>140</v>
      </c>
    </row>
    <row r="239" s="14" customFormat="1">
      <c r="A239" s="14"/>
      <c r="B239" s="243"/>
      <c r="C239" s="244"/>
      <c r="D239" s="233" t="s">
        <v>150</v>
      </c>
      <c r="E239" s="245" t="s">
        <v>1</v>
      </c>
      <c r="F239" s="246" t="s">
        <v>158</v>
      </c>
      <c r="G239" s="244"/>
      <c r="H239" s="247">
        <v>238.41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150</v>
      </c>
      <c r="AU239" s="253" t="s">
        <v>86</v>
      </c>
      <c r="AV239" s="14" t="s">
        <v>148</v>
      </c>
      <c r="AW239" s="14" t="s">
        <v>32</v>
      </c>
      <c r="AX239" s="14" t="s">
        <v>84</v>
      </c>
      <c r="AY239" s="253" t="s">
        <v>140</v>
      </c>
    </row>
    <row r="240" s="2" customFormat="1" ht="16.5" customHeight="1">
      <c r="A240" s="38"/>
      <c r="B240" s="39"/>
      <c r="C240" s="268" t="s">
        <v>372</v>
      </c>
      <c r="D240" s="268" t="s">
        <v>373</v>
      </c>
      <c r="E240" s="269" t="s">
        <v>374</v>
      </c>
      <c r="F240" s="270" t="s">
        <v>375</v>
      </c>
      <c r="G240" s="271" t="s">
        <v>154</v>
      </c>
      <c r="H240" s="272">
        <v>262.25099999999996</v>
      </c>
      <c r="I240" s="273"/>
      <c r="J240" s="274">
        <f>ROUND(I240*H240,2)</f>
        <v>0</v>
      </c>
      <c r="K240" s="270" t="s">
        <v>147</v>
      </c>
      <c r="L240" s="275"/>
      <c r="M240" s="276" t="s">
        <v>1</v>
      </c>
      <c r="N240" s="277" t="s">
        <v>41</v>
      </c>
      <c r="O240" s="91"/>
      <c r="P240" s="227">
        <f>O240*H240</f>
        <v>0</v>
      </c>
      <c r="Q240" s="227">
        <v>0.003</v>
      </c>
      <c r="R240" s="227">
        <f>Q240*H240</f>
        <v>0.786753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303</v>
      </c>
      <c r="AT240" s="229" t="s">
        <v>373</v>
      </c>
      <c r="AU240" s="229" t="s">
        <v>86</v>
      </c>
      <c r="AY240" s="17" t="s">
        <v>140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223</v>
      </c>
      <c r="BM240" s="229" t="s">
        <v>376</v>
      </c>
    </row>
    <row r="241" s="2" customFormat="1">
      <c r="A241" s="38"/>
      <c r="B241" s="39"/>
      <c r="C241" s="40"/>
      <c r="D241" s="233" t="s">
        <v>291</v>
      </c>
      <c r="E241" s="40"/>
      <c r="F241" s="264" t="s">
        <v>377</v>
      </c>
      <c r="G241" s="40"/>
      <c r="H241" s="40"/>
      <c r="I241" s="265"/>
      <c r="J241" s="40"/>
      <c r="K241" s="40"/>
      <c r="L241" s="44"/>
      <c r="M241" s="266"/>
      <c r="N241" s="26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291</v>
      </c>
      <c r="AU241" s="17" t="s">
        <v>86</v>
      </c>
    </row>
    <row r="242" s="13" customFormat="1">
      <c r="A242" s="13"/>
      <c r="B242" s="231"/>
      <c r="C242" s="232"/>
      <c r="D242" s="233" t="s">
        <v>150</v>
      </c>
      <c r="E242" s="232"/>
      <c r="F242" s="235" t="s">
        <v>378</v>
      </c>
      <c r="G242" s="232"/>
      <c r="H242" s="236">
        <v>262.25099999999996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150</v>
      </c>
      <c r="AU242" s="242" t="s">
        <v>86</v>
      </c>
      <c r="AV242" s="13" t="s">
        <v>86</v>
      </c>
      <c r="AW242" s="13" t="s">
        <v>4</v>
      </c>
      <c r="AX242" s="13" t="s">
        <v>84</v>
      </c>
      <c r="AY242" s="242" t="s">
        <v>140</v>
      </c>
    </row>
    <row r="243" s="2" customFormat="1" ht="24.15" customHeight="1">
      <c r="A243" s="38"/>
      <c r="B243" s="39"/>
      <c r="C243" s="218" t="s">
        <v>379</v>
      </c>
      <c r="D243" s="218" t="s">
        <v>143</v>
      </c>
      <c r="E243" s="219" t="s">
        <v>380</v>
      </c>
      <c r="F243" s="220" t="s">
        <v>381</v>
      </c>
      <c r="G243" s="221" t="s">
        <v>154</v>
      </c>
      <c r="H243" s="222">
        <v>238.41</v>
      </c>
      <c r="I243" s="223"/>
      <c r="J243" s="224">
        <f>ROUND(I243*H243,2)</f>
        <v>0</v>
      </c>
      <c r="K243" s="220" t="s">
        <v>147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223</v>
      </c>
      <c r="AT243" s="229" t="s">
        <v>143</v>
      </c>
      <c r="AU243" s="229" t="s">
        <v>86</v>
      </c>
      <c r="AY243" s="17" t="s">
        <v>140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223</v>
      </c>
      <c r="BM243" s="229" t="s">
        <v>382</v>
      </c>
    </row>
    <row r="244" s="13" customFormat="1">
      <c r="A244" s="13"/>
      <c r="B244" s="231"/>
      <c r="C244" s="232"/>
      <c r="D244" s="233" t="s">
        <v>150</v>
      </c>
      <c r="E244" s="234" t="s">
        <v>1</v>
      </c>
      <c r="F244" s="235" t="s">
        <v>201</v>
      </c>
      <c r="G244" s="232"/>
      <c r="H244" s="236">
        <v>222.54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150</v>
      </c>
      <c r="AU244" s="242" t="s">
        <v>86</v>
      </c>
      <c r="AV244" s="13" t="s">
        <v>86</v>
      </c>
      <c r="AW244" s="13" t="s">
        <v>32</v>
      </c>
      <c r="AX244" s="13" t="s">
        <v>76</v>
      </c>
      <c r="AY244" s="242" t="s">
        <v>140</v>
      </c>
    </row>
    <row r="245" s="13" customFormat="1">
      <c r="A245" s="13"/>
      <c r="B245" s="231"/>
      <c r="C245" s="232"/>
      <c r="D245" s="233" t="s">
        <v>150</v>
      </c>
      <c r="E245" s="234" t="s">
        <v>1</v>
      </c>
      <c r="F245" s="235" t="s">
        <v>202</v>
      </c>
      <c r="G245" s="232"/>
      <c r="H245" s="236">
        <v>15.87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150</v>
      </c>
      <c r="AU245" s="242" t="s">
        <v>86</v>
      </c>
      <c r="AV245" s="13" t="s">
        <v>86</v>
      </c>
      <c r="AW245" s="13" t="s">
        <v>32</v>
      </c>
      <c r="AX245" s="13" t="s">
        <v>76</v>
      </c>
      <c r="AY245" s="242" t="s">
        <v>140</v>
      </c>
    </row>
    <row r="246" s="14" customFormat="1">
      <c r="A246" s="14"/>
      <c r="B246" s="243"/>
      <c r="C246" s="244"/>
      <c r="D246" s="233" t="s">
        <v>150</v>
      </c>
      <c r="E246" s="245" t="s">
        <v>1</v>
      </c>
      <c r="F246" s="246" t="s">
        <v>158</v>
      </c>
      <c r="G246" s="244"/>
      <c r="H246" s="247">
        <v>238.41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150</v>
      </c>
      <c r="AU246" s="253" t="s">
        <v>86</v>
      </c>
      <c r="AV246" s="14" t="s">
        <v>148</v>
      </c>
      <c r="AW246" s="14" t="s">
        <v>32</v>
      </c>
      <c r="AX246" s="14" t="s">
        <v>84</v>
      </c>
      <c r="AY246" s="253" t="s">
        <v>140</v>
      </c>
    </row>
    <row r="247" s="2" customFormat="1" ht="16.5" customHeight="1">
      <c r="A247" s="38"/>
      <c r="B247" s="39"/>
      <c r="C247" s="268" t="s">
        <v>383</v>
      </c>
      <c r="D247" s="268" t="s">
        <v>373</v>
      </c>
      <c r="E247" s="269" t="s">
        <v>384</v>
      </c>
      <c r="F247" s="270" t="s">
        <v>385</v>
      </c>
      <c r="G247" s="271" t="s">
        <v>154</v>
      </c>
      <c r="H247" s="272">
        <v>277.867</v>
      </c>
      <c r="I247" s="273"/>
      <c r="J247" s="274">
        <f>ROUND(I247*H247,2)</f>
        <v>0</v>
      </c>
      <c r="K247" s="270" t="s">
        <v>147</v>
      </c>
      <c r="L247" s="275"/>
      <c r="M247" s="276" t="s">
        <v>1</v>
      </c>
      <c r="N247" s="277" t="s">
        <v>41</v>
      </c>
      <c r="O247" s="91"/>
      <c r="P247" s="227">
        <f>O247*H247</f>
        <v>0</v>
      </c>
      <c r="Q247" s="227">
        <v>0.0004</v>
      </c>
      <c r="R247" s="227">
        <f>Q247*H247</f>
        <v>0.11114680000000002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303</v>
      </c>
      <c r="AT247" s="229" t="s">
        <v>373</v>
      </c>
      <c r="AU247" s="229" t="s">
        <v>86</v>
      </c>
      <c r="AY247" s="17" t="s">
        <v>140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223</v>
      </c>
      <c r="BM247" s="229" t="s">
        <v>386</v>
      </c>
    </row>
    <row r="248" s="13" customFormat="1">
      <c r="A248" s="13"/>
      <c r="B248" s="231"/>
      <c r="C248" s="232"/>
      <c r="D248" s="233" t="s">
        <v>150</v>
      </c>
      <c r="E248" s="232"/>
      <c r="F248" s="235" t="s">
        <v>387</v>
      </c>
      <c r="G248" s="232"/>
      <c r="H248" s="236">
        <v>277.867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150</v>
      </c>
      <c r="AU248" s="242" t="s">
        <v>86</v>
      </c>
      <c r="AV248" s="13" t="s">
        <v>86</v>
      </c>
      <c r="AW248" s="13" t="s">
        <v>4</v>
      </c>
      <c r="AX248" s="13" t="s">
        <v>84</v>
      </c>
      <c r="AY248" s="242" t="s">
        <v>140</v>
      </c>
    </row>
    <row r="249" s="2" customFormat="1" ht="24.15" customHeight="1">
      <c r="A249" s="38"/>
      <c r="B249" s="39"/>
      <c r="C249" s="218" t="s">
        <v>388</v>
      </c>
      <c r="D249" s="218" t="s">
        <v>143</v>
      </c>
      <c r="E249" s="219" t="s">
        <v>389</v>
      </c>
      <c r="F249" s="220" t="s">
        <v>390</v>
      </c>
      <c r="G249" s="221" t="s">
        <v>391</v>
      </c>
      <c r="H249" s="278"/>
      <c r="I249" s="223"/>
      <c r="J249" s="224">
        <f>ROUND(I249*H249,2)</f>
        <v>0</v>
      </c>
      <c r="K249" s="220" t="s">
        <v>147</v>
      </c>
      <c r="L249" s="44"/>
      <c r="M249" s="225" t="s">
        <v>1</v>
      </c>
      <c r="N249" s="226" t="s">
        <v>41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223</v>
      </c>
      <c r="AT249" s="229" t="s">
        <v>143</v>
      </c>
      <c r="AU249" s="229" t="s">
        <v>86</v>
      </c>
      <c r="AY249" s="17" t="s">
        <v>140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84</v>
      </c>
      <c r="BK249" s="230">
        <f>ROUND(I249*H249,2)</f>
        <v>0</v>
      </c>
      <c r="BL249" s="17" t="s">
        <v>223</v>
      </c>
      <c r="BM249" s="229" t="s">
        <v>392</v>
      </c>
    </row>
    <row r="250" s="2" customFormat="1" ht="33" customHeight="1">
      <c r="A250" s="38"/>
      <c r="B250" s="39"/>
      <c r="C250" s="218" t="s">
        <v>393</v>
      </c>
      <c r="D250" s="218" t="s">
        <v>143</v>
      </c>
      <c r="E250" s="219" t="s">
        <v>394</v>
      </c>
      <c r="F250" s="220" t="s">
        <v>395</v>
      </c>
      <c r="G250" s="221" t="s">
        <v>391</v>
      </c>
      <c r="H250" s="278"/>
      <c r="I250" s="223"/>
      <c r="J250" s="224">
        <f>ROUND(I250*H250,2)</f>
        <v>0</v>
      </c>
      <c r="K250" s="220" t="s">
        <v>147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223</v>
      </c>
      <c r="AT250" s="229" t="s">
        <v>143</v>
      </c>
      <c r="AU250" s="229" t="s">
        <v>86</v>
      </c>
      <c r="AY250" s="17" t="s">
        <v>140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223</v>
      </c>
      <c r="BM250" s="229" t="s">
        <v>396</v>
      </c>
    </row>
    <row r="251" s="13" customFormat="1">
      <c r="A251" s="13"/>
      <c r="B251" s="231"/>
      <c r="C251" s="232"/>
      <c r="D251" s="233" t="s">
        <v>150</v>
      </c>
      <c r="E251" s="232"/>
      <c r="F251" s="235" t="s">
        <v>397</v>
      </c>
      <c r="G251" s="232"/>
      <c r="H251" s="236">
        <v>1750.964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150</v>
      </c>
      <c r="AU251" s="242" t="s">
        <v>86</v>
      </c>
      <c r="AV251" s="13" t="s">
        <v>86</v>
      </c>
      <c r="AW251" s="13" t="s">
        <v>4</v>
      </c>
      <c r="AX251" s="13" t="s">
        <v>84</v>
      </c>
      <c r="AY251" s="242" t="s">
        <v>140</v>
      </c>
    </row>
    <row r="252" s="12" customFormat="1" ht="22.8" customHeight="1">
      <c r="A252" s="12"/>
      <c r="B252" s="202"/>
      <c r="C252" s="203"/>
      <c r="D252" s="204" t="s">
        <v>75</v>
      </c>
      <c r="E252" s="216" t="s">
        <v>398</v>
      </c>
      <c r="F252" s="216" t="s">
        <v>399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SUM(P253:P258)</f>
        <v>0</v>
      </c>
      <c r="Q252" s="210"/>
      <c r="R252" s="211">
        <f>SUM(R253:R258)</f>
        <v>0</v>
      </c>
      <c r="S252" s="210"/>
      <c r="T252" s="212">
        <f>SUM(T253:T258)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86</v>
      </c>
      <c r="AT252" s="214" t="s">
        <v>75</v>
      </c>
      <c r="AU252" s="214" t="s">
        <v>84</v>
      </c>
      <c r="AY252" s="213" t="s">
        <v>140</v>
      </c>
      <c r="BK252" s="215">
        <f>SUM(BK253:BK258)</f>
        <v>0</v>
      </c>
    </row>
    <row r="253" s="2" customFormat="1" ht="16.5" customHeight="1">
      <c r="A253" s="38"/>
      <c r="B253" s="39"/>
      <c r="C253" s="218" t="s">
        <v>400</v>
      </c>
      <c r="D253" s="218" t="s">
        <v>143</v>
      </c>
      <c r="E253" s="219" t="s">
        <v>401</v>
      </c>
      <c r="F253" s="220" t="s">
        <v>402</v>
      </c>
      <c r="G253" s="221" t="s">
        <v>297</v>
      </c>
      <c r="H253" s="222">
        <v>1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41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223</v>
      </c>
      <c r="AT253" s="229" t="s">
        <v>143</v>
      </c>
      <c r="AU253" s="229" t="s">
        <v>86</v>
      </c>
      <c r="AY253" s="17" t="s">
        <v>140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84</v>
      </c>
      <c r="BK253" s="230">
        <f>ROUND(I253*H253,2)</f>
        <v>0</v>
      </c>
      <c r="BL253" s="17" t="s">
        <v>223</v>
      </c>
      <c r="BM253" s="229" t="s">
        <v>403</v>
      </c>
    </row>
    <row r="254" s="2" customFormat="1" ht="16.5" customHeight="1">
      <c r="A254" s="38"/>
      <c r="B254" s="39"/>
      <c r="C254" s="218" t="s">
        <v>404</v>
      </c>
      <c r="D254" s="218" t="s">
        <v>143</v>
      </c>
      <c r="E254" s="219" t="s">
        <v>405</v>
      </c>
      <c r="F254" s="220" t="s">
        <v>406</v>
      </c>
      <c r="G254" s="221" t="s">
        <v>297</v>
      </c>
      <c r="H254" s="222">
        <v>1</v>
      </c>
      <c r="I254" s="223"/>
      <c r="J254" s="224">
        <f>ROUND(I254*H254,2)</f>
        <v>0</v>
      </c>
      <c r="K254" s="220" t="s">
        <v>1</v>
      </c>
      <c r="L254" s="44"/>
      <c r="M254" s="225" t="s">
        <v>1</v>
      </c>
      <c r="N254" s="226" t="s">
        <v>41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223</v>
      </c>
      <c r="AT254" s="229" t="s">
        <v>143</v>
      </c>
      <c r="AU254" s="229" t="s">
        <v>86</v>
      </c>
      <c r="AY254" s="17" t="s">
        <v>140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84</v>
      </c>
      <c r="BK254" s="230">
        <f>ROUND(I254*H254,2)</f>
        <v>0</v>
      </c>
      <c r="BL254" s="17" t="s">
        <v>223</v>
      </c>
      <c r="BM254" s="229" t="s">
        <v>407</v>
      </c>
    </row>
    <row r="255" s="2" customFormat="1" ht="16.5" customHeight="1">
      <c r="A255" s="38"/>
      <c r="B255" s="39"/>
      <c r="C255" s="218" t="s">
        <v>408</v>
      </c>
      <c r="D255" s="218" t="s">
        <v>143</v>
      </c>
      <c r="E255" s="219" t="s">
        <v>409</v>
      </c>
      <c r="F255" s="220" t="s">
        <v>410</v>
      </c>
      <c r="G255" s="221" t="s">
        <v>146</v>
      </c>
      <c r="H255" s="222">
        <v>10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223</v>
      </c>
      <c r="AT255" s="229" t="s">
        <v>143</v>
      </c>
      <c r="AU255" s="229" t="s">
        <v>86</v>
      </c>
      <c r="AY255" s="17" t="s">
        <v>140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223</v>
      </c>
      <c r="BM255" s="229" t="s">
        <v>411</v>
      </c>
    </row>
    <row r="256" s="13" customFormat="1">
      <c r="A256" s="13"/>
      <c r="B256" s="231"/>
      <c r="C256" s="232"/>
      <c r="D256" s="233" t="s">
        <v>150</v>
      </c>
      <c r="E256" s="234" t="s">
        <v>1</v>
      </c>
      <c r="F256" s="235" t="s">
        <v>412</v>
      </c>
      <c r="G256" s="232"/>
      <c r="H256" s="236">
        <v>10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150</v>
      </c>
      <c r="AU256" s="242" t="s">
        <v>86</v>
      </c>
      <c r="AV256" s="13" t="s">
        <v>86</v>
      </c>
      <c r="AW256" s="13" t="s">
        <v>32</v>
      </c>
      <c r="AX256" s="13" t="s">
        <v>84</v>
      </c>
      <c r="AY256" s="242" t="s">
        <v>140</v>
      </c>
    </row>
    <row r="257" s="2" customFormat="1" ht="16.5" customHeight="1">
      <c r="A257" s="38"/>
      <c r="B257" s="39"/>
      <c r="C257" s="218" t="s">
        <v>413</v>
      </c>
      <c r="D257" s="218" t="s">
        <v>143</v>
      </c>
      <c r="E257" s="219" t="s">
        <v>414</v>
      </c>
      <c r="F257" s="220" t="s">
        <v>415</v>
      </c>
      <c r="G257" s="221" t="s">
        <v>146</v>
      </c>
      <c r="H257" s="222">
        <v>10</v>
      </c>
      <c r="I257" s="223"/>
      <c r="J257" s="224">
        <f>ROUND(I257*H257,2)</f>
        <v>0</v>
      </c>
      <c r="K257" s="220" t="s">
        <v>1</v>
      </c>
      <c r="L257" s="44"/>
      <c r="M257" s="225" t="s">
        <v>1</v>
      </c>
      <c r="N257" s="226" t="s">
        <v>41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223</v>
      </c>
      <c r="AT257" s="229" t="s">
        <v>143</v>
      </c>
      <c r="AU257" s="229" t="s">
        <v>86</v>
      </c>
      <c r="AY257" s="17" t="s">
        <v>140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84</v>
      </c>
      <c r="BK257" s="230">
        <f>ROUND(I257*H257,2)</f>
        <v>0</v>
      </c>
      <c r="BL257" s="17" t="s">
        <v>223</v>
      </c>
      <c r="BM257" s="229" t="s">
        <v>416</v>
      </c>
    </row>
    <row r="258" s="13" customFormat="1">
      <c r="A258" s="13"/>
      <c r="B258" s="231"/>
      <c r="C258" s="232"/>
      <c r="D258" s="233" t="s">
        <v>150</v>
      </c>
      <c r="E258" s="234" t="s">
        <v>1</v>
      </c>
      <c r="F258" s="235" t="s">
        <v>417</v>
      </c>
      <c r="G258" s="232"/>
      <c r="H258" s="236">
        <v>10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150</v>
      </c>
      <c r="AU258" s="242" t="s">
        <v>86</v>
      </c>
      <c r="AV258" s="13" t="s">
        <v>86</v>
      </c>
      <c r="AW258" s="13" t="s">
        <v>32</v>
      </c>
      <c r="AX258" s="13" t="s">
        <v>84</v>
      </c>
      <c r="AY258" s="242" t="s">
        <v>140</v>
      </c>
    </row>
    <row r="259" s="12" customFormat="1" ht="22.8" customHeight="1">
      <c r="A259" s="12"/>
      <c r="B259" s="202"/>
      <c r="C259" s="203"/>
      <c r="D259" s="204" t="s">
        <v>75</v>
      </c>
      <c r="E259" s="216" t="s">
        <v>418</v>
      </c>
      <c r="F259" s="216" t="s">
        <v>419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SUM(P260:P264)</f>
        <v>0</v>
      </c>
      <c r="Q259" s="210"/>
      <c r="R259" s="211">
        <f>SUM(R260:R264)</f>
        <v>0</v>
      </c>
      <c r="S259" s="210"/>
      <c r="T259" s="212">
        <f>SUM(T260:T264)</f>
        <v>3.68676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86</v>
      </c>
      <c r="AT259" s="214" t="s">
        <v>75</v>
      </c>
      <c r="AU259" s="214" t="s">
        <v>84</v>
      </c>
      <c r="AY259" s="213" t="s">
        <v>140</v>
      </c>
      <c r="BK259" s="215">
        <f>SUM(BK260:BK264)</f>
        <v>0</v>
      </c>
    </row>
    <row r="260" s="2" customFormat="1" ht="24.15" customHeight="1">
      <c r="A260" s="38"/>
      <c r="B260" s="39"/>
      <c r="C260" s="218" t="s">
        <v>420</v>
      </c>
      <c r="D260" s="218" t="s">
        <v>143</v>
      </c>
      <c r="E260" s="219" t="s">
        <v>421</v>
      </c>
      <c r="F260" s="220" t="s">
        <v>422</v>
      </c>
      <c r="G260" s="221" t="s">
        <v>154</v>
      </c>
      <c r="H260" s="222">
        <v>47.88</v>
      </c>
      <c r="I260" s="223"/>
      <c r="J260" s="224">
        <f>ROUND(I260*H260,2)</f>
        <v>0</v>
      </c>
      <c r="K260" s="220" t="s">
        <v>147</v>
      </c>
      <c r="L260" s="44"/>
      <c r="M260" s="225" t="s">
        <v>1</v>
      </c>
      <c r="N260" s="226" t="s">
        <v>41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0.077</v>
      </c>
      <c r="T260" s="228">
        <f>S260*H260</f>
        <v>3.68676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223</v>
      </c>
      <c r="AT260" s="229" t="s">
        <v>143</v>
      </c>
      <c r="AU260" s="229" t="s">
        <v>86</v>
      </c>
      <c r="AY260" s="17" t="s">
        <v>140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84</v>
      </c>
      <c r="BK260" s="230">
        <f>ROUND(I260*H260,2)</f>
        <v>0</v>
      </c>
      <c r="BL260" s="17" t="s">
        <v>223</v>
      </c>
      <c r="BM260" s="229" t="s">
        <v>423</v>
      </c>
    </row>
    <row r="261" s="13" customFormat="1">
      <c r="A261" s="13"/>
      <c r="B261" s="231"/>
      <c r="C261" s="232"/>
      <c r="D261" s="233" t="s">
        <v>150</v>
      </c>
      <c r="E261" s="234" t="s">
        <v>1</v>
      </c>
      <c r="F261" s="235" t="s">
        <v>424</v>
      </c>
      <c r="G261" s="232"/>
      <c r="H261" s="236">
        <v>47.88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150</v>
      </c>
      <c r="AU261" s="242" t="s">
        <v>86</v>
      </c>
      <c r="AV261" s="13" t="s">
        <v>86</v>
      </c>
      <c r="AW261" s="13" t="s">
        <v>32</v>
      </c>
      <c r="AX261" s="13" t="s">
        <v>84</v>
      </c>
      <c r="AY261" s="242" t="s">
        <v>140</v>
      </c>
    </row>
    <row r="262" s="2" customFormat="1" ht="24.15" customHeight="1">
      <c r="A262" s="38"/>
      <c r="B262" s="39"/>
      <c r="C262" s="218" t="s">
        <v>425</v>
      </c>
      <c r="D262" s="218" t="s">
        <v>143</v>
      </c>
      <c r="E262" s="219" t="s">
        <v>426</v>
      </c>
      <c r="F262" s="220" t="s">
        <v>427</v>
      </c>
      <c r="G262" s="221" t="s">
        <v>391</v>
      </c>
      <c r="H262" s="278"/>
      <c r="I262" s="223"/>
      <c r="J262" s="224">
        <f>ROUND(I262*H262,2)</f>
        <v>0</v>
      </c>
      <c r="K262" s="220" t="s">
        <v>147</v>
      </c>
      <c r="L262" s="44"/>
      <c r="M262" s="225" t="s">
        <v>1</v>
      </c>
      <c r="N262" s="226" t="s">
        <v>41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223</v>
      </c>
      <c r="AT262" s="229" t="s">
        <v>143</v>
      </c>
      <c r="AU262" s="229" t="s">
        <v>86</v>
      </c>
      <c r="AY262" s="17" t="s">
        <v>140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84</v>
      </c>
      <c r="BK262" s="230">
        <f>ROUND(I262*H262,2)</f>
        <v>0</v>
      </c>
      <c r="BL262" s="17" t="s">
        <v>223</v>
      </c>
      <c r="BM262" s="229" t="s">
        <v>428</v>
      </c>
    </row>
    <row r="263" s="2" customFormat="1" ht="24.15" customHeight="1">
      <c r="A263" s="38"/>
      <c r="B263" s="39"/>
      <c r="C263" s="218" t="s">
        <v>429</v>
      </c>
      <c r="D263" s="218" t="s">
        <v>143</v>
      </c>
      <c r="E263" s="219" t="s">
        <v>430</v>
      </c>
      <c r="F263" s="220" t="s">
        <v>431</v>
      </c>
      <c r="G263" s="221" t="s">
        <v>391</v>
      </c>
      <c r="H263" s="278"/>
      <c r="I263" s="223"/>
      <c r="J263" s="224">
        <f>ROUND(I263*H263,2)</f>
        <v>0</v>
      </c>
      <c r="K263" s="220" t="s">
        <v>147</v>
      </c>
      <c r="L263" s="44"/>
      <c r="M263" s="225" t="s">
        <v>1</v>
      </c>
      <c r="N263" s="226" t="s">
        <v>41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223</v>
      </c>
      <c r="AT263" s="229" t="s">
        <v>143</v>
      </c>
      <c r="AU263" s="229" t="s">
        <v>86</v>
      </c>
      <c r="AY263" s="17" t="s">
        <v>140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84</v>
      </c>
      <c r="BK263" s="230">
        <f>ROUND(I263*H263,2)</f>
        <v>0</v>
      </c>
      <c r="BL263" s="17" t="s">
        <v>223</v>
      </c>
      <c r="BM263" s="229" t="s">
        <v>432</v>
      </c>
    </row>
    <row r="264" s="13" customFormat="1">
      <c r="A264" s="13"/>
      <c r="B264" s="231"/>
      <c r="C264" s="232"/>
      <c r="D264" s="233" t="s">
        <v>150</v>
      </c>
      <c r="E264" s="232"/>
      <c r="F264" s="235" t="s">
        <v>433</v>
      </c>
      <c r="G264" s="232"/>
      <c r="H264" s="236">
        <v>74.884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150</v>
      </c>
      <c r="AU264" s="242" t="s">
        <v>86</v>
      </c>
      <c r="AV264" s="13" t="s">
        <v>86</v>
      </c>
      <c r="AW264" s="13" t="s">
        <v>4</v>
      </c>
      <c r="AX264" s="13" t="s">
        <v>84</v>
      </c>
      <c r="AY264" s="242" t="s">
        <v>140</v>
      </c>
    </row>
    <row r="265" s="12" customFormat="1" ht="22.8" customHeight="1">
      <c r="A265" s="12"/>
      <c r="B265" s="202"/>
      <c r="C265" s="203"/>
      <c r="D265" s="204" t="s">
        <v>75</v>
      </c>
      <c r="E265" s="216" t="s">
        <v>434</v>
      </c>
      <c r="F265" s="216" t="s">
        <v>435</v>
      </c>
      <c r="G265" s="203"/>
      <c r="H265" s="203"/>
      <c r="I265" s="206"/>
      <c r="J265" s="217">
        <f>BK265</f>
        <v>0</v>
      </c>
      <c r="K265" s="203"/>
      <c r="L265" s="208"/>
      <c r="M265" s="209"/>
      <c r="N265" s="210"/>
      <c r="O265" s="210"/>
      <c r="P265" s="211">
        <f>SUM(P266:P279)</f>
        <v>0</v>
      </c>
      <c r="Q265" s="210"/>
      <c r="R265" s="211">
        <f>SUM(R266:R279)</f>
        <v>0.36966000000000008</v>
      </c>
      <c r="S265" s="210"/>
      <c r="T265" s="212">
        <f>SUM(T266:T279)</f>
        <v>0.068839999999999992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3" t="s">
        <v>86</v>
      </c>
      <c r="AT265" s="214" t="s">
        <v>75</v>
      </c>
      <c r="AU265" s="214" t="s">
        <v>84</v>
      </c>
      <c r="AY265" s="213" t="s">
        <v>140</v>
      </c>
      <c r="BK265" s="215">
        <f>SUM(BK266:BK279)</f>
        <v>0</v>
      </c>
    </row>
    <row r="266" s="2" customFormat="1" ht="24.15" customHeight="1">
      <c r="A266" s="38"/>
      <c r="B266" s="39"/>
      <c r="C266" s="218" t="s">
        <v>436</v>
      </c>
      <c r="D266" s="218" t="s">
        <v>143</v>
      </c>
      <c r="E266" s="219" t="s">
        <v>437</v>
      </c>
      <c r="F266" s="220" t="s">
        <v>438</v>
      </c>
      <c r="G266" s="221" t="s">
        <v>154</v>
      </c>
      <c r="H266" s="222">
        <v>30.3</v>
      </c>
      <c r="I266" s="223"/>
      <c r="J266" s="224">
        <f>ROUND(I266*H266,2)</f>
        <v>0</v>
      </c>
      <c r="K266" s="220" t="s">
        <v>147</v>
      </c>
      <c r="L266" s="44"/>
      <c r="M266" s="225" t="s">
        <v>1</v>
      </c>
      <c r="N266" s="226" t="s">
        <v>41</v>
      </c>
      <c r="O266" s="91"/>
      <c r="P266" s="227">
        <f>O266*H266</f>
        <v>0</v>
      </c>
      <c r="Q266" s="227">
        <v>0.012200000000000002</v>
      </c>
      <c r="R266" s="227">
        <f>Q266*H266</f>
        <v>0.36966000000000008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223</v>
      </c>
      <c r="AT266" s="229" t="s">
        <v>143</v>
      </c>
      <c r="AU266" s="229" t="s">
        <v>86</v>
      </c>
      <c r="AY266" s="17" t="s">
        <v>140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84</v>
      </c>
      <c r="BK266" s="230">
        <f>ROUND(I266*H266,2)</f>
        <v>0</v>
      </c>
      <c r="BL266" s="17" t="s">
        <v>223</v>
      </c>
      <c r="BM266" s="229" t="s">
        <v>439</v>
      </c>
    </row>
    <row r="267" s="13" customFormat="1">
      <c r="A267" s="13"/>
      <c r="B267" s="231"/>
      <c r="C267" s="232"/>
      <c r="D267" s="233" t="s">
        <v>150</v>
      </c>
      <c r="E267" s="234" t="s">
        <v>1</v>
      </c>
      <c r="F267" s="235" t="s">
        <v>440</v>
      </c>
      <c r="G267" s="232"/>
      <c r="H267" s="236">
        <v>30.3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150</v>
      </c>
      <c r="AU267" s="242" t="s">
        <v>86</v>
      </c>
      <c r="AV267" s="13" t="s">
        <v>86</v>
      </c>
      <c r="AW267" s="13" t="s">
        <v>32</v>
      </c>
      <c r="AX267" s="13" t="s">
        <v>84</v>
      </c>
      <c r="AY267" s="242" t="s">
        <v>140</v>
      </c>
    </row>
    <row r="268" s="2" customFormat="1" ht="24.15" customHeight="1">
      <c r="A268" s="38"/>
      <c r="B268" s="39"/>
      <c r="C268" s="218" t="s">
        <v>441</v>
      </c>
      <c r="D268" s="218" t="s">
        <v>143</v>
      </c>
      <c r="E268" s="219" t="s">
        <v>442</v>
      </c>
      <c r="F268" s="220" t="s">
        <v>443</v>
      </c>
      <c r="G268" s="221" t="s">
        <v>154</v>
      </c>
      <c r="H268" s="222">
        <v>4</v>
      </c>
      <c r="I268" s="223"/>
      <c r="J268" s="224">
        <f>ROUND(I268*H268,2)</f>
        <v>0</v>
      </c>
      <c r="K268" s="220" t="s">
        <v>147</v>
      </c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0.017209999999999998</v>
      </c>
      <c r="T268" s="228">
        <f>S268*H268</f>
        <v>0.068839999999999992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223</v>
      </c>
      <c r="AT268" s="229" t="s">
        <v>143</v>
      </c>
      <c r="AU268" s="229" t="s">
        <v>86</v>
      </c>
      <c r="AY268" s="17" t="s">
        <v>140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223</v>
      </c>
      <c r="BM268" s="229" t="s">
        <v>444</v>
      </c>
    </row>
    <row r="269" s="13" customFormat="1">
      <c r="A269" s="13"/>
      <c r="B269" s="231"/>
      <c r="C269" s="232"/>
      <c r="D269" s="233" t="s">
        <v>150</v>
      </c>
      <c r="E269" s="234" t="s">
        <v>1</v>
      </c>
      <c r="F269" s="235" t="s">
        <v>445</v>
      </c>
      <c r="G269" s="232"/>
      <c r="H269" s="236">
        <v>4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150</v>
      </c>
      <c r="AU269" s="242" t="s">
        <v>86</v>
      </c>
      <c r="AV269" s="13" t="s">
        <v>86</v>
      </c>
      <c r="AW269" s="13" t="s">
        <v>32</v>
      </c>
      <c r="AX269" s="13" t="s">
        <v>84</v>
      </c>
      <c r="AY269" s="242" t="s">
        <v>140</v>
      </c>
    </row>
    <row r="270" s="2" customFormat="1" ht="24.15" customHeight="1">
      <c r="A270" s="38"/>
      <c r="B270" s="39"/>
      <c r="C270" s="218" t="s">
        <v>446</v>
      </c>
      <c r="D270" s="218" t="s">
        <v>143</v>
      </c>
      <c r="E270" s="219" t="s">
        <v>447</v>
      </c>
      <c r="F270" s="220" t="s">
        <v>448</v>
      </c>
      <c r="G270" s="221" t="s">
        <v>391</v>
      </c>
      <c r="H270" s="278"/>
      <c r="I270" s="223"/>
      <c r="J270" s="224">
        <f>ROUND(I270*H270,2)</f>
        <v>0</v>
      </c>
      <c r="K270" s="220" t="s">
        <v>147</v>
      </c>
      <c r="L270" s="44"/>
      <c r="M270" s="225" t="s">
        <v>1</v>
      </c>
      <c r="N270" s="226" t="s">
        <v>41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223</v>
      </c>
      <c r="AT270" s="229" t="s">
        <v>143</v>
      </c>
      <c r="AU270" s="229" t="s">
        <v>86</v>
      </c>
      <c r="AY270" s="17" t="s">
        <v>140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84</v>
      </c>
      <c r="BK270" s="230">
        <f>ROUND(I270*H270,2)</f>
        <v>0</v>
      </c>
      <c r="BL270" s="17" t="s">
        <v>223</v>
      </c>
      <c r="BM270" s="229" t="s">
        <v>449</v>
      </c>
    </row>
    <row r="271" s="2" customFormat="1" ht="24.15" customHeight="1">
      <c r="A271" s="38"/>
      <c r="B271" s="39"/>
      <c r="C271" s="218" t="s">
        <v>450</v>
      </c>
      <c r="D271" s="218" t="s">
        <v>143</v>
      </c>
      <c r="E271" s="219" t="s">
        <v>451</v>
      </c>
      <c r="F271" s="220" t="s">
        <v>452</v>
      </c>
      <c r="G271" s="221" t="s">
        <v>391</v>
      </c>
      <c r="H271" s="278"/>
      <c r="I271" s="223"/>
      <c r="J271" s="224">
        <f>ROUND(I271*H271,2)</f>
        <v>0</v>
      </c>
      <c r="K271" s="220" t="s">
        <v>147</v>
      </c>
      <c r="L271" s="44"/>
      <c r="M271" s="225" t="s">
        <v>1</v>
      </c>
      <c r="N271" s="226" t="s">
        <v>41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223</v>
      </c>
      <c r="AT271" s="229" t="s">
        <v>143</v>
      </c>
      <c r="AU271" s="229" t="s">
        <v>86</v>
      </c>
      <c r="AY271" s="17" t="s">
        <v>140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223</v>
      </c>
      <c r="BM271" s="229" t="s">
        <v>453</v>
      </c>
    </row>
    <row r="272" s="13" customFormat="1">
      <c r="A272" s="13"/>
      <c r="B272" s="231"/>
      <c r="C272" s="232"/>
      <c r="D272" s="233" t="s">
        <v>150</v>
      </c>
      <c r="E272" s="232"/>
      <c r="F272" s="235" t="s">
        <v>454</v>
      </c>
      <c r="G272" s="232"/>
      <c r="H272" s="236">
        <v>5792.736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150</v>
      </c>
      <c r="AU272" s="242" t="s">
        <v>86</v>
      </c>
      <c r="AV272" s="13" t="s">
        <v>86</v>
      </c>
      <c r="AW272" s="13" t="s">
        <v>4</v>
      </c>
      <c r="AX272" s="13" t="s">
        <v>84</v>
      </c>
      <c r="AY272" s="242" t="s">
        <v>140</v>
      </c>
    </row>
    <row r="273" s="2" customFormat="1" ht="24.15" customHeight="1">
      <c r="A273" s="38"/>
      <c r="B273" s="39"/>
      <c r="C273" s="218" t="s">
        <v>455</v>
      </c>
      <c r="D273" s="218" t="s">
        <v>143</v>
      </c>
      <c r="E273" s="219" t="s">
        <v>456</v>
      </c>
      <c r="F273" s="220" t="s">
        <v>457</v>
      </c>
      <c r="G273" s="221" t="s">
        <v>154</v>
      </c>
      <c r="H273" s="222">
        <v>193.33</v>
      </c>
      <c r="I273" s="223"/>
      <c r="J273" s="224">
        <f>ROUND(I273*H273,2)</f>
        <v>0</v>
      </c>
      <c r="K273" s="220" t="s">
        <v>1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223</v>
      </c>
      <c r="AT273" s="229" t="s">
        <v>143</v>
      </c>
      <c r="AU273" s="229" t="s">
        <v>86</v>
      </c>
      <c r="AY273" s="17" t="s">
        <v>140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223</v>
      </c>
      <c r="BM273" s="229" t="s">
        <v>458</v>
      </c>
    </row>
    <row r="274" s="2" customFormat="1">
      <c r="A274" s="38"/>
      <c r="B274" s="39"/>
      <c r="C274" s="40"/>
      <c r="D274" s="233" t="s">
        <v>291</v>
      </c>
      <c r="E274" s="40"/>
      <c r="F274" s="264" t="s">
        <v>459</v>
      </c>
      <c r="G274" s="40"/>
      <c r="H274" s="40"/>
      <c r="I274" s="265"/>
      <c r="J274" s="40"/>
      <c r="K274" s="40"/>
      <c r="L274" s="44"/>
      <c r="M274" s="266"/>
      <c r="N274" s="267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291</v>
      </c>
      <c r="AU274" s="17" t="s">
        <v>86</v>
      </c>
    </row>
    <row r="275" s="13" customFormat="1">
      <c r="A275" s="13"/>
      <c r="B275" s="231"/>
      <c r="C275" s="232"/>
      <c r="D275" s="233" t="s">
        <v>150</v>
      </c>
      <c r="E275" s="234" t="s">
        <v>1</v>
      </c>
      <c r="F275" s="235" t="s">
        <v>460</v>
      </c>
      <c r="G275" s="232"/>
      <c r="H275" s="236">
        <v>193.33</v>
      </c>
      <c r="I275" s="237"/>
      <c r="J275" s="232"/>
      <c r="K275" s="232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150</v>
      </c>
      <c r="AU275" s="242" t="s">
        <v>86</v>
      </c>
      <c r="AV275" s="13" t="s">
        <v>86</v>
      </c>
      <c r="AW275" s="13" t="s">
        <v>32</v>
      </c>
      <c r="AX275" s="13" t="s">
        <v>84</v>
      </c>
      <c r="AY275" s="242" t="s">
        <v>140</v>
      </c>
    </row>
    <row r="276" s="2" customFormat="1" ht="24.15" customHeight="1">
      <c r="A276" s="38"/>
      <c r="B276" s="39"/>
      <c r="C276" s="218" t="s">
        <v>461</v>
      </c>
      <c r="D276" s="218" t="s">
        <v>143</v>
      </c>
      <c r="E276" s="219" t="s">
        <v>462</v>
      </c>
      <c r="F276" s="220" t="s">
        <v>463</v>
      </c>
      <c r="G276" s="221" t="s">
        <v>154</v>
      </c>
      <c r="H276" s="222">
        <v>15.87</v>
      </c>
      <c r="I276" s="223"/>
      <c r="J276" s="224">
        <f>ROUND(I276*H276,2)</f>
        <v>0</v>
      </c>
      <c r="K276" s="220" t="s">
        <v>1</v>
      </c>
      <c r="L276" s="44"/>
      <c r="M276" s="225" t="s">
        <v>1</v>
      </c>
      <c r="N276" s="226" t="s">
        <v>41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223</v>
      </c>
      <c r="AT276" s="229" t="s">
        <v>143</v>
      </c>
      <c r="AU276" s="229" t="s">
        <v>86</v>
      </c>
      <c r="AY276" s="17" t="s">
        <v>140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84</v>
      </c>
      <c r="BK276" s="230">
        <f>ROUND(I276*H276,2)</f>
        <v>0</v>
      </c>
      <c r="BL276" s="17" t="s">
        <v>223</v>
      </c>
      <c r="BM276" s="229" t="s">
        <v>464</v>
      </c>
    </row>
    <row r="277" s="2" customFormat="1">
      <c r="A277" s="38"/>
      <c r="B277" s="39"/>
      <c r="C277" s="40"/>
      <c r="D277" s="233" t="s">
        <v>291</v>
      </c>
      <c r="E277" s="40"/>
      <c r="F277" s="264" t="s">
        <v>465</v>
      </c>
      <c r="G277" s="40"/>
      <c r="H277" s="40"/>
      <c r="I277" s="265"/>
      <c r="J277" s="40"/>
      <c r="K277" s="40"/>
      <c r="L277" s="44"/>
      <c r="M277" s="266"/>
      <c r="N277" s="267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291</v>
      </c>
      <c r="AU277" s="17" t="s">
        <v>86</v>
      </c>
    </row>
    <row r="278" s="13" customFormat="1">
      <c r="A278" s="13"/>
      <c r="B278" s="231"/>
      <c r="C278" s="232"/>
      <c r="D278" s="233" t="s">
        <v>150</v>
      </c>
      <c r="E278" s="234" t="s">
        <v>1</v>
      </c>
      <c r="F278" s="235" t="s">
        <v>466</v>
      </c>
      <c r="G278" s="232"/>
      <c r="H278" s="236">
        <v>15.87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150</v>
      </c>
      <c r="AU278" s="242" t="s">
        <v>86</v>
      </c>
      <c r="AV278" s="13" t="s">
        <v>86</v>
      </c>
      <c r="AW278" s="13" t="s">
        <v>32</v>
      </c>
      <c r="AX278" s="13" t="s">
        <v>84</v>
      </c>
      <c r="AY278" s="242" t="s">
        <v>140</v>
      </c>
    </row>
    <row r="279" s="2" customFormat="1" ht="16.5" customHeight="1">
      <c r="A279" s="38"/>
      <c r="B279" s="39"/>
      <c r="C279" s="218" t="s">
        <v>467</v>
      </c>
      <c r="D279" s="218" t="s">
        <v>143</v>
      </c>
      <c r="E279" s="219" t="s">
        <v>468</v>
      </c>
      <c r="F279" s="220" t="s">
        <v>469</v>
      </c>
      <c r="G279" s="221" t="s">
        <v>154</v>
      </c>
      <c r="H279" s="222">
        <v>4</v>
      </c>
      <c r="I279" s="223"/>
      <c r="J279" s="224">
        <f>ROUND(I279*H279,2)</f>
        <v>0</v>
      </c>
      <c r="K279" s="220" t="s">
        <v>1</v>
      </c>
      <c r="L279" s="44"/>
      <c r="M279" s="225" t="s">
        <v>1</v>
      </c>
      <c r="N279" s="226" t="s">
        <v>41</v>
      </c>
      <c r="O279" s="91"/>
      <c r="P279" s="227">
        <f>O279*H279</f>
        <v>0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223</v>
      </c>
      <c r="AT279" s="229" t="s">
        <v>143</v>
      </c>
      <c r="AU279" s="229" t="s">
        <v>86</v>
      </c>
      <c r="AY279" s="17" t="s">
        <v>140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84</v>
      </c>
      <c r="BK279" s="230">
        <f>ROUND(I279*H279,2)</f>
        <v>0</v>
      </c>
      <c r="BL279" s="17" t="s">
        <v>223</v>
      </c>
      <c r="BM279" s="229" t="s">
        <v>470</v>
      </c>
    </row>
    <row r="280" s="12" customFormat="1" ht="22.8" customHeight="1">
      <c r="A280" s="12"/>
      <c r="B280" s="202"/>
      <c r="C280" s="203"/>
      <c r="D280" s="204" t="s">
        <v>75</v>
      </c>
      <c r="E280" s="216" t="s">
        <v>471</v>
      </c>
      <c r="F280" s="216" t="s">
        <v>472</v>
      </c>
      <c r="G280" s="203"/>
      <c r="H280" s="203"/>
      <c r="I280" s="206"/>
      <c r="J280" s="217">
        <f>BK280</f>
        <v>0</v>
      </c>
      <c r="K280" s="203"/>
      <c r="L280" s="208"/>
      <c r="M280" s="209"/>
      <c r="N280" s="210"/>
      <c r="O280" s="210"/>
      <c r="P280" s="211">
        <f>SUM(P281:P296)</f>
        <v>0</v>
      </c>
      <c r="Q280" s="210"/>
      <c r="R280" s="211">
        <f>SUM(R281:R296)</f>
        <v>0</v>
      </c>
      <c r="S280" s="210"/>
      <c r="T280" s="212">
        <f>SUM(T281:T296)</f>
        <v>0.55200000000000008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3" t="s">
        <v>86</v>
      </c>
      <c r="AT280" s="214" t="s">
        <v>75</v>
      </c>
      <c r="AU280" s="214" t="s">
        <v>84</v>
      </c>
      <c r="AY280" s="213" t="s">
        <v>140</v>
      </c>
      <c r="BK280" s="215">
        <f>SUM(BK281:BK296)</f>
        <v>0</v>
      </c>
    </row>
    <row r="281" s="2" customFormat="1" ht="24.15" customHeight="1">
      <c r="A281" s="38"/>
      <c r="B281" s="39"/>
      <c r="C281" s="218" t="s">
        <v>473</v>
      </c>
      <c r="D281" s="218" t="s">
        <v>143</v>
      </c>
      <c r="E281" s="219" t="s">
        <v>474</v>
      </c>
      <c r="F281" s="220" t="s">
        <v>475</v>
      </c>
      <c r="G281" s="221" t="s">
        <v>146</v>
      </c>
      <c r="H281" s="222">
        <v>23</v>
      </c>
      <c r="I281" s="223"/>
      <c r="J281" s="224">
        <f>ROUND(I281*H281,2)</f>
        <v>0</v>
      </c>
      <c r="K281" s="220" t="s">
        <v>147</v>
      </c>
      <c r="L281" s="44"/>
      <c r="M281" s="225" t="s">
        <v>1</v>
      </c>
      <c r="N281" s="226" t="s">
        <v>41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0.024</v>
      </c>
      <c r="T281" s="228">
        <f>S281*H281</f>
        <v>0.55200000000000008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223</v>
      </c>
      <c r="AT281" s="229" t="s">
        <v>143</v>
      </c>
      <c r="AU281" s="229" t="s">
        <v>86</v>
      </c>
      <c r="AY281" s="17" t="s">
        <v>140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84</v>
      </c>
      <c r="BK281" s="230">
        <f>ROUND(I281*H281,2)</f>
        <v>0</v>
      </c>
      <c r="BL281" s="17" t="s">
        <v>223</v>
      </c>
      <c r="BM281" s="229" t="s">
        <v>476</v>
      </c>
    </row>
    <row r="282" s="13" customFormat="1">
      <c r="A282" s="13"/>
      <c r="B282" s="231"/>
      <c r="C282" s="232"/>
      <c r="D282" s="233" t="s">
        <v>150</v>
      </c>
      <c r="E282" s="234" t="s">
        <v>1</v>
      </c>
      <c r="F282" s="235" t="s">
        <v>477</v>
      </c>
      <c r="G282" s="232"/>
      <c r="H282" s="236">
        <v>23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150</v>
      </c>
      <c r="AU282" s="242" t="s">
        <v>86</v>
      </c>
      <c r="AV282" s="13" t="s">
        <v>86</v>
      </c>
      <c r="AW282" s="13" t="s">
        <v>32</v>
      </c>
      <c r="AX282" s="13" t="s">
        <v>84</v>
      </c>
      <c r="AY282" s="242" t="s">
        <v>140</v>
      </c>
    </row>
    <row r="283" s="2" customFormat="1" ht="24.15" customHeight="1">
      <c r="A283" s="38"/>
      <c r="B283" s="39"/>
      <c r="C283" s="218" t="s">
        <v>478</v>
      </c>
      <c r="D283" s="218" t="s">
        <v>143</v>
      </c>
      <c r="E283" s="219" t="s">
        <v>479</v>
      </c>
      <c r="F283" s="220" t="s">
        <v>480</v>
      </c>
      <c r="G283" s="221" t="s">
        <v>391</v>
      </c>
      <c r="H283" s="278"/>
      <c r="I283" s="223"/>
      <c r="J283" s="224">
        <f>ROUND(I283*H283,2)</f>
        <v>0</v>
      </c>
      <c r="K283" s="220" t="s">
        <v>147</v>
      </c>
      <c r="L283" s="44"/>
      <c r="M283" s="225" t="s">
        <v>1</v>
      </c>
      <c r="N283" s="226" t="s">
        <v>41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223</v>
      </c>
      <c r="AT283" s="229" t="s">
        <v>143</v>
      </c>
      <c r="AU283" s="229" t="s">
        <v>86</v>
      </c>
      <c r="AY283" s="17" t="s">
        <v>140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223</v>
      </c>
      <c r="BM283" s="229" t="s">
        <v>481</v>
      </c>
    </row>
    <row r="284" s="2" customFormat="1" ht="33" customHeight="1">
      <c r="A284" s="38"/>
      <c r="B284" s="39"/>
      <c r="C284" s="218" t="s">
        <v>482</v>
      </c>
      <c r="D284" s="218" t="s">
        <v>143</v>
      </c>
      <c r="E284" s="219" t="s">
        <v>483</v>
      </c>
      <c r="F284" s="220" t="s">
        <v>484</v>
      </c>
      <c r="G284" s="221" t="s">
        <v>391</v>
      </c>
      <c r="H284" s="278"/>
      <c r="I284" s="223"/>
      <c r="J284" s="224">
        <f>ROUND(I284*H284,2)</f>
        <v>0</v>
      </c>
      <c r="K284" s="220" t="s">
        <v>147</v>
      </c>
      <c r="L284" s="44"/>
      <c r="M284" s="225" t="s">
        <v>1</v>
      </c>
      <c r="N284" s="226" t="s">
        <v>41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223</v>
      </c>
      <c r="AT284" s="229" t="s">
        <v>143</v>
      </c>
      <c r="AU284" s="229" t="s">
        <v>86</v>
      </c>
      <c r="AY284" s="17" t="s">
        <v>140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223</v>
      </c>
      <c r="BM284" s="229" t="s">
        <v>485</v>
      </c>
    </row>
    <row r="285" s="13" customFormat="1">
      <c r="A285" s="13"/>
      <c r="B285" s="231"/>
      <c r="C285" s="232"/>
      <c r="D285" s="233" t="s">
        <v>150</v>
      </c>
      <c r="E285" s="232"/>
      <c r="F285" s="235" t="s">
        <v>486</v>
      </c>
      <c r="G285" s="232"/>
      <c r="H285" s="236">
        <v>4178.146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150</v>
      </c>
      <c r="AU285" s="242" t="s">
        <v>86</v>
      </c>
      <c r="AV285" s="13" t="s">
        <v>86</v>
      </c>
      <c r="AW285" s="13" t="s">
        <v>4</v>
      </c>
      <c r="AX285" s="13" t="s">
        <v>84</v>
      </c>
      <c r="AY285" s="242" t="s">
        <v>140</v>
      </c>
    </row>
    <row r="286" s="2" customFormat="1">
      <c r="A286" s="38"/>
      <c r="B286" s="39"/>
      <c r="C286" s="218" t="s">
        <v>487</v>
      </c>
      <c r="D286" s="218" t="s">
        <v>143</v>
      </c>
      <c r="E286" s="219" t="s">
        <v>488</v>
      </c>
      <c r="F286" s="220" t="s">
        <v>489</v>
      </c>
      <c r="G286" s="221" t="s">
        <v>490</v>
      </c>
      <c r="H286" s="222">
        <v>1</v>
      </c>
      <c r="I286" s="223"/>
      <c r="J286" s="224">
        <f>ROUND(I286*H286,2)</f>
        <v>0</v>
      </c>
      <c r="K286" s="220" t="s">
        <v>1</v>
      </c>
      <c r="L286" s="44"/>
      <c r="M286" s="225" t="s">
        <v>1</v>
      </c>
      <c r="N286" s="226" t="s">
        <v>41</v>
      </c>
      <c r="O286" s="91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9" t="s">
        <v>223</v>
      </c>
      <c r="AT286" s="229" t="s">
        <v>143</v>
      </c>
      <c r="AU286" s="229" t="s">
        <v>86</v>
      </c>
      <c r="AY286" s="17" t="s">
        <v>140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7" t="s">
        <v>84</v>
      </c>
      <c r="BK286" s="230">
        <f>ROUND(I286*H286,2)</f>
        <v>0</v>
      </c>
      <c r="BL286" s="17" t="s">
        <v>223</v>
      </c>
      <c r="BM286" s="229" t="s">
        <v>491</v>
      </c>
    </row>
    <row r="287" s="2" customFormat="1">
      <c r="A287" s="38"/>
      <c r="B287" s="39"/>
      <c r="C287" s="40"/>
      <c r="D287" s="233" t="s">
        <v>291</v>
      </c>
      <c r="E287" s="40"/>
      <c r="F287" s="264" t="s">
        <v>492</v>
      </c>
      <c r="G287" s="40"/>
      <c r="H287" s="40"/>
      <c r="I287" s="265"/>
      <c r="J287" s="40"/>
      <c r="K287" s="40"/>
      <c r="L287" s="44"/>
      <c r="M287" s="266"/>
      <c r="N287" s="267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291</v>
      </c>
      <c r="AU287" s="17" t="s">
        <v>86</v>
      </c>
    </row>
    <row r="288" s="2" customFormat="1">
      <c r="A288" s="38"/>
      <c r="B288" s="39"/>
      <c r="C288" s="218" t="s">
        <v>493</v>
      </c>
      <c r="D288" s="218" t="s">
        <v>143</v>
      </c>
      <c r="E288" s="219" t="s">
        <v>494</v>
      </c>
      <c r="F288" s="220" t="s">
        <v>495</v>
      </c>
      <c r="G288" s="221" t="s">
        <v>490</v>
      </c>
      <c r="H288" s="222">
        <v>1</v>
      </c>
      <c r="I288" s="223"/>
      <c r="J288" s="224">
        <f>ROUND(I288*H288,2)</f>
        <v>0</v>
      </c>
      <c r="K288" s="220" t="s">
        <v>1</v>
      </c>
      <c r="L288" s="44"/>
      <c r="M288" s="225" t="s">
        <v>1</v>
      </c>
      <c r="N288" s="226" t="s">
        <v>41</v>
      </c>
      <c r="O288" s="91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223</v>
      </c>
      <c r="AT288" s="229" t="s">
        <v>143</v>
      </c>
      <c r="AU288" s="229" t="s">
        <v>86</v>
      </c>
      <c r="AY288" s="17" t="s">
        <v>140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223</v>
      </c>
      <c r="BM288" s="229" t="s">
        <v>496</v>
      </c>
    </row>
    <row r="289" s="2" customFormat="1">
      <c r="A289" s="38"/>
      <c r="B289" s="39"/>
      <c r="C289" s="40"/>
      <c r="D289" s="233" t="s">
        <v>291</v>
      </c>
      <c r="E289" s="40"/>
      <c r="F289" s="264" t="s">
        <v>492</v>
      </c>
      <c r="G289" s="40"/>
      <c r="H289" s="40"/>
      <c r="I289" s="265"/>
      <c r="J289" s="40"/>
      <c r="K289" s="40"/>
      <c r="L289" s="44"/>
      <c r="M289" s="266"/>
      <c r="N289" s="267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291</v>
      </c>
      <c r="AU289" s="17" t="s">
        <v>86</v>
      </c>
    </row>
    <row r="290" s="2" customFormat="1">
      <c r="A290" s="38"/>
      <c r="B290" s="39"/>
      <c r="C290" s="218" t="s">
        <v>497</v>
      </c>
      <c r="D290" s="218" t="s">
        <v>143</v>
      </c>
      <c r="E290" s="219" t="s">
        <v>498</v>
      </c>
      <c r="F290" s="220" t="s">
        <v>499</v>
      </c>
      <c r="G290" s="221" t="s">
        <v>490</v>
      </c>
      <c r="H290" s="222">
        <v>1</v>
      </c>
      <c r="I290" s="223"/>
      <c r="J290" s="224">
        <f>ROUND(I290*H290,2)</f>
        <v>0</v>
      </c>
      <c r="K290" s="220" t="s">
        <v>1</v>
      </c>
      <c r="L290" s="44"/>
      <c r="M290" s="225" t="s">
        <v>1</v>
      </c>
      <c r="N290" s="226" t="s">
        <v>41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223</v>
      </c>
      <c r="AT290" s="229" t="s">
        <v>143</v>
      </c>
      <c r="AU290" s="229" t="s">
        <v>86</v>
      </c>
      <c r="AY290" s="17" t="s">
        <v>140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84</v>
      </c>
      <c r="BK290" s="230">
        <f>ROUND(I290*H290,2)</f>
        <v>0</v>
      </c>
      <c r="BL290" s="17" t="s">
        <v>223</v>
      </c>
      <c r="BM290" s="229" t="s">
        <v>500</v>
      </c>
    </row>
    <row r="291" s="2" customFormat="1">
      <c r="A291" s="38"/>
      <c r="B291" s="39"/>
      <c r="C291" s="40"/>
      <c r="D291" s="233" t="s">
        <v>291</v>
      </c>
      <c r="E291" s="40"/>
      <c r="F291" s="264" t="s">
        <v>492</v>
      </c>
      <c r="G291" s="40"/>
      <c r="H291" s="40"/>
      <c r="I291" s="265"/>
      <c r="J291" s="40"/>
      <c r="K291" s="40"/>
      <c r="L291" s="44"/>
      <c r="M291" s="266"/>
      <c r="N291" s="267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291</v>
      </c>
      <c r="AU291" s="17" t="s">
        <v>86</v>
      </c>
    </row>
    <row r="292" s="2" customFormat="1" ht="24.15" customHeight="1">
      <c r="A292" s="38"/>
      <c r="B292" s="39"/>
      <c r="C292" s="218" t="s">
        <v>501</v>
      </c>
      <c r="D292" s="218" t="s">
        <v>143</v>
      </c>
      <c r="E292" s="219" t="s">
        <v>502</v>
      </c>
      <c r="F292" s="220" t="s">
        <v>503</v>
      </c>
      <c r="G292" s="221" t="s">
        <v>146</v>
      </c>
      <c r="H292" s="222">
        <v>9</v>
      </c>
      <c r="I292" s="223"/>
      <c r="J292" s="224">
        <f>ROUND(I292*H292,2)</f>
        <v>0</v>
      </c>
      <c r="K292" s="220" t="s">
        <v>1</v>
      </c>
      <c r="L292" s="44"/>
      <c r="M292" s="225" t="s">
        <v>1</v>
      </c>
      <c r="N292" s="226" t="s">
        <v>41</v>
      </c>
      <c r="O292" s="91"/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223</v>
      </c>
      <c r="AT292" s="229" t="s">
        <v>143</v>
      </c>
      <c r="AU292" s="229" t="s">
        <v>86</v>
      </c>
      <c r="AY292" s="17" t="s">
        <v>140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84</v>
      </c>
      <c r="BK292" s="230">
        <f>ROUND(I292*H292,2)</f>
        <v>0</v>
      </c>
      <c r="BL292" s="17" t="s">
        <v>223</v>
      </c>
      <c r="BM292" s="229" t="s">
        <v>504</v>
      </c>
    </row>
    <row r="293" s="2" customFormat="1" ht="24.15" customHeight="1">
      <c r="A293" s="38"/>
      <c r="B293" s="39"/>
      <c r="C293" s="218" t="s">
        <v>505</v>
      </c>
      <c r="D293" s="218" t="s">
        <v>143</v>
      </c>
      <c r="E293" s="219" t="s">
        <v>506</v>
      </c>
      <c r="F293" s="220" t="s">
        <v>507</v>
      </c>
      <c r="G293" s="221" t="s">
        <v>146</v>
      </c>
      <c r="H293" s="222">
        <v>4</v>
      </c>
      <c r="I293" s="223"/>
      <c r="J293" s="224">
        <f>ROUND(I293*H293,2)</f>
        <v>0</v>
      </c>
      <c r="K293" s="220" t="s">
        <v>1</v>
      </c>
      <c r="L293" s="44"/>
      <c r="M293" s="225" t="s">
        <v>1</v>
      </c>
      <c r="N293" s="226" t="s">
        <v>41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223</v>
      </c>
      <c r="AT293" s="229" t="s">
        <v>143</v>
      </c>
      <c r="AU293" s="229" t="s">
        <v>86</v>
      </c>
      <c r="AY293" s="17" t="s">
        <v>140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223</v>
      </c>
      <c r="BM293" s="229" t="s">
        <v>508</v>
      </c>
    </row>
    <row r="294" s="2" customFormat="1" ht="24.15" customHeight="1">
      <c r="A294" s="38"/>
      <c r="B294" s="39"/>
      <c r="C294" s="218" t="s">
        <v>509</v>
      </c>
      <c r="D294" s="218" t="s">
        <v>143</v>
      </c>
      <c r="E294" s="219" t="s">
        <v>510</v>
      </c>
      <c r="F294" s="220" t="s">
        <v>511</v>
      </c>
      <c r="G294" s="221" t="s">
        <v>146</v>
      </c>
      <c r="H294" s="222">
        <v>2</v>
      </c>
      <c r="I294" s="223"/>
      <c r="J294" s="224">
        <f>ROUND(I294*H294,2)</f>
        <v>0</v>
      </c>
      <c r="K294" s="220" t="s">
        <v>1</v>
      </c>
      <c r="L294" s="44"/>
      <c r="M294" s="225" t="s">
        <v>1</v>
      </c>
      <c r="N294" s="226" t="s">
        <v>41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223</v>
      </c>
      <c r="AT294" s="229" t="s">
        <v>143</v>
      </c>
      <c r="AU294" s="229" t="s">
        <v>86</v>
      </c>
      <c r="AY294" s="17" t="s">
        <v>140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223</v>
      </c>
      <c r="BM294" s="229" t="s">
        <v>512</v>
      </c>
    </row>
    <row r="295" s="2" customFormat="1" ht="24.15" customHeight="1">
      <c r="A295" s="38"/>
      <c r="B295" s="39"/>
      <c r="C295" s="218" t="s">
        <v>513</v>
      </c>
      <c r="D295" s="218" t="s">
        <v>143</v>
      </c>
      <c r="E295" s="219" t="s">
        <v>514</v>
      </c>
      <c r="F295" s="220" t="s">
        <v>515</v>
      </c>
      <c r="G295" s="221" t="s">
        <v>146</v>
      </c>
      <c r="H295" s="222">
        <v>3</v>
      </c>
      <c r="I295" s="223"/>
      <c r="J295" s="224">
        <f>ROUND(I295*H295,2)</f>
        <v>0</v>
      </c>
      <c r="K295" s="220" t="s">
        <v>1</v>
      </c>
      <c r="L295" s="44"/>
      <c r="M295" s="225" t="s">
        <v>1</v>
      </c>
      <c r="N295" s="226" t="s">
        <v>41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223</v>
      </c>
      <c r="AT295" s="229" t="s">
        <v>143</v>
      </c>
      <c r="AU295" s="229" t="s">
        <v>86</v>
      </c>
      <c r="AY295" s="17" t="s">
        <v>140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84</v>
      </c>
      <c r="BK295" s="230">
        <f>ROUND(I295*H295,2)</f>
        <v>0</v>
      </c>
      <c r="BL295" s="17" t="s">
        <v>223</v>
      </c>
      <c r="BM295" s="229" t="s">
        <v>516</v>
      </c>
    </row>
    <row r="296" s="2" customFormat="1" ht="24.15" customHeight="1">
      <c r="A296" s="38"/>
      <c r="B296" s="39"/>
      <c r="C296" s="218" t="s">
        <v>517</v>
      </c>
      <c r="D296" s="218" t="s">
        <v>143</v>
      </c>
      <c r="E296" s="219" t="s">
        <v>518</v>
      </c>
      <c r="F296" s="220" t="s">
        <v>519</v>
      </c>
      <c r="G296" s="221" t="s">
        <v>146</v>
      </c>
      <c r="H296" s="222">
        <v>4</v>
      </c>
      <c r="I296" s="223"/>
      <c r="J296" s="224">
        <f>ROUND(I296*H296,2)</f>
        <v>0</v>
      </c>
      <c r="K296" s="220" t="s">
        <v>1</v>
      </c>
      <c r="L296" s="44"/>
      <c r="M296" s="225" t="s">
        <v>1</v>
      </c>
      <c r="N296" s="226" t="s">
        <v>41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223</v>
      </c>
      <c r="AT296" s="229" t="s">
        <v>143</v>
      </c>
      <c r="AU296" s="229" t="s">
        <v>86</v>
      </c>
      <c r="AY296" s="17" t="s">
        <v>140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223</v>
      </c>
      <c r="BM296" s="229" t="s">
        <v>520</v>
      </c>
    </row>
    <row r="297" s="12" customFormat="1" ht="22.8" customHeight="1">
      <c r="A297" s="12"/>
      <c r="B297" s="202"/>
      <c r="C297" s="203"/>
      <c r="D297" s="204" t="s">
        <v>75</v>
      </c>
      <c r="E297" s="216" t="s">
        <v>521</v>
      </c>
      <c r="F297" s="216" t="s">
        <v>522</v>
      </c>
      <c r="G297" s="203"/>
      <c r="H297" s="203"/>
      <c r="I297" s="206"/>
      <c r="J297" s="217">
        <f>BK297</f>
        <v>0</v>
      </c>
      <c r="K297" s="203"/>
      <c r="L297" s="208"/>
      <c r="M297" s="209"/>
      <c r="N297" s="210"/>
      <c r="O297" s="210"/>
      <c r="P297" s="211">
        <f>SUM(P298:P304)</f>
        <v>0</v>
      </c>
      <c r="Q297" s="210"/>
      <c r="R297" s="211">
        <f>SUM(R298:R304)</f>
        <v>0</v>
      </c>
      <c r="S297" s="210"/>
      <c r="T297" s="212">
        <f>SUM(T298:T304)</f>
        <v>0.0024000000000000004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86</v>
      </c>
      <c r="AT297" s="214" t="s">
        <v>75</v>
      </c>
      <c r="AU297" s="214" t="s">
        <v>84</v>
      </c>
      <c r="AY297" s="213" t="s">
        <v>140</v>
      </c>
      <c r="BK297" s="215">
        <f>SUM(BK298:BK304)</f>
        <v>0</v>
      </c>
    </row>
    <row r="298" s="2" customFormat="1" ht="24.15" customHeight="1">
      <c r="A298" s="38"/>
      <c r="B298" s="39"/>
      <c r="C298" s="218" t="s">
        <v>523</v>
      </c>
      <c r="D298" s="218" t="s">
        <v>143</v>
      </c>
      <c r="E298" s="219" t="s">
        <v>524</v>
      </c>
      <c r="F298" s="220" t="s">
        <v>525</v>
      </c>
      <c r="G298" s="221" t="s">
        <v>146</v>
      </c>
      <c r="H298" s="222">
        <v>6</v>
      </c>
      <c r="I298" s="223"/>
      <c r="J298" s="224">
        <f>ROUND(I298*H298,2)</f>
        <v>0</v>
      </c>
      <c r="K298" s="220" t="s">
        <v>147</v>
      </c>
      <c r="L298" s="44"/>
      <c r="M298" s="225" t="s">
        <v>1</v>
      </c>
      <c r="N298" s="226" t="s">
        <v>41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0.0004</v>
      </c>
      <c r="T298" s="228">
        <f>S298*H298</f>
        <v>0.0024000000000000004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223</v>
      </c>
      <c r="AT298" s="229" t="s">
        <v>143</v>
      </c>
      <c r="AU298" s="229" t="s">
        <v>86</v>
      </c>
      <c r="AY298" s="17" t="s">
        <v>140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84</v>
      </c>
      <c r="BK298" s="230">
        <f>ROUND(I298*H298,2)</f>
        <v>0</v>
      </c>
      <c r="BL298" s="17" t="s">
        <v>223</v>
      </c>
      <c r="BM298" s="229" t="s">
        <v>526</v>
      </c>
    </row>
    <row r="299" s="2" customFormat="1" ht="33" customHeight="1">
      <c r="A299" s="38"/>
      <c r="B299" s="39"/>
      <c r="C299" s="218" t="s">
        <v>527</v>
      </c>
      <c r="D299" s="218" t="s">
        <v>143</v>
      </c>
      <c r="E299" s="219" t="s">
        <v>528</v>
      </c>
      <c r="F299" s="220" t="s">
        <v>529</v>
      </c>
      <c r="G299" s="221" t="s">
        <v>391</v>
      </c>
      <c r="H299" s="278"/>
      <c r="I299" s="223"/>
      <c r="J299" s="224">
        <f>ROUND(I299*H299,2)</f>
        <v>0</v>
      </c>
      <c r="K299" s="220" t="s">
        <v>147</v>
      </c>
      <c r="L299" s="44"/>
      <c r="M299" s="225" t="s">
        <v>1</v>
      </c>
      <c r="N299" s="226" t="s">
        <v>41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223</v>
      </c>
      <c r="AT299" s="229" t="s">
        <v>143</v>
      </c>
      <c r="AU299" s="229" t="s">
        <v>86</v>
      </c>
      <c r="AY299" s="17" t="s">
        <v>140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84</v>
      </c>
      <c r="BK299" s="230">
        <f>ROUND(I299*H299,2)</f>
        <v>0</v>
      </c>
      <c r="BL299" s="17" t="s">
        <v>223</v>
      </c>
      <c r="BM299" s="229" t="s">
        <v>530</v>
      </c>
    </row>
    <row r="300" s="2" customFormat="1" ht="33" customHeight="1">
      <c r="A300" s="38"/>
      <c r="B300" s="39"/>
      <c r="C300" s="218" t="s">
        <v>531</v>
      </c>
      <c r="D300" s="218" t="s">
        <v>143</v>
      </c>
      <c r="E300" s="219" t="s">
        <v>532</v>
      </c>
      <c r="F300" s="220" t="s">
        <v>533</v>
      </c>
      <c r="G300" s="221" t="s">
        <v>391</v>
      </c>
      <c r="H300" s="278"/>
      <c r="I300" s="223"/>
      <c r="J300" s="224">
        <f>ROUND(I300*H300,2)</f>
        <v>0</v>
      </c>
      <c r="K300" s="220" t="s">
        <v>147</v>
      </c>
      <c r="L300" s="44"/>
      <c r="M300" s="225" t="s">
        <v>1</v>
      </c>
      <c r="N300" s="226" t="s">
        <v>41</v>
      </c>
      <c r="O300" s="91"/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223</v>
      </c>
      <c r="AT300" s="229" t="s">
        <v>143</v>
      </c>
      <c r="AU300" s="229" t="s">
        <v>86</v>
      </c>
      <c r="AY300" s="17" t="s">
        <v>140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84</v>
      </c>
      <c r="BK300" s="230">
        <f>ROUND(I300*H300,2)</f>
        <v>0</v>
      </c>
      <c r="BL300" s="17" t="s">
        <v>223</v>
      </c>
      <c r="BM300" s="229" t="s">
        <v>534</v>
      </c>
    </row>
    <row r="301" s="13" customFormat="1">
      <c r="A301" s="13"/>
      <c r="B301" s="231"/>
      <c r="C301" s="232"/>
      <c r="D301" s="233" t="s">
        <v>150</v>
      </c>
      <c r="E301" s="232"/>
      <c r="F301" s="235" t="s">
        <v>535</v>
      </c>
      <c r="G301" s="232"/>
      <c r="H301" s="236">
        <v>3345.748</v>
      </c>
      <c r="I301" s="237"/>
      <c r="J301" s="232"/>
      <c r="K301" s="232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150</v>
      </c>
      <c r="AU301" s="242" t="s">
        <v>86</v>
      </c>
      <c r="AV301" s="13" t="s">
        <v>86</v>
      </c>
      <c r="AW301" s="13" t="s">
        <v>4</v>
      </c>
      <c r="AX301" s="13" t="s">
        <v>84</v>
      </c>
      <c r="AY301" s="242" t="s">
        <v>140</v>
      </c>
    </row>
    <row r="302" s="2" customFormat="1" ht="33" customHeight="1">
      <c r="A302" s="38"/>
      <c r="B302" s="39"/>
      <c r="C302" s="218" t="s">
        <v>536</v>
      </c>
      <c r="D302" s="218" t="s">
        <v>143</v>
      </c>
      <c r="E302" s="219" t="s">
        <v>537</v>
      </c>
      <c r="F302" s="220" t="s">
        <v>538</v>
      </c>
      <c r="G302" s="221" t="s">
        <v>146</v>
      </c>
      <c r="H302" s="222">
        <v>1</v>
      </c>
      <c r="I302" s="223"/>
      <c r="J302" s="224">
        <f>ROUND(I302*H302,2)</f>
        <v>0</v>
      </c>
      <c r="K302" s="220" t="s">
        <v>1</v>
      </c>
      <c r="L302" s="44"/>
      <c r="M302" s="225" t="s">
        <v>1</v>
      </c>
      <c r="N302" s="226" t="s">
        <v>41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223</v>
      </c>
      <c r="AT302" s="229" t="s">
        <v>143</v>
      </c>
      <c r="AU302" s="229" t="s">
        <v>86</v>
      </c>
      <c r="AY302" s="17" t="s">
        <v>140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223</v>
      </c>
      <c r="BM302" s="229" t="s">
        <v>539</v>
      </c>
    </row>
    <row r="303" s="2" customFormat="1" ht="49.05" customHeight="1">
      <c r="A303" s="38"/>
      <c r="B303" s="39"/>
      <c r="C303" s="218" t="s">
        <v>540</v>
      </c>
      <c r="D303" s="218" t="s">
        <v>143</v>
      </c>
      <c r="E303" s="219" t="s">
        <v>541</v>
      </c>
      <c r="F303" s="220" t="s">
        <v>542</v>
      </c>
      <c r="G303" s="221" t="s">
        <v>146</v>
      </c>
      <c r="H303" s="222">
        <v>1</v>
      </c>
      <c r="I303" s="223"/>
      <c r="J303" s="224">
        <f>ROUND(I303*H303,2)</f>
        <v>0</v>
      </c>
      <c r="K303" s="220" t="s">
        <v>1</v>
      </c>
      <c r="L303" s="44"/>
      <c r="M303" s="225" t="s">
        <v>1</v>
      </c>
      <c r="N303" s="226" t="s">
        <v>41</v>
      </c>
      <c r="O303" s="91"/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223</v>
      </c>
      <c r="AT303" s="229" t="s">
        <v>143</v>
      </c>
      <c r="AU303" s="229" t="s">
        <v>86</v>
      </c>
      <c r="AY303" s="17" t="s">
        <v>140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84</v>
      </c>
      <c r="BK303" s="230">
        <f>ROUND(I303*H303,2)</f>
        <v>0</v>
      </c>
      <c r="BL303" s="17" t="s">
        <v>223</v>
      </c>
      <c r="BM303" s="229" t="s">
        <v>543</v>
      </c>
    </row>
    <row r="304" s="2" customFormat="1" ht="24.15" customHeight="1">
      <c r="A304" s="38"/>
      <c r="B304" s="39"/>
      <c r="C304" s="218" t="s">
        <v>544</v>
      </c>
      <c r="D304" s="218" t="s">
        <v>143</v>
      </c>
      <c r="E304" s="219" t="s">
        <v>545</v>
      </c>
      <c r="F304" s="220" t="s">
        <v>546</v>
      </c>
      <c r="G304" s="221" t="s">
        <v>146</v>
      </c>
      <c r="H304" s="222">
        <v>3</v>
      </c>
      <c r="I304" s="223"/>
      <c r="J304" s="224">
        <f>ROUND(I304*H304,2)</f>
        <v>0</v>
      </c>
      <c r="K304" s="220" t="s">
        <v>1</v>
      </c>
      <c r="L304" s="44"/>
      <c r="M304" s="225" t="s">
        <v>1</v>
      </c>
      <c r="N304" s="226" t="s">
        <v>41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223</v>
      </c>
      <c r="AT304" s="229" t="s">
        <v>143</v>
      </c>
      <c r="AU304" s="229" t="s">
        <v>86</v>
      </c>
      <c r="AY304" s="17" t="s">
        <v>140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84</v>
      </c>
      <c r="BK304" s="230">
        <f>ROUND(I304*H304,2)</f>
        <v>0</v>
      </c>
      <c r="BL304" s="17" t="s">
        <v>223</v>
      </c>
      <c r="BM304" s="229" t="s">
        <v>547</v>
      </c>
    </row>
    <row r="305" s="12" customFormat="1" ht="22.8" customHeight="1">
      <c r="A305" s="12"/>
      <c r="B305" s="202"/>
      <c r="C305" s="203"/>
      <c r="D305" s="204" t="s">
        <v>75</v>
      </c>
      <c r="E305" s="216" t="s">
        <v>548</v>
      </c>
      <c r="F305" s="216" t="s">
        <v>549</v>
      </c>
      <c r="G305" s="203"/>
      <c r="H305" s="203"/>
      <c r="I305" s="206"/>
      <c r="J305" s="217">
        <f>BK305</f>
        <v>0</v>
      </c>
      <c r="K305" s="203"/>
      <c r="L305" s="208"/>
      <c r="M305" s="209"/>
      <c r="N305" s="210"/>
      <c r="O305" s="210"/>
      <c r="P305" s="211">
        <f>SUM(P306:P348)</f>
        <v>0</v>
      </c>
      <c r="Q305" s="210"/>
      <c r="R305" s="211">
        <f>SUM(R306:R348)</f>
        <v>1.7952272999999997</v>
      </c>
      <c r="S305" s="210"/>
      <c r="T305" s="212">
        <f>SUM(T306:T348)</f>
        <v>0.4431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3" t="s">
        <v>86</v>
      </c>
      <c r="AT305" s="214" t="s">
        <v>75</v>
      </c>
      <c r="AU305" s="214" t="s">
        <v>84</v>
      </c>
      <c r="AY305" s="213" t="s">
        <v>140</v>
      </c>
      <c r="BK305" s="215">
        <f>SUM(BK306:BK348)</f>
        <v>0</v>
      </c>
    </row>
    <row r="306" s="2" customFormat="1" ht="21.75" customHeight="1">
      <c r="A306" s="38"/>
      <c r="B306" s="39"/>
      <c r="C306" s="218" t="s">
        <v>550</v>
      </c>
      <c r="D306" s="218" t="s">
        <v>143</v>
      </c>
      <c r="E306" s="219" t="s">
        <v>551</v>
      </c>
      <c r="F306" s="220" t="s">
        <v>552</v>
      </c>
      <c r="G306" s="221" t="s">
        <v>154</v>
      </c>
      <c r="H306" s="222">
        <v>238.41</v>
      </c>
      <c r="I306" s="223"/>
      <c r="J306" s="224">
        <f>ROUND(I306*H306,2)</f>
        <v>0</v>
      </c>
      <c r="K306" s="220" t="s">
        <v>147</v>
      </c>
      <c r="L306" s="44"/>
      <c r="M306" s="225" t="s">
        <v>1</v>
      </c>
      <c r="N306" s="226" t="s">
        <v>41</v>
      </c>
      <c r="O306" s="91"/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9" t="s">
        <v>223</v>
      </c>
      <c r="AT306" s="229" t="s">
        <v>143</v>
      </c>
      <c r="AU306" s="229" t="s">
        <v>86</v>
      </c>
      <c r="AY306" s="17" t="s">
        <v>140</v>
      </c>
      <c r="BE306" s="230">
        <f>IF(N306="základní",J306,0)</f>
        <v>0</v>
      </c>
      <c r="BF306" s="230">
        <f>IF(N306="snížená",J306,0)</f>
        <v>0</v>
      </c>
      <c r="BG306" s="230">
        <f>IF(N306="zákl. přenesená",J306,0)</f>
        <v>0</v>
      </c>
      <c r="BH306" s="230">
        <f>IF(N306="sníž. přenesená",J306,0)</f>
        <v>0</v>
      </c>
      <c r="BI306" s="230">
        <f>IF(N306="nulová",J306,0)</f>
        <v>0</v>
      </c>
      <c r="BJ306" s="17" t="s">
        <v>84</v>
      </c>
      <c r="BK306" s="230">
        <f>ROUND(I306*H306,2)</f>
        <v>0</v>
      </c>
      <c r="BL306" s="17" t="s">
        <v>223</v>
      </c>
      <c r="BM306" s="229" t="s">
        <v>553</v>
      </c>
    </row>
    <row r="307" s="13" customFormat="1">
      <c r="A307" s="13"/>
      <c r="B307" s="231"/>
      <c r="C307" s="232"/>
      <c r="D307" s="233" t="s">
        <v>150</v>
      </c>
      <c r="E307" s="234" t="s">
        <v>1</v>
      </c>
      <c r="F307" s="235" t="s">
        <v>554</v>
      </c>
      <c r="G307" s="232"/>
      <c r="H307" s="236">
        <v>124.05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150</v>
      </c>
      <c r="AU307" s="242" t="s">
        <v>86</v>
      </c>
      <c r="AV307" s="13" t="s">
        <v>86</v>
      </c>
      <c r="AW307" s="13" t="s">
        <v>32</v>
      </c>
      <c r="AX307" s="13" t="s">
        <v>76</v>
      </c>
      <c r="AY307" s="242" t="s">
        <v>140</v>
      </c>
    </row>
    <row r="308" s="13" customFormat="1">
      <c r="A308" s="13"/>
      <c r="B308" s="231"/>
      <c r="C308" s="232"/>
      <c r="D308" s="233" t="s">
        <v>150</v>
      </c>
      <c r="E308" s="234" t="s">
        <v>1</v>
      </c>
      <c r="F308" s="235" t="s">
        <v>202</v>
      </c>
      <c r="G308" s="232"/>
      <c r="H308" s="236">
        <v>15.87</v>
      </c>
      <c r="I308" s="237"/>
      <c r="J308" s="232"/>
      <c r="K308" s="232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150</v>
      </c>
      <c r="AU308" s="242" t="s">
        <v>86</v>
      </c>
      <c r="AV308" s="13" t="s">
        <v>86</v>
      </c>
      <c r="AW308" s="13" t="s">
        <v>32</v>
      </c>
      <c r="AX308" s="13" t="s">
        <v>76</v>
      </c>
      <c r="AY308" s="242" t="s">
        <v>140</v>
      </c>
    </row>
    <row r="309" s="13" customFormat="1">
      <c r="A309" s="13"/>
      <c r="B309" s="231"/>
      <c r="C309" s="232"/>
      <c r="D309" s="233" t="s">
        <v>150</v>
      </c>
      <c r="E309" s="234" t="s">
        <v>1</v>
      </c>
      <c r="F309" s="235" t="s">
        <v>555</v>
      </c>
      <c r="G309" s="232"/>
      <c r="H309" s="236">
        <v>98.49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150</v>
      </c>
      <c r="AU309" s="242" t="s">
        <v>86</v>
      </c>
      <c r="AV309" s="13" t="s">
        <v>86</v>
      </c>
      <c r="AW309" s="13" t="s">
        <v>32</v>
      </c>
      <c r="AX309" s="13" t="s">
        <v>76</v>
      </c>
      <c r="AY309" s="242" t="s">
        <v>140</v>
      </c>
    </row>
    <row r="310" s="14" customFormat="1">
      <c r="A310" s="14"/>
      <c r="B310" s="243"/>
      <c r="C310" s="244"/>
      <c r="D310" s="233" t="s">
        <v>150</v>
      </c>
      <c r="E310" s="245" t="s">
        <v>1</v>
      </c>
      <c r="F310" s="246" t="s">
        <v>158</v>
      </c>
      <c r="G310" s="244"/>
      <c r="H310" s="247">
        <v>238.40999999999997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150</v>
      </c>
      <c r="AU310" s="253" t="s">
        <v>86</v>
      </c>
      <c r="AV310" s="14" t="s">
        <v>148</v>
      </c>
      <c r="AW310" s="14" t="s">
        <v>32</v>
      </c>
      <c r="AX310" s="14" t="s">
        <v>84</v>
      </c>
      <c r="AY310" s="253" t="s">
        <v>140</v>
      </c>
    </row>
    <row r="311" s="2" customFormat="1" ht="24.15" customHeight="1">
      <c r="A311" s="38"/>
      <c r="B311" s="39"/>
      <c r="C311" s="218" t="s">
        <v>556</v>
      </c>
      <c r="D311" s="218" t="s">
        <v>143</v>
      </c>
      <c r="E311" s="219" t="s">
        <v>557</v>
      </c>
      <c r="F311" s="220" t="s">
        <v>558</v>
      </c>
      <c r="G311" s="221" t="s">
        <v>154</v>
      </c>
      <c r="H311" s="222">
        <v>239.36</v>
      </c>
      <c r="I311" s="223"/>
      <c r="J311" s="224">
        <f>ROUND(I311*H311,2)</f>
        <v>0</v>
      </c>
      <c r="K311" s="220" t="s">
        <v>147</v>
      </c>
      <c r="L311" s="44"/>
      <c r="M311" s="225" t="s">
        <v>1</v>
      </c>
      <c r="N311" s="226" t="s">
        <v>41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223</v>
      </c>
      <c r="AT311" s="229" t="s">
        <v>143</v>
      </c>
      <c r="AU311" s="229" t="s">
        <v>86</v>
      </c>
      <c r="AY311" s="17" t="s">
        <v>140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84</v>
      </c>
      <c r="BK311" s="230">
        <f>ROUND(I311*H311,2)</f>
        <v>0</v>
      </c>
      <c r="BL311" s="17" t="s">
        <v>223</v>
      </c>
      <c r="BM311" s="229" t="s">
        <v>559</v>
      </c>
    </row>
    <row r="312" s="13" customFormat="1">
      <c r="A312" s="13"/>
      <c r="B312" s="231"/>
      <c r="C312" s="232"/>
      <c r="D312" s="233" t="s">
        <v>150</v>
      </c>
      <c r="E312" s="234" t="s">
        <v>1</v>
      </c>
      <c r="F312" s="235" t="s">
        <v>560</v>
      </c>
      <c r="G312" s="232"/>
      <c r="H312" s="236">
        <v>125</v>
      </c>
      <c r="I312" s="237"/>
      <c r="J312" s="232"/>
      <c r="K312" s="232"/>
      <c r="L312" s="238"/>
      <c r="M312" s="239"/>
      <c r="N312" s="240"/>
      <c r="O312" s="240"/>
      <c r="P312" s="240"/>
      <c r="Q312" s="240"/>
      <c r="R312" s="240"/>
      <c r="S312" s="240"/>
      <c r="T312" s="24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2" t="s">
        <v>150</v>
      </c>
      <c r="AU312" s="242" t="s">
        <v>86</v>
      </c>
      <c r="AV312" s="13" t="s">
        <v>86</v>
      </c>
      <c r="AW312" s="13" t="s">
        <v>32</v>
      </c>
      <c r="AX312" s="13" t="s">
        <v>76</v>
      </c>
      <c r="AY312" s="242" t="s">
        <v>140</v>
      </c>
    </row>
    <row r="313" s="13" customFormat="1">
      <c r="A313" s="13"/>
      <c r="B313" s="231"/>
      <c r="C313" s="232"/>
      <c r="D313" s="233" t="s">
        <v>150</v>
      </c>
      <c r="E313" s="234" t="s">
        <v>1</v>
      </c>
      <c r="F313" s="235" t="s">
        <v>555</v>
      </c>
      <c r="G313" s="232"/>
      <c r="H313" s="236">
        <v>98.49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150</v>
      </c>
      <c r="AU313" s="242" t="s">
        <v>86</v>
      </c>
      <c r="AV313" s="13" t="s">
        <v>86</v>
      </c>
      <c r="AW313" s="13" t="s">
        <v>32</v>
      </c>
      <c r="AX313" s="13" t="s">
        <v>76</v>
      </c>
      <c r="AY313" s="242" t="s">
        <v>140</v>
      </c>
    </row>
    <row r="314" s="13" customFormat="1">
      <c r="A314" s="13"/>
      <c r="B314" s="231"/>
      <c r="C314" s="232"/>
      <c r="D314" s="233" t="s">
        <v>150</v>
      </c>
      <c r="E314" s="234" t="s">
        <v>1</v>
      </c>
      <c r="F314" s="235" t="s">
        <v>202</v>
      </c>
      <c r="G314" s="232"/>
      <c r="H314" s="236">
        <v>15.87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150</v>
      </c>
      <c r="AU314" s="242" t="s">
        <v>86</v>
      </c>
      <c r="AV314" s="13" t="s">
        <v>86</v>
      </c>
      <c r="AW314" s="13" t="s">
        <v>32</v>
      </c>
      <c r="AX314" s="13" t="s">
        <v>76</v>
      </c>
      <c r="AY314" s="242" t="s">
        <v>140</v>
      </c>
    </row>
    <row r="315" s="14" customFormat="1">
      <c r="A315" s="14"/>
      <c r="B315" s="243"/>
      <c r="C315" s="244"/>
      <c r="D315" s="233" t="s">
        <v>150</v>
      </c>
      <c r="E315" s="245" t="s">
        <v>1</v>
      </c>
      <c r="F315" s="246" t="s">
        <v>158</v>
      </c>
      <c r="G315" s="244"/>
      <c r="H315" s="247">
        <v>239.36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150</v>
      </c>
      <c r="AU315" s="253" t="s">
        <v>86</v>
      </c>
      <c r="AV315" s="14" t="s">
        <v>148</v>
      </c>
      <c r="AW315" s="14" t="s">
        <v>32</v>
      </c>
      <c r="AX315" s="14" t="s">
        <v>84</v>
      </c>
      <c r="AY315" s="253" t="s">
        <v>140</v>
      </c>
    </row>
    <row r="316" s="2" customFormat="1" ht="16.5" customHeight="1">
      <c r="A316" s="38"/>
      <c r="B316" s="39"/>
      <c r="C316" s="218" t="s">
        <v>561</v>
      </c>
      <c r="D316" s="218" t="s">
        <v>143</v>
      </c>
      <c r="E316" s="219" t="s">
        <v>562</v>
      </c>
      <c r="F316" s="220" t="s">
        <v>563</v>
      </c>
      <c r="G316" s="221" t="s">
        <v>154</v>
      </c>
      <c r="H316" s="222">
        <v>238.41</v>
      </c>
      <c r="I316" s="223"/>
      <c r="J316" s="224">
        <f>ROUND(I316*H316,2)</f>
        <v>0</v>
      </c>
      <c r="K316" s="220" t="s">
        <v>147</v>
      </c>
      <c r="L316" s="44"/>
      <c r="M316" s="225" t="s">
        <v>1</v>
      </c>
      <c r="N316" s="226" t="s">
        <v>41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223</v>
      </c>
      <c r="AT316" s="229" t="s">
        <v>143</v>
      </c>
      <c r="AU316" s="229" t="s">
        <v>86</v>
      </c>
      <c r="AY316" s="17" t="s">
        <v>140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84</v>
      </c>
      <c r="BK316" s="230">
        <f>ROUND(I316*H316,2)</f>
        <v>0</v>
      </c>
      <c r="BL316" s="17" t="s">
        <v>223</v>
      </c>
      <c r="BM316" s="229" t="s">
        <v>564</v>
      </c>
    </row>
    <row r="317" s="13" customFormat="1">
      <c r="A317" s="13"/>
      <c r="B317" s="231"/>
      <c r="C317" s="232"/>
      <c r="D317" s="233" t="s">
        <v>150</v>
      </c>
      <c r="E317" s="234" t="s">
        <v>1</v>
      </c>
      <c r="F317" s="235" t="s">
        <v>554</v>
      </c>
      <c r="G317" s="232"/>
      <c r="H317" s="236">
        <v>124.05</v>
      </c>
      <c r="I317" s="237"/>
      <c r="J317" s="232"/>
      <c r="K317" s="232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150</v>
      </c>
      <c r="AU317" s="242" t="s">
        <v>86</v>
      </c>
      <c r="AV317" s="13" t="s">
        <v>86</v>
      </c>
      <c r="AW317" s="13" t="s">
        <v>32</v>
      </c>
      <c r="AX317" s="13" t="s">
        <v>76</v>
      </c>
      <c r="AY317" s="242" t="s">
        <v>140</v>
      </c>
    </row>
    <row r="318" s="13" customFormat="1">
      <c r="A318" s="13"/>
      <c r="B318" s="231"/>
      <c r="C318" s="232"/>
      <c r="D318" s="233" t="s">
        <v>150</v>
      </c>
      <c r="E318" s="234" t="s">
        <v>1</v>
      </c>
      <c r="F318" s="235" t="s">
        <v>202</v>
      </c>
      <c r="G318" s="232"/>
      <c r="H318" s="236">
        <v>15.87</v>
      </c>
      <c r="I318" s="237"/>
      <c r="J318" s="232"/>
      <c r="K318" s="232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150</v>
      </c>
      <c r="AU318" s="242" t="s">
        <v>86</v>
      </c>
      <c r="AV318" s="13" t="s">
        <v>86</v>
      </c>
      <c r="AW318" s="13" t="s">
        <v>32</v>
      </c>
      <c r="AX318" s="13" t="s">
        <v>76</v>
      </c>
      <c r="AY318" s="242" t="s">
        <v>140</v>
      </c>
    </row>
    <row r="319" s="13" customFormat="1">
      <c r="A319" s="13"/>
      <c r="B319" s="231"/>
      <c r="C319" s="232"/>
      <c r="D319" s="233" t="s">
        <v>150</v>
      </c>
      <c r="E319" s="234" t="s">
        <v>1</v>
      </c>
      <c r="F319" s="235" t="s">
        <v>555</v>
      </c>
      <c r="G319" s="232"/>
      <c r="H319" s="236">
        <v>98.49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150</v>
      </c>
      <c r="AU319" s="242" t="s">
        <v>86</v>
      </c>
      <c r="AV319" s="13" t="s">
        <v>86</v>
      </c>
      <c r="AW319" s="13" t="s">
        <v>32</v>
      </c>
      <c r="AX319" s="13" t="s">
        <v>76</v>
      </c>
      <c r="AY319" s="242" t="s">
        <v>140</v>
      </c>
    </row>
    <row r="320" s="14" customFormat="1">
      <c r="A320" s="14"/>
      <c r="B320" s="243"/>
      <c r="C320" s="244"/>
      <c r="D320" s="233" t="s">
        <v>150</v>
      </c>
      <c r="E320" s="245" t="s">
        <v>1</v>
      </c>
      <c r="F320" s="246" t="s">
        <v>158</v>
      </c>
      <c r="G320" s="244"/>
      <c r="H320" s="247">
        <v>238.40999999999997</v>
      </c>
      <c r="I320" s="248"/>
      <c r="J320" s="244"/>
      <c r="K320" s="244"/>
      <c r="L320" s="249"/>
      <c r="M320" s="250"/>
      <c r="N320" s="251"/>
      <c r="O320" s="251"/>
      <c r="P320" s="251"/>
      <c r="Q320" s="251"/>
      <c r="R320" s="251"/>
      <c r="S320" s="251"/>
      <c r="T320" s="252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150</v>
      </c>
      <c r="AU320" s="253" t="s">
        <v>86</v>
      </c>
      <c r="AV320" s="14" t="s">
        <v>148</v>
      </c>
      <c r="AW320" s="14" t="s">
        <v>32</v>
      </c>
      <c r="AX320" s="14" t="s">
        <v>84</v>
      </c>
      <c r="AY320" s="253" t="s">
        <v>140</v>
      </c>
    </row>
    <row r="321" s="2" customFormat="1" ht="24.15" customHeight="1">
      <c r="A321" s="38"/>
      <c r="B321" s="39"/>
      <c r="C321" s="218" t="s">
        <v>565</v>
      </c>
      <c r="D321" s="218" t="s">
        <v>143</v>
      </c>
      <c r="E321" s="219" t="s">
        <v>566</v>
      </c>
      <c r="F321" s="220" t="s">
        <v>567</v>
      </c>
      <c r="G321" s="221" t="s">
        <v>154</v>
      </c>
      <c r="H321" s="222">
        <v>238.41</v>
      </c>
      <c r="I321" s="223"/>
      <c r="J321" s="224">
        <f>ROUND(I321*H321,2)</f>
        <v>0</v>
      </c>
      <c r="K321" s="220" t="s">
        <v>147</v>
      </c>
      <c r="L321" s="44"/>
      <c r="M321" s="225" t="s">
        <v>1</v>
      </c>
      <c r="N321" s="226" t="s">
        <v>41</v>
      </c>
      <c r="O321" s="91"/>
      <c r="P321" s="227">
        <f>O321*H321</f>
        <v>0</v>
      </c>
      <c r="Q321" s="227">
        <v>3E-05</v>
      </c>
      <c r="R321" s="227">
        <f>Q321*H321</f>
        <v>0.0071523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223</v>
      </c>
      <c r="AT321" s="229" t="s">
        <v>143</v>
      </c>
      <c r="AU321" s="229" t="s">
        <v>86</v>
      </c>
      <c r="AY321" s="17" t="s">
        <v>140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84</v>
      </c>
      <c r="BK321" s="230">
        <f>ROUND(I321*H321,2)</f>
        <v>0</v>
      </c>
      <c r="BL321" s="17" t="s">
        <v>223</v>
      </c>
      <c r="BM321" s="229" t="s">
        <v>568</v>
      </c>
    </row>
    <row r="322" s="13" customFormat="1">
      <c r="A322" s="13"/>
      <c r="B322" s="231"/>
      <c r="C322" s="232"/>
      <c r="D322" s="233" t="s">
        <v>150</v>
      </c>
      <c r="E322" s="234" t="s">
        <v>1</v>
      </c>
      <c r="F322" s="235" t="s">
        <v>554</v>
      </c>
      <c r="G322" s="232"/>
      <c r="H322" s="236">
        <v>124.05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150</v>
      </c>
      <c r="AU322" s="242" t="s">
        <v>86</v>
      </c>
      <c r="AV322" s="13" t="s">
        <v>86</v>
      </c>
      <c r="AW322" s="13" t="s">
        <v>32</v>
      </c>
      <c r="AX322" s="13" t="s">
        <v>76</v>
      </c>
      <c r="AY322" s="242" t="s">
        <v>140</v>
      </c>
    </row>
    <row r="323" s="13" customFormat="1">
      <c r="A323" s="13"/>
      <c r="B323" s="231"/>
      <c r="C323" s="232"/>
      <c r="D323" s="233" t="s">
        <v>150</v>
      </c>
      <c r="E323" s="234" t="s">
        <v>1</v>
      </c>
      <c r="F323" s="235" t="s">
        <v>202</v>
      </c>
      <c r="G323" s="232"/>
      <c r="H323" s="236">
        <v>15.87</v>
      </c>
      <c r="I323" s="237"/>
      <c r="J323" s="232"/>
      <c r="K323" s="232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150</v>
      </c>
      <c r="AU323" s="242" t="s">
        <v>86</v>
      </c>
      <c r="AV323" s="13" t="s">
        <v>86</v>
      </c>
      <c r="AW323" s="13" t="s">
        <v>32</v>
      </c>
      <c r="AX323" s="13" t="s">
        <v>76</v>
      </c>
      <c r="AY323" s="242" t="s">
        <v>140</v>
      </c>
    </row>
    <row r="324" s="13" customFormat="1">
      <c r="A324" s="13"/>
      <c r="B324" s="231"/>
      <c r="C324" s="232"/>
      <c r="D324" s="233" t="s">
        <v>150</v>
      </c>
      <c r="E324" s="234" t="s">
        <v>1</v>
      </c>
      <c r="F324" s="235" t="s">
        <v>555</v>
      </c>
      <c r="G324" s="232"/>
      <c r="H324" s="236">
        <v>98.49</v>
      </c>
      <c r="I324" s="237"/>
      <c r="J324" s="232"/>
      <c r="K324" s="232"/>
      <c r="L324" s="238"/>
      <c r="M324" s="239"/>
      <c r="N324" s="240"/>
      <c r="O324" s="240"/>
      <c r="P324" s="240"/>
      <c r="Q324" s="240"/>
      <c r="R324" s="240"/>
      <c r="S324" s="240"/>
      <c r="T324" s="241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2" t="s">
        <v>150</v>
      </c>
      <c r="AU324" s="242" t="s">
        <v>86</v>
      </c>
      <c r="AV324" s="13" t="s">
        <v>86</v>
      </c>
      <c r="AW324" s="13" t="s">
        <v>32</v>
      </c>
      <c r="AX324" s="13" t="s">
        <v>76</v>
      </c>
      <c r="AY324" s="242" t="s">
        <v>140</v>
      </c>
    </row>
    <row r="325" s="14" customFormat="1">
      <c r="A325" s="14"/>
      <c r="B325" s="243"/>
      <c r="C325" s="244"/>
      <c r="D325" s="233" t="s">
        <v>150</v>
      </c>
      <c r="E325" s="245" t="s">
        <v>1</v>
      </c>
      <c r="F325" s="246" t="s">
        <v>158</v>
      </c>
      <c r="G325" s="244"/>
      <c r="H325" s="247">
        <v>238.40999999999997</v>
      </c>
      <c r="I325" s="248"/>
      <c r="J325" s="244"/>
      <c r="K325" s="244"/>
      <c r="L325" s="249"/>
      <c r="M325" s="250"/>
      <c r="N325" s="251"/>
      <c r="O325" s="251"/>
      <c r="P325" s="251"/>
      <c r="Q325" s="251"/>
      <c r="R325" s="251"/>
      <c r="S325" s="251"/>
      <c r="T325" s="25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3" t="s">
        <v>150</v>
      </c>
      <c r="AU325" s="253" t="s">
        <v>86</v>
      </c>
      <c r="AV325" s="14" t="s">
        <v>148</v>
      </c>
      <c r="AW325" s="14" t="s">
        <v>32</v>
      </c>
      <c r="AX325" s="14" t="s">
        <v>84</v>
      </c>
      <c r="AY325" s="253" t="s">
        <v>140</v>
      </c>
    </row>
    <row r="326" s="2" customFormat="1" ht="33" customHeight="1">
      <c r="A326" s="38"/>
      <c r="B326" s="39"/>
      <c r="C326" s="218" t="s">
        <v>569</v>
      </c>
      <c r="D326" s="218" t="s">
        <v>143</v>
      </c>
      <c r="E326" s="219" t="s">
        <v>570</v>
      </c>
      <c r="F326" s="220" t="s">
        <v>571</v>
      </c>
      <c r="G326" s="221" t="s">
        <v>154</v>
      </c>
      <c r="H326" s="222">
        <v>238.41</v>
      </c>
      <c r="I326" s="223"/>
      <c r="J326" s="224">
        <f>ROUND(I326*H326,2)</f>
        <v>0</v>
      </c>
      <c r="K326" s="220" t="s">
        <v>147</v>
      </c>
      <c r="L326" s="44"/>
      <c r="M326" s="225" t="s">
        <v>1</v>
      </c>
      <c r="N326" s="226" t="s">
        <v>41</v>
      </c>
      <c r="O326" s="91"/>
      <c r="P326" s="227">
        <f>O326*H326</f>
        <v>0</v>
      </c>
      <c r="Q326" s="227">
        <v>0.0075</v>
      </c>
      <c r="R326" s="227">
        <f>Q326*H326</f>
        <v>1.788075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223</v>
      </c>
      <c r="AT326" s="229" t="s">
        <v>143</v>
      </c>
      <c r="AU326" s="229" t="s">
        <v>86</v>
      </c>
      <c r="AY326" s="17" t="s">
        <v>140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223</v>
      </c>
      <c r="BM326" s="229" t="s">
        <v>572</v>
      </c>
    </row>
    <row r="327" s="13" customFormat="1">
      <c r="A327" s="13"/>
      <c r="B327" s="231"/>
      <c r="C327" s="232"/>
      <c r="D327" s="233" t="s">
        <v>150</v>
      </c>
      <c r="E327" s="234" t="s">
        <v>1</v>
      </c>
      <c r="F327" s="235" t="s">
        <v>554</v>
      </c>
      <c r="G327" s="232"/>
      <c r="H327" s="236">
        <v>124.05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150</v>
      </c>
      <c r="AU327" s="242" t="s">
        <v>86</v>
      </c>
      <c r="AV327" s="13" t="s">
        <v>86</v>
      </c>
      <c r="AW327" s="13" t="s">
        <v>32</v>
      </c>
      <c r="AX327" s="13" t="s">
        <v>76</v>
      </c>
      <c r="AY327" s="242" t="s">
        <v>140</v>
      </c>
    </row>
    <row r="328" s="13" customFormat="1">
      <c r="A328" s="13"/>
      <c r="B328" s="231"/>
      <c r="C328" s="232"/>
      <c r="D328" s="233" t="s">
        <v>150</v>
      </c>
      <c r="E328" s="234" t="s">
        <v>1</v>
      </c>
      <c r="F328" s="235" t="s">
        <v>202</v>
      </c>
      <c r="G328" s="232"/>
      <c r="H328" s="236">
        <v>15.87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150</v>
      </c>
      <c r="AU328" s="242" t="s">
        <v>86</v>
      </c>
      <c r="AV328" s="13" t="s">
        <v>86</v>
      </c>
      <c r="AW328" s="13" t="s">
        <v>32</v>
      </c>
      <c r="AX328" s="13" t="s">
        <v>76</v>
      </c>
      <c r="AY328" s="242" t="s">
        <v>140</v>
      </c>
    </row>
    <row r="329" s="13" customFormat="1">
      <c r="A329" s="13"/>
      <c r="B329" s="231"/>
      <c r="C329" s="232"/>
      <c r="D329" s="233" t="s">
        <v>150</v>
      </c>
      <c r="E329" s="234" t="s">
        <v>1</v>
      </c>
      <c r="F329" s="235" t="s">
        <v>555</v>
      </c>
      <c r="G329" s="232"/>
      <c r="H329" s="236">
        <v>98.49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150</v>
      </c>
      <c r="AU329" s="242" t="s">
        <v>86</v>
      </c>
      <c r="AV329" s="13" t="s">
        <v>86</v>
      </c>
      <c r="AW329" s="13" t="s">
        <v>32</v>
      </c>
      <c r="AX329" s="13" t="s">
        <v>76</v>
      </c>
      <c r="AY329" s="242" t="s">
        <v>140</v>
      </c>
    </row>
    <row r="330" s="14" customFormat="1">
      <c r="A330" s="14"/>
      <c r="B330" s="243"/>
      <c r="C330" s="244"/>
      <c r="D330" s="233" t="s">
        <v>150</v>
      </c>
      <c r="E330" s="245" t="s">
        <v>1</v>
      </c>
      <c r="F330" s="246" t="s">
        <v>158</v>
      </c>
      <c r="G330" s="244"/>
      <c r="H330" s="247">
        <v>238.40999999999997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3" t="s">
        <v>150</v>
      </c>
      <c r="AU330" s="253" t="s">
        <v>86</v>
      </c>
      <c r="AV330" s="14" t="s">
        <v>148</v>
      </c>
      <c r="AW330" s="14" t="s">
        <v>32</v>
      </c>
      <c r="AX330" s="14" t="s">
        <v>84</v>
      </c>
      <c r="AY330" s="253" t="s">
        <v>140</v>
      </c>
    </row>
    <row r="331" s="2" customFormat="1" ht="24.15" customHeight="1">
      <c r="A331" s="38"/>
      <c r="B331" s="39"/>
      <c r="C331" s="218" t="s">
        <v>573</v>
      </c>
      <c r="D331" s="218" t="s">
        <v>143</v>
      </c>
      <c r="E331" s="219" t="s">
        <v>574</v>
      </c>
      <c r="F331" s="220" t="s">
        <v>575</v>
      </c>
      <c r="G331" s="221" t="s">
        <v>154</v>
      </c>
      <c r="H331" s="222">
        <v>125</v>
      </c>
      <c r="I331" s="223"/>
      <c r="J331" s="224">
        <f>ROUND(I331*H331,2)</f>
        <v>0</v>
      </c>
      <c r="K331" s="220" t="s">
        <v>147</v>
      </c>
      <c r="L331" s="44"/>
      <c r="M331" s="225" t="s">
        <v>1</v>
      </c>
      <c r="N331" s="226" t="s">
        <v>41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0.003</v>
      </c>
      <c r="T331" s="228">
        <f>S331*H331</f>
        <v>0.375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223</v>
      </c>
      <c r="AT331" s="229" t="s">
        <v>143</v>
      </c>
      <c r="AU331" s="229" t="s">
        <v>86</v>
      </c>
      <c r="AY331" s="17" t="s">
        <v>140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84</v>
      </c>
      <c r="BK331" s="230">
        <f>ROUND(I331*H331,2)</f>
        <v>0</v>
      </c>
      <c r="BL331" s="17" t="s">
        <v>223</v>
      </c>
      <c r="BM331" s="229" t="s">
        <v>576</v>
      </c>
    </row>
    <row r="332" s="13" customFormat="1">
      <c r="A332" s="13"/>
      <c r="B332" s="231"/>
      <c r="C332" s="232"/>
      <c r="D332" s="233" t="s">
        <v>150</v>
      </c>
      <c r="E332" s="234" t="s">
        <v>1</v>
      </c>
      <c r="F332" s="235" t="s">
        <v>560</v>
      </c>
      <c r="G332" s="232"/>
      <c r="H332" s="236">
        <v>125</v>
      </c>
      <c r="I332" s="237"/>
      <c r="J332" s="232"/>
      <c r="K332" s="232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150</v>
      </c>
      <c r="AU332" s="242" t="s">
        <v>86</v>
      </c>
      <c r="AV332" s="13" t="s">
        <v>86</v>
      </c>
      <c r="AW332" s="13" t="s">
        <v>32</v>
      </c>
      <c r="AX332" s="13" t="s">
        <v>84</v>
      </c>
      <c r="AY332" s="242" t="s">
        <v>140</v>
      </c>
    </row>
    <row r="333" s="2" customFormat="1" ht="21.75" customHeight="1">
      <c r="A333" s="38"/>
      <c r="B333" s="39"/>
      <c r="C333" s="218" t="s">
        <v>577</v>
      </c>
      <c r="D333" s="218" t="s">
        <v>143</v>
      </c>
      <c r="E333" s="219" t="s">
        <v>578</v>
      </c>
      <c r="F333" s="220" t="s">
        <v>579</v>
      </c>
      <c r="G333" s="221" t="s">
        <v>165</v>
      </c>
      <c r="H333" s="222">
        <v>227</v>
      </c>
      <c r="I333" s="223"/>
      <c r="J333" s="224">
        <f>ROUND(I333*H333,2)</f>
        <v>0</v>
      </c>
      <c r="K333" s="220" t="s">
        <v>147</v>
      </c>
      <c r="L333" s="44"/>
      <c r="M333" s="225" t="s">
        <v>1</v>
      </c>
      <c r="N333" s="226" t="s">
        <v>41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0.00029999999999999996</v>
      </c>
      <c r="T333" s="228">
        <f>S333*H333</f>
        <v>0.0681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223</v>
      </c>
      <c r="AT333" s="229" t="s">
        <v>143</v>
      </c>
      <c r="AU333" s="229" t="s">
        <v>86</v>
      </c>
      <c r="AY333" s="17" t="s">
        <v>140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84</v>
      </c>
      <c r="BK333" s="230">
        <f>ROUND(I333*H333,2)</f>
        <v>0</v>
      </c>
      <c r="BL333" s="17" t="s">
        <v>223</v>
      </c>
      <c r="BM333" s="229" t="s">
        <v>580</v>
      </c>
    </row>
    <row r="334" s="13" customFormat="1">
      <c r="A334" s="13"/>
      <c r="B334" s="231"/>
      <c r="C334" s="232"/>
      <c r="D334" s="233" t="s">
        <v>150</v>
      </c>
      <c r="E334" s="234" t="s">
        <v>1</v>
      </c>
      <c r="F334" s="235" t="s">
        <v>581</v>
      </c>
      <c r="G334" s="232"/>
      <c r="H334" s="236">
        <v>227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150</v>
      </c>
      <c r="AU334" s="242" t="s">
        <v>86</v>
      </c>
      <c r="AV334" s="13" t="s">
        <v>86</v>
      </c>
      <c r="AW334" s="13" t="s">
        <v>32</v>
      </c>
      <c r="AX334" s="13" t="s">
        <v>84</v>
      </c>
      <c r="AY334" s="242" t="s">
        <v>140</v>
      </c>
    </row>
    <row r="335" s="2" customFormat="1" ht="24.15" customHeight="1">
      <c r="A335" s="38"/>
      <c r="B335" s="39"/>
      <c r="C335" s="218" t="s">
        <v>582</v>
      </c>
      <c r="D335" s="218" t="s">
        <v>143</v>
      </c>
      <c r="E335" s="219" t="s">
        <v>583</v>
      </c>
      <c r="F335" s="220" t="s">
        <v>584</v>
      </c>
      <c r="G335" s="221" t="s">
        <v>391</v>
      </c>
      <c r="H335" s="278"/>
      <c r="I335" s="223"/>
      <c r="J335" s="224">
        <f>ROUND(I335*H335,2)</f>
        <v>0</v>
      </c>
      <c r="K335" s="220" t="s">
        <v>147</v>
      </c>
      <c r="L335" s="44"/>
      <c r="M335" s="225" t="s">
        <v>1</v>
      </c>
      <c r="N335" s="226" t="s">
        <v>41</v>
      </c>
      <c r="O335" s="91"/>
      <c r="P335" s="227">
        <f>O335*H335</f>
        <v>0</v>
      </c>
      <c r="Q335" s="227">
        <v>0</v>
      </c>
      <c r="R335" s="227">
        <f>Q335*H335</f>
        <v>0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223</v>
      </c>
      <c r="AT335" s="229" t="s">
        <v>143</v>
      </c>
      <c r="AU335" s="229" t="s">
        <v>86</v>
      </c>
      <c r="AY335" s="17" t="s">
        <v>140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84</v>
      </c>
      <c r="BK335" s="230">
        <f>ROUND(I335*H335,2)</f>
        <v>0</v>
      </c>
      <c r="BL335" s="17" t="s">
        <v>223</v>
      </c>
      <c r="BM335" s="229" t="s">
        <v>585</v>
      </c>
    </row>
    <row r="336" s="2" customFormat="1" ht="33" customHeight="1">
      <c r="A336" s="38"/>
      <c r="B336" s="39"/>
      <c r="C336" s="218" t="s">
        <v>586</v>
      </c>
      <c r="D336" s="218" t="s">
        <v>143</v>
      </c>
      <c r="E336" s="219" t="s">
        <v>587</v>
      </c>
      <c r="F336" s="220" t="s">
        <v>588</v>
      </c>
      <c r="G336" s="221" t="s">
        <v>391</v>
      </c>
      <c r="H336" s="278"/>
      <c r="I336" s="223"/>
      <c r="J336" s="224">
        <f>ROUND(I336*H336,2)</f>
        <v>0</v>
      </c>
      <c r="K336" s="220" t="s">
        <v>147</v>
      </c>
      <c r="L336" s="44"/>
      <c r="M336" s="225" t="s">
        <v>1</v>
      </c>
      <c r="N336" s="226" t="s">
        <v>41</v>
      </c>
      <c r="O336" s="91"/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223</v>
      </c>
      <c r="AT336" s="229" t="s">
        <v>143</v>
      </c>
      <c r="AU336" s="229" t="s">
        <v>86</v>
      </c>
      <c r="AY336" s="17" t="s">
        <v>140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84</v>
      </c>
      <c r="BK336" s="230">
        <f>ROUND(I336*H336,2)</f>
        <v>0</v>
      </c>
      <c r="BL336" s="17" t="s">
        <v>223</v>
      </c>
      <c r="BM336" s="229" t="s">
        <v>589</v>
      </c>
    </row>
    <row r="337" s="13" customFormat="1">
      <c r="A337" s="13"/>
      <c r="B337" s="231"/>
      <c r="C337" s="232"/>
      <c r="D337" s="233" t="s">
        <v>150</v>
      </c>
      <c r="E337" s="232"/>
      <c r="F337" s="235" t="s">
        <v>590</v>
      </c>
      <c r="G337" s="232"/>
      <c r="H337" s="236">
        <v>9334.67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150</v>
      </c>
      <c r="AU337" s="242" t="s">
        <v>86</v>
      </c>
      <c r="AV337" s="13" t="s">
        <v>86</v>
      </c>
      <c r="AW337" s="13" t="s">
        <v>4</v>
      </c>
      <c r="AX337" s="13" t="s">
        <v>84</v>
      </c>
      <c r="AY337" s="242" t="s">
        <v>140</v>
      </c>
    </row>
    <row r="338" s="2" customFormat="1" ht="21.75" customHeight="1">
      <c r="A338" s="38"/>
      <c r="B338" s="39"/>
      <c r="C338" s="218" t="s">
        <v>591</v>
      </c>
      <c r="D338" s="218" t="s">
        <v>143</v>
      </c>
      <c r="E338" s="219" t="s">
        <v>592</v>
      </c>
      <c r="F338" s="220" t="s">
        <v>593</v>
      </c>
      <c r="G338" s="221" t="s">
        <v>154</v>
      </c>
      <c r="H338" s="222">
        <v>222.54</v>
      </c>
      <c r="I338" s="223"/>
      <c r="J338" s="224">
        <f>ROUND(I338*H338,2)</f>
        <v>0</v>
      </c>
      <c r="K338" s="220" t="s">
        <v>1</v>
      </c>
      <c r="L338" s="44"/>
      <c r="M338" s="225" t="s">
        <v>1</v>
      </c>
      <c r="N338" s="226" t="s">
        <v>41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223</v>
      </c>
      <c r="AT338" s="229" t="s">
        <v>143</v>
      </c>
      <c r="AU338" s="229" t="s">
        <v>86</v>
      </c>
      <c r="AY338" s="17" t="s">
        <v>140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84</v>
      </c>
      <c r="BK338" s="230">
        <f>ROUND(I338*H338,2)</f>
        <v>0</v>
      </c>
      <c r="BL338" s="17" t="s">
        <v>223</v>
      </c>
      <c r="BM338" s="229" t="s">
        <v>594</v>
      </c>
    </row>
    <row r="339" s="13" customFormat="1">
      <c r="A339" s="13"/>
      <c r="B339" s="231"/>
      <c r="C339" s="232"/>
      <c r="D339" s="233" t="s">
        <v>150</v>
      </c>
      <c r="E339" s="234" t="s">
        <v>1</v>
      </c>
      <c r="F339" s="235" t="s">
        <v>554</v>
      </c>
      <c r="G339" s="232"/>
      <c r="H339" s="236">
        <v>124.05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150</v>
      </c>
      <c r="AU339" s="242" t="s">
        <v>86</v>
      </c>
      <c r="AV339" s="13" t="s">
        <v>86</v>
      </c>
      <c r="AW339" s="13" t="s">
        <v>32</v>
      </c>
      <c r="AX339" s="13" t="s">
        <v>76</v>
      </c>
      <c r="AY339" s="242" t="s">
        <v>140</v>
      </c>
    </row>
    <row r="340" s="13" customFormat="1">
      <c r="A340" s="13"/>
      <c r="B340" s="231"/>
      <c r="C340" s="232"/>
      <c r="D340" s="233" t="s">
        <v>150</v>
      </c>
      <c r="E340" s="234" t="s">
        <v>1</v>
      </c>
      <c r="F340" s="235" t="s">
        <v>555</v>
      </c>
      <c r="G340" s="232"/>
      <c r="H340" s="236">
        <v>98.49</v>
      </c>
      <c r="I340" s="237"/>
      <c r="J340" s="232"/>
      <c r="K340" s="232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150</v>
      </c>
      <c r="AU340" s="242" t="s">
        <v>86</v>
      </c>
      <c r="AV340" s="13" t="s">
        <v>86</v>
      </c>
      <c r="AW340" s="13" t="s">
        <v>32</v>
      </c>
      <c r="AX340" s="13" t="s">
        <v>76</v>
      </c>
      <c r="AY340" s="242" t="s">
        <v>140</v>
      </c>
    </row>
    <row r="341" s="14" customFormat="1">
      <c r="A341" s="14"/>
      <c r="B341" s="243"/>
      <c r="C341" s="244"/>
      <c r="D341" s="233" t="s">
        <v>150</v>
      </c>
      <c r="E341" s="245" t="s">
        <v>1</v>
      </c>
      <c r="F341" s="246" t="s">
        <v>158</v>
      </c>
      <c r="G341" s="244"/>
      <c r="H341" s="247">
        <v>222.54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150</v>
      </c>
      <c r="AU341" s="253" t="s">
        <v>86</v>
      </c>
      <c r="AV341" s="14" t="s">
        <v>148</v>
      </c>
      <c r="AW341" s="14" t="s">
        <v>32</v>
      </c>
      <c r="AX341" s="14" t="s">
        <v>84</v>
      </c>
      <c r="AY341" s="253" t="s">
        <v>140</v>
      </c>
    </row>
    <row r="342" s="2" customFormat="1" ht="24.15" customHeight="1">
      <c r="A342" s="38"/>
      <c r="B342" s="39"/>
      <c r="C342" s="218" t="s">
        <v>595</v>
      </c>
      <c r="D342" s="218" t="s">
        <v>143</v>
      </c>
      <c r="E342" s="219" t="s">
        <v>596</v>
      </c>
      <c r="F342" s="220" t="s">
        <v>597</v>
      </c>
      <c r="G342" s="221" t="s">
        <v>154</v>
      </c>
      <c r="H342" s="222">
        <v>15.87</v>
      </c>
      <c r="I342" s="223"/>
      <c r="J342" s="224">
        <f>ROUND(I342*H342,2)</f>
        <v>0</v>
      </c>
      <c r="K342" s="220" t="s">
        <v>1</v>
      </c>
      <c r="L342" s="44"/>
      <c r="M342" s="225" t="s">
        <v>1</v>
      </c>
      <c r="N342" s="226" t="s">
        <v>41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223</v>
      </c>
      <c r="AT342" s="229" t="s">
        <v>143</v>
      </c>
      <c r="AU342" s="229" t="s">
        <v>86</v>
      </c>
      <c r="AY342" s="17" t="s">
        <v>140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84</v>
      </c>
      <c r="BK342" s="230">
        <f>ROUND(I342*H342,2)</f>
        <v>0</v>
      </c>
      <c r="BL342" s="17" t="s">
        <v>223</v>
      </c>
      <c r="BM342" s="229" t="s">
        <v>598</v>
      </c>
    </row>
    <row r="343" s="13" customFormat="1">
      <c r="A343" s="13"/>
      <c r="B343" s="231"/>
      <c r="C343" s="232"/>
      <c r="D343" s="233" t="s">
        <v>150</v>
      </c>
      <c r="E343" s="234" t="s">
        <v>1</v>
      </c>
      <c r="F343" s="235" t="s">
        <v>202</v>
      </c>
      <c r="G343" s="232"/>
      <c r="H343" s="236">
        <v>15.87</v>
      </c>
      <c r="I343" s="237"/>
      <c r="J343" s="232"/>
      <c r="K343" s="232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150</v>
      </c>
      <c r="AU343" s="242" t="s">
        <v>86</v>
      </c>
      <c r="AV343" s="13" t="s">
        <v>86</v>
      </c>
      <c r="AW343" s="13" t="s">
        <v>32</v>
      </c>
      <c r="AX343" s="13" t="s">
        <v>84</v>
      </c>
      <c r="AY343" s="242" t="s">
        <v>140</v>
      </c>
    </row>
    <row r="344" s="2" customFormat="1" ht="16.5" customHeight="1">
      <c r="A344" s="38"/>
      <c r="B344" s="39"/>
      <c r="C344" s="218" t="s">
        <v>599</v>
      </c>
      <c r="D344" s="218" t="s">
        <v>143</v>
      </c>
      <c r="E344" s="219" t="s">
        <v>600</v>
      </c>
      <c r="F344" s="220" t="s">
        <v>601</v>
      </c>
      <c r="G344" s="221" t="s">
        <v>165</v>
      </c>
      <c r="H344" s="222">
        <v>215</v>
      </c>
      <c r="I344" s="223"/>
      <c r="J344" s="224">
        <f>ROUND(I344*H344,2)</f>
        <v>0</v>
      </c>
      <c r="K344" s="220" t="s">
        <v>1</v>
      </c>
      <c r="L344" s="44"/>
      <c r="M344" s="225" t="s">
        <v>1</v>
      </c>
      <c r="N344" s="226" t="s">
        <v>41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223</v>
      </c>
      <c r="AT344" s="229" t="s">
        <v>143</v>
      </c>
      <c r="AU344" s="229" t="s">
        <v>86</v>
      </c>
      <c r="AY344" s="17" t="s">
        <v>140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84</v>
      </c>
      <c r="BK344" s="230">
        <f>ROUND(I344*H344,2)</f>
        <v>0</v>
      </c>
      <c r="BL344" s="17" t="s">
        <v>223</v>
      </c>
      <c r="BM344" s="229" t="s">
        <v>602</v>
      </c>
    </row>
    <row r="345" s="13" customFormat="1">
      <c r="A345" s="13"/>
      <c r="B345" s="231"/>
      <c r="C345" s="232"/>
      <c r="D345" s="233" t="s">
        <v>150</v>
      </c>
      <c r="E345" s="234" t="s">
        <v>1</v>
      </c>
      <c r="F345" s="235" t="s">
        <v>603</v>
      </c>
      <c r="G345" s="232"/>
      <c r="H345" s="236">
        <v>75.1</v>
      </c>
      <c r="I345" s="237"/>
      <c r="J345" s="232"/>
      <c r="K345" s="232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150</v>
      </c>
      <c r="AU345" s="242" t="s">
        <v>86</v>
      </c>
      <c r="AV345" s="13" t="s">
        <v>86</v>
      </c>
      <c r="AW345" s="13" t="s">
        <v>32</v>
      </c>
      <c r="AX345" s="13" t="s">
        <v>76</v>
      </c>
      <c r="AY345" s="242" t="s">
        <v>140</v>
      </c>
    </row>
    <row r="346" s="13" customFormat="1">
      <c r="A346" s="13"/>
      <c r="B346" s="231"/>
      <c r="C346" s="232"/>
      <c r="D346" s="233" t="s">
        <v>150</v>
      </c>
      <c r="E346" s="234" t="s">
        <v>1</v>
      </c>
      <c r="F346" s="235" t="s">
        <v>604</v>
      </c>
      <c r="G346" s="232"/>
      <c r="H346" s="236">
        <v>92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150</v>
      </c>
      <c r="AU346" s="242" t="s">
        <v>86</v>
      </c>
      <c r="AV346" s="13" t="s">
        <v>86</v>
      </c>
      <c r="AW346" s="13" t="s">
        <v>32</v>
      </c>
      <c r="AX346" s="13" t="s">
        <v>76</v>
      </c>
      <c r="AY346" s="242" t="s">
        <v>140</v>
      </c>
    </row>
    <row r="347" s="13" customFormat="1">
      <c r="A347" s="13"/>
      <c r="B347" s="231"/>
      <c r="C347" s="232"/>
      <c r="D347" s="233" t="s">
        <v>150</v>
      </c>
      <c r="E347" s="234" t="s">
        <v>1</v>
      </c>
      <c r="F347" s="235" t="s">
        <v>605</v>
      </c>
      <c r="G347" s="232"/>
      <c r="H347" s="236">
        <v>47.9</v>
      </c>
      <c r="I347" s="237"/>
      <c r="J347" s="232"/>
      <c r="K347" s="232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150</v>
      </c>
      <c r="AU347" s="242" t="s">
        <v>86</v>
      </c>
      <c r="AV347" s="13" t="s">
        <v>86</v>
      </c>
      <c r="AW347" s="13" t="s">
        <v>32</v>
      </c>
      <c r="AX347" s="13" t="s">
        <v>76</v>
      </c>
      <c r="AY347" s="242" t="s">
        <v>140</v>
      </c>
    </row>
    <row r="348" s="14" customFormat="1">
      <c r="A348" s="14"/>
      <c r="B348" s="243"/>
      <c r="C348" s="244"/>
      <c r="D348" s="233" t="s">
        <v>150</v>
      </c>
      <c r="E348" s="245" t="s">
        <v>1</v>
      </c>
      <c r="F348" s="246" t="s">
        <v>158</v>
      </c>
      <c r="G348" s="244"/>
      <c r="H348" s="247">
        <v>215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150</v>
      </c>
      <c r="AU348" s="253" t="s">
        <v>86</v>
      </c>
      <c r="AV348" s="14" t="s">
        <v>148</v>
      </c>
      <c r="AW348" s="14" t="s">
        <v>32</v>
      </c>
      <c r="AX348" s="14" t="s">
        <v>84</v>
      </c>
      <c r="AY348" s="253" t="s">
        <v>140</v>
      </c>
    </row>
    <row r="349" s="12" customFormat="1" ht="22.8" customHeight="1">
      <c r="A349" s="12"/>
      <c r="B349" s="202"/>
      <c r="C349" s="203"/>
      <c r="D349" s="204" t="s">
        <v>75</v>
      </c>
      <c r="E349" s="216" t="s">
        <v>606</v>
      </c>
      <c r="F349" s="216" t="s">
        <v>607</v>
      </c>
      <c r="G349" s="203"/>
      <c r="H349" s="203"/>
      <c r="I349" s="206"/>
      <c r="J349" s="217">
        <f>BK349</f>
        <v>0</v>
      </c>
      <c r="K349" s="203"/>
      <c r="L349" s="208"/>
      <c r="M349" s="209"/>
      <c r="N349" s="210"/>
      <c r="O349" s="210"/>
      <c r="P349" s="211">
        <f>SUM(P350:P372)</f>
        <v>0</v>
      </c>
      <c r="Q349" s="210"/>
      <c r="R349" s="211">
        <f>SUM(R350:R372)</f>
        <v>1.7799599899999997</v>
      </c>
      <c r="S349" s="210"/>
      <c r="T349" s="212">
        <f>SUM(T350:T372)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3" t="s">
        <v>86</v>
      </c>
      <c r="AT349" s="214" t="s">
        <v>75</v>
      </c>
      <c r="AU349" s="214" t="s">
        <v>84</v>
      </c>
      <c r="AY349" s="213" t="s">
        <v>140</v>
      </c>
      <c r="BK349" s="215">
        <f>SUM(BK350:BK372)</f>
        <v>0</v>
      </c>
    </row>
    <row r="350" s="2" customFormat="1" ht="16.5" customHeight="1">
      <c r="A350" s="38"/>
      <c r="B350" s="39"/>
      <c r="C350" s="218" t="s">
        <v>608</v>
      </c>
      <c r="D350" s="218" t="s">
        <v>143</v>
      </c>
      <c r="E350" s="219" t="s">
        <v>609</v>
      </c>
      <c r="F350" s="220" t="s">
        <v>610</v>
      </c>
      <c r="G350" s="221" t="s">
        <v>154</v>
      </c>
      <c r="H350" s="222">
        <v>52.925</v>
      </c>
      <c r="I350" s="223"/>
      <c r="J350" s="224">
        <f>ROUND(I350*H350,2)</f>
        <v>0</v>
      </c>
      <c r="K350" s="220" t="s">
        <v>147</v>
      </c>
      <c r="L350" s="44"/>
      <c r="M350" s="225" t="s">
        <v>1</v>
      </c>
      <c r="N350" s="226" t="s">
        <v>41</v>
      </c>
      <c r="O350" s="91"/>
      <c r="P350" s="227">
        <f>O350*H350</f>
        <v>0</v>
      </c>
      <c r="Q350" s="227">
        <v>0.00029999999999999996</v>
      </c>
      <c r="R350" s="227">
        <f>Q350*H350</f>
        <v>0.0158775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223</v>
      </c>
      <c r="AT350" s="229" t="s">
        <v>143</v>
      </c>
      <c r="AU350" s="229" t="s">
        <v>86</v>
      </c>
      <c r="AY350" s="17" t="s">
        <v>140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84</v>
      </c>
      <c r="BK350" s="230">
        <f>ROUND(I350*H350,2)</f>
        <v>0</v>
      </c>
      <c r="BL350" s="17" t="s">
        <v>223</v>
      </c>
      <c r="BM350" s="229" t="s">
        <v>611</v>
      </c>
    </row>
    <row r="351" s="13" customFormat="1">
      <c r="A351" s="13"/>
      <c r="B351" s="231"/>
      <c r="C351" s="232"/>
      <c r="D351" s="233" t="s">
        <v>150</v>
      </c>
      <c r="E351" s="234" t="s">
        <v>1</v>
      </c>
      <c r="F351" s="235" t="s">
        <v>612</v>
      </c>
      <c r="G351" s="232"/>
      <c r="H351" s="236">
        <v>8.925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150</v>
      </c>
      <c r="AU351" s="242" t="s">
        <v>86</v>
      </c>
      <c r="AV351" s="13" t="s">
        <v>86</v>
      </c>
      <c r="AW351" s="13" t="s">
        <v>32</v>
      </c>
      <c r="AX351" s="13" t="s">
        <v>76</v>
      </c>
      <c r="AY351" s="242" t="s">
        <v>140</v>
      </c>
    </row>
    <row r="352" s="13" customFormat="1">
      <c r="A352" s="13"/>
      <c r="B352" s="231"/>
      <c r="C352" s="232"/>
      <c r="D352" s="233" t="s">
        <v>150</v>
      </c>
      <c r="E352" s="234" t="s">
        <v>1</v>
      </c>
      <c r="F352" s="235" t="s">
        <v>613</v>
      </c>
      <c r="G352" s="232"/>
      <c r="H352" s="236">
        <v>44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150</v>
      </c>
      <c r="AU352" s="242" t="s">
        <v>86</v>
      </c>
      <c r="AV352" s="13" t="s">
        <v>86</v>
      </c>
      <c r="AW352" s="13" t="s">
        <v>32</v>
      </c>
      <c r="AX352" s="13" t="s">
        <v>76</v>
      </c>
      <c r="AY352" s="242" t="s">
        <v>140</v>
      </c>
    </row>
    <row r="353" s="14" customFormat="1">
      <c r="A353" s="14"/>
      <c r="B353" s="243"/>
      <c r="C353" s="244"/>
      <c r="D353" s="233" t="s">
        <v>150</v>
      </c>
      <c r="E353" s="245" t="s">
        <v>1</v>
      </c>
      <c r="F353" s="246" t="s">
        <v>158</v>
      </c>
      <c r="G353" s="244"/>
      <c r="H353" s="247">
        <v>52.925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3" t="s">
        <v>150</v>
      </c>
      <c r="AU353" s="253" t="s">
        <v>86</v>
      </c>
      <c r="AV353" s="14" t="s">
        <v>148</v>
      </c>
      <c r="AW353" s="14" t="s">
        <v>32</v>
      </c>
      <c r="AX353" s="14" t="s">
        <v>84</v>
      </c>
      <c r="AY353" s="253" t="s">
        <v>140</v>
      </c>
    </row>
    <row r="354" s="2" customFormat="1" ht="24.15" customHeight="1">
      <c r="A354" s="38"/>
      <c r="B354" s="39"/>
      <c r="C354" s="218" t="s">
        <v>614</v>
      </c>
      <c r="D354" s="218" t="s">
        <v>143</v>
      </c>
      <c r="E354" s="219" t="s">
        <v>615</v>
      </c>
      <c r="F354" s="220" t="s">
        <v>616</v>
      </c>
      <c r="G354" s="221" t="s">
        <v>154</v>
      </c>
      <c r="H354" s="222">
        <v>52.925</v>
      </c>
      <c r="I354" s="223"/>
      <c r="J354" s="224">
        <f>ROUND(I354*H354,2)</f>
        <v>0</v>
      </c>
      <c r="K354" s="220" t="s">
        <v>147</v>
      </c>
      <c r="L354" s="44"/>
      <c r="M354" s="225" t="s">
        <v>1</v>
      </c>
      <c r="N354" s="226" t="s">
        <v>41</v>
      </c>
      <c r="O354" s="91"/>
      <c r="P354" s="227">
        <f>O354*H354</f>
        <v>0</v>
      </c>
      <c r="Q354" s="227">
        <v>0.0015</v>
      </c>
      <c r="R354" s="227">
        <f>Q354*H354</f>
        <v>0.0793875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223</v>
      </c>
      <c r="AT354" s="229" t="s">
        <v>143</v>
      </c>
      <c r="AU354" s="229" t="s">
        <v>86</v>
      </c>
      <c r="AY354" s="17" t="s">
        <v>140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84</v>
      </c>
      <c r="BK354" s="230">
        <f>ROUND(I354*H354,2)</f>
        <v>0</v>
      </c>
      <c r="BL354" s="17" t="s">
        <v>223</v>
      </c>
      <c r="BM354" s="229" t="s">
        <v>617</v>
      </c>
    </row>
    <row r="355" s="13" customFormat="1">
      <c r="A355" s="13"/>
      <c r="B355" s="231"/>
      <c r="C355" s="232"/>
      <c r="D355" s="233" t="s">
        <v>150</v>
      </c>
      <c r="E355" s="234" t="s">
        <v>1</v>
      </c>
      <c r="F355" s="235" t="s">
        <v>612</v>
      </c>
      <c r="G355" s="232"/>
      <c r="H355" s="236">
        <v>8.925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150</v>
      </c>
      <c r="AU355" s="242" t="s">
        <v>86</v>
      </c>
      <c r="AV355" s="13" t="s">
        <v>86</v>
      </c>
      <c r="AW355" s="13" t="s">
        <v>32</v>
      </c>
      <c r="AX355" s="13" t="s">
        <v>76</v>
      </c>
      <c r="AY355" s="242" t="s">
        <v>140</v>
      </c>
    </row>
    <row r="356" s="13" customFormat="1">
      <c r="A356" s="13"/>
      <c r="B356" s="231"/>
      <c r="C356" s="232"/>
      <c r="D356" s="233" t="s">
        <v>150</v>
      </c>
      <c r="E356" s="234" t="s">
        <v>1</v>
      </c>
      <c r="F356" s="235" t="s">
        <v>613</v>
      </c>
      <c r="G356" s="232"/>
      <c r="H356" s="236">
        <v>44</v>
      </c>
      <c r="I356" s="237"/>
      <c r="J356" s="232"/>
      <c r="K356" s="232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150</v>
      </c>
      <c r="AU356" s="242" t="s">
        <v>86</v>
      </c>
      <c r="AV356" s="13" t="s">
        <v>86</v>
      </c>
      <c r="AW356" s="13" t="s">
        <v>32</v>
      </c>
      <c r="AX356" s="13" t="s">
        <v>76</v>
      </c>
      <c r="AY356" s="242" t="s">
        <v>140</v>
      </c>
    </row>
    <row r="357" s="14" customFormat="1">
      <c r="A357" s="14"/>
      <c r="B357" s="243"/>
      <c r="C357" s="244"/>
      <c r="D357" s="233" t="s">
        <v>150</v>
      </c>
      <c r="E357" s="245" t="s">
        <v>1</v>
      </c>
      <c r="F357" s="246" t="s">
        <v>158</v>
      </c>
      <c r="G357" s="244"/>
      <c r="H357" s="247">
        <v>52.925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150</v>
      </c>
      <c r="AU357" s="253" t="s">
        <v>86</v>
      </c>
      <c r="AV357" s="14" t="s">
        <v>148</v>
      </c>
      <c r="AW357" s="14" t="s">
        <v>32</v>
      </c>
      <c r="AX357" s="14" t="s">
        <v>84</v>
      </c>
      <c r="AY357" s="253" t="s">
        <v>140</v>
      </c>
    </row>
    <row r="358" s="2" customFormat="1" ht="33" customHeight="1">
      <c r="A358" s="38"/>
      <c r="B358" s="39"/>
      <c r="C358" s="218" t="s">
        <v>618</v>
      </c>
      <c r="D358" s="218" t="s">
        <v>143</v>
      </c>
      <c r="E358" s="219" t="s">
        <v>619</v>
      </c>
      <c r="F358" s="220" t="s">
        <v>620</v>
      </c>
      <c r="G358" s="221" t="s">
        <v>154</v>
      </c>
      <c r="H358" s="222">
        <v>52.925</v>
      </c>
      <c r="I358" s="223"/>
      <c r="J358" s="224">
        <f>ROUND(I358*H358,2)</f>
        <v>0</v>
      </c>
      <c r="K358" s="220" t="s">
        <v>147</v>
      </c>
      <c r="L358" s="44"/>
      <c r="M358" s="225" t="s">
        <v>1</v>
      </c>
      <c r="N358" s="226" t="s">
        <v>41</v>
      </c>
      <c r="O358" s="91"/>
      <c r="P358" s="227">
        <f>O358*H358</f>
        <v>0</v>
      </c>
      <c r="Q358" s="227">
        <v>0.00903</v>
      </c>
      <c r="R358" s="227">
        <f>Q358*H358</f>
        <v>0.47791274999999992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223</v>
      </c>
      <c r="AT358" s="229" t="s">
        <v>143</v>
      </c>
      <c r="AU358" s="229" t="s">
        <v>86</v>
      </c>
      <c r="AY358" s="17" t="s">
        <v>140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84</v>
      </c>
      <c r="BK358" s="230">
        <f>ROUND(I358*H358,2)</f>
        <v>0</v>
      </c>
      <c r="BL358" s="17" t="s">
        <v>223</v>
      </c>
      <c r="BM358" s="229" t="s">
        <v>621</v>
      </c>
    </row>
    <row r="359" s="13" customFormat="1">
      <c r="A359" s="13"/>
      <c r="B359" s="231"/>
      <c r="C359" s="232"/>
      <c r="D359" s="233" t="s">
        <v>150</v>
      </c>
      <c r="E359" s="234" t="s">
        <v>1</v>
      </c>
      <c r="F359" s="235" t="s">
        <v>612</v>
      </c>
      <c r="G359" s="232"/>
      <c r="H359" s="236">
        <v>8.925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150</v>
      </c>
      <c r="AU359" s="242" t="s">
        <v>86</v>
      </c>
      <c r="AV359" s="13" t="s">
        <v>86</v>
      </c>
      <c r="AW359" s="13" t="s">
        <v>32</v>
      </c>
      <c r="AX359" s="13" t="s">
        <v>76</v>
      </c>
      <c r="AY359" s="242" t="s">
        <v>140</v>
      </c>
    </row>
    <row r="360" s="13" customFormat="1">
      <c r="A360" s="13"/>
      <c r="B360" s="231"/>
      <c r="C360" s="232"/>
      <c r="D360" s="233" t="s">
        <v>150</v>
      </c>
      <c r="E360" s="234" t="s">
        <v>1</v>
      </c>
      <c r="F360" s="235" t="s">
        <v>613</v>
      </c>
      <c r="G360" s="232"/>
      <c r="H360" s="236">
        <v>44</v>
      </c>
      <c r="I360" s="237"/>
      <c r="J360" s="232"/>
      <c r="K360" s="232"/>
      <c r="L360" s="238"/>
      <c r="M360" s="239"/>
      <c r="N360" s="240"/>
      <c r="O360" s="240"/>
      <c r="P360" s="240"/>
      <c r="Q360" s="240"/>
      <c r="R360" s="240"/>
      <c r="S360" s="240"/>
      <c r="T360" s="24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2" t="s">
        <v>150</v>
      </c>
      <c r="AU360" s="242" t="s">
        <v>86</v>
      </c>
      <c r="AV360" s="13" t="s">
        <v>86</v>
      </c>
      <c r="AW360" s="13" t="s">
        <v>32</v>
      </c>
      <c r="AX360" s="13" t="s">
        <v>76</v>
      </c>
      <c r="AY360" s="242" t="s">
        <v>140</v>
      </c>
    </row>
    <row r="361" s="14" customFormat="1">
      <c r="A361" s="14"/>
      <c r="B361" s="243"/>
      <c r="C361" s="244"/>
      <c r="D361" s="233" t="s">
        <v>150</v>
      </c>
      <c r="E361" s="245" t="s">
        <v>1</v>
      </c>
      <c r="F361" s="246" t="s">
        <v>158</v>
      </c>
      <c r="G361" s="244"/>
      <c r="H361" s="247">
        <v>52.925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150</v>
      </c>
      <c r="AU361" s="253" t="s">
        <v>86</v>
      </c>
      <c r="AV361" s="14" t="s">
        <v>148</v>
      </c>
      <c r="AW361" s="14" t="s">
        <v>32</v>
      </c>
      <c r="AX361" s="14" t="s">
        <v>84</v>
      </c>
      <c r="AY361" s="253" t="s">
        <v>140</v>
      </c>
    </row>
    <row r="362" s="2" customFormat="1" ht="24.15" customHeight="1">
      <c r="A362" s="38"/>
      <c r="B362" s="39"/>
      <c r="C362" s="268" t="s">
        <v>622</v>
      </c>
      <c r="D362" s="268" t="s">
        <v>373</v>
      </c>
      <c r="E362" s="269" t="s">
        <v>623</v>
      </c>
      <c r="F362" s="270" t="s">
        <v>624</v>
      </c>
      <c r="G362" s="271" t="s">
        <v>154</v>
      </c>
      <c r="H362" s="272">
        <v>60.864</v>
      </c>
      <c r="I362" s="273"/>
      <c r="J362" s="274">
        <f>ROUND(I362*H362,2)</f>
        <v>0</v>
      </c>
      <c r="K362" s="270" t="s">
        <v>147</v>
      </c>
      <c r="L362" s="275"/>
      <c r="M362" s="276" t="s">
        <v>1</v>
      </c>
      <c r="N362" s="277" t="s">
        <v>41</v>
      </c>
      <c r="O362" s="91"/>
      <c r="P362" s="227">
        <f>O362*H362</f>
        <v>0</v>
      </c>
      <c r="Q362" s="227">
        <v>0.01841</v>
      </c>
      <c r="R362" s="227">
        <f>Q362*H362</f>
        <v>1.12050624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303</v>
      </c>
      <c r="AT362" s="229" t="s">
        <v>373</v>
      </c>
      <c r="AU362" s="229" t="s">
        <v>86</v>
      </c>
      <c r="AY362" s="17" t="s">
        <v>140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84</v>
      </c>
      <c r="BK362" s="230">
        <f>ROUND(I362*H362,2)</f>
        <v>0</v>
      </c>
      <c r="BL362" s="17" t="s">
        <v>223</v>
      </c>
      <c r="BM362" s="229" t="s">
        <v>625</v>
      </c>
    </row>
    <row r="363" s="13" customFormat="1">
      <c r="A363" s="13"/>
      <c r="B363" s="231"/>
      <c r="C363" s="232"/>
      <c r="D363" s="233" t="s">
        <v>150</v>
      </c>
      <c r="E363" s="232"/>
      <c r="F363" s="235" t="s">
        <v>626</v>
      </c>
      <c r="G363" s="232"/>
      <c r="H363" s="236">
        <v>60.864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150</v>
      </c>
      <c r="AU363" s="242" t="s">
        <v>86</v>
      </c>
      <c r="AV363" s="13" t="s">
        <v>86</v>
      </c>
      <c r="AW363" s="13" t="s">
        <v>4</v>
      </c>
      <c r="AX363" s="13" t="s">
        <v>84</v>
      </c>
      <c r="AY363" s="242" t="s">
        <v>140</v>
      </c>
    </row>
    <row r="364" s="2" customFormat="1" ht="24.15" customHeight="1">
      <c r="A364" s="38"/>
      <c r="B364" s="39"/>
      <c r="C364" s="218" t="s">
        <v>627</v>
      </c>
      <c r="D364" s="218" t="s">
        <v>143</v>
      </c>
      <c r="E364" s="219" t="s">
        <v>628</v>
      </c>
      <c r="F364" s="220" t="s">
        <v>629</v>
      </c>
      <c r="G364" s="221" t="s">
        <v>165</v>
      </c>
      <c r="H364" s="222">
        <v>10</v>
      </c>
      <c r="I364" s="223"/>
      <c r="J364" s="224">
        <f>ROUND(I364*H364,2)</f>
        <v>0</v>
      </c>
      <c r="K364" s="220" t="s">
        <v>147</v>
      </c>
      <c r="L364" s="44"/>
      <c r="M364" s="225" t="s">
        <v>1</v>
      </c>
      <c r="N364" s="226" t="s">
        <v>41</v>
      </c>
      <c r="O364" s="91"/>
      <c r="P364" s="227">
        <f>O364*H364</f>
        <v>0</v>
      </c>
      <c r="Q364" s="227">
        <v>0.002</v>
      </c>
      <c r="R364" s="227">
        <f>Q364*H364</f>
        <v>0.02</v>
      </c>
      <c r="S364" s="227">
        <v>0</v>
      </c>
      <c r="T364" s="228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9" t="s">
        <v>223</v>
      </c>
      <c r="AT364" s="229" t="s">
        <v>143</v>
      </c>
      <c r="AU364" s="229" t="s">
        <v>86</v>
      </c>
      <c r="AY364" s="17" t="s">
        <v>140</v>
      </c>
      <c r="BE364" s="230">
        <f>IF(N364="základní",J364,0)</f>
        <v>0</v>
      </c>
      <c r="BF364" s="230">
        <f>IF(N364="snížená",J364,0)</f>
        <v>0</v>
      </c>
      <c r="BG364" s="230">
        <f>IF(N364="zákl. přenesená",J364,0)</f>
        <v>0</v>
      </c>
      <c r="BH364" s="230">
        <f>IF(N364="sníž. přenesená",J364,0)</f>
        <v>0</v>
      </c>
      <c r="BI364" s="230">
        <f>IF(N364="nulová",J364,0)</f>
        <v>0</v>
      </c>
      <c r="BJ364" s="17" t="s">
        <v>84</v>
      </c>
      <c r="BK364" s="230">
        <f>ROUND(I364*H364,2)</f>
        <v>0</v>
      </c>
      <c r="BL364" s="17" t="s">
        <v>223</v>
      </c>
      <c r="BM364" s="229" t="s">
        <v>630</v>
      </c>
    </row>
    <row r="365" s="2" customFormat="1" ht="24.15" customHeight="1">
      <c r="A365" s="38"/>
      <c r="B365" s="39"/>
      <c r="C365" s="268" t="s">
        <v>631</v>
      </c>
      <c r="D365" s="268" t="s">
        <v>373</v>
      </c>
      <c r="E365" s="269" t="s">
        <v>623</v>
      </c>
      <c r="F365" s="270" t="s">
        <v>624</v>
      </c>
      <c r="G365" s="271" t="s">
        <v>154</v>
      </c>
      <c r="H365" s="272">
        <v>3.6</v>
      </c>
      <c r="I365" s="273"/>
      <c r="J365" s="274">
        <f>ROUND(I365*H365,2)</f>
        <v>0</v>
      </c>
      <c r="K365" s="270" t="s">
        <v>147</v>
      </c>
      <c r="L365" s="275"/>
      <c r="M365" s="276" t="s">
        <v>1</v>
      </c>
      <c r="N365" s="277" t="s">
        <v>41</v>
      </c>
      <c r="O365" s="91"/>
      <c r="P365" s="227">
        <f>O365*H365</f>
        <v>0</v>
      </c>
      <c r="Q365" s="227">
        <v>0.01841</v>
      </c>
      <c r="R365" s="227">
        <f>Q365*H365</f>
        <v>0.066276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303</v>
      </c>
      <c r="AT365" s="229" t="s">
        <v>373</v>
      </c>
      <c r="AU365" s="229" t="s">
        <v>86</v>
      </c>
      <c r="AY365" s="17" t="s">
        <v>140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84</v>
      </c>
      <c r="BK365" s="230">
        <f>ROUND(I365*H365,2)</f>
        <v>0</v>
      </c>
      <c r="BL365" s="17" t="s">
        <v>223</v>
      </c>
      <c r="BM365" s="229" t="s">
        <v>632</v>
      </c>
    </row>
    <row r="366" s="13" customFormat="1">
      <c r="A366" s="13"/>
      <c r="B366" s="231"/>
      <c r="C366" s="232"/>
      <c r="D366" s="233" t="s">
        <v>150</v>
      </c>
      <c r="E366" s="234" t="s">
        <v>1</v>
      </c>
      <c r="F366" s="235" t="s">
        <v>633</v>
      </c>
      <c r="G366" s="232"/>
      <c r="H366" s="236">
        <v>3.6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150</v>
      </c>
      <c r="AU366" s="242" t="s">
        <v>86</v>
      </c>
      <c r="AV366" s="13" t="s">
        <v>86</v>
      </c>
      <c r="AW366" s="13" t="s">
        <v>32</v>
      </c>
      <c r="AX366" s="13" t="s">
        <v>84</v>
      </c>
      <c r="AY366" s="242" t="s">
        <v>140</v>
      </c>
    </row>
    <row r="367" s="2" customFormat="1" ht="24.15" customHeight="1">
      <c r="A367" s="38"/>
      <c r="B367" s="39"/>
      <c r="C367" s="218" t="s">
        <v>634</v>
      </c>
      <c r="D367" s="218" t="s">
        <v>143</v>
      </c>
      <c r="E367" s="219" t="s">
        <v>635</v>
      </c>
      <c r="F367" s="220" t="s">
        <v>636</v>
      </c>
      <c r="G367" s="221" t="s">
        <v>391</v>
      </c>
      <c r="H367" s="278"/>
      <c r="I367" s="223"/>
      <c r="J367" s="224">
        <f>ROUND(I367*H367,2)</f>
        <v>0</v>
      </c>
      <c r="K367" s="220" t="s">
        <v>147</v>
      </c>
      <c r="L367" s="44"/>
      <c r="M367" s="225" t="s">
        <v>1</v>
      </c>
      <c r="N367" s="226" t="s">
        <v>41</v>
      </c>
      <c r="O367" s="91"/>
      <c r="P367" s="227">
        <f>O367*H367</f>
        <v>0</v>
      </c>
      <c r="Q367" s="227">
        <v>0</v>
      </c>
      <c r="R367" s="227">
        <f>Q367*H367</f>
        <v>0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223</v>
      </c>
      <c r="AT367" s="229" t="s">
        <v>143</v>
      </c>
      <c r="AU367" s="229" t="s">
        <v>86</v>
      </c>
      <c r="AY367" s="17" t="s">
        <v>140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84</v>
      </c>
      <c r="BK367" s="230">
        <f>ROUND(I367*H367,2)</f>
        <v>0</v>
      </c>
      <c r="BL367" s="17" t="s">
        <v>223</v>
      </c>
      <c r="BM367" s="229" t="s">
        <v>637</v>
      </c>
    </row>
    <row r="368" s="2" customFormat="1" ht="33" customHeight="1">
      <c r="A368" s="38"/>
      <c r="B368" s="39"/>
      <c r="C368" s="218" t="s">
        <v>638</v>
      </c>
      <c r="D368" s="218" t="s">
        <v>143</v>
      </c>
      <c r="E368" s="219" t="s">
        <v>639</v>
      </c>
      <c r="F368" s="220" t="s">
        <v>640</v>
      </c>
      <c r="G368" s="221" t="s">
        <v>391</v>
      </c>
      <c r="H368" s="278"/>
      <c r="I368" s="223"/>
      <c r="J368" s="224">
        <f>ROUND(I368*H368,2)</f>
        <v>0</v>
      </c>
      <c r="K368" s="220" t="s">
        <v>147</v>
      </c>
      <c r="L368" s="44"/>
      <c r="M368" s="225" t="s">
        <v>1</v>
      </c>
      <c r="N368" s="226" t="s">
        <v>41</v>
      </c>
      <c r="O368" s="91"/>
      <c r="P368" s="227">
        <f>O368*H368</f>
        <v>0</v>
      </c>
      <c r="Q368" s="227">
        <v>0</v>
      </c>
      <c r="R368" s="227">
        <f>Q368*H368</f>
        <v>0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223</v>
      </c>
      <c r="AT368" s="229" t="s">
        <v>143</v>
      </c>
      <c r="AU368" s="229" t="s">
        <v>86</v>
      </c>
      <c r="AY368" s="17" t="s">
        <v>140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84</v>
      </c>
      <c r="BK368" s="230">
        <f>ROUND(I368*H368,2)</f>
        <v>0</v>
      </c>
      <c r="BL368" s="17" t="s">
        <v>223</v>
      </c>
      <c r="BM368" s="229" t="s">
        <v>641</v>
      </c>
    </row>
    <row r="369" s="13" customFormat="1">
      <c r="A369" s="13"/>
      <c r="B369" s="231"/>
      <c r="C369" s="232"/>
      <c r="D369" s="233" t="s">
        <v>150</v>
      </c>
      <c r="E369" s="232"/>
      <c r="F369" s="235" t="s">
        <v>642</v>
      </c>
      <c r="G369" s="232"/>
      <c r="H369" s="236">
        <v>5689.524</v>
      </c>
      <c r="I369" s="237"/>
      <c r="J369" s="232"/>
      <c r="K369" s="232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150</v>
      </c>
      <c r="AU369" s="242" t="s">
        <v>86</v>
      </c>
      <c r="AV369" s="13" t="s">
        <v>86</v>
      </c>
      <c r="AW369" s="13" t="s">
        <v>4</v>
      </c>
      <c r="AX369" s="13" t="s">
        <v>84</v>
      </c>
      <c r="AY369" s="242" t="s">
        <v>140</v>
      </c>
    </row>
    <row r="370" s="2" customFormat="1" ht="24.15" customHeight="1">
      <c r="A370" s="38"/>
      <c r="B370" s="39"/>
      <c r="C370" s="218" t="s">
        <v>643</v>
      </c>
      <c r="D370" s="218" t="s">
        <v>143</v>
      </c>
      <c r="E370" s="219" t="s">
        <v>644</v>
      </c>
      <c r="F370" s="220" t="s">
        <v>645</v>
      </c>
      <c r="G370" s="221" t="s">
        <v>165</v>
      </c>
      <c r="H370" s="222">
        <v>139</v>
      </c>
      <c r="I370" s="223"/>
      <c r="J370" s="224">
        <f>ROUND(I370*H370,2)</f>
        <v>0</v>
      </c>
      <c r="K370" s="220" t="s">
        <v>1</v>
      </c>
      <c r="L370" s="44"/>
      <c r="M370" s="225" t="s">
        <v>1</v>
      </c>
      <c r="N370" s="226" t="s">
        <v>41</v>
      </c>
      <c r="O370" s="91"/>
      <c r="P370" s="227">
        <f>O370*H370</f>
        <v>0</v>
      </c>
      <c r="Q370" s="227">
        <v>0</v>
      </c>
      <c r="R370" s="227">
        <f>Q370*H370</f>
        <v>0</v>
      </c>
      <c r="S370" s="227">
        <v>0</v>
      </c>
      <c r="T370" s="228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9" t="s">
        <v>223</v>
      </c>
      <c r="AT370" s="229" t="s">
        <v>143</v>
      </c>
      <c r="AU370" s="229" t="s">
        <v>86</v>
      </c>
      <c r="AY370" s="17" t="s">
        <v>140</v>
      </c>
      <c r="BE370" s="230">
        <f>IF(N370="základní",J370,0)</f>
        <v>0</v>
      </c>
      <c r="BF370" s="230">
        <f>IF(N370="snížená",J370,0)</f>
        <v>0</v>
      </c>
      <c r="BG370" s="230">
        <f>IF(N370="zákl. přenesená",J370,0)</f>
        <v>0</v>
      </c>
      <c r="BH370" s="230">
        <f>IF(N370="sníž. přenesená",J370,0)</f>
        <v>0</v>
      </c>
      <c r="BI370" s="230">
        <f>IF(N370="nulová",J370,0)</f>
        <v>0</v>
      </c>
      <c r="BJ370" s="17" t="s">
        <v>84</v>
      </c>
      <c r="BK370" s="230">
        <f>ROUND(I370*H370,2)</f>
        <v>0</v>
      </c>
      <c r="BL370" s="17" t="s">
        <v>223</v>
      </c>
      <c r="BM370" s="229" t="s">
        <v>646</v>
      </c>
    </row>
    <row r="371" s="2" customFormat="1">
      <c r="A371" s="38"/>
      <c r="B371" s="39"/>
      <c r="C371" s="40"/>
      <c r="D371" s="233" t="s">
        <v>291</v>
      </c>
      <c r="E371" s="40"/>
      <c r="F371" s="264" t="s">
        <v>647</v>
      </c>
      <c r="G371" s="40"/>
      <c r="H371" s="40"/>
      <c r="I371" s="265"/>
      <c r="J371" s="40"/>
      <c r="K371" s="40"/>
      <c r="L371" s="44"/>
      <c r="M371" s="266"/>
      <c r="N371" s="267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291</v>
      </c>
      <c r="AU371" s="17" t="s">
        <v>86</v>
      </c>
    </row>
    <row r="372" s="13" customFormat="1">
      <c r="A372" s="13"/>
      <c r="B372" s="231"/>
      <c r="C372" s="232"/>
      <c r="D372" s="233" t="s">
        <v>150</v>
      </c>
      <c r="E372" s="234" t="s">
        <v>1</v>
      </c>
      <c r="F372" s="235" t="s">
        <v>648</v>
      </c>
      <c r="G372" s="232"/>
      <c r="H372" s="236">
        <v>139</v>
      </c>
      <c r="I372" s="237"/>
      <c r="J372" s="232"/>
      <c r="K372" s="232"/>
      <c r="L372" s="238"/>
      <c r="M372" s="239"/>
      <c r="N372" s="240"/>
      <c r="O372" s="240"/>
      <c r="P372" s="240"/>
      <c r="Q372" s="240"/>
      <c r="R372" s="240"/>
      <c r="S372" s="240"/>
      <c r="T372" s="24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2" t="s">
        <v>150</v>
      </c>
      <c r="AU372" s="242" t="s">
        <v>86</v>
      </c>
      <c r="AV372" s="13" t="s">
        <v>86</v>
      </c>
      <c r="AW372" s="13" t="s">
        <v>32</v>
      </c>
      <c r="AX372" s="13" t="s">
        <v>84</v>
      </c>
      <c r="AY372" s="242" t="s">
        <v>140</v>
      </c>
    </row>
    <row r="373" s="12" customFormat="1" ht="22.8" customHeight="1">
      <c r="A373" s="12"/>
      <c r="B373" s="202"/>
      <c r="C373" s="203"/>
      <c r="D373" s="204" t="s">
        <v>75</v>
      </c>
      <c r="E373" s="216" t="s">
        <v>649</v>
      </c>
      <c r="F373" s="216" t="s">
        <v>650</v>
      </c>
      <c r="G373" s="203"/>
      <c r="H373" s="203"/>
      <c r="I373" s="206"/>
      <c r="J373" s="217">
        <f>BK373</f>
        <v>0</v>
      </c>
      <c r="K373" s="203"/>
      <c r="L373" s="208"/>
      <c r="M373" s="209"/>
      <c r="N373" s="210"/>
      <c r="O373" s="210"/>
      <c r="P373" s="211">
        <f>SUM(P374:P377)</f>
        <v>0</v>
      </c>
      <c r="Q373" s="210"/>
      <c r="R373" s="211">
        <f>SUM(R374:R377)</f>
        <v>0</v>
      </c>
      <c r="S373" s="210"/>
      <c r="T373" s="212">
        <f>SUM(T374:T377)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3" t="s">
        <v>86</v>
      </c>
      <c r="AT373" s="214" t="s">
        <v>75</v>
      </c>
      <c r="AU373" s="214" t="s">
        <v>84</v>
      </c>
      <c r="AY373" s="213" t="s">
        <v>140</v>
      </c>
      <c r="BK373" s="215">
        <f>SUM(BK374:BK377)</f>
        <v>0</v>
      </c>
    </row>
    <row r="374" s="2" customFormat="1" ht="16.5" customHeight="1">
      <c r="A374" s="38"/>
      <c r="B374" s="39"/>
      <c r="C374" s="218" t="s">
        <v>651</v>
      </c>
      <c r="D374" s="218" t="s">
        <v>143</v>
      </c>
      <c r="E374" s="219" t="s">
        <v>652</v>
      </c>
      <c r="F374" s="220" t="s">
        <v>653</v>
      </c>
      <c r="G374" s="221" t="s">
        <v>146</v>
      </c>
      <c r="H374" s="222">
        <v>22</v>
      </c>
      <c r="I374" s="223"/>
      <c r="J374" s="224">
        <f>ROUND(I374*H374,2)</f>
        <v>0</v>
      </c>
      <c r="K374" s="220" t="s">
        <v>1</v>
      </c>
      <c r="L374" s="44"/>
      <c r="M374" s="225" t="s">
        <v>1</v>
      </c>
      <c r="N374" s="226" t="s">
        <v>41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223</v>
      </c>
      <c r="AT374" s="229" t="s">
        <v>143</v>
      </c>
      <c r="AU374" s="229" t="s">
        <v>86</v>
      </c>
      <c r="AY374" s="17" t="s">
        <v>140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84</v>
      </c>
      <c r="BK374" s="230">
        <f>ROUND(I374*H374,2)</f>
        <v>0</v>
      </c>
      <c r="BL374" s="17" t="s">
        <v>223</v>
      </c>
      <c r="BM374" s="229" t="s">
        <v>654</v>
      </c>
    </row>
    <row r="375" s="2" customFormat="1" ht="24.15" customHeight="1">
      <c r="A375" s="38"/>
      <c r="B375" s="39"/>
      <c r="C375" s="218" t="s">
        <v>655</v>
      </c>
      <c r="D375" s="218" t="s">
        <v>143</v>
      </c>
      <c r="E375" s="219" t="s">
        <v>656</v>
      </c>
      <c r="F375" s="220" t="s">
        <v>657</v>
      </c>
      <c r="G375" s="221" t="s">
        <v>146</v>
      </c>
      <c r="H375" s="222">
        <v>6</v>
      </c>
      <c r="I375" s="223"/>
      <c r="J375" s="224">
        <f>ROUND(I375*H375,2)</f>
        <v>0</v>
      </c>
      <c r="K375" s="220" t="s">
        <v>1</v>
      </c>
      <c r="L375" s="44"/>
      <c r="M375" s="225" t="s">
        <v>1</v>
      </c>
      <c r="N375" s="226" t="s">
        <v>41</v>
      </c>
      <c r="O375" s="91"/>
      <c r="P375" s="227">
        <f>O375*H375</f>
        <v>0</v>
      </c>
      <c r="Q375" s="227">
        <v>0</v>
      </c>
      <c r="R375" s="227">
        <f>Q375*H375</f>
        <v>0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223</v>
      </c>
      <c r="AT375" s="229" t="s">
        <v>143</v>
      </c>
      <c r="AU375" s="229" t="s">
        <v>86</v>
      </c>
      <c r="AY375" s="17" t="s">
        <v>140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84</v>
      </c>
      <c r="BK375" s="230">
        <f>ROUND(I375*H375,2)</f>
        <v>0</v>
      </c>
      <c r="BL375" s="17" t="s">
        <v>223</v>
      </c>
      <c r="BM375" s="229" t="s">
        <v>658</v>
      </c>
    </row>
    <row r="376" s="2" customFormat="1">
      <c r="A376" s="38"/>
      <c r="B376" s="39"/>
      <c r="C376" s="40"/>
      <c r="D376" s="233" t="s">
        <v>291</v>
      </c>
      <c r="E376" s="40"/>
      <c r="F376" s="264" t="s">
        <v>659</v>
      </c>
      <c r="G376" s="40"/>
      <c r="H376" s="40"/>
      <c r="I376" s="265"/>
      <c r="J376" s="40"/>
      <c r="K376" s="40"/>
      <c r="L376" s="44"/>
      <c r="M376" s="266"/>
      <c r="N376" s="267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291</v>
      </c>
      <c r="AU376" s="17" t="s">
        <v>86</v>
      </c>
    </row>
    <row r="377" s="13" customFormat="1">
      <c r="A377" s="13"/>
      <c r="B377" s="231"/>
      <c r="C377" s="232"/>
      <c r="D377" s="233" t="s">
        <v>150</v>
      </c>
      <c r="E377" s="234" t="s">
        <v>1</v>
      </c>
      <c r="F377" s="235" t="s">
        <v>660</v>
      </c>
      <c r="G377" s="232"/>
      <c r="H377" s="236">
        <v>6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150</v>
      </c>
      <c r="AU377" s="242" t="s">
        <v>86</v>
      </c>
      <c r="AV377" s="13" t="s">
        <v>86</v>
      </c>
      <c r="AW377" s="13" t="s">
        <v>32</v>
      </c>
      <c r="AX377" s="13" t="s">
        <v>84</v>
      </c>
      <c r="AY377" s="242" t="s">
        <v>140</v>
      </c>
    </row>
    <row r="378" s="12" customFormat="1" ht="22.8" customHeight="1">
      <c r="A378" s="12"/>
      <c r="B378" s="202"/>
      <c r="C378" s="203"/>
      <c r="D378" s="204" t="s">
        <v>75</v>
      </c>
      <c r="E378" s="216" t="s">
        <v>661</v>
      </c>
      <c r="F378" s="216" t="s">
        <v>662</v>
      </c>
      <c r="G378" s="203"/>
      <c r="H378" s="203"/>
      <c r="I378" s="206"/>
      <c r="J378" s="217">
        <f>BK378</f>
        <v>0</v>
      </c>
      <c r="K378" s="203"/>
      <c r="L378" s="208"/>
      <c r="M378" s="209"/>
      <c r="N378" s="210"/>
      <c r="O378" s="210"/>
      <c r="P378" s="211">
        <f>SUM(P379:P388)</f>
        <v>0</v>
      </c>
      <c r="Q378" s="210"/>
      <c r="R378" s="211">
        <f>SUM(R379:R388)</f>
        <v>0.34589999999999996</v>
      </c>
      <c r="S378" s="210"/>
      <c r="T378" s="212">
        <f>SUM(T379:T388)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3" t="s">
        <v>86</v>
      </c>
      <c r="AT378" s="214" t="s">
        <v>75</v>
      </c>
      <c r="AU378" s="214" t="s">
        <v>84</v>
      </c>
      <c r="AY378" s="213" t="s">
        <v>140</v>
      </c>
      <c r="BK378" s="215">
        <f>SUM(BK379:BK388)</f>
        <v>0</v>
      </c>
    </row>
    <row r="379" s="2" customFormat="1" ht="24.15" customHeight="1">
      <c r="A379" s="38"/>
      <c r="B379" s="39"/>
      <c r="C379" s="218" t="s">
        <v>663</v>
      </c>
      <c r="D379" s="218" t="s">
        <v>143</v>
      </c>
      <c r="E379" s="219" t="s">
        <v>664</v>
      </c>
      <c r="F379" s="220" t="s">
        <v>665</v>
      </c>
      <c r="G379" s="221" t="s">
        <v>154</v>
      </c>
      <c r="H379" s="222">
        <v>691.79999999999992</v>
      </c>
      <c r="I379" s="223"/>
      <c r="J379" s="224">
        <f>ROUND(I379*H379,2)</f>
        <v>0</v>
      </c>
      <c r="K379" s="220" t="s">
        <v>147</v>
      </c>
      <c r="L379" s="44"/>
      <c r="M379" s="225" t="s">
        <v>1</v>
      </c>
      <c r="N379" s="226" t="s">
        <v>41</v>
      </c>
      <c r="O379" s="91"/>
      <c r="P379" s="227">
        <f>O379*H379</f>
        <v>0</v>
      </c>
      <c r="Q379" s="227">
        <v>0.00021</v>
      </c>
      <c r="R379" s="227">
        <f>Q379*H379</f>
        <v>0.145278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223</v>
      </c>
      <c r="AT379" s="229" t="s">
        <v>143</v>
      </c>
      <c r="AU379" s="229" t="s">
        <v>86</v>
      </c>
      <c r="AY379" s="17" t="s">
        <v>140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84</v>
      </c>
      <c r="BK379" s="230">
        <f>ROUND(I379*H379,2)</f>
        <v>0</v>
      </c>
      <c r="BL379" s="17" t="s">
        <v>223</v>
      </c>
      <c r="BM379" s="229" t="s">
        <v>666</v>
      </c>
    </row>
    <row r="380" s="15" customFormat="1">
      <c r="A380" s="15"/>
      <c r="B380" s="254"/>
      <c r="C380" s="255"/>
      <c r="D380" s="233" t="s">
        <v>150</v>
      </c>
      <c r="E380" s="256" t="s">
        <v>1</v>
      </c>
      <c r="F380" s="257" t="s">
        <v>181</v>
      </c>
      <c r="G380" s="255"/>
      <c r="H380" s="256" t="s">
        <v>1</v>
      </c>
      <c r="I380" s="258"/>
      <c r="J380" s="255"/>
      <c r="K380" s="255"/>
      <c r="L380" s="259"/>
      <c r="M380" s="260"/>
      <c r="N380" s="261"/>
      <c r="O380" s="261"/>
      <c r="P380" s="261"/>
      <c r="Q380" s="261"/>
      <c r="R380" s="261"/>
      <c r="S380" s="261"/>
      <c r="T380" s="262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3" t="s">
        <v>150</v>
      </c>
      <c r="AU380" s="263" t="s">
        <v>86</v>
      </c>
      <c r="AV380" s="15" t="s">
        <v>84</v>
      </c>
      <c r="AW380" s="15" t="s">
        <v>32</v>
      </c>
      <c r="AX380" s="15" t="s">
        <v>76</v>
      </c>
      <c r="AY380" s="263" t="s">
        <v>140</v>
      </c>
    </row>
    <row r="381" s="13" customFormat="1">
      <c r="A381" s="13"/>
      <c r="B381" s="231"/>
      <c r="C381" s="232"/>
      <c r="D381" s="233" t="s">
        <v>150</v>
      </c>
      <c r="E381" s="234" t="s">
        <v>1</v>
      </c>
      <c r="F381" s="235" t="s">
        <v>187</v>
      </c>
      <c r="G381" s="232"/>
      <c r="H381" s="236">
        <v>661.5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150</v>
      </c>
      <c r="AU381" s="242" t="s">
        <v>86</v>
      </c>
      <c r="AV381" s="13" t="s">
        <v>86</v>
      </c>
      <c r="AW381" s="13" t="s">
        <v>32</v>
      </c>
      <c r="AX381" s="13" t="s">
        <v>76</v>
      </c>
      <c r="AY381" s="242" t="s">
        <v>140</v>
      </c>
    </row>
    <row r="382" s="13" customFormat="1">
      <c r="A382" s="13"/>
      <c r="B382" s="231"/>
      <c r="C382" s="232"/>
      <c r="D382" s="233" t="s">
        <v>150</v>
      </c>
      <c r="E382" s="234" t="s">
        <v>1</v>
      </c>
      <c r="F382" s="235" t="s">
        <v>667</v>
      </c>
      <c r="G382" s="232"/>
      <c r="H382" s="236">
        <v>30.3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150</v>
      </c>
      <c r="AU382" s="242" t="s">
        <v>86</v>
      </c>
      <c r="AV382" s="13" t="s">
        <v>86</v>
      </c>
      <c r="AW382" s="13" t="s">
        <v>32</v>
      </c>
      <c r="AX382" s="13" t="s">
        <v>76</v>
      </c>
      <c r="AY382" s="242" t="s">
        <v>140</v>
      </c>
    </row>
    <row r="383" s="14" customFormat="1">
      <c r="A383" s="14"/>
      <c r="B383" s="243"/>
      <c r="C383" s="244"/>
      <c r="D383" s="233" t="s">
        <v>150</v>
      </c>
      <c r="E383" s="245" t="s">
        <v>1</v>
      </c>
      <c r="F383" s="246" t="s">
        <v>158</v>
      </c>
      <c r="G383" s="244"/>
      <c r="H383" s="247">
        <v>691.79999999999992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150</v>
      </c>
      <c r="AU383" s="253" t="s">
        <v>86</v>
      </c>
      <c r="AV383" s="14" t="s">
        <v>148</v>
      </c>
      <c r="AW383" s="14" t="s">
        <v>32</v>
      </c>
      <c r="AX383" s="14" t="s">
        <v>84</v>
      </c>
      <c r="AY383" s="253" t="s">
        <v>140</v>
      </c>
    </row>
    <row r="384" s="2" customFormat="1" ht="24.15" customHeight="1">
      <c r="A384" s="38"/>
      <c r="B384" s="39"/>
      <c r="C384" s="218" t="s">
        <v>668</v>
      </c>
      <c r="D384" s="218" t="s">
        <v>143</v>
      </c>
      <c r="E384" s="219" t="s">
        <v>669</v>
      </c>
      <c r="F384" s="220" t="s">
        <v>670</v>
      </c>
      <c r="G384" s="221" t="s">
        <v>154</v>
      </c>
      <c r="H384" s="222">
        <v>691.79999999999992</v>
      </c>
      <c r="I384" s="223"/>
      <c r="J384" s="224">
        <f>ROUND(I384*H384,2)</f>
        <v>0</v>
      </c>
      <c r="K384" s="220" t="s">
        <v>147</v>
      </c>
      <c r="L384" s="44"/>
      <c r="M384" s="225" t="s">
        <v>1</v>
      </c>
      <c r="N384" s="226" t="s">
        <v>41</v>
      </c>
      <c r="O384" s="91"/>
      <c r="P384" s="227">
        <f>O384*H384</f>
        <v>0</v>
      </c>
      <c r="Q384" s="227">
        <v>0.00029</v>
      </c>
      <c r="R384" s="227">
        <f>Q384*H384</f>
        <v>0.200622</v>
      </c>
      <c r="S384" s="227">
        <v>0</v>
      </c>
      <c r="T384" s="228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29" t="s">
        <v>223</v>
      </c>
      <c r="AT384" s="229" t="s">
        <v>143</v>
      </c>
      <c r="AU384" s="229" t="s">
        <v>86</v>
      </c>
      <c r="AY384" s="17" t="s">
        <v>140</v>
      </c>
      <c r="BE384" s="230">
        <f>IF(N384="základní",J384,0)</f>
        <v>0</v>
      </c>
      <c r="BF384" s="230">
        <f>IF(N384="snížená",J384,0)</f>
        <v>0</v>
      </c>
      <c r="BG384" s="230">
        <f>IF(N384="zákl. přenesená",J384,0)</f>
        <v>0</v>
      </c>
      <c r="BH384" s="230">
        <f>IF(N384="sníž. přenesená",J384,0)</f>
        <v>0</v>
      </c>
      <c r="BI384" s="230">
        <f>IF(N384="nulová",J384,0)</f>
        <v>0</v>
      </c>
      <c r="BJ384" s="17" t="s">
        <v>84</v>
      </c>
      <c r="BK384" s="230">
        <f>ROUND(I384*H384,2)</f>
        <v>0</v>
      </c>
      <c r="BL384" s="17" t="s">
        <v>223</v>
      </c>
      <c r="BM384" s="229" t="s">
        <v>671</v>
      </c>
    </row>
    <row r="385" s="15" customFormat="1">
      <c r="A385" s="15"/>
      <c r="B385" s="254"/>
      <c r="C385" s="255"/>
      <c r="D385" s="233" t="s">
        <v>150</v>
      </c>
      <c r="E385" s="256" t="s">
        <v>1</v>
      </c>
      <c r="F385" s="257" t="s">
        <v>181</v>
      </c>
      <c r="G385" s="255"/>
      <c r="H385" s="256" t="s">
        <v>1</v>
      </c>
      <c r="I385" s="258"/>
      <c r="J385" s="255"/>
      <c r="K385" s="255"/>
      <c r="L385" s="259"/>
      <c r="M385" s="260"/>
      <c r="N385" s="261"/>
      <c r="O385" s="261"/>
      <c r="P385" s="261"/>
      <c r="Q385" s="261"/>
      <c r="R385" s="261"/>
      <c r="S385" s="261"/>
      <c r="T385" s="262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3" t="s">
        <v>150</v>
      </c>
      <c r="AU385" s="263" t="s">
        <v>86</v>
      </c>
      <c r="AV385" s="15" t="s">
        <v>84</v>
      </c>
      <c r="AW385" s="15" t="s">
        <v>32</v>
      </c>
      <c r="AX385" s="15" t="s">
        <v>76</v>
      </c>
      <c r="AY385" s="263" t="s">
        <v>140</v>
      </c>
    </row>
    <row r="386" s="13" customFormat="1">
      <c r="A386" s="13"/>
      <c r="B386" s="231"/>
      <c r="C386" s="232"/>
      <c r="D386" s="233" t="s">
        <v>150</v>
      </c>
      <c r="E386" s="234" t="s">
        <v>1</v>
      </c>
      <c r="F386" s="235" t="s">
        <v>187</v>
      </c>
      <c r="G386" s="232"/>
      <c r="H386" s="236">
        <v>661.5</v>
      </c>
      <c r="I386" s="237"/>
      <c r="J386" s="232"/>
      <c r="K386" s="232"/>
      <c r="L386" s="238"/>
      <c r="M386" s="239"/>
      <c r="N386" s="240"/>
      <c r="O386" s="240"/>
      <c r="P386" s="240"/>
      <c r="Q386" s="240"/>
      <c r="R386" s="240"/>
      <c r="S386" s="240"/>
      <c r="T386" s="24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2" t="s">
        <v>150</v>
      </c>
      <c r="AU386" s="242" t="s">
        <v>86</v>
      </c>
      <c r="AV386" s="13" t="s">
        <v>86</v>
      </c>
      <c r="AW386" s="13" t="s">
        <v>32</v>
      </c>
      <c r="AX386" s="13" t="s">
        <v>76</v>
      </c>
      <c r="AY386" s="242" t="s">
        <v>140</v>
      </c>
    </row>
    <row r="387" s="13" customFormat="1">
      <c r="A387" s="13"/>
      <c r="B387" s="231"/>
      <c r="C387" s="232"/>
      <c r="D387" s="233" t="s">
        <v>150</v>
      </c>
      <c r="E387" s="234" t="s">
        <v>1</v>
      </c>
      <c r="F387" s="235" t="s">
        <v>667</v>
      </c>
      <c r="G387" s="232"/>
      <c r="H387" s="236">
        <v>30.3</v>
      </c>
      <c r="I387" s="237"/>
      <c r="J387" s="232"/>
      <c r="K387" s="232"/>
      <c r="L387" s="238"/>
      <c r="M387" s="239"/>
      <c r="N387" s="240"/>
      <c r="O387" s="240"/>
      <c r="P387" s="240"/>
      <c r="Q387" s="240"/>
      <c r="R387" s="240"/>
      <c r="S387" s="240"/>
      <c r="T387" s="24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2" t="s">
        <v>150</v>
      </c>
      <c r="AU387" s="242" t="s">
        <v>86</v>
      </c>
      <c r="AV387" s="13" t="s">
        <v>86</v>
      </c>
      <c r="AW387" s="13" t="s">
        <v>32</v>
      </c>
      <c r="AX387" s="13" t="s">
        <v>76</v>
      </c>
      <c r="AY387" s="242" t="s">
        <v>140</v>
      </c>
    </row>
    <row r="388" s="14" customFormat="1">
      <c r="A388" s="14"/>
      <c r="B388" s="243"/>
      <c r="C388" s="244"/>
      <c r="D388" s="233" t="s">
        <v>150</v>
      </c>
      <c r="E388" s="245" t="s">
        <v>1</v>
      </c>
      <c r="F388" s="246" t="s">
        <v>158</v>
      </c>
      <c r="G388" s="244"/>
      <c r="H388" s="247">
        <v>691.79999999999992</v>
      </c>
      <c r="I388" s="248"/>
      <c r="J388" s="244"/>
      <c r="K388" s="244"/>
      <c r="L388" s="249"/>
      <c r="M388" s="279"/>
      <c r="N388" s="280"/>
      <c r="O388" s="280"/>
      <c r="P388" s="280"/>
      <c r="Q388" s="280"/>
      <c r="R388" s="280"/>
      <c r="S388" s="280"/>
      <c r="T388" s="28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3" t="s">
        <v>150</v>
      </c>
      <c r="AU388" s="253" t="s">
        <v>86</v>
      </c>
      <c r="AV388" s="14" t="s">
        <v>148</v>
      </c>
      <c r="AW388" s="14" t="s">
        <v>32</v>
      </c>
      <c r="AX388" s="14" t="s">
        <v>84</v>
      </c>
      <c r="AY388" s="253" t="s">
        <v>140</v>
      </c>
    </row>
    <row r="389" s="2" customFormat="1" ht="6.96" customHeight="1">
      <c r="A389" s="38"/>
      <c r="B389" s="66"/>
      <c r="C389" s="67"/>
      <c r="D389" s="67"/>
      <c r="E389" s="67"/>
      <c r="F389" s="67"/>
      <c r="G389" s="67"/>
      <c r="H389" s="67"/>
      <c r="I389" s="67"/>
      <c r="J389" s="67"/>
      <c r="K389" s="67"/>
      <c r="L389" s="44"/>
      <c r="M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</row>
  </sheetData>
  <sheetProtection sheet="1" autoFilter="0" formatColumns="0" formatRows="0" objects="1" scenarios="1" spinCount="100000" saltValue="DTh6yY/uopNZsA41VMKMUS+Jfd3Iw7FfX8z3MODmW6dbCu84VOGZaT27i5IVSh1ggNcplzLYmH4rBuGLUhSVOg==" hashValue="KR542W42uMIoIXVeexbgowyO+JhNqzrds3v1Ss+g9avt/bEQZf924Sey6kfXnSL2feEKtk8i27qsNcXjFRNcvw==" algorithmName="SHA-512" password="CC35"/>
  <autoFilter ref="C133:K388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ZŘÍZENÍ DVOU AMBULANCÍ VČETNĚ SPOLEČNÉ ČEKÁRNY V PAVILONU A3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672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673</v>
      </c>
      <c r="G12" s="38"/>
      <c r="H12" s="38"/>
      <c r="I12" s="140" t="s">
        <v>22</v>
      </c>
      <c r="J12" s="144" t="str">
        <f>'Rekapitulace stavby'!AN8</f>
        <v>7. 11. 2024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ROUND((SUM(BE122:BE215)),  2)</f>
        <v>0</v>
      </c>
      <c r="G33" s="38"/>
      <c r="H33" s="38"/>
      <c r="I33" s="155">
        <v>0.21</v>
      </c>
      <c r="J33" s="154">
        <f>ROUND(((SUM(BE122:BE215))*I33),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ROUND((SUM(BF122:BF215)),  2)</f>
        <v>0</v>
      </c>
      <c r="G34" s="38"/>
      <c r="H34" s="38"/>
      <c r="I34" s="155">
        <v>0.12</v>
      </c>
      <c r="J34" s="154">
        <f>ROUND(((SUM(BF122:BF215))*I34),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ROUND((SUM(BG122:BG215)),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ROUND((SUM(BH122:BH215)),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ROUND((SUM(BI122:BI215)),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ZŘÍZENÍ DVOU AMBULANCÍ VČETNĚ SPOLEČNÉ ČEKÁRNY V PAVILONU A3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002 - Elektroinstalace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674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675</v>
      </c>
      <c r="E98" s="182"/>
      <c r="F98" s="182"/>
      <c r="G98" s="182"/>
      <c r="H98" s="182"/>
      <c r="I98" s="182"/>
      <c r="J98" s="183">
        <f>J152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676</v>
      </c>
      <c r="E99" s="182"/>
      <c r="F99" s="182"/>
      <c r="G99" s="182"/>
      <c r="H99" s="182"/>
      <c r="I99" s="182"/>
      <c r="J99" s="183">
        <f>J154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677</v>
      </c>
      <c r="E100" s="182"/>
      <c r="F100" s="182"/>
      <c r="G100" s="182"/>
      <c r="H100" s="182"/>
      <c r="I100" s="182"/>
      <c r="J100" s="183">
        <f>J159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678</v>
      </c>
      <c r="E101" s="182"/>
      <c r="F101" s="182"/>
      <c r="G101" s="182"/>
      <c r="H101" s="182"/>
      <c r="I101" s="182"/>
      <c r="J101" s="183">
        <f>J203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679</v>
      </c>
      <c r="E102" s="182"/>
      <c r="F102" s="182"/>
      <c r="G102" s="182"/>
      <c r="H102" s="182"/>
      <c r="I102" s="182"/>
      <c r="J102" s="183">
        <f>J206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6.25" customHeight="1">
      <c r="A112" s="38"/>
      <c r="B112" s="39"/>
      <c r="C112" s="40"/>
      <c r="D112" s="40"/>
      <c r="E112" s="174" t="str">
        <f>E7</f>
        <v>ZŘÍZENÍ DVOU AMBULANCÍ VČETNĚ SPOLEČNÉ ČEKÁRNY V PAVILONU A3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 xml:space="preserve">002 - Elektroinstalace 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7. 11. 2024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24</v>
      </c>
      <c r="D118" s="40"/>
      <c r="E118" s="40"/>
      <c r="F118" s="27" t="str">
        <f>E15</f>
        <v>Statutární město Karviná</v>
      </c>
      <c r="G118" s="40"/>
      <c r="H118" s="40"/>
      <c r="I118" s="32" t="s">
        <v>30</v>
      </c>
      <c r="J118" s="36" t="str">
        <f>E21</f>
        <v>ATRIS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28</v>
      </c>
      <c r="D119" s="40"/>
      <c r="E119" s="40"/>
      <c r="F119" s="27" t="str">
        <f>IF(E18="","",E18)</f>
        <v>Vyplň údaj</v>
      </c>
      <c r="G119" s="40"/>
      <c r="H119" s="40"/>
      <c r="I119" s="32" t="s">
        <v>33</v>
      </c>
      <c r="J119" s="36" t="str">
        <f>E24</f>
        <v>Barbora Kyšková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126</v>
      </c>
      <c r="D121" s="194" t="s">
        <v>61</v>
      </c>
      <c r="E121" s="194" t="s">
        <v>57</v>
      </c>
      <c r="F121" s="194" t="s">
        <v>58</v>
      </c>
      <c r="G121" s="194" t="s">
        <v>127</v>
      </c>
      <c r="H121" s="194" t="s">
        <v>128</v>
      </c>
      <c r="I121" s="194" t="s">
        <v>129</v>
      </c>
      <c r="J121" s="194" t="s">
        <v>104</v>
      </c>
      <c r="K121" s="195" t="s">
        <v>130</v>
      </c>
      <c r="L121" s="196"/>
      <c r="M121" s="100" t="s">
        <v>1</v>
      </c>
      <c r="N121" s="101" t="s">
        <v>40</v>
      </c>
      <c r="O121" s="101" t="s">
        <v>131</v>
      </c>
      <c r="P121" s="101" t="s">
        <v>132</v>
      </c>
      <c r="Q121" s="101" t="s">
        <v>133</v>
      </c>
      <c r="R121" s="101" t="s">
        <v>134</v>
      </c>
      <c r="S121" s="101" t="s">
        <v>135</v>
      </c>
      <c r="T121" s="102" t="s">
        <v>136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137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P123+P152+P154+P159+P203+P206</f>
        <v>0</v>
      </c>
      <c r="Q122" s="104"/>
      <c r="R122" s="199">
        <f>R123+R152+R154+R159+R203+R206</f>
        <v>0</v>
      </c>
      <c r="S122" s="104"/>
      <c r="T122" s="200">
        <f>T123+T152+T154+T159+T203+T206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75</v>
      </c>
      <c r="AU122" s="17" t="s">
        <v>106</v>
      </c>
      <c r="BK122" s="201">
        <f>BK123+BK152+BK154+BK159+BK203+BK206</f>
        <v>0</v>
      </c>
    </row>
    <row r="123" s="12" customFormat="1" ht="25.92" customHeight="1">
      <c r="A123" s="12"/>
      <c r="B123" s="202"/>
      <c r="C123" s="203"/>
      <c r="D123" s="204" t="s">
        <v>75</v>
      </c>
      <c r="E123" s="205" t="s">
        <v>680</v>
      </c>
      <c r="F123" s="205" t="s">
        <v>681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SUM(P124:P151)</f>
        <v>0</v>
      </c>
      <c r="Q123" s="210"/>
      <c r="R123" s="211">
        <f>SUM(R124:R151)</f>
        <v>0</v>
      </c>
      <c r="S123" s="210"/>
      <c r="T123" s="212">
        <f>SUM(T124:T151)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84</v>
      </c>
      <c r="AT123" s="214" t="s">
        <v>75</v>
      </c>
      <c r="AU123" s="214" t="s">
        <v>76</v>
      </c>
      <c r="AY123" s="213" t="s">
        <v>140</v>
      </c>
      <c r="BK123" s="215">
        <f>SUM(BK124:BK151)</f>
        <v>0</v>
      </c>
    </row>
    <row r="124" s="2" customFormat="1" ht="16.5" customHeight="1">
      <c r="A124" s="38"/>
      <c r="B124" s="39"/>
      <c r="C124" s="218" t="s">
        <v>84</v>
      </c>
      <c r="D124" s="218" t="s">
        <v>143</v>
      </c>
      <c r="E124" s="219" t="s">
        <v>682</v>
      </c>
      <c r="F124" s="220" t="s">
        <v>683</v>
      </c>
      <c r="G124" s="221" t="s">
        <v>165</v>
      </c>
      <c r="H124" s="222">
        <v>20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148</v>
      </c>
      <c r="AT124" s="229" t="s">
        <v>143</v>
      </c>
      <c r="AU124" s="229" t="s">
        <v>84</v>
      </c>
      <c r="AY124" s="17" t="s">
        <v>140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148</v>
      </c>
      <c r="BM124" s="229" t="s">
        <v>86</v>
      </c>
    </row>
    <row r="125" s="2" customFormat="1" ht="16.5" customHeight="1">
      <c r="A125" s="38"/>
      <c r="B125" s="39"/>
      <c r="C125" s="218" t="s">
        <v>86</v>
      </c>
      <c r="D125" s="218" t="s">
        <v>143</v>
      </c>
      <c r="E125" s="219" t="s">
        <v>684</v>
      </c>
      <c r="F125" s="220" t="s">
        <v>685</v>
      </c>
      <c r="G125" s="221" t="s">
        <v>686</v>
      </c>
      <c r="H125" s="222">
        <v>120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148</v>
      </c>
      <c r="AT125" s="229" t="s">
        <v>143</v>
      </c>
      <c r="AU125" s="229" t="s">
        <v>84</v>
      </c>
      <c r="AY125" s="17" t="s">
        <v>140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148</v>
      </c>
      <c r="BM125" s="229" t="s">
        <v>148</v>
      </c>
    </row>
    <row r="126" s="2" customFormat="1" ht="16.5" customHeight="1">
      <c r="A126" s="38"/>
      <c r="B126" s="39"/>
      <c r="C126" s="218" t="s">
        <v>141</v>
      </c>
      <c r="D126" s="218" t="s">
        <v>143</v>
      </c>
      <c r="E126" s="219" t="s">
        <v>687</v>
      </c>
      <c r="F126" s="220" t="s">
        <v>688</v>
      </c>
      <c r="G126" s="221" t="s">
        <v>686</v>
      </c>
      <c r="H126" s="222">
        <v>10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148</v>
      </c>
      <c r="AT126" s="229" t="s">
        <v>143</v>
      </c>
      <c r="AU126" s="229" t="s">
        <v>84</v>
      </c>
      <c r="AY126" s="17" t="s">
        <v>140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148</v>
      </c>
      <c r="BM126" s="229" t="s">
        <v>172</v>
      </c>
    </row>
    <row r="127" s="2" customFormat="1" ht="16.5" customHeight="1">
      <c r="A127" s="38"/>
      <c r="B127" s="39"/>
      <c r="C127" s="218" t="s">
        <v>148</v>
      </c>
      <c r="D127" s="218" t="s">
        <v>143</v>
      </c>
      <c r="E127" s="219" t="s">
        <v>689</v>
      </c>
      <c r="F127" s="220" t="s">
        <v>690</v>
      </c>
      <c r="G127" s="221" t="s">
        <v>686</v>
      </c>
      <c r="H127" s="222">
        <v>20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148</v>
      </c>
      <c r="AT127" s="229" t="s">
        <v>143</v>
      </c>
      <c r="AU127" s="229" t="s">
        <v>84</v>
      </c>
      <c r="AY127" s="17" t="s">
        <v>140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148</v>
      </c>
      <c r="BM127" s="229" t="s">
        <v>183</v>
      </c>
    </row>
    <row r="128" s="2" customFormat="1" ht="16.5" customHeight="1">
      <c r="A128" s="38"/>
      <c r="B128" s="39"/>
      <c r="C128" s="218" t="s">
        <v>168</v>
      </c>
      <c r="D128" s="218" t="s">
        <v>143</v>
      </c>
      <c r="E128" s="219" t="s">
        <v>691</v>
      </c>
      <c r="F128" s="220" t="s">
        <v>692</v>
      </c>
      <c r="G128" s="221" t="s">
        <v>165</v>
      </c>
      <c r="H128" s="222">
        <v>25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84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148</v>
      </c>
      <c r="BM128" s="229" t="s">
        <v>192</v>
      </c>
    </row>
    <row r="129" s="2" customFormat="1" ht="16.5" customHeight="1">
      <c r="A129" s="38"/>
      <c r="B129" s="39"/>
      <c r="C129" s="218" t="s">
        <v>172</v>
      </c>
      <c r="D129" s="218" t="s">
        <v>143</v>
      </c>
      <c r="E129" s="219" t="s">
        <v>693</v>
      </c>
      <c r="F129" s="220" t="s">
        <v>694</v>
      </c>
      <c r="G129" s="221" t="s">
        <v>165</v>
      </c>
      <c r="H129" s="222">
        <v>20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148</v>
      </c>
      <c r="AT129" s="229" t="s">
        <v>143</v>
      </c>
      <c r="AU129" s="229" t="s">
        <v>84</v>
      </c>
      <c r="AY129" s="17" t="s">
        <v>140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148</v>
      </c>
      <c r="BM129" s="229" t="s">
        <v>8</v>
      </c>
    </row>
    <row r="130" s="2" customFormat="1" ht="16.5" customHeight="1">
      <c r="A130" s="38"/>
      <c r="B130" s="39"/>
      <c r="C130" s="218" t="s">
        <v>177</v>
      </c>
      <c r="D130" s="218" t="s">
        <v>143</v>
      </c>
      <c r="E130" s="219" t="s">
        <v>695</v>
      </c>
      <c r="F130" s="220" t="s">
        <v>696</v>
      </c>
      <c r="G130" s="221" t="s">
        <v>686</v>
      </c>
      <c r="H130" s="222">
        <v>54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148</v>
      </c>
      <c r="AT130" s="229" t="s">
        <v>143</v>
      </c>
      <c r="AU130" s="229" t="s">
        <v>84</v>
      </c>
      <c r="AY130" s="17" t="s">
        <v>140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148</v>
      </c>
      <c r="BM130" s="229" t="s">
        <v>214</v>
      </c>
    </row>
    <row r="131" s="2" customFormat="1" ht="16.5" customHeight="1">
      <c r="A131" s="38"/>
      <c r="B131" s="39"/>
      <c r="C131" s="218" t="s">
        <v>183</v>
      </c>
      <c r="D131" s="218" t="s">
        <v>143</v>
      </c>
      <c r="E131" s="219" t="s">
        <v>697</v>
      </c>
      <c r="F131" s="220" t="s">
        <v>698</v>
      </c>
      <c r="G131" s="221" t="s">
        <v>686</v>
      </c>
      <c r="H131" s="222">
        <v>8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148</v>
      </c>
      <c r="AT131" s="229" t="s">
        <v>143</v>
      </c>
      <c r="AU131" s="229" t="s">
        <v>84</v>
      </c>
      <c r="AY131" s="17" t="s">
        <v>140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148</v>
      </c>
      <c r="BM131" s="229" t="s">
        <v>223</v>
      </c>
    </row>
    <row r="132" s="2" customFormat="1" ht="16.5" customHeight="1">
      <c r="A132" s="38"/>
      <c r="B132" s="39"/>
      <c r="C132" s="218" t="s">
        <v>188</v>
      </c>
      <c r="D132" s="218" t="s">
        <v>143</v>
      </c>
      <c r="E132" s="219" t="s">
        <v>699</v>
      </c>
      <c r="F132" s="220" t="s">
        <v>700</v>
      </c>
      <c r="G132" s="221" t="s">
        <v>686</v>
      </c>
      <c r="H132" s="222">
        <v>25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148</v>
      </c>
      <c r="AT132" s="229" t="s">
        <v>143</v>
      </c>
      <c r="AU132" s="229" t="s">
        <v>84</v>
      </c>
      <c r="AY132" s="17" t="s">
        <v>140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148</v>
      </c>
      <c r="BM132" s="229" t="s">
        <v>233</v>
      </c>
    </row>
    <row r="133" s="2" customFormat="1" ht="16.5" customHeight="1">
      <c r="A133" s="38"/>
      <c r="B133" s="39"/>
      <c r="C133" s="218" t="s">
        <v>192</v>
      </c>
      <c r="D133" s="218" t="s">
        <v>143</v>
      </c>
      <c r="E133" s="219" t="s">
        <v>701</v>
      </c>
      <c r="F133" s="220" t="s">
        <v>702</v>
      </c>
      <c r="G133" s="221" t="s">
        <v>686</v>
      </c>
      <c r="H133" s="222">
        <v>16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84</v>
      </c>
      <c r="AY133" s="17" t="s">
        <v>140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148</v>
      </c>
      <c r="BM133" s="229" t="s">
        <v>243</v>
      </c>
    </row>
    <row r="134" s="2" customFormat="1" ht="16.5" customHeight="1">
      <c r="A134" s="38"/>
      <c r="B134" s="39"/>
      <c r="C134" s="218" t="s">
        <v>197</v>
      </c>
      <c r="D134" s="218" t="s">
        <v>143</v>
      </c>
      <c r="E134" s="219" t="s">
        <v>703</v>
      </c>
      <c r="F134" s="220" t="s">
        <v>704</v>
      </c>
      <c r="G134" s="221" t="s">
        <v>686</v>
      </c>
      <c r="H134" s="222">
        <v>8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148</v>
      </c>
      <c r="AT134" s="229" t="s">
        <v>143</v>
      </c>
      <c r="AU134" s="229" t="s">
        <v>84</v>
      </c>
      <c r="AY134" s="17" t="s">
        <v>140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148</v>
      </c>
      <c r="BM134" s="229" t="s">
        <v>252</v>
      </c>
    </row>
    <row r="135" s="2" customFormat="1" ht="16.5" customHeight="1">
      <c r="A135" s="38"/>
      <c r="B135" s="39"/>
      <c r="C135" s="218" t="s">
        <v>8</v>
      </c>
      <c r="D135" s="218" t="s">
        <v>143</v>
      </c>
      <c r="E135" s="219" t="s">
        <v>705</v>
      </c>
      <c r="F135" s="220" t="s">
        <v>706</v>
      </c>
      <c r="G135" s="221" t="s">
        <v>686</v>
      </c>
      <c r="H135" s="222">
        <v>7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148</v>
      </c>
      <c r="AT135" s="229" t="s">
        <v>143</v>
      </c>
      <c r="AU135" s="229" t="s">
        <v>84</v>
      </c>
      <c r="AY135" s="17" t="s">
        <v>140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148</v>
      </c>
      <c r="BM135" s="229" t="s">
        <v>261</v>
      </c>
    </row>
    <row r="136" s="2" customFormat="1" ht="21.75" customHeight="1">
      <c r="A136" s="38"/>
      <c r="B136" s="39"/>
      <c r="C136" s="218" t="s">
        <v>208</v>
      </c>
      <c r="D136" s="218" t="s">
        <v>143</v>
      </c>
      <c r="E136" s="219" t="s">
        <v>707</v>
      </c>
      <c r="F136" s="220" t="s">
        <v>708</v>
      </c>
      <c r="G136" s="221" t="s">
        <v>686</v>
      </c>
      <c r="H136" s="222">
        <v>5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148</v>
      </c>
      <c r="AT136" s="229" t="s">
        <v>143</v>
      </c>
      <c r="AU136" s="229" t="s">
        <v>84</v>
      </c>
      <c r="AY136" s="17" t="s">
        <v>140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148</v>
      </c>
      <c r="BM136" s="229" t="s">
        <v>270</v>
      </c>
    </row>
    <row r="137" s="2" customFormat="1" ht="24.15" customHeight="1">
      <c r="A137" s="38"/>
      <c r="B137" s="39"/>
      <c r="C137" s="218" t="s">
        <v>214</v>
      </c>
      <c r="D137" s="218" t="s">
        <v>143</v>
      </c>
      <c r="E137" s="219" t="s">
        <v>709</v>
      </c>
      <c r="F137" s="220" t="s">
        <v>710</v>
      </c>
      <c r="G137" s="221" t="s">
        <v>686</v>
      </c>
      <c r="H137" s="222">
        <v>6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148</v>
      </c>
      <c r="AT137" s="229" t="s">
        <v>143</v>
      </c>
      <c r="AU137" s="229" t="s">
        <v>84</v>
      </c>
      <c r="AY137" s="17" t="s">
        <v>140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148</v>
      </c>
      <c r="BM137" s="229" t="s">
        <v>282</v>
      </c>
    </row>
    <row r="138" s="2" customFormat="1" ht="16.5" customHeight="1">
      <c r="A138" s="38"/>
      <c r="B138" s="39"/>
      <c r="C138" s="218" t="s">
        <v>219</v>
      </c>
      <c r="D138" s="218" t="s">
        <v>143</v>
      </c>
      <c r="E138" s="219" t="s">
        <v>711</v>
      </c>
      <c r="F138" s="220" t="s">
        <v>712</v>
      </c>
      <c r="G138" s="221" t="s">
        <v>686</v>
      </c>
      <c r="H138" s="222">
        <v>75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84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148</v>
      </c>
      <c r="BM138" s="229" t="s">
        <v>294</v>
      </c>
    </row>
    <row r="139" s="2" customFormat="1" ht="16.5" customHeight="1">
      <c r="A139" s="38"/>
      <c r="B139" s="39"/>
      <c r="C139" s="218" t="s">
        <v>223</v>
      </c>
      <c r="D139" s="218" t="s">
        <v>143</v>
      </c>
      <c r="E139" s="219" t="s">
        <v>713</v>
      </c>
      <c r="F139" s="220" t="s">
        <v>714</v>
      </c>
      <c r="G139" s="221" t="s">
        <v>686</v>
      </c>
      <c r="H139" s="222">
        <v>4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148</v>
      </c>
      <c r="AT139" s="229" t="s">
        <v>143</v>
      </c>
      <c r="AU139" s="229" t="s">
        <v>84</v>
      </c>
      <c r="AY139" s="17" t="s">
        <v>140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148</v>
      </c>
      <c r="BM139" s="229" t="s">
        <v>303</v>
      </c>
    </row>
    <row r="140" s="2" customFormat="1" ht="21.75" customHeight="1">
      <c r="A140" s="38"/>
      <c r="B140" s="39"/>
      <c r="C140" s="218" t="s">
        <v>227</v>
      </c>
      <c r="D140" s="218" t="s">
        <v>143</v>
      </c>
      <c r="E140" s="219" t="s">
        <v>715</v>
      </c>
      <c r="F140" s="220" t="s">
        <v>716</v>
      </c>
      <c r="G140" s="221" t="s">
        <v>686</v>
      </c>
      <c r="H140" s="222">
        <v>3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148</v>
      </c>
      <c r="AT140" s="229" t="s">
        <v>143</v>
      </c>
      <c r="AU140" s="229" t="s">
        <v>84</v>
      </c>
      <c r="AY140" s="17" t="s">
        <v>140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148</v>
      </c>
      <c r="BM140" s="229" t="s">
        <v>315</v>
      </c>
    </row>
    <row r="141" s="2" customFormat="1" ht="16.5" customHeight="1">
      <c r="A141" s="38"/>
      <c r="B141" s="39"/>
      <c r="C141" s="218" t="s">
        <v>233</v>
      </c>
      <c r="D141" s="218" t="s">
        <v>143</v>
      </c>
      <c r="E141" s="219" t="s">
        <v>717</v>
      </c>
      <c r="F141" s="220" t="s">
        <v>718</v>
      </c>
      <c r="G141" s="221" t="s">
        <v>686</v>
      </c>
      <c r="H141" s="222">
        <v>5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148</v>
      </c>
      <c r="AT141" s="229" t="s">
        <v>143</v>
      </c>
      <c r="AU141" s="229" t="s">
        <v>84</v>
      </c>
      <c r="AY141" s="17" t="s">
        <v>140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148</v>
      </c>
      <c r="BM141" s="229" t="s">
        <v>324</v>
      </c>
    </row>
    <row r="142" s="2" customFormat="1" ht="16.5" customHeight="1">
      <c r="A142" s="38"/>
      <c r="B142" s="39"/>
      <c r="C142" s="218" t="s">
        <v>238</v>
      </c>
      <c r="D142" s="218" t="s">
        <v>143</v>
      </c>
      <c r="E142" s="219" t="s">
        <v>719</v>
      </c>
      <c r="F142" s="220" t="s">
        <v>720</v>
      </c>
      <c r="G142" s="221" t="s">
        <v>686</v>
      </c>
      <c r="H142" s="222">
        <v>8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148</v>
      </c>
      <c r="AT142" s="229" t="s">
        <v>143</v>
      </c>
      <c r="AU142" s="229" t="s">
        <v>84</v>
      </c>
      <c r="AY142" s="17" t="s">
        <v>140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148</v>
      </c>
      <c r="BM142" s="229" t="s">
        <v>333</v>
      </c>
    </row>
    <row r="143" s="2" customFormat="1" ht="16.5" customHeight="1">
      <c r="A143" s="38"/>
      <c r="B143" s="39"/>
      <c r="C143" s="218" t="s">
        <v>243</v>
      </c>
      <c r="D143" s="218" t="s">
        <v>143</v>
      </c>
      <c r="E143" s="219" t="s">
        <v>721</v>
      </c>
      <c r="F143" s="220" t="s">
        <v>722</v>
      </c>
      <c r="G143" s="221" t="s">
        <v>723</v>
      </c>
      <c r="H143" s="222">
        <v>35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84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148</v>
      </c>
      <c r="BM143" s="229" t="s">
        <v>343</v>
      </c>
    </row>
    <row r="144" s="2" customFormat="1" ht="16.5" customHeight="1">
      <c r="A144" s="38"/>
      <c r="B144" s="39"/>
      <c r="C144" s="218" t="s">
        <v>7</v>
      </c>
      <c r="D144" s="218" t="s">
        <v>143</v>
      </c>
      <c r="E144" s="219" t="s">
        <v>721</v>
      </c>
      <c r="F144" s="220" t="s">
        <v>722</v>
      </c>
      <c r="G144" s="221" t="s">
        <v>723</v>
      </c>
      <c r="H144" s="222">
        <v>10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148</v>
      </c>
      <c r="AT144" s="229" t="s">
        <v>143</v>
      </c>
      <c r="AU144" s="229" t="s">
        <v>84</v>
      </c>
      <c r="AY144" s="17" t="s">
        <v>140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148</v>
      </c>
      <c r="BM144" s="229" t="s">
        <v>356</v>
      </c>
    </row>
    <row r="145" s="2" customFormat="1" ht="16.5" customHeight="1">
      <c r="A145" s="38"/>
      <c r="B145" s="39"/>
      <c r="C145" s="218" t="s">
        <v>252</v>
      </c>
      <c r="D145" s="218" t="s">
        <v>143</v>
      </c>
      <c r="E145" s="219" t="s">
        <v>724</v>
      </c>
      <c r="F145" s="220" t="s">
        <v>725</v>
      </c>
      <c r="G145" s="221" t="s">
        <v>686</v>
      </c>
      <c r="H145" s="222">
        <v>25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148</v>
      </c>
      <c r="AT145" s="229" t="s">
        <v>143</v>
      </c>
      <c r="AU145" s="229" t="s">
        <v>84</v>
      </c>
      <c r="AY145" s="17" t="s">
        <v>140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148</v>
      </c>
      <c r="BM145" s="229" t="s">
        <v>367</v>
      </c>
    </row>
    <row r="146" s="2" customFormat="1" ht="16.5" customHeight="1">
      <c r="A146" s="38"/>
      <c r="B146" s="39"/>
      <c r="C146" s="218" t="s">
        <v>257</v>
      </c>
      <c r="D146" s="218" t="s">
        <v>143</v>
      </c>
      <c r="E146" s="219" t="s">
        <v>726</v>
      </c>
      <c r="F146" s="220" t="s">
        <v>727</v>
      </c>
      <c r="G146" s="221" t="s">
        <v>165</v>
      </c>
      <c r="H146" s="222">
        <v>190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148</v>
      </c>
      <c r="AT146" s="229" t="s">
        <v>143</v>
      </c>
      <c r="AU146" s="229" t="s">
        <v>84</v>
      </c>
      <c r="AY146" s="17" t="s">
        <v>140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148</v>
      </c>
      <c r="BM146" s="229" t="s">
        <v>379</v>
      </c>
    </row>
    <row r="147" s="2" customFormat="1" ht="16.5" customHeight="1">
      <c r="A147" s="38"/>
      <c r="B147" s="39"/>
      <c r="C147" s="218" t="s">
        <v>261</v>
      </c>
      <c r="D147" s="218" t="s">
        <v>143</v>
      </c>
      <c r="E147" s="219" t="s">
        <v>726</v>
      </c>
      <c r="F147" s="220" t="s">
        <v>727</v>
      </c>
      <c r="G147" s="221" t="s">
        <v>165</v>
      </c>
      <c r="H147" s="222">
        <v>60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148</v>
      </c>
      <c r="AT147" s="229" t="s">
        <v>143</v>
      </c>
      <c r="AU147" s="229" t="s">
        <v>84</v>
      </c>
      <c r="AY147" s="17" t="s">
        <v>140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148</v>
      </c>
      <c r="BM147" s="229" t="s">
        <v>388</v>
      </c>
    </row>
    <row r="148" s="2" customFormat="1" ht="16.5" customHeight="1">
      <c r="A148" s="38"/>
      <c r="B148" s="39"/>
      <c r="C148" s="218" t="s">
        <v>265</v>
      </c>
      <c r="D148" s="218" t="s">
        <v>143</v>
      </c>
      <c r="E148" s="219" t="s">
        <v>728</v>
      </c>
      <c r="F148" s="220" t="s">
        <v>729</v>
      </c>
      <c r="G148" s="221" t="s">
        <v>165</v>
      </c>
      <c r="H148" s="222">
        <v>350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148</v>
      </c>
      <c r="AT148" s="229" t="s">
        <v>143</v>
      </c>
      <c r="AU148" s="229" t="s">
        <v>84</v>
      </c>
      <c r="AY148" s="17" t="s">
        <v>140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148</v>
      </c>
      <c r="BM148" s="229" t="s">
        <v>400</v>
      </c>
    </row>
    <row r="149" s="2" customFormat="1" ht="16.5" customHeight="1">
      <c r="A149" s="38"/>
      <c r="B149" s="39"/>
      <c r="C149" s="218" t="s">
        <v>270</v>
      </c>
      <c r="D149" s="218" t="s">
        <v>143</v>
      </c>
      <c r="E149" s="219" t="s">
        <v>728</v>
      </c>
      <c r="F149" s="220" t="s">
        <v>729</v>
      </c>
      <c r="G149" s="221" t="s">
        <v>165</v>
      </c>
      <c r="H149" s="222">
        <v>150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148</v>
      </c>
      <c r="AT149" s="229" t="s">
        <v>143</v>
      </c>
      <c r="AU149" s="229" t="s">
        <v>84</v>
      </c>
      <c r="AY149" s="17" t="s">
        <v>140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148</v>
      </c>
      <c r="BM149" s="229" t="s">
        <v>408</v>
      </c>
    </row>
    <row r="150" s="2" customFormat="1" ht="16.5" customHeight="1">
      <c r="A150" s="38"/>
      <c r="B150" s="39"/>
      <c r="C150" s="218" t="s">
        <v>276</v>
      </c>
      <c r="D150" s="218" t="s">
        <v>143</v>
      </c>
      <c r="E150" s="219" t="s">
        <v>730</v>
      </c>
      <c r="F150" s="220" t="s">
        <v>731</v>
      </c>
      <c r="G150" s="221" t="s">
        <v>165</v>
      </c>
      <c r="H150" s="222">
        <v>480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148</v>
      </c>
      <c r="AT150" s="229" t="s">
        <v>143</v>
      </c>
      <c r="AU150" s="229" t="s">
        <v>84</v>
      </c>
      <c r="AY150" s="17" t="s">
        <v>140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148</v>
      </c>
      <c r="BM150" s="229" t="s">
        <v>420</v>
      </c>
    </row>
    <row r="151" s="2" customFormat="1" ht="16.5" customHeight="1">
      <c r="A151" s="38"/>
      <c r="B151" s="39"/>
      <c r="C151" s="218" t="s">
        <v>282</v>
      </c>
      <c r="D151" s="218" t="s">
        <v>143</v>
      </c>
      <c r="E151" s="219" t="s">
        <v>732</v>
      </c>
      <c r="F151" s="220" t="s">
        <v>733</v>
      </c>
      <c r="G151" s="221" t="s">
        <v>686</v>
      </c>
      <c r="H151" s="222">
        <v>160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148</v>
      </c>
      <c r="AT151" s="229" t="s">
        <v>143</v>
      </c>
      <c r="AU151" s="229" t="s">
        <v>84</v>
      </c>
      <c r="AY151" s="17" t="s">
        <v>140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148</v>
      </c>
      <c r="BM151" s="229" t="s">
        <v>429</v>
      </c>
    </row>
    <row r="152" s="12" customFormat="1" ht="25.92" customHeight="1">
      <c r="A152" s="12"/>
      <c r="B152" s="202"/>
      <c r="C152" s="203"/>
      <c r="D152" s="204" t="s">
        <v>75</v>
      </c>
      <c r="E152" s="205" t="s">
        <v>734</v>
      </c>
      <c r="F152" s="205" t="s">
        <v>735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f>P153</f>
        <v>0</v>
      </c>
      <c r="Q152" s="210"/>
      <c r="R152" s="211">
        <f>R153</f>
        <v>0</v>
      </c>
      <c r="S152" s="210"/>
      <c r="T152" s="212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84</v>
      </c>
      <c r="AT152" s="214" t="s">
        <v>75</v>
      </c>
      <c r="AU152" s="214" t="s">
        <v>76</v>
      </c>
      <c r="AY152" s="213" t="s">
        <v>140</v>
      </c>
      <c r="BK152" s="215">
        <f>BK153</f>
        <v>0</v>
      </c>
    </row>
    <row r="153" s="2" customFormat="1" ht="24.15" customHeight="1">
      <c r="A153" s="38"/>
      <c r="B153" s="39"/>
      <c r="C153" s="218" t="s">
        <v>287</v>
      </c>
      <c r="D153" s="218" t="s">
        <v>143</v>
      </c>
      <c r="E153" s="219" t="s">
        <v>736</v>
      </c>
      <c r="F153" s="220" t="s">
        <v>737</v>
      </c>
      <c r="G153" s="221" t="s">
        <v>165</v>
      </c>
      <c r="H153" s="222">
        <v>150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148</v>
      </c>
      <c r="AT153" s="229" t="s">
        <v>143</v>
      </c>
      <c r="AU153" s="229" t="s">
        <v>84</v>
      </c>
      <c r="AY153" s="17" t="s">
        <v>140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148</v>
      </c>
      <c r="BM153" s="229" t="s">
        <v>441</v>
      </c>
    </row>
    <row r="154" s="12" customFormat="1" ht="25.92" customHeight="1">
      <c r="A154" s="12"/>
      <c r="B154" s="202"/>
      <c r="C154" s="203"/>
      <c r="D154" s="204" t="s">
        <v>75</v>
      </c>
      <c r="E154" s="205" t="s">
        <v>738</v>
      </c>
      <c r="F154" s="205" t="s">
        <v>739</v>
      </c>
      <c r="G154" s="203"/>
      <c r="H154" s="203"/>
      <c r="I154" s="206"/>
      <c r="J154" s="207">
        <f>BK154</f>
        <v>0</v>
      </c>
      <c r="K154" s="203"/>
      <c r="L154" s="208"/>
      <c r="M154" s="209"/>
      <c r="N154" s="210"/>
      <c r="O154" s="210"/>
      <c r="P154" s="211">
        <f>SUM(P155:P158)</f>
        <v>0</v>
      </c>
      <c r="Q154" s="210"/>
      <c r="R154" s="211">
        <f>SUM(R155:R158)</f>
        <v>0</v>
      </c>
      <c r="S154" s="210"/>
      <c r="T154" s="212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84</v>
      </c>
      <c r="AT154" s="214" t="s">
        <v>75</v>
      </c>
      <c r="AU154" s="214" t="s">
        <v>76</v>
      </c>
      <c r="AY154" s="213" t="s">
        <v>140</v>
      </c>
      <c r="BK154" s="215">
        <f>SUM(BK155:BK158)</f>
        <v>0</v>
      </c>
    </row>
    <row r="155" s="2" customFormat="1" ht="21.75" customHeight="1">
      <c r="A155" s="38"/>
      <c r="B155" s="39"/>
      <c r="C155" s="218" t="s">
        <v>294</v>
      </c>
      <c r="D155" s="218" t="s">
        <v>143</v>
      </c>
      <c r="E155" s="219" t="s">
        <v>740</v>
      </c>
      <c r="F155" s="220" t="s">
        <v>741</v>
      </c>
      <c r="G155" s="221" t="s">
        <v>686</v>
      </c>
      <c r="H155" s="222">
        <v>10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148</v>
      </c>
      <c r="AT155" s="229" t="s">
        <v>143</v>
      </c>
      <c r="AU155" s="229" t="s">
        <v>84</v>
      </c>
      <c r="AY155" s="17" t="s">
        <v>140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148</v>
      </c>
      <c r="BM155" s="229" t="s">
        <v>450</v>
      </c>
    </row>
    <row r="156" s="2" customFormat="1" ht="21.75" customHeight="1">
      <c r="A156" s="38"/>
      <c r="B156" s="39"/>
      <c r="C156" s="218" t="s">
        <v>299</v>
      </c>
      <c r="D156" s="218" t="s">
        <v>143</v>
      </c>
      <c r="E156" s="219" t="s">
        <v>742</v>
      </c>
      <c r="F156" s="220" t="s">
        <v>743</v>
      </c>
      <c r="G156" s="221" t="s">
        <v>686</v>
      </c>
      <c r="H156" s="222">
        <v>4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148</v>
      </c>
      <c r="AT156" s="229" t="s">
        <v>143</v>
      </c>
      <c r="AU156" s="229" t="s">
        <v>84</v>
      </c>
      <c r="AY156" s="17" t="s">
        <v>140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148</v>
      </c>
      <c r="BM156" s="229" t="s">
        <v>461</v>
      </c>
    </row>
    <row r="157" s="2" customFormat="1" ht="16.5" customHeight="1">
      <c r="A157" s="38"/>
      <c r="B157" s="39"/>
      <c r="C157" s="218" t="s">
        <v>303</v>
      </c>
      <c r="D157" s="218" t="s">
        <v>143</v>
      </c>
      <c r="E157" s="219" t="s">
        <v>744</v>
      </c>
      <c r="F157" s="220" t="s">
        <v>745</v>
      </c>
      <c r="G157" s="221" t="s">
        <v>686</v>
      </c>
      <c r="H157" s="222">
        <v>150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148</v>
      </c>
      <c r="AT157" s="229" t="s">
        <v>143</v>
      </c>
      <c r="AU157" s="229" t="s">
        <v>84</v>
      </c>
      <c r="AY157" s="17" t="s">
        <v>140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148</v>
      </c>
      <c r="BM157" s="229" t="s">
        <v>473</v>
      </c>
    </row>
    <row r="158" s="2" customFormat="1" ht="16.5" customHeight="1">
      <c r="A158" s="38"/>
      <c r="B158" s="39"/>
      <c r="C158" s="218" t="s">
        <v>310</v>
      </c>
      <c r="D158" s="218" t="s">
        <v>143</v>
      </c>
      <c r="E158" s="219" t="s">
        <v>746</v>
      </c>
      <c r="F158" s="220" t="s">
        <v>747</v>
      </c>
      <c r="G158" s="221" t="s">
        <v>165</v>
      </c>
      <c r="H158" s="222">
        <v>220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148</v>
      </c>
      <c r="AT158" s="229" t="s">
        <v>143</v>
      </c>
      <c r="AU158" s="229" t="s">
        <v>84</v>
      </c>
      <c r="AY158" s="17" t="s">
        <v>140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148</v>
      </c>
      <c r="BM158" s="229" t="s">
        <v>482</v>
      </c>
    </row>
    <row r="159" s="12" customFormat="1" ht="25.92" customHeight="1">
      <c r="A159" s="12"/>
      <c r="B159" s="202"/>
      <c r="C159" s="203"/>
      <c r="D159" s="204" t="s">
        <v>75</v>
      </c>
      <c r="E159" s="205" t="s">
        <v>748</v>
      </c>
      <c r="F159" s="205" t="s">
        <v>749</v>
      </c>
      <c r="G159" s="203"/>
      <c r="H159" s="203"/>
      <c r="I159" s="206"/>
      <c r="J159" s="207">
        <f>BK159</f>
        <v>0</v>
      </c>
      <c r="K159" s="203"/>
      <c r="L159" s="208"/>
      <c r="M159" s="209"/>
      <c r="N159" s="210"/>
      <c r="O159" s="210"/>
      <c r="P159" s="211">
        <f>SUM(P160:P202)</f>
        <v>0</v>
      </c>
      <c r="Q159" s="210"/>
      <c r="R159" s="211">
        <f>SUM(R160:R202)</f>
        <v>0</v>
      </c>
      <c r="S159" s="210"/>
      <c r="T159" s="212">
        <f>SUM(T160:T202)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84</v>
      </c>
      <c r="AT159" s="214" t="s">
        <v>75</v>
      </c>
      <c r="AU159" s="214" t="s">
        <v>76</v>
      </c>
      <c r="AY159" s="213" t="s">
        <v>140</v>
      </c>
      <c r="BK159" s="215">
        <f>SUM(BK160:BK202)</f>
        <v>0</v>
      </c>
    </row>
    <row r="160" s="2" customFormat="1" ht="16.5" customHeight="1">
      <c r="A160" s="38"/>
      <c r="B160" s="39"/>
      <c r="C160" s="218" t="s">
        <v>315</v>
      </c>
      <c r="D160" s="218" t="s">
        <v>143</v>
      </c>
      <c r="E160" s="219" t="s">
        <v>750</v>
      </c>
      <c r="F160" s="220" t="s">
        <v>751</v>
      </c>
      <c r="G160" s="221" t="s">
        <v>373</v>
      </c>
      <c r="H160" s="222">
        <v>190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148</v>
      </c>
      <c r="AT160" s="229" t="s">
        <v>143</v>
      </c>
      <c r="AU160" s="229" t="s">
        <v>84</v>
      </c>
      <c r="AY160" s="17" t="s">
        <v>140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148</v>
      </c>
      <c r="BM160" s="229" t="s">
        <v>493</v>
      </c>
    </row>
    <row r="161" s="2" customFormat="1" ht="16.5" customHeight="1">
      <c r="A161" s="38"/>
      <c r="B161" s="39"/>
      <c r="C161" s="218" t="s">
        <v>320</v>
      </c>
      <c r="D161" s="218" t="s">
        <v>143</v>
      </c>
      <c r="E161" s="219" t="s">
        <v>752</v>
      </c>
      <c r="F161" s="220" t="s">
        <v>753</v>
      </c>
      <c r="G161" s="221" t="s">
        <v>373</v>
      </c>
      <c r="H161" s="222">
        <v>60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148</v>
      </c>
      <c r="AT161" s="229" t="s">
        <v>143</v>
      </c>
      <c r="AU161" s="229" t="s">
        <v>84</v>
      </c>
      <c r="AY161" s="17" t="s">
        <v>140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148</v>
      </c>
      <c r="BM161" s="229" t="s">
        <v>501</v>
      </c>
    </row>
    <row r="162" s="2" customFormat="1" ht="16.5" customHeight="1">
      <c r="A162" s="38"/>
      <c r="B162" s="39"/>
      <c r="C162" s="218" t="s">
        <v>324</v>
      </c>
      <c r="D162" s="218" t="s">
        <v>143</v>
      </c>
      <c r="E162" s="219" t="s">
        <v>754</v>
      </c>
      <c r="F162" s="220" t="s">
        <v>755</v>
      </c>
      <c r="G162" s="221" t="s">
        <v>373</v>
      </c>
      <c r="H162" s="222">
        <v>150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148</v>
      </c>
      <c r="AT162" s="229" t="s">
        <v>143</v>
      </c>
      <c r="AU162" s="229" t="s">
        <v>84</v>
      </c>
      <c r="AY162" s="17" t="s">
        <v>140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148</v>
      </c>
      <c r="BM162" s="229" t="s">
        <v>509</v>
      </c>
    </row>
    <row r="163" s="2" customFormat="1" ht="16.5" customHeight="1">
      <c r="A163" s="38"/>
      <c r="B163" s="39"/>
      <c r="C163" s="218" t="s">
        <v>329</v>
      </c>
      <c r="D163" s="218" t="s">
        <v>143</v>
      </c>
      <c r="E163" s="219" t="s">
        <v>756</v>
      </c>
      <c r="F163" s="220" t="s">
        <v>757</v>
      </c>
      <c r="G163" s="221" t="s">
        <v>373</v>
      </c>
      <c r="H163" s="222">
        <v>480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148</v>
      </c>
      <c r="AT163" s="229" t="s">
        <v>143</v>
      </c>
      <c r="AU163" s="229" t="s">
        <v>84</v>
      </c>
      <c r="AY163" s="17" t="s">
        <v>140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148</v>
      </c>
      <c r="BM163" s="229" t="s">
        <v>517</v>
      </c>
    </row>
    <row r="164" s="2" customFormat="1" ht="16.5" customHeight="1">
      <c r="A164" s="38"/>
      <c r="B164" s="39"/>
      <c r="C164" s="218" t="s">
        <v>333</v>
      </c>
      <c r="D164" s="218" t="s">
        <v>143</v>
      </c>
      <c r="E164" s="219" t="s">
        <v>758</v>
      </c>
      <c r="F164" s="220" t="s">
        <v>759</v>
      </c>
      <c r="G164" s="221" t="s">
        <v>373</v>
      </c>
      <c r="H164" s="222">
        <v>350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148</v>
      </c>
      <c r="AT164" s="229" t="s">
        <v>143</v>
      </c>
      <c r="AU164" s="229" t="s">
        <v>84</v>
      </c>
      <c r="AY164" s="17" t="s">
        <v>140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148</v>
      </c>
      <c r="BM164" s="229" t="s">
        <v>527</v>
      </c>
    </row>
    <row r="165" s="2" customFormat="1" ht="16.5" customHeight="1">
      <c r="A165" s="38"/>
      <c r="B165" s="39"/>
      <c r="C165" s="218" t="s">
        <v>337</v>
      </c>
      <c r="D165" s="218" t="s">
        <v>143</v>
      </c>
      <c r="E165" s="219" t="s">
        <v>760</v>
      </c>
      <c r="F165" s="220" t="s">
        <v>761</v>
      </c>
      <c r="G165" s="221" t="s">
        <v>373</v>
      </c>
      <c r="H165" s="222">
        <v>150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148</v>
      </c>
      <c r="AT165" s="229" t="s">
        <v>143</v>
      </c>
      <c r="AU165" s="229" t="s">
        <v>84</v>
      </c>
      <c r="AY165" s="17" t="s">
        <v>140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148</v>
      </c>
      <c r="BM165" s="229" t="s">
        <v>536</v>
      </c>
    </row>
    <row r="166" s="2" customFormat="1" ht="16.5" customHeight="1">
      <c r="A166" s="38"/>
      <c r="B166" s="39"/>
      <c r="C166" s="218" t="s">
        <v>343</v>
      </c>
      <c r="D166" s="218" t="s">
        <v>143</v>
      </c>
      <c r="E166" s="219" t="s">
        <v>762</v>
      </c>
      <c r="F166" s="220" t="s">
        <v>763</v>
      </c>
      <c r="G166" s="221" t="s">
        <v>723</v>
      </c>
      <c r="H166" s="222">
        <v>60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148</v>
      </c>
      <c r="AT166" s="229" t="s">
        <v>143</v>
      </c>
      <c r="AU166" s="229" t="s">
        <v>84</v>
      </c>
      <c r="AY166" s="17" t="s">
        <v>140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148</v>
      </c>
      <c r="BM166" s="229" t="s">
        <v>544</v>
      </c>
    </row>
    <row r="167" s="2" customFormat="1" ht="16.5" customHeight="1">
      <c r="A167" s="38"/>
      <c r="B167" s="39"/>
      <c r="C167" s="218" t="s">
        <v>347</v>
      </c>
      <c r="D167" s="218" t="s">
        <v>143</v>
      </c>
      <c r="E167" s="219" t="s">
        <v>764</v>
      </c>
      <c r="F167" s="220" t="s">
        <v>765</v>
      </c>
      <c r="G167" s="221" t="s">
        <v>766</v>
      </c>
      <c r="H167" s="222">
        <v>20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148</v>
      </c>
      <c r="AT167" s="229" t="s">
        <v>143</v>
      </c>
      <c r="AU167" s="229" t="s">
        <v>84</v>
      </c>
      <c r="AY167" s="17" t="s">
        <v>140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148</v>
      </c>
      <c r="BM167" s="229" t="s">
        <v>767</v>
      </c>
    </row>
    <row r="168" s="2" customFormat="1" ht="16.5" customHeight="1">
      <c r="A168" s="38"/>
      <c r="B168" s="39"/>
      <c r="C168" s="218" t="s">
        <v>356</v>
      </c>
      <c r="D168" s="218" t="s">
        <v>143</v>
      </c>
      <c r="E168" s="219" t="s">
        <v>768</v>
      </c>
      <c r="F168" s="220" t="s">
        <v>769</v>
      </c>
      <c r="G168" s="221" t="s">
        <v>766</v>
      </c>
      <c r="H168" s="222">
        <v>20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148</v>
      </c>
      <c r="AT168" s="229" t="s">
        <v>143</v>
      </c>
      <c r="AU168" s="229" t="s">
        <v>84</v>
      </c>
      <c r="AY168" s="17" t="s">
        <v>140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148</v>
      </c>
      <c r="BM168" s="229" t="s">
        <v>770</v>
      </c>
    </row>
    <row r="169" s="2" customFormat="1" ht="16.5" customHeight="1">
      <c r="A169" s="38"/>
      <c r="B169" s="39"/>
      <c r="C169" s="218" t="s">
        <v>363</v>
      </c>
      <c r="D169" s="218" t="s">
        <v>143</v>
      </c>
      <c r="E169" s="219" t="s">
        <v>771</v>
      </c>
      <c r="F169" s="220" t="s">
        <v>772</v>
      </c>
      <c r="G169" s="221" t="s">
        <v>766</v>
      </c>
      <c r="H169" s="222">
        <v>16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148</v>
      </c>
      <c r="AT169" s="229" t="s">
        <v>143</v>
      </c>
      <c r="AU169" s="229" t="s">
        <v>84</v>
      </c>
      <c r="AY169" s="17" t="s">
        <v>140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148</v>
      </c>
      <c r="BM169" s="229" t="s">
        <v>773</v>
      </c>
    </row>
    <row r="170" s="2" customFormat="1" ht="16.5" customHeight="1">
      <c r="A170" s="38"/>
      <c r="B170" s="39"/>
      <c r="C170" s="218" t="s">
        <v>367</v>
      </c>
      <c r="D170" s="218" t="s">
        <v>143</v>
      </c>
      <c r="E170" s="219" t="s">
        <v>771</v>
      </c>
      <c r="F170" s="220" t="s">
        <v>772</v>
      </c>
      <c r="G170" s="221" t="s">
        <v>766</v>
      </c>
      <c r="H170" s="222">
        <v>8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148</v>
      </c>
      <c r="AT170" s="229" t="s">
        <v>143</v>
      </c>
      <c r="AU170" s="229" t="s">
        <v>84</v>
      </c>
      <c r="AY170" s="17" t="s">
        <v>140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148</v>
      </c>
      <c r="BM170" s="229" t="s">
        <v>774</v>
      </c>
    </row>
    <row r="171" s="2" customFormat="1" ht="16.5" customHeight="1">
      <c r="A171" s="38"/>
      <c r="B171" s="39"/>
      <c r="C171" s="218" t="s">
        <v>372</v>
      </c>
      <c r="D171" s="218" t="s">
        <v>143</v>
      </c>
      <c r="E171" s="219" t="s">
        <v>775</v>
      </c>
      <c r="F171" s="220" t="s">
        <v>776</v>
      </c>
      <c r="G171" s="221" t="s">
        <v>766</v>
      </c>
      <c r="H171" s="222">
        <v>16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148</v>
      </c>
      <c r="AT171" s="229" t="s">
        <v>143</v>
      </c>
      <c r="AU171" s="229" t="s">
        <v>84</v>
      </c>
      <c r="AY171" s="17" t="s">
        <v>140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148</v>
      </c>
      <c r="BM171" s="229" t="s">
        <v>777</v>
      </c>
    </row>
    <row r="172" s="2" customFormat="1" ht="16.5" customHeight="1">
      <c r="A172" s="38"/>
      <c r="B172" s="39"/>
      <c r="C172" s="218" t="s">
        <v>379</v>
      </c>
      <c r="D172" s="218" t="s">
        <v>143</v>
      </c>
      <c r="E172" s="219" t="s">
        <v>775</v>
      </c>
      <c r="F172" s="220" t="s">
        <v>776</v>
      </c>
      <c r="G172" s="221" t="s">
        <v>766</v>
      </c>
      <c r="H172" s="222">
        <v>8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148</v>
      </c>
      <c r="AT172" s="229" t="s">
        <v>143</v>
      </c>
      <c r="AU172" s="229" t="s">
        <v>84</v>
      </c>
      <c r="AY172" s="17" t="s">
        <v>140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148</v>
      </c>
      <c r="BM172" s="229" t="s">
        <v>556</v>
      </c>
    </row>
    <row r="173" s="2" customFormat="1" ht="16.5" customHeight="1">
      <c r="A173" s="38"/>
      <c r="B173" s="39"/>
      <c r="C173" s="218" t="s">
        <v>383</v>
      </c>
      <c r="D173" s="218" t="s">
        <v>143</v>
      </c>
      <c r="E173" s="219" t="s">
        <v>775</v>
      </c>
      <c r="F173" s="220" t="s">
        <v>776</v>
      </c>
      <c r="G173" s="221" t="s">
        <v>766</v>
      </c>
      <c r="H173" s="222">
        <v>7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148</v>
      </c>
      <c r="AT173" s="229" t="s">
        <v>143</v>
      </c>
      <c r="AU173" s="229" t="s">
        <v>84</v>
      </c>
      <c r="AY173" s="17" t="s">
        <v>140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148</v>
      </c>
      <c r="BM173" s="229" t="s">
        <v>565</v>
      </c>
    </row>
    <row r="174" s="2" customFormat="1" ht="16.5" customHeight="1">
      <c r="A174" s="38"/>
      <c r="B174" s="39"/>
      <c r="C174" s="218" t="s">
        <v>388</v>
      </c>
      <c r="D174" s="218" t="s">
        <v>143</v>
      </c>
      <c r="E174" s="219" t="s">
        <v>775</v>
      </c>
      <c r="F174" s="220" t="s">
        <v>776</v>
      </c>
      <c r="G174" s="221" t="s">
        <v>766</v>
      </c>
      <c r="H174" s="222">
        <v>75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148</v>
      </c>
      <c r="AT174" s="229" t="s">
        <v>143</v>
      </c>
      <c r="AU174" s="229" t="s">
        <v>84</v>
      </c>
      <c r="AY174" s="17" t="s">
        <v>140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148</v>
      </c>
      <c r="BM174" s="229" t="s">
        <v>573</v>
      </c>
    </row>
    <row r="175" s="2" customFormat="1" ht="16.5" customHeight="1">
      <c r="A175" s="38"/>
      <c r="B175" s="39"/>
      <c r="C175" s="218" t="s">
        <v>393</v>
      </c>
      <c r="D175" s="218" t="s">
        <v>143</v>
      </c>
      <c r="E175" s="219" t="s">
        <v>775</v>
      </c>
      <c r="F175" s="220" t="s">
        <v>776</v>
      </c>
      <c r="G175" s="221" t="s">
        <v>766</v>
      </c>
      <c r="H175" s="222">
        <v>6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148</v>
      </c>
      <c r="AT175" s="229" t="s">
        <v>143</v>
      </c>
      <c r="AU175" s="229" t="s">
        <v>84</v>
      </c>
      <c r="AY175" s="17" t="s">
        <v>140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148</v>
      </c>
      <c r="BM175" s="229" t="s">
        <v>582</v>
      </c>
    </row>
    <row r="176" s="2" customFormat="1" ht="16.5" customHeight="1">
      <c r="A176" s="38"/>
      <c r="B176" s="39"/>
      <c r="C176" s="218" t="s">
        <v>400</v>
      </c>
      <c r="D176" s="218" t="s">
        <v>143</v>
      </c>
      <c r="E176" s="219" t="s">
        <v>775</v>
      </c>
      <c r="F176" s="220" t="s">
        <v>776</v>
      </c>
      <c r="G176" s="221" t="s">
        <v>766</v>
      </c>
      <c r="H176" s="222">
        <v>5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148</v>
      </c>
      <c r="AT176" s="229" t="s">
        <v>143</v>
      </c>
      <c r="AU176" s="229" t="s">
        <v>84</v>
      </c>
      <c r="AY176" s="17" t="s">
        <v>140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148</v>
      </c>
      <c r="BM176" s="229" t="s">
        <v>591</v>
      </c>
    </row>
    <row r="177" s="2" customFormat="1" ht="16.5" customHeight="1">
      <c r="A177" s="38"/>
      <c r="B177" s="39"/>
      <c r="C177" s="218" t="s">
        <v>404</v>
      </c>
      <c r="D177" s="218" t="s">
        <v>143</v>
      </c>
      <c r="E177" s="219" t="s">
        <v>778</v>
      </c>
      <c r="F177" s="220" t="s">
        <v>779</v>
      </c>
      <c r="G177" s="221" t="s">
        <v>766</v>
      </c>
      <c r="H177" s="222">
        <v>7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148</v>
      </c>
      <c r="AT177" s="229" t="s">
        <v>143</v>
      </c>
      <c r="AU177" s="229" t="s">
        <v>84</v>
      </c>
      <c r="AY177" s="17" t="s">
        <v>140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148</v>
      </c>
      <c r="BM177" s="229" t="s">
        <v>599</v>
      </c>
    </row>
    <row r="178" s="2" customFormat="1" ht="16.5" customHeight="1">
      <c r="A178" s="38"/>
      <c r="B178" s="39"/>
      <c r="C178" s="218" t="s">
        <v>408</v>
      </c>
      <c r="D178" s="218" t="s">
        <v>143</v>
      </c>
      <c r="E178" s="219" t="s">
        <v>780</v>
      </c>
      <c r="F178" s="220" t="s">
        <v>781</v>
      </c>
      <c r="G178" s="221" t="s">
        <v>766</v>
      </c>
      <c r="H178" s="222">
        <v>5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148</v>
      </c>
      <c r="AT178" s="229" t="s">
        <v>143</v>
      </c>
      <c r="AU178" s="229" t="s">
        <v>84</v>
      </c>
      <c r="AY178" s="17" t="s">
        <v>140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148</v>
      </c>
      <c r="BM178" s="229" t="s">
        <v>614</v>
      </c>
    </row>
    <row r="179" s="2" customFormat="1" ht="16.5" customHeight="1">
      <c r="A179" s="38"/>
      <c r="B179" s="39"/>
      <c r="C179" s="218" t="s">
        <v>413</v>
      </c>
      <c r="D179" s="218" t="s">
        <v>143</v>
      </c>
      <c r="E179" s="219" t="s">
        <v>782</v>
      </c>
      <c r="F179" s="220" t="s">
        <v>783</v>
      </c>
      <c r="G179" s="221" t="s">
        <v>766</v>
      </c>
      <c r="H179" s="222">
        <v>75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148</v>
      </c>
      <c r="AT179" s="229" t="s">
        <v>143</v>
      </c>
      <c r="AU179" s="229" t="s">
        <v>84</v>
      </c>
      <c r="AY179" s="17" t="s">
        <v>140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148</v>
      </c>
      <c r="BM179" s="229" t="s">
        <v>622</v>
      </c>
    </row>
    <row r="180" s="2" customFormat="1" ht="16.5" customHeight="1">
      <c r="A180" s="38"/>
      <c r="B180" s="39"/>
      <c r="C180" s="218" t="s">
        <v>420</v>
      </c>
      <c r="D180" s="218" t="s">
        <v>143</v>
      </c>
      <c r="E180" s="219" t="s">
        <v>784</v>
      </c>
      <c r="F180" s="220" t="s">
        <v>785</v>
      </c>
      <c r="G180" s="221" t="s">
        <v>766</v>
      </c>
      <c r="H180" s="222">
        <v>16</v>
      </c>
      <c r="I180" s="223"/>
      <c r="J180" s="224">
        <f>ROUND(I180*H180,2)</f>
        <v>0</v>
      </c>
      <c r="K180" s="220" t="s">
        <v>1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148</v>
      </c>
      <c r="AT180" s="229" t="s">
        <v>143</v>
      </c>
      <c r="AU180" s="229" t="s">
        <v>84</v>
      </c>
      <c r="AY180" s="17" t="s">
        <v>140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148</v>
      </c>
      <c r="BM180" s="229" t="s">
        <v>631</v>
      </c>
    </row>
    <row r="181" s="2" customFormat="1" ht="16.5" customHeight="1">
      <c r="A181" s="38"/>
      <c r="B181" s="39"/>
      <c r="C181" s="218" t="s">
        <v>425</v>
      </c>
      <c r="D181" s="218" t="s">
        <v>143</v>
      </c>
      <c r="E181" s="219" t="s">
        <v>786</v>
      </c>
      <c r="F181" s="220" t="s">
        <v>787</v>
      </c>
      <c r="G181" s="221" t="s">
        <v>766</v>
      </c>
      <c r="H181" s="222">
        <v>8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148</v>
      </c>
      <c r="AT181" s="229" t="s">
        <v>143</v>
      </c>
      <c r="AU181" s="229" t="s">
        <v>84</v>
      </c>
      <c r="AY181" s="17" t="s">
        <v>140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148</v>
      </c>
      <c r="BM181" s="229" t="s">
        <v>638</v>
      </c>
    </row>
    <row r="182" s="2" customFormat="1" ht="16.5" customHeight="1">
      <c r="A182" s="38"/>
      <c r="B182" s="39"/>
      <c r="C182" s="218" t="s">
        <v>429</v>
      </c>
      <c r="D182" s="218" t="s">
        <v>143</v>
      </c>
      <c r="E182" s="219" t="s">
        <v>788</v>
      </c>
      <c r="F182" s="220" t="s">
        <v>789</v>
      </c>
      <c r="G182" s="221" t="s">
        <v>766</v>
      </c>
      <c r="H182" s="222">
        <v>7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148</v>
      </c>
      <c r="AT182" s="229" t="s">
        <v>143</v>
      </c>
      <c r="AU182" s="229" t="s">
        <v>84</v>
      </c>
      <c r="AY182" s="17" t="s">
        <v>140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148</v>
      </c>
      <c r="BM182" s="229" t="s">
        <v>651</v>
      </c>
    </row>
    <row r="183" s="2" customFormat="1" ht="16.5" customHeight="1">
      <c r="A183" s="38"/>
      <c r="B183" s="39"/>
      <c r="C183" s="218" t="s">
        <v>436</v>
      </c>
      <c r="D183" s="218" t="s">
        <v>143</v>
      </c>
      <c r="E183" s="219" t="s">
        <v>790</v>
      </c>
      <c r="F183" s="220" t="s">
        <v>791</v>
      </c>
      <c r="G183" s="221" t="s">
        <v>766</v>
      </c>
      <c r="H183" s="222">
        <v>6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148</v>
      </c>
      <c r="AT183" s="229" t="s">
        <v>143</v>
      </c>
      <c r="AU183" s="229" t="s">
        <v>84</v>
      </c>
      <c r="AY183" s="17" t="s">
        <v>140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148</v>
      </c>
      <c r="BM183" s="229" t="s">
        <v>663</v>
      </c>
    </row>
    <row r="184" s="2" customFormat="1" ht="16.5" customHeight="1">
      <c r="A184" s="38"/>
      <c r="B184" s="39"/>
      <c r="C184" s="218" t="s">
        <v>441</v>
      </c>
      <c r="D184" s="218" t="s">
        <v>143</v>
      </c>
      <c r="E184" s="219" t="s">
        <v>792</v>
      </c>
      <c r="F184" s="220" t="s">
        <v>793</v>
      </c>
      <c r="G184" s="221" t="s">
        <v>723</v>
      </c>
      <c r="H184" s="222">
        <v>120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148</v>
      </c>
      <c r="AT184" s="229" t="s">
        <v>143</v>
      </c>
      <c r="AU184" s="229" t="s">
        <v>84</v>
      </c>
      <c r="AY184" s="17" t="s">
        <v>140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148</v>
      </c>
      <c r="BM184" s="229" t="s">
        <v>794</v>
      </c>
    </row>
    <row r="185" s="2" customFormat="1" ht="16.5" customHeight="1">
      <c r="A185" s="38"/>
      <c r="B185" s="39"/>
      <c r="C185" s="218" t="s">
        <v>446</v>
      </c>
      <c r="D185" s="218" t="s">
        <v>143</v>
      </c>
      <c r="E185" s="219" t="s">
        <v>795</v>
      </c>
      <c r="F185" s="220" t="s">
        <v>796</v>
      </c>
      <c r="G185" s="221" t="s">
        <v>723</v>
      </c>
      <c r="H185" s="222">
        <v>20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148</v>
      </c>
      <c r="AT185" s="229" t="s">
        <v>143</v>
      </c>
      <c r="AU185" s="229" t="s">
        <v>84</v>
      </c>
      <c r="AY185" s="17" t="s">
        <v>140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148</v>
      </c>
      <c r="BM185" s="229" t="s">
        <v>797</v>
      </c>
    </row>
    <row r="186" s="2" customFormat="1" ht="16.5" customHeight="1">
      <c r="A186" s="38"/>
      <c r="B186" s="39"/>
      <c r="C186" s="218" t="s">
        <v>450</v>
      </c>
      <c r="D186" s="218" t="s">
        <v>143</v>
      </c>
      <c r="E186" s="219" t="s">
        <v>795</v>
      </c>
      <c r="F186" s="220" t="s">
        <v>796</v>
      </c>
      <c r="G186" s="221" t="s">
        <v>723</v>
      </c>
      <c r="H186" s="222">
        <v>10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148</v>
      </c>
      <c r="AT186" s="229" t="s">
        <v>143</v>
      </c>
      <c r="AU186" s="229" t="s">
        <v>84</v>
      </c>
      <c r="AY186" s="17" t="s">
        <v>140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148</v>
      </c>
      <c r="BM186" s="229" t="s">
        <v>798</v>
      </c>
    </row>
    <row r="187" s="2" customFormat="1" ht="16.5" customHeight="1">
      <c r="A187" s="38"/>
      <c r="B187" s="39"/>
      <c r="C187" s="218" t="s">
        <v>455</v>
      </c>
      <c r="D187" s="218" t="s">
        <v>143</v>
      </c>
      <c r="E187" s="219" t="s">
        <v>799</v>
      </c>
      <c r="F187" s="220" t="s">
        <v>800</v>
      </c>
      <c r="G187" s="221" t="s">
        <v>723</v>
      </c>
      <c r="H187" s="222">
        <v>10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148</v>
      </c>
      <c r="AT187" s="229" t="s">
        <v>143</v>
      </c>
      <c r="AU187" s="229" t="s">
        <v>84</v>
      </c>
      <c r="AY187" s="17" t="s">
        <v>140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148</v>
      </c>
      <c r="BM187" s="229" t="s">
        <v>801</v>
      </c>
    </row>
    <row r="188" s="2" customFormat="1" ht="16.5" customHeight="1">
      <c r="A188" s="38"/>
      <c r="B188" s="39"/>
      <c r="C188" s="218" t="s">
        <v>461</v>
      </c>
      <c r="D188" s="218" t="s">
        <v>143</v>
      </c>
      <c r="E188" s="219" t="s">
        <v>802</v>
      </c>
      <c r="F188" s="220" t="s">
        <v>803</v>
      </c>
      <c r="G188" s="221" t="s">
        <v>723</v>
      </c>
      <c r="H188" s="222">
        <v>15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148</v>
      </c>
      <c r="AT188" s="229" t="s">
        <v>143</v>
      </c>
      <c r="AU188" s="229" t="s">
        <v>84</v>
      </c>
      <c r="AY188" s="17" t="s">
        <v>140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148</v>
      </c>
      <c r="BM188" s="229" t="s">
        <v>804</v>
      </c>
    </row>
    <row r="189" s="2" customFormat="1" ht="16.5" customHeight="1">
      <c r="A189" s="38"/>
      <c r="B189" s="39"/>
      <c r="C189" s="218" t="s">
        <v>467</v>
      </c>
      <c r="D189" s="218" t="s">
        <v>143</v>
      </c>
      <c r="E189" s="219" t="s">
        <v>805</v>
      </c>
      <c r="F189" s="220" t="s">
        <v>806</v>
      </c>
      <c r="G189" s="221" t="s">
        <v>373</v>
      </c>
      <c r="H189" s="222">
        <v>20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148</v>
      </c>
      <c r="AT189" s="229" t="s">
        <v>143</v>
      </c>
      <c r="AU189" s="229" t="s">
        <v>84</v>
      </c>
      <c r="AY189" s="17" t="s">
        <v>140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148</v>
      </c>
      <c r="BM189" s="229" t="s">
        <v>807</v>
      </c>
    </row>
    <row r="190" s="2" customFormat="1" ht="16.5" customHeight="1">
      <c r="A190" s="38"/>
      <c r="B190" s="39"/>
      <c r="C190" s="218" t="s">
        <v>473</v>
      </c>
      <c r="D190" s="218" t="s">
        <v>143</v>
      </c>
      <c r="E190" s="219" t="s">
        <v>808</v>
      </c>
      <c r="F190" s="220" t="s">
        <v>809</v>
      </c>
      <c r="G190" s="221" t="s">
        <v>766</v>
      </c>
      <c r="H190" s="222">
        <v>160</v>
      </c>
      <c r="I190" s="223"/>
      <c r="J190" s="224">
        <f>ROUND(I190*H190,2)</f>
        <v>0</v>
      </c>
      <c r="K190" s="220" t="s">
        <v>1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148</v>
      </c>
      <c r="AT190" s="229" t="s">
        <v>143</v>
      </c>
      <c r="AU190" s="229" t="s">
        <v>84</v>
      </c>
      <c r="AY190" s="17" t="s">
        <v>140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148</v>
      </c>
      <c r="BM190" s="229" t="s">
        <v>810</v>
      </c>
    </row>
    <row r="191" s="2" customFormat="1" ht="16.5" customHeight="1">
      <c r="A191" s="38"/>
      <c r="B191" s="39"/>
      <c r="C191" s="218" t="s">
        <v>478</v>
      </c>
      <c r="D191" s="218" t="s">
        <v>143</v>
      </c>
      <c r="E191" s="219" t="s">
        <v>811</v>
      </c>
      <c r="F191" s="220" t="s">
        <v>812</v>
      </c>
      <c r="G191" s="221" t="s">
        <v>766</v>
      </c>
      <c r="H191" s="222">
        <v>10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148</v>
      </c>
      <c r="AT191" s="229" t="s">
        <v>143</v>
      </c>
      <c r="AU191" s="229" t="s">
        <v>84</v>
      </c>
      <c r="AY191" s="17" t="s">
        <v>140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148</v>
      </c>
      <c r="BM191" s="229" t="s">
        <v>813</v>
      </c>
    </row>
    <row r="192" s="2" customFormat="1" ht="16.5" customHeight="1">
      <c r="A192" s="38"/>
      <c r="B192" s="39"/>
      <c r="C192" s="218" t="s">
        <v>482</v>
      </c>
      <c r="D192" s="218" t="s">
        <v>143</v>
      </c>
      <c r="E192" s="219" t="s">
        <v>814</v>
      </c>
      <c r="F192" s="220" t="s">
        <v>815</v>
      </c>
      <c r="G192" s="221" t="s">
        <v>766</v>
      </c>
      <c r="H192" s="222">
        <v>12.5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148</v>
      </c>
      <c r="AT192" s="229" t="s">
        <v>143</v>
      </c>
      <c r="AU192" s="229" t="s">
        <v>84</v>
      </c>
      <c r="AY192" s="17" t="s">
        <v>140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148</v>
      </c>
      <c r="BM192" s="229" t="s">
        <v>816</v>
      </c>
    </row>
    <row r="193" s="2" customFormat="1" ht="16.5" customHeight="1">
      <c r="A193" s="38"/>
      <c r="B193" s="39"/>
      <c r="C193" s="218" t="s">
        <v>487</v>
      </c>
      <c r="D193" s="218" t="s">
        <v>143</v>
      </c>
      <c r="E193" s="219" t="s">
        <v>817</v>
      </c>
      <c r="F193" s="220" t="s">
        <v>818</v>
      </c>
      <c r="G193" s="221" t="s">
        <v>766</v>
      </c>
      <c r="H193" s="222">
        <v>25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148</v>
      </c>
      <c r="AT193" s="229" t="s">
        <v>143</v>
      </c>
      <c r="AU193" s="229" t="s">
        <v>84</v>
      </c>
      <c r="AY193" s="17" t="s">
        <v>140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148</v>
      </c>
      <c r="BM193" s="229" t="s">
        <v>819</v>
      </c>
    </row>
    <row r="194" s="2" customFormat="1" ht="16.5" customHeight="1">
      <c r="A194" s="38"/>
      <c r="B194" s="39"/>
      <c r="C194" s="218" t="s">
        <v>493</v>
      </c>
      <c r="D194" s="218" t="s">
        <v>143</v>
      </c>
      <c r="E194" s="219" t="s">
        <v>817</v>
      </c>
      <c r="F194" s="220" t="s">
        <v>818</v>
      </c>
      <c r="G194" s="221" t="s">
        <v>766</v>
      </c>
      <c r="H194" s="222">
        <v>40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148</v>
      </c>
      <c r="AT194" s="229" t="s">
        <v>143</v>
      </c>
      <c r="AU194" s="229" t="s">
        <v>84</v>
      </c>
      <c r="AY194" s="17" t="s">
        <v>140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148</v>
      </c>
      <c r="BM194" s="229" t="s">
        <v>820</v>
      </c>
    </row>
    <row r="195" s="2" customFormat="1" ht="16.5" customHeight="1">
      <c r="A195" s="38"/>
      <c r="B195" s="39"/>
      <c r="C195" s="218" t="s">
        <v>497</v>
      </c>
      <c r="D195" s="218" t="s">
        <v>143</v>
      </c>
      <c r="E195" s="219" t="s">
        <v>821</v>
      </c>
      <c r="F195" s="220" t="s">
        <v>822</v>
      </c>
      <c r="G195" s="221" t="s">
        <v>766</v>
      </c>
      <c r="H195" s="222">
        <v>20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148</v>
      </c>
      <c r="AT195" s="229" t="s">
        <v>143</v>
      </c>
      <c r="AU195" s="229" t="s">
        <v>84</v>
      </c>
      <c r="AY195" s="17" t="s">
        <v>140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148</v>
      </c>
      <c r="BM195" s="229" t="s">
        <v>823</v>
      </c>
    </row>
    <row r="196" s="2" customFormat="1" ht="16.5" customHeight="1">
      <c r="A196" s="38"/>
      <c r="B196" s="39"/>
      <c r="C196" s="218" t="s">
        <v>501</v>
      </c>
      <c r="D196" s="218" t="s">
        <v>143</v>
      </c>
      <c r="E196" s="219" t="s">
        <v>824</v>
      </c>
      <c r="F196" s="220" t="s">
        <v>825</v>
      </c>
      <c r="G196" s="221" t="s">
        <v>766</v>
      </c>
      <c r="H196" s="222">
        <v>20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148</v>
      </c>
      <c r="AT196" s="229" t="s">
        <v>143</v>
      </c>
      <c r="AU196" s="229" t="s">
        <v>84</v>
      </c>
      <c r="AY196" s="17" t="s">
        <v>140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148</v>
      </c>
      <c r="BM196" s="229" t="s">
        <v>826</v>
      </c>
    </row>
    <row r="197" s="2" customFormat="1" ht="16.5" customHeight="1">
      <c r="A197" s="38"/>
      <c r="B197" s="39"/>
      <c r="C197" s="218" t="s">
        <v>505</v>
      </c>
      <c r="D197" s="218" t="s">
        <v>143</v>
      </c>
      <c r="E197" s="219" t="s">
        <v>827</v>
      </c>
      <c r="F197" s="220" t="s">
        <v>828</v>
      </c>
      <c r="G197" s="221" t="s">
        <v>766</v>
      </c>
      <c r="H197" s="222">
        <v>25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148</v>
      </c>
      <c r="AT197" s="229" t="s">
        <v>143</v>
      </c>
      <c r="AU197" s="229" t="s">
        <v>84</v>
      </c>
      <c r="AY197" s="17" t="s">
        <v>140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148</v>
      </c>
      <c r="BM197" s="229" t="s">
        <v>829</v>
      </c>
    </row>
    <row r="198" s="2" customFormat="1" ht="16.5" customHeight="1">
      <c r="A198" s="38"/>
      <c r="B198" s="39"/>
      <c r="C198" s="218" t="s">
        <v>509</v>
      </c>
      <c r="D198" s="218" t="s">
        <v>143</v>
      </c>
      <c r="E198" s="219" t="s">
        <v>830</v>
      </c>
      <c r="F198" s="220" t="s">
        <v>831</v>
      </c>
      <c r="G198" s="221" t="s">
        <v>766</v>
      </c>
      <c r="H198" s="222">
        <v>3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148</v>
      </c>
      <c r="AT198" s="229" t="s">
        <v>143</v>
      </c>
      <c r="AU198" s="229" t="s">
        <v>84</v>
      </c>
      <c r="AY198" s="17" t="s">
        <v>140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148</v>
      </c>
      <c r="BM198" s="229" t="s">
        <v>832</v>
      </c>
    </row>
    <row r="199" s="2" customFormat="1" ht="21.75" customHeight="1">
      <c r="A199" s="38"/>
      <c r="B199" s="39"/>
      <c r="C199" s="218" t="s">
        <v>513</v>
      </c>
      <c r="D199" s="218" t="s">
        <v>143</v>
      </c>
      <c r="E199" s="219" t="s">
        <v>833</v>
      </c>
      <c r="F199" s="220" t="s">
        <v>834</v>
      </c>
      <c r="G199" s="221" t="s">
        <v>766</v>
      </c>
      <c r="H199" s="222">
        <v>5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148</v>
      </c>
      <c r="AT199" s="229" t="s">
        <v>143</v>
      </c>
      <c r="AU199" s="229" t="s">
        <v>84</v>
      </c>
      <c r="AY199" s="17" t="s">
        <v>140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148</v>
      </c>
      <c r="BM199" s="229" t="s">
        <v>835</v>
      </c>
    </row>
    <row r="200" s="2" customFormat="1" ht="24.15" customHeight="1">
      <c r="A200" s="38"/>
      <c r="B200" s="39"/>
      <c r="C200" s="218" t="s">
        <v>517</v>
      </c>
      <c r="D200" s="218" t="s">
        <v>143</v>
      </c>
      <c r="E200" s="219" t="s">
        <v>836</v>
      </c>
      <c r="F200" s="220" t="s">
        <v>837</v>
      </c>
      <c r="G200" s="221" t="s">
        <v>766</v>
      </c>
      <c r="H200" s="222">
        <v>35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148</v>
      </c>
      <c r="AT200" s="229" t="s">
        <v>143</v>
      </c>
      <c r="AU200" s="229" t="s">
        <v>84</v>
      </c>
      <c r="AY200" s="17" t="s">
        <v>140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148</v>
      </c>
      <c r="BM200" s="229" t="s">
        <v>838</v>
      </c>
    </row>
    <row r="201" s="2" customFormat="1" ht="21.75" customHeight="1">
      <c r="A201" s="38"/>
      <c r="B201" s="39"/>
      <c r="C201" s="218" t="s">
        <v>523</v>
      </c>
      <c r="D201" s="218" t="s">
        <v>143</v>
      </c>
      <c r="E201" s="219" t="s">
        <v>839</v>
      </c>
      <c r="F201" s="220" t="s">
        <v>840</v>
      </c>
      <c r="G201" s="221" t="s">
        <v>766</v>
      </c>
      <c r="H201" s="222">
        <v>10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148</v>
      </c>
      <c r="AT201" s="229" t="s">
        <v>143</v>
      </c>
      <c r="AU201" s="229" t="s">
        <v>84</v>
      </c>
      <c r="AY201" s="17" t="s">
        <v>140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148</v>
      </c>
      <c r="BM201" s="229" t="s">
        <v>841</v>
      </c>
    </row>
    <row r="202" s="2" customFormat="1" ht="16.5" customHeight="1">
      <c r="A202" s="38"/>
      <c r="B202" s="39"/>
      <c r="C202" s="218" t="s">
        <v>527</v>
      </c>
      <c r="D202" s="218" t="s">
        <v>143</v>
      </c>
      <c r="E202" s="219" t="s">
        <v>842</v>
      </c>
      <c r="F202" s="220" t="s">
        <v>843</v>
      </c>
      <c r="G202" s="221" t="s">
        <v>766</v>
      </c>
      <c r="H202" s="222">
        <v>8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148</v>
      </c>
      <c r="AT202" s="229" t="s">
        <v>143</v>
      </c>
      <c r="AU202" s="229" t="s">
        <v>84</v>
      </c>
      <c r="AY202" s="17" t="s">
        <v>140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148</v>
      </c>
      <c r="BM202" s="229" t="s">
        <v>844</v>
      </c>
    </row>
    <row r="203" s="12" customFormat="1" ht="25.92" customHeight="1">
      <c r="A203" s="12"/>
      <c r="B203" s="202"/>
      <c r="C203" s="203"/>
      <c r="D203" s="204" t="s">
        <v>75</v>
      </c>
      <c r="E203" s="205" t="s">
        <v>845</v>
      </c>
      <c r="F203" s="205" t="s">
        <v>846</v>
      </c>
      <c r="G203" s="203"/>
      <c r="H203" s="203"/>
      <c r="I203" s="206"/>
      <c r="J203" s="207">
        <f>BK203</f>
        <v>0</v>
      </c>
      <c r="K203" s="203"/>
      <c r="L203" s="208"/>
      <c r="M203" s="209"/>
      <c r="N203" s="210"/>
      <c r="O203" s="210"/>
      <c r="P203" s="211">
        <f>SUM(P204:P205)</f>
        <v>0</v>
      </c>
      <c r="Q203" s="210"/>
      <c r="R203" s="211">
        <f>SUM(R204:R205)</f>
        <v>0</v>
      </c>
      <c r="S203" s="210"/>
      <c r="T203" s="212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84</v>
      </c>
      <c r="AT203" s="214" t="s">
        <v>75</v>
      </c>
      <c r="AU203" s="214" t="s">
        <v>76</v>
      </c>
      <c r="AY203" s="213" t="s">
        <v>140</v>
      </c>
      <c r="BK203" s="215">
        <f>SUM(BK204:BK205)</f>
        <v>0</v>
      </c>
    </row>
    <row r="204" s="2" customFormat="1" ht="21.75" customHeight="1">
      <c r="A204" s="38"/>
      <c r="B204" s="39"/>
      <c r="C204" s="218" t="s">
        <v>531</v>
      </c>
      <c r="D204" s="218" t="s">
        <v>143</v>
      </c>
      <c r="E204" s="219" t="s">
        <v>847</v>
      </c>
      <c r="F204" s="220" t="s">
        <v>848</v>
      </c>
      <c r="G204" s="221" t="s">
        <v>766</v>
      </c>
      <c r="H204" s="222">
        <v>1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148</v>
      </c>
      <c r="AT204" s="229" t="s">
        <v>143</v>
      </c>
      <c r="AU204" s="229" t="s">
        <v>84</v>
      </c>
      <c r="AY204" s="17" t="s">
        <v>140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148</v>
      </c>
      <c r="BM204" s="229" t="s">
        <v>849</v>
      </c>
    </row>
    <row r="205" s="2" customFormat="1" ht="24.15" customHeight="1">
      <c r="A205" s="38"/>
      <c r="B205" s="39"/>
      <c r="C205" s="218" t="s">
        <v>536</v>
      </c>
      <c r="D205" s="218" t="s">
        <v>143</v>
      </c>
      <c r="E205" s="219" t="s">
        <v>850</v>
      </c>
      <c r="F205" s="220" t="s">
        <v>851</v>
      </c>
      <c r="G205" s="221" t="s">
        <v>766</v>
      </c>
      <c r="H205" s="222">
        <v>4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148</v>
      </c>
      <c r="AT205" s="229" t="s">
        <v>143</v>
      </c>
      <c r="AU205" s="229" t="s">
        <v>84</v>
      </c>
      <c r="AY205" s="17" t="s">
        <v>140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148</v>
      </c>
      <c r="BM205" s="229" t="s">
        <v>852</v>
      </c>
    </row>
    <row r="206" s="12" customFormat="1" ht="25.92" customHeight="1">
      <c r="A206" s="12"/>
      <c r="B206" s="202"/>
      <c r="C206" s="203"/>
      <c r="D206" s="204" t="s">
        <v>75</v>
      </c>
      <c r="E206" s="205" t="s">
        <v>853</v>
      </c>
      <c r="F206" s="205" t="s">
        <v>854</v>
      </c>
      <c r="G206" s="203"/>
      <c r="H206" s="203"/>
      <c r="I206" s="206"/>
      <c r="J206" s="207">
        <f>BK206</f>
        <v>0</v>
      </c>
      <c r="K206" s="203"/>
      <c r="L206" s="208"/>
      <c r="M206" s="209"/>
      <c r="N206" s="210"/>
      <c r="O206" s="210"/>
      <c r="P206" s="211">
        <f>SUM(P207:P215)</f>
        <v>0</v>
      </c>
      <c r="Q206" s="210"/>
      <c r="R206" s="211">
        <f>SUM(R207:R215)</f>
        <v>0</v>
      </c>
      <c r="S206" s="210"/>
      <c r="T206" s="212">
        <f>SUM(T207:T215)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84</v>
      </c>
      <c r="AT206" s="214" t="s">
        <v>75</v>
      </c>
      <c r="AU206" s="214" t="s">
        <v>76</v>
      </c>
      <c r="AY206" s="213" t="s">
        <v>140</v>
      </c>
      <c r="BK206" s="215">
        <f>SUM(BK207:BK215)</f>
        <v>0</v>
      </c>
    </row>
    <row r="207" s="2" customFormat="1" ht="16.5" customHeight="1">
      <c r="A207" s="38"/>
      <c r="B207" s="39"/>
      <c r="C207" s="218" t="s">
        <v>540</v>
      </c>
      <c r="D207" s="218" t="s">
        <v>143</v>
      </c>
      <c r="E207" s="219" t="s">
        <v>599</v>
      </c>
      <c r="F207" s="220" t="s">
        <v>855</v>
      </c>
      <c r="G207" s="221" t="s">
        <v>297</v>
      </c>
      <c r="H207" s="222">
        <v>1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148</v>
      </c>
      <c r="AT207" s="229" t="s">
        <v>143</v>
      </c>
      <c r="AU207" s="229" t="s">
        <v>84</v>
      </c>
      <c r="AY207" s="17" t="s">
        <v>140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148</v>
      </c>
      <c r="BM207" s="229" t="s">
        <v>856</v>
      </c>
    </row>
    <row r="208" s="2" customFormat="1" ht="16.5" customHeight="1">
      <c r="A208" s="38"/>
      <c r="B208" s="39"/>
      <c r="C208" s="218" t="s">
        <v>544</v>
      </c>
      <c r="D208" s="218" t="s">
        <v>143</v>
      </c>
      <c r="E208" s="219" t="s">
        <v>608</v>
      </c>
      <c r="F208" s="220" t="s">
        <v>857</v>
      </c>
      <c r="G208" s="221" t="s">
        <v>297</v>
      </c>
      <c r="H208" s="222">
        <v>1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148</v>
      </c>
      <c r="AT208" s="229" t="s">
        <v>143</v>
      </c>
      <c r="AU208" s="229" t="s">
        <v>84</v>
      </c>
      <c r="AY208" s="17" t="s">
        <v>140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148</v>
      </c>
      <c r="BM208" s="229" t="s">
        <v>858</v>
      </c>
    </row>
    <row r="209" s="2" customFormat="1" ht="16.5" customHeight="1">
      <c r="A209" s="38"/>
      <c r="B209" s="39"/>
      <c r="C209" s="218" t="s">
        <v>859</v>
      </c>
      <c r="D209" s="218" t="s">
        <v>143</v>
      </c>
      <c r="E209" s="219" t="s">
        <v>668</v>
      </c>
      <c r="F209" s="220" t="s">
        <v>860</v>
      </c>
      <c r="G209" s="221" t="s">
        <v>297</v>
      </c>
      <c r="H209" s="222">
        <v>1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148</v>
      </c>
      <c r="AT209" s="229" t="s">
        <v>143</v>
      </c>
      <c r="AU209" s="229" t="s">
        <v>84</v>
      </c>
      <c r="AY209" s="17" t="s">
        <v>140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148</v>
      </c>
      <c r="BM209" s="229" t="s">
        <v>861</v>
      </c>
    </row>
    <row r="210" s="2" customFormat="1" ht="16.5" customHeight="1">
      <c r="A210" s="38"/>
      <c r="B210" s="39"/>
      <c r="C210" s="218" t="s">
        <v>767</v>
      </c>
      <c r="D210" s="218" t="s">
        <v>143</v>
      </c>
      <c r="E210" s="219" t="s">
        <v>582</v>
      </c>
      <c r="F210" s="220" t="s">
        <v>862</v>
      </c>
      <c r="G210" s="221" t="s">
        <v>297</v>
      </c>
      <c r="H210" s="222">
        <v>1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148</v>
      </c>
      <c r="AT210" s="229" t="s">
        <v>143</v>
      </c>
      <c r="AU210" s="229" t="s">
        <v>84</v>
      </c>
      <c r="AY210" s="17" t="s">
        <v>140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148</v>
      </c>
      <c r="BM210" s="229" t="s">
        <v>863</v>
      </c>
    </row>
    <row r="211" s="2" customFormat="1" ht="16.5" customHeight="1">
      <c r="A211" s="38"/>
      <c r="B211" s="39"/>
      <c r="C211" s="218" t="s">
        <v>864</v>
      </c>
      <c r="D211" s="218" t="s">
        <v>143</v>
      </c>
      <c r="E211" s="219" t="s">
        <v>586</v>
      </c>
      <c r="F211" s="220" t="s">
        <v>865</v>
      </c>
      <c r="G211" s="221" t="s">
        <v>297</v>
      </c>
      <c r="H211" s="222">
        <v>1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148</v>
      </c>
      <c r="AT211" s="229" t="s">
        <v>143</v>
      </c>
      <c r="AU211" s="229" t="s">
        <v>84</v>
      </c>
      <c r="AY211" s="17" t="s">
        <v>140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148</v>
      </c>
      <c r="BM211" s="229" t="s">
        <v>866</v>
      </c>
    </row>
    <row r="212" s="2" customFormat="1" ht="16.5" customHeight="1">
      <c r="A212" s="38"/>
      <c r="B212" s="39"/>
      <c r="C212" s="218" t="s">
        <v>770</v>
      </c>
      <c r="D212" s="218" t="s">
        <v>143</v>
      </c>
      <c r="E212" s="219" t="s">
        <v>867</v>
      </c>
      <c r="F212" s="220" t="s">
        <v>868</v>
      </c>
      <c r="G212" s="221" t="s">
        <v>869</v>
      </c>
      <c r="H212" s="222">
        <v>4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148</v>
      </c>
      <c r="AT212" s="229" t="s">
        <v>143</v>
      </c>
      <c r="AU212" s="229" t="s">
        <v>84</v>
      </c>
      <c r="AY212" s="17" t="s">
        <v>140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148</v>
      </c>
      <c r="BM212" s="229" t="s">
        <v>870</v>
      </c>
    </row>
    <row r="213" s="2" customFormat="1" ht="16.5" customHeight="1">
      <c r="A213" s="38"/>
      <c r="B213" s="39"/>
      <c r="C213" s="218" t="s">
        <v>871</v>
      </c>
      <c r="D213" s="218" t="s">
        <v>143</v>
      </c>
      <c r="E213" s="219" t="s">
        <v>872</v>
      </c>
      <c r="F213" s="220" t="s">
        <v>873</v>
      </c>
      <c r="G213" s="221" t="s">
        <v>869</v>
      </c>
      <c r="H213" s="222">
        <v>16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148</v>
      </c>
      <c r="AT213" s="229" t="s">
        <v>143</v>
      </c>
      <c r="AU213" s="229" t="s">
        <v>84</v>
      </c>
      <c r="AY213" s="17" t="s">
        <v>140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148</v>
      </c>
      <c r="BM213" s="229" t="s">
        <v>874</v>
      </c>
    </row>
    <row r="214" s="2" customFormat="1" ht="16.5" customHeight="1">
      <c r="A214" s="38"/>
      <c r="B214" s="39"/>
      <c r="C214" s="218" t="s">
        <v>773</v>
      </c>
      <c r="D214" s="218" t="s">
        <v>143</v>
      </c>
      <c r="E214" s="219" t="s">
        <v>875</v>
      </c>
      <c r="F214" s="220" t="s">
        <v>876</v>
      </c>
      <c r="G214" s="221" t="s">
        <v>869</v>
      </c>
      <c r="H214" s="222">
        <v>18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148</v>
      </c>
      <c r="AT214" s="229" t="s">
        <v>143</v>
      </c>
      <c r="AU214" s="229" t="s">
        <v>84</v>
      </c>
      <c r="AY214" s="17" t="s">
        <v>140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148</v>
      </c>
      <c r="BM214" s="229" t="s">
        <v>877</v>
      </c>
    </row>
    <row r="215" s="2" customFormat="1" ht="16.5" customHeight="1">
      <c r="A215" s="38"/>
      <c r="B215" s="39"/>
      <c r="C215" s="218" t="s">
        <v>878</v>
      </c>
      <c r="D215" s="218" t="s">
        <v>143</v>
      </c>
      <c r="E215" s="219" t="s">
        <v>879</v>
      </c>
      <c r="F215" s="220" t="s">
        <v>880</v>
      </c>
      <c r="G215" s="221" t="s">
        <v>869</v>
      </c>
      <c r="H215" s="222">
        <v>32</v>
      </c>
      <c r="I215" s="223"/>
      <c r="J215" s="224">
        <f>ROUND(I215*H215,2)</f>
        <v>0</v>
      </c>
      <c r="K215" s="220" t="s">
        <v>1</v>
      </c>
      <c r="L215" s="44"/>
      <c r="M215" s="282" t="s">
        <v>1</v>
      </c>
      <c r="N215" s="283" t="s">
        <v>41</v>
      </c>
      <c r="O215" s="284"/>
      <c r="P215" s="285">
        <f>O215*H215</f>
        <v>0</v>
      </c>
      <c r="Q215" s="285">
        <v>0</v>
      </c>
      <c r="R215" s="285">
        <f>Q215*H215</f>
        <v>0</v>
      </c>
      <c r="S215" s="285">
        <v>0</v>
      </c>
      <c r="T215" s="28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148</v>
      </c>
      <c r="AT215" s="229" t="s">
        <v>143</v>
      </c>
      <c r="AU215" s="229" t="s">
        <v>84</v>
      </c>
      <c r="AY215" s="17" t="s">
        <v>140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148</v>
      </c>
      <c r="BM215" s="229" t="s">
        <v>881</v>
      </c>
    </row>
    <row r="216" s="2" customFormat="1" ht="6.96" customHeight="1">
      <c r="A216" s="38"/>
      <c r="B216" s="66"/>
      <c r="C216" s="67"/>
      <c r="D216" s="67"/>
      <c r="E216" s="67"/>
      <c r="F216" s="67"/>
      <c r="G216" s="67"/>
      <c r="H216" s="67"/>
      <c r="I216" s="67"/>
      <c r="J216" s="67"/>
      <c r="K216" s="67"/>
      <c r="L216" s="44"/>
      <c r="M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</row>
  </sheetData>
  <sheetProtection sheet="1" autoFilter="0" formatColumns="0" formatRows="0" objects="1" scenarios="1" spinCount="100000" saltValue="6j/vU2XK12Vf4T6ZO+M0uNxTza1pT69PEp/bb2AGsKeXOWXDXDDOsZHgr9Erc2gnmtUrSaoDTTrPSSbouvds2A==" hashValue="M4I4ncpUrUX+2D3yGtj0UkEmwQz9WCMWuOqLhsFxX2aFXK4bcSMHaZ+S4WOuBqWYNuR2NRuTVsYns37o4404hQ==" algorithmName="SHA-512" password="CC35"/>
  <autoFilter ref="C121:K21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ZŘÍZENÍ DVOU AMBULANCÍ VČETNĚ SPOLEČNÉ ČEKÁRNY V PAVILONU A3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673</v>
      </c>
      <c r="G12" s="38"/>
      <c r="H12" s="38"/>
      <c r="I12" s="140" t="s">
        <v>22</v>
      </c>
      <c r="J12" s="144" t="str">
        <f>'Rekapitulace stavby'!AN8</f>
        <v>7. 11. 2024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ROUND((SUM(BE124:BE225)),  2)</f>
        <v>0</v>
      </c>
      <c r="G33" s="38"/>
      <c r="H33" s="38"/>
      <c r="I33" s="155">
        <v>0.21</v>
      </c>
      <c r="J33" s="154">
        <f>ROUND(((SUM(BE124:BE225))*I33),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ROUND((SUM(BF124:BF225)),  2)</f>
        <v>0</v>
      </c>
      <c r="G34" s="38"/>
      <c r="H34" s="38"/>
      <c r="I34" s="155">
        <v>0.12</v>
      </c>
      <c r="J34" s="154">
        <f>ROUND(((SUM(BF124:BF225))*I34),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ROUND((SUM(BG124:BG225)),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ROUND((SUM(BH124:BH225)),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ROUND((SUM(BI124:BI225)),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ZŘÍZENÍ DVOU AMBULANCÍ VČETNĚ SPOLEČNÉ ČEKÁRNY V PAVILONU A3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003 - Vzduchotechnika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7. 11. 2024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883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884</v>
      </c>
      <c r="E98" s="182"/>
      <c r="F98" s="182"/>
      <c r="G98" s="182"/>
      <c r="H98" s="182"/>
      <c r="I98" s="182"/>
      <c r="J98" s="183">
        <f>J185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885</v>
      </c>
      <c r="E99" s="182"/>
      <c r="F99" s="182"/>
      <c r="G99" s="182"/>
      <c r="H99" s="182"/>
      <c r="I99" s="182"/>
      <c r="J99" s="183">
        <f>J195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886</v>
      </c>
      <c r="E100" s="182"/>
      <c r="F100" s="182"/>
      <c r="G100" s="182"/>
      <c r="H100" s="182"/>
      <c r="I100" s="182"/>
      <c r="J100" s="183">
        <f>J199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887</v>
      </c>
      <c r="E101" s="182"/>
      <c r="F101" s="182"/>
      <c r="G101" s="182"/>
      <c r="H101" s="182"/>
      <c r="I101" s="182"/>
      <c r="J101" s="183">
        <f>J207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888</v>
      </c>
      <c r="E102" s="182"/>
      <c r="F102" s="182"/>
      <c r="G102" s="182"/>
      <c r="H102" s="182"/>
      <c r="I102" s="182"/>
      <c r="J102" s="183">
        <f>J210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889</v>
      </c>
      <c r="E103" s="182"/>
      <c r="F103" s="182"/>
      <c r="G103" s="182"/>
      <c r="H103" s="182"/>
      <c r="I103" s="182"/>
      <c r="J103" s="183">
        <f>J215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890</v>
      </c>
      <c r="E104" s="182"/>
      <c r="F104" s="182"/>
      <c r="G104" s="182"/>
      <c r="H104" s="182"/>
      <c r="I104" s="182"/>
      <c r="J104" s="183">
        <f>J220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125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ZŘÍZENÍ DVOU AMBULANCÍ VČETNĚ SPOLEČNÉ ČEKÁRNY V PAVILONU A3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100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003 - Vzduchotechnika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7. 11. 2024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Statutární město Karviná</v>
      </c>
      <c r="G120" s="40"/>
      <c r="H120" s="40"/>
      <c r="I120" s="32" t="s">
        <v>30</v>
      </c>
      <c r="J120" s="36" t="str">
        <f>E21</f>
        <v>ATRIS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>Barbora Kyšková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126</v>
      </c>
      <c r="D123" s="194" t="s">
        <v>61</v>
      </c>
      <c r="E123" s="194" t="s">
        <v>57</v>
      </c>
      <c r="F123" s="194" t="s">
        <v>58</v>
      </c>
      <c r="G123" s="194" t="s">
        <v>127</v>
      </c>
      <c r="H123" s="194" t="s">
        <v>128</v>
      </c>
      <c r="I123" s="194" t="s">
        <v>129</v>
      </c>
      <c r="J123" s="194" t="s">
        <v>104</v>
      </c>
      <c r="K123" s="195" t="s">
        <v>130</v>
      </c>
      <c r="L123" s="196"/>
      <c r="M123" s="100" t="s">
        <v>1</v>
      </c>
      <c r="N123" s="101" t="s">
        <v>40</v>
      </c>
      <c r="O123" s="101" t="s">
        <v>131</v>
      </c>
      <c r="P123" s="101" t="s">
        <v>132</v>
      </c>
      <c r="Q123" s="101" t="s">
        <v>133</v>
      </c>
      <c r="R123" s="101" t="s">
        <v>134</v>
      </c>
      <c r="S123" s="101" t="s">
        <v>135</v>
      </c>
      <c r="T123" s="102" t="s">
        <v>136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137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P125+P185+P195+P199+P207+P210+P215+P220</f>
        <v>0</v>
      </c>
      <c r="Q124" s="104"/>
      <c r="R124" s="199">
        <f>R125+R185+R195+R199+R207+R210+R215+R220</f>
        <v>1609.586</v>
      </c>
      <c r="S124" s="104"/>
      <c r="T124" s="200">
        <f>T125+T185+T195+T199+T207+T210+T215+T220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106</v>
      </c>
      <c r="BK124" s="201">
        <f>BK125+BK185+BK195+BK199+BK207+BK210+BK215+BK220</f>
        <v>0</v>
      </c>
    </row>
    <row r="125" s="12" customFormat="1" ht="25.92" customHeight="1">
      <c r="A125" s="12"/>
      <c r="B125" s="202"/>
      <c r="C125" s="203"/>
      <c r="D125" s="204" t="s">
        <v>75</v>
      </c>
      <c r="E125" s="205" t="s">
        <v>680</v>
      </c>
      <c r="F125" s="205" t="s">
        <v>891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SUM(P126:P184)</f>
        <v>0</v>
      </c>
      <c r="Q125" s="210"/>
      <c r="R125" s="211">
        <f>SUM(R126:R184)</f>
        <v>76.366</v>
      </c>
      <c r="S125" s="210"/>
      <c r="T125" s="212">
        <f>SUM(T126:T184)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76</v>
      </c>
      <c r="AY125" s="213" t="s">
        <v>140</v>
      </c>
      <c r="BK125" s="215">
        <f>SUM(BK126:BK184)</f>
        <v>0</v>
      </c>
    </row>
    <row r="126" s="2" customFormat="1" ht="78" customHeight="1">
      <c r="A126" s="38"/>
      <c r="B126" s="39"/>
      <c r="C126" s="218" t="s">
        <v>84</v>
      </c>
      <c r="D126" s="218" t="s">
        <v>143</v>
      </c>
      <c r="E126" s="219" t="s">
        <v>892</v>
      </c>
      <c r="F126" s="220" t="s">
        <v>893</v>
      </c>
      <c r="G126" s="221" t="s">
        <v>686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47</v>
      </c>
      <c r="R126" s="227">
        <f>Q126*H126</f>
        <v>47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148</v>
      </c>
      <c r="AT126" s="229" t="s">
        <v>143</v>
      </c>
      <c r="AU126" s="229" t="s">
        <v>84</v>
      </c>
      <c r="AY126" s="17" t="s">
        <v>140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148</v>
      </c>
      <c r="BM126" s="229" t="s">
        <v>86</v>
      </c>
    </row>
    <row r="127" s="2" customFormat="1">
      <c r="A127" s="38"/>
      <c r="B127" s="39"/>
      <c r="C127" s="40"/>
      <c r="D127" s="233" t="s">
        <v>291</v>
      </c>
      <c r="E127" s="40"/>
      <c r="F127" s="264" t="s">
        <v>894</v>
      </c>
      <c r="G127" s="40"/>
      <c r="H127" s="40"/>
      <c r="I127" s="265"/>
      <c r="J127" s="40"/>
      <c r="K127" s="40"/>
      <c r="L127" s="44"/>
      <c r="M127" s="266"/>
      <c r="N127" s="26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291</v>
      </c>
      <c r="AU127" s="17" t="s">
        <v>84</v>
      </c>
    </row>
    <row r="128" s="2" customFormat="1" ht="16.5" customHeight="1">
      <c r="A128" s="38"/>
      <c r="B128" s="39"/>
      <c r="C128" s="218" t="s">
        <v>86</v>
      </c>
      <c r="D128" s="218" t="s">
        <v>143</v>
      </c>
      <c r="E128" s="219" t="s">
        <v>895</v>
      </c>
      <c r="F128" s="220" t="s">
        <v>896</v>
      </c>
      <c r="G128" s="221" t="s">
        <v>686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84</v>
      </c>
      <c r="AY128" s="17" t="s">
        <v>140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 ht="16.5" customHeight="1">
      <c r="A129" s="38"/>
      <c r="B129" s="39"/>
      <c r="C129" s="218" t="s">
        <v>141</v>
      </c>
      <c r="D129" s="218" t="s">
        <v>143</v>
      </c>
      <c r="E129" s="219" t="s">
        <v>897</v>
      </c>
      <c r="F129" s="220" t="s">
        <v>898</v>
      </c>
      <c r="G129" s="221" t="s">
        <v>686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0.5</v>
      </c>
      <c r="R129" s="227">
        <f>Q129*H129</f>
        <v>0.5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148</v>
      </c>
      <c r="AT129" s="229" t="s">
        <v>143</v>
      </c>
      <c r="AU129" s="229" t="s">
        <v>84</v>
      </c>
      <c r="AY129" s="17" t="s">
        <v>140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148</v>
      </c>
      <c r="BM129" s="229" t="s">
        <v>172</v>
      </c>
    </row>
    <row r="130" s="2" customFormat="1">
      <c r="A130" s="38"/>
      <c r="B130" s="39"/>
      <c r="C130" s="40"/>
      <c r="D130" s="233" t="s">
        <v>291</v>
      </c>
      <c r="E130" s="40"/>
      <c r="F130" s="264" t="s">
        <v>899</v>
      </c>
      <c r="G130" s="40"/>
      <c r="H130" s="40"/>
      <c r="I130" s="265"/>
      <c r="J130" s="40"/>
      <c r="K130" s="40"/>
      <c r="L130" s="44"/>
      <c r="M130" s="266"/>
      <c r="N130" s="26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291</v>
      </c>
      <c r="AU130" s="17" t="s">
        <v>84</v>
      </c>
    </row>
    <row r="131" s="2" customFormat="1" ht="16.5" customHeight="1">
      <c r="A131" s="38"/>
      <c r="B131" s="39"/>
      <c r="C131" s="218" t="s">
        <v>148</v>
      </c>
      <c r="D131" s="218" t="s">
        <v>143</v>
      </c>
      <c r="E131" s="219" t="s">
        <v>900</v>
      </c>
      <c r="F131" s="220" t="s">
        <v>896</v>
      </c>
      <c r="G131" s="221" t="s">
        <v>686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148</v>
      </c>
      <c r="AT131" s="229" t="s">
        <v>143</v>
      </c>
      <c r="AU131" s="229" t="s">
        <v>84</v>
      </c>
      <c r="AY131" s="17" t="s">
        <v>140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148</v>
      </c>
      <c r="BM131" s="229" t="s">
        <v>183</v>
      </c>
    </row>
    <row r="132" s="2" customFormat="1" ht="16.5" customHeight="1">
      <c r="A132" s="38"/>
      <c r="B132" s="39"/>
      <c r="C132" s="218" t="s">
        <v>168</v>
      </c>
      <c r="D132" s="218" t="s">
        <v>143</v>
      </c>
      <c r="E132" s="219" t="s">
        <v>901</v>
      </c>
      <c r="F132" s="220" t="s">
        <v>902</v>
      </c>
      <c r="G132" s="221" t="s">
        <v>686</v>
      </c>
      <c r="H132" s="222">
        <v>3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0.3</v>
      </c>
      <c r="R132" s="227">
        <f>Q132*H132</f>
        <v>0.9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148</v>
      </c>
      <c r="AT132" s="229" t="s">
        <v>143</v>
      </c>
      <c r="AU132" s="229" t="s">
        <v>84</v>
      </c>
      <c r="AY132" s="17" t="s">
        <v>140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148</v>
      </c>
      <c r="BM132" s="229" t="s">
        <v>192</v>
      </c>
    </row>
    <row r="133" s="2" customFormat="1">
      <c r="A133" s="38"/>
      <c r="B133" s="39"/>
      <c r="C133" s="40"/>
      <c r="D133" s="233" t="s">
        <v>291</v>
      </c>
      <c r="E133" s="40"/>
      <c r="F133" s="264" t="s">
        <v>903</v>
      </c>
      <c r="G133" s="40"/>
      <c r="H133" s="40"/>
      <c r="I133" s="265"/>
      <c r="J133" s="40"/>
      <c r="K133" s="40"/>
      <c r="L133" s="44"/>
      <c r="M133" s="266"/>
      <c r="N133" s="267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291</v>
      </c>
      <c r="AU133" s="17" t="s">
        <v>84</v>
      </c>
    </row>
    <row r="134" s="2" customFormat="1" ht="16.5" customHeight="1">
      <c r="A134" s="38"/>
      <c r="B134" s="39"/>
      <c r="C134" s="218" t="s">
        <v>172</v>
      </c>
      <c r="D134" s="218" t="s">
        <v>143</v>
      </c>
      <c r="E134" s="219" t="s">
        <v>904</v>
      </c>
      <c r="F134" s="220" t="s">
        <v>896</v>
      </c>
      <c r="G134" s="221" t="s">
        <v>686</v>
      </c>
      <c r="H134" s="222">
        <v>3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148</v>
      </c>
      <c r="AT134" s="229" t="s">
        <v>143</v>
      </c>
      <c r="AU134" s="229" t="s">
        <v>84</v>
      </c>
      <c r="AY134" s="17" t="s">
        <v>140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148</v>
      </c>
      <c r="BM134" s="229" t="s">
        <v>8</v>
      </c>
    </row>
    <row r="135" s="2" customFormat="1" ht="16.5" customHeight="1">
      <c r="A135" s="38"/>
      <c r="B135" s="39"/>
      <c r="C135" s="218" t="s">
        <v>177</v>
      </c>
      <c r="D135" s="218" t="s">
        <v>143</v>
      </c>
      <c r="E135" s="219" t="s">
        <v>905</v>
      </c>
      <c r="F135" s="220" t="s">
        <v>906</v>
      </c>
      <c r="G135" s="221" t="s">
        <v>686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0.3</v>
      </c>
      <c r="R135" s="227">
        <f>Q135*H135</f>
        <v>0.3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148</v>
      </c>
      <c r="AT135" s="229" t="s">
        <v>143</v>
      </c>
      <c r="AU135" s="229" t="s">
        <v>84</v>
      </c>
      <c r="AY135" s="17" t="s">
        <v>140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148</v>
      </c>
      <c r="BM135" s="229" t="s">
        <v>214</v>
      </c>
    </row>
    <row r="136" s="2" customFormat="1">
      <c r="A136" s="38"/>
      <c r="B136" s="39"/>
      <c r="C136" s="40"/>
      <c r="D136" s="233" t="s">
        <v>291</v>
      </c>
      <c r="E136" s="40"/>
      <c r="F136" s="264" t="s">
        <v>907</v>
      </c>
      <c r="G136" s="40"/>
      <c r="H136" s="40"/>
      <c r="I136" s="265"/>
      <c r="J136" s="40"/>
      <c r="K136" s="40"/>
      <c r="L136" s="44"/>
      <c r="M136" s="266"/>
      <c r="N136" s="26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291</v>
      </c>
      <c r="AU136" s="17" t="s">
        <v>84</v>
      </c>
    </row>
    <row r="137" s="2" customFormat="1" ht="16.5" customHeight="1">
      <c r="A137" s="38"/>
      <c r="B137" s="39"/>
      <c r="C137" s="218" t="s">
        <v>183</v>
      </c>
      <c r="D137" s="218" t="s">
        <v>143</v>
      </c>
      <c r="E137" s="219" t="s">
        <v>908</v>
      </c>
      <c r="F137" s="220" t="s">
        <v>896</v>
      </c>
      <c r="G137" s="221" t="s">
        <v>686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148</v>
      </c>
      <c r="AT137" s="229" t="s">
        <v>143</v>
      </c>
      <c r="AU137" s="229" t="s">
        <v>84</v>
      </c>
      <c r="AY137" s="17" t="s">
        <v>140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148</v>
      </c>
      <c r="BM137" s="229" t="s">
        <v>223</v>
      </c>
    </row>
    <row r="138" s="2" customFormat="1" ht="21.75" customHeight="1">
      <c r="A138" s="38"/>
      <c r="B138" s="39"/>
      <c r="C138" s="218" t="s">
        <v>188</v>
      </c>
      <c r="D138" s="218" t="s">
        <v>143</v>
      </c>
      <c r="E138" s="219" t="s">
        <v>909</v>
      </c>
      <c r="F138" s="220" t="s">
        <v>910</v>
      </c>
      <c r="G138" s="221" t="s">
        <v>686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3</v>
      </c>
      <c r="R138" s="227">
        <f>Q138*H138</f>
        <v>3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84</v>
      </c>
      <c r="AY138" s="17" t="s">
        <v>140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148</v>
      </c>
      <c r="BM138" s="229" t="s">
        <v>233</v>
      </c>
    </row>
    <row r="139" s="2" customFormat="1">
      <c r="A139" s="38"/>
      <c r="B139" s="39"/>
      <c r="C139" s="40"/>
      <c r="D139" s="233" t="s">
        <v>291</v>
      </c>
      <c r="E139" s="40"/>
      <c r="F139" s="264" t="s">
        <v>911</v>
      </c>
      <c r="G139" s="40"/>
      <c r="H139" s="40"/>
      <c r="I139" s="265"/>
      <c r="J139" s="40"/>
      <c r="K139" s="40"/>
      <c r="L139" s="44"/>
      <c r="M139" s="266"/>
      <c r="N139" s="26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291</v>
      </c>
      <c r="AU139" s="17" t="s">
        <v>84</v>
      </c>
    </row>
    <row r="140" s="2" customFormat="1" ht="37.8" customHeight="1">
      <c r="A140" s="38"/>
      <c r="B140" s="39"/>
      <c r="C140" s="218" t="s">
        <v>192</v>
      </c>
      <c r="D140" s="218" t="s">
        <v>143</v>
      </c>
      <c r="E140" s="219" t="s">
        <v>912</v>
      </c>
      <c r="F140" s="220" t="s">
        <v>913</v>
      </c>
      <c r="G140" s="221" t="s">
        <v>914</v>
      </c>
      <c r="H140" s="222">
        <v>20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0.4</v>
      </c>
      <c r="R140" s="227">
        <f>Q140*H140</f>
        <v>8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148</v>
      </c>
      <c r="AT140" s="229" t="s">
        <v>143</v>
      </c>
      <c r="AU140" s="229" t="s">
        <v>84</v>
      </c>
      <c r="AY140" s="17" t="s">
        <v>140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148</v>
      </c>
      <c r="BM140" s="229" t="s">
        <v>243</v>
      </c>
    </row>
    <row r="141" s="2" customFormat="1">
      <c r="A141" s="38"/>
      <c r="B141" s="39"/>
      <c r="C141" s="40"/>
      <c r="D141" s="233" t="s">
        <v>291</v>
      </c>
      <c r="E141" s="40"/>
      <c r="F141" s="264" t="s">
        <v>911</v>
      </c>
      <c r="G141" s="40"/>
      <c r="H141" s="40"/>
      <c r="I141" s="265"/>
      <c r="J141" s="40"/>
      <c r="K141" s="40"/>
      <c r="L141" s="44"/>
      <c r="M141" s="266"/>
      <c r="N141" s="26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291</v>
      </c>
      <c r="AU141" s="17" t="s">
        <v>84</v>
      </c>
    </row>
    <row r="142" s="2" customFormat="1" ht="16.5" customHeight="1">
      <c r="A142" s="38"/>
      <c r="B142" s="39"/>
      <c r="C142" s="218" t="s">
        <v>197</v>
      </c>
      <c r="D142" s="218" t="s">
        <v>143</v>
      </c>
      <c r="E142" s="219" t="s">
        <v>915</v>
      </c>
      <c r="F142" s="220" t="s">
        <v>896</v>
      </c>
      <c r="G142" s="221" t="s">
        <v>914</v>
      </c>
      <c r="H142" s="222">
        <v>20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148</v>
      </c>
      <c r="AT142" s="229" t="s">
        <v>143</v>
      </c>
      <c r="AU142" s="229" t="s">
        <v>84</v>
      </c>
      <c r="AY142" s="17" t="s">
        <v>140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148</v>
      </c>
      <c r="BM142" s="229" t="s">
        <v>252</v>
      </c>
    </row>
    <row r="143" s="2" customFormat="1" ht="24.15" customHeight="1">
      <c r="A143" s="38"/>
      <c r="B143" s="39"/>
      <c r="C143" s="218" t="s">
        <v>8</v>
      </c>
      <c r="D143" s="218" t="s">
        <v>143</v>
      </c>
      <c r="E143" s="219" t="s">
        <v>916</v>
      </c>
      <c r="F143" s="220" t="s">
        <v>917</v>
      </c>
      <c r="G143" s="221" t="s">
        <v>686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2.5</v>
      </c>
      <c r="R143" s="227">
        <f>Q143*H143</f>
        <v>2.5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84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148</v>
      </c>
      <c r="BM143" s="229" t="s">
        <v>261</v>
      </c>
    </row>
    <row r="144" s="2" customFormat="1">
      <c r="A144" s="38"/>
      <c r="B144" s="39"/>
      <c r="C144" s="40"/>
      <c r="D144" s="233" t="s">
        <v>291</v>
      </c>
      <c r="E144" s="40"/>
      <c r="F144" s="264" t="s">
        <v>918</v>
      </c>
      <c r="G144" s="40"/>
      <c r="H144" s="40"/>
      <c r="I144" s="265"/>
      <c r="J144" s="40"/>
      <c r="K144" s="40"/>
      <c r="L144" s="44"/>
      <c r="M144" s="266"/>
      <c r="N144" s="267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291</v>
      </c>
      <c r="AU144" s="17" t="s">
        <v>84</v>
      </c>
    </row>
    <row r="145" s="2" customFormat="1" ht="16.5" customHeight="1">
      <c r="A145" s="38"/>
      <c r="B145" s="39"/>
      <c r="C145" s="218" t="s">
        <v>208</v>
      </c>
      <c r="D145" s="218" t="s">
        <v>143</v>
      </c>
      <c r="E145" s="219" t="s">
        <v>919</v>
      </c>
      <c r="F145" s="220" t="s">
        <v>896</v>
      </c>
      <c r="G145" s="221" t="s">
        <v>686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148</v>
      </c>
      <c r="AT145" s="229" t="s">
        <v>143</v>
      </c>
      <c r="AU145" s="229" t="s">
        <v>84</v>
      </c>
      <c r="AY145" s="17" t="s">
        <v>140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148</v>
      </c>
      <c r="BM145" s="229" t="s">
        <v>270</v>
      </c>
    </row>
    <row r="146" s="2" customFormat="1" ht="16.5" customHeight="1">
      <c r="A146" s="38"/>
      <c r="B146" s="39"/>
      <c r="C146" s="218" t="s">
        <v>214</v>
      </c>
      <c r="D146" s="218" t="s">
        <v>143</v>
      </c>
      <c r="E146" s="219" t="s">
        <v>920</v>
      </c>
      <c r="F146" s="220" t="s">
        <v>921</v>
      </c>
      <c r="G146" s="221" t="s">
        <v>686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0.1</v>
      </c>
      <c r="R146" s="227">
        <f>Q146*H146</f>
        <v>0.1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148</v>
      </c>
      <c r="AT146" s="229" t="s">
        <v>143</v>
      </c>
      <c r="AU146" s="229" t="s">
        <v>84</v>
      </c>
      <c r="AY146" s="17" t="s">
        <v>140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148</v>
      </c>
      <c r="BM146" s="229" t="s">
        <v>282</v>
      </c>
    </row>
    <row r="147" s="2" customFormat="1">
      <c r="A147" s="38"/>
      <c r="B147" s="39"/>
      <c r="C147" s="40"/>
      <c r="D147" s="233" t="s">
        <v>291</v>
      </c>
      <c r="E147" s="40"/>
      <c r="F147" s="264" t="s">
        <v>922</v>
      </c>
      <c r="G147" s="40"/>
      <c r="H147" s="40"/>
      <c r="I147" s="265"/>
      <c r="J147" s="40"/>
      <c r="K147" s="40"/>
      <c r="L147" s="44"/>
      <c r="M147" s="266"/>
      <c r="N147" s="26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291</v>
      </c>
      <c r="AU147" s="17" t="s">
        <v>84</v>
      </c>
    </row>
    <row r="148" s="2" customFormat="1" ht="16.5" customHeight="1">
      <c r="A148" s="38"/>
      <c r="B148" s="39"/>
      <c r="C148" s="218" t="s">
        <v>219</v>
      </c>
      <c r="D148" s="218" t="s">
        <v>143</v>
      </c>
      <c r="E148" s="219" t="s">
        <v>923</v>
      </c>
      <c r="F148" s="220" t="s">
        <v>896</v>
      </c>
      <c r="G148" s="221" t="s">
        <v>686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148</v>
      </c>
      <c r="AT148" s="229" t="s">
        <v>143</v>
      </c>
      <c r="AU148" s="229" t="s">
        <v>84</v>
      </c>
      <c r="AY148" s="17" t="s">
        <v>140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148</v>
      </c>
      <c r="BM148" s="229" t="s">
        <v>294</v>
      </c>
    </row>
    <row r="149" s="2" customFormat="1" ht="24.15" customHeight="1">
      <c r="A149" s="38"/>
      <c r="B149" s="39"/>
      <c r="C149" s="218" t="s">
        <v>223</v>
      </c>
      <c r="D149" s="218" t="s">
        <v>143</v>
      </c>
      <c r="E149" s="219" t="s">
        <v>924</v>
      </c>
      <c r="F149" s="220" t="s">
        <v>925</v>
      </c>
      <c r="G149" s="221" t="s">
        <v>686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1.4</v>
      </c>
      <c r="R149" s="227">
        <f>Q149*H149</f>
        <v>1.4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148</v>
      </c>
      <c r="AT149" s="229" t="s">
        <v>143</v>
      </c>
      <c r="AU149" s="229" t="s">
        <v>84</v>
      </c>
      <c r="AY149" s="17" t="s">
        <v>140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148</v>
      </c>
      <c r="BM149" s="229" t="s">
        <v>303</v>
      </c>
    </row>
    <row r="150" s="2" customFormat="1">
      <c r="A150" s="38"/>
      <c r="B150" s="39"/>
      <c r="C150" s="40"/>
      <c r="D150" s="233" t="s">
        <v>291</v>
      </c>
      <c r="E150" s="40"/>
      <c r="F150" s="264" t="s">
        <v>926</v>
      </c>
      <c r="G150" s="40"/>
      <c r="H150" s="40"/>
      <c r="I150" s="265"/>
      <c r="J150" s="40"/>
      <c r="K150" s="40"/>
      <c r="L150" s="44"/>
      <c r="M150" s="266"/>
      <c r="N150" s="267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291</v>
      </c>
      <c r="AU150" s="17" t="s">
        <v>84</v>
      </c>
    </row>
    <row r="151" s="2" customFormat="1" ht="16.5" customHeight="1">
      <c r="A151" s="38"/>
      <c r="B151" s="39"/>
      <c r="C151" s="218" t="s">
        <v>227</v>
      </c>
      <c r="D151" s="218" t="s">
        <v>143</v>
      </c>
      <c r="E151" s="219" t="s">
        <v>927</v>
      </c>
      <c r="F151" s="220" t="s">
        <v>896</v>
      </c>
      <c r="G151" s="221" t="s">
        <v>686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148</v>
      </c>
      <c r="AT151" s="229" t="s">
        <v>143</v>
      </c>
      <c r="AU151" s="229" t="s">
        <v>84</v>
      </c>
      <c r="AY151" s="17" t="s">
        <v>140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148</v>
      </c>
      <c r="BM151" s="229" t="s">
        <v>315</v>
      </c>
    </row>
    <row r="152" s="2" customFormat="1" ht="24.15" customHeight="1">
      <c r="A152" s="38"/>
      <c r="B152" s="39"/>
      <c r="C152" s="218" t="s">
        <v>233</v>
      </c>
      <c r="D152" s="218" t="s">
        <v>143</v>
      </c>
      <c r="E152" s="219" t="s">
        <v>928</v>
      </c>
      <c r="F152" s="220" t="s">
        <v>929</v>
      </c>
      <c r="G152" s="221" t="s">
        <v>686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0.5</v>
      </c>
      <c r="R152" s="227">
        <f>Q152*H152</f>
        <v>0.5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148</v>
      </c>
      <c r="AT152" s="229" t="s">
        <v>143</v>
      </c>
      <c r="AU152" s="229" t="s">
        <v>84</v>
      </c>
      <c r="AY152" s="17" t="s">
        <v>140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148</v>
      </c>
      <c r="BM152" s="229" t="s">
        <v>324</v>
      </c>
    </row>
    <row r="153" s="2" customFormat="1">
      <c r="A153" s="38"/>
      <c r="B153" s="39"/>
      <c r="C153" s="40"/>
      <c r="D153" s="233" t="s">
        <v>291</v>
      </c>
      <c r="E153" s="40"/>
      <c r="F153" s="264" t="s">
        <v>930</v>
      </c>
      <c r="G153" s="40"/>
      <c r="H153" s="40"/>
      <c r="I153" s="265"/>
      <c r="J153" s="40"/>
      <c r="K153" s="40"/>
      <c r="L153" s="44"/>
      <c r="M153" s="266"/>
      <c r="N153" s="26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291</v>
      </c>
      <c r="AU153" s="17" t="s">
        <v>84</v>
      </c>
    </row>
    <row r="154" s="2" customFormat="1" ht="16.5" customHeight="1">
      <c r="A154" s="38"/>
      <c r="B154" s="39"/>
      <c r="C154" s="218" t="s">
        <v>238</v>
      </c>
      <c r="D154" s="218" t="s">
        <v>143</v>
      </c>
      <c r="E154" s="219" t="s">
        <v>931</v>
      </c>
      <c r="F154" s="220" t="s">
        <v>896</v>
      </c>
      <c r="G154" s="221" t="s">
        <v>686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148</v>
      </c>
      <c r="AT154" s="229" t="s">
        <v>143</v>
      </c>
      <c r="AU154" s="229" t="s">
        <v>84</v>
      </c>
      <c r="AY154" s="17" t="s">
        <v>140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148</v>
      </c>
      <c r="BM154" s="229" t="s">
        <v>333</v>
      </c>
    </row>
    <row r="155" s="2" customFormat="1" ht="24.15" customHeight="1">
      <c r="A155" s="38"/>
      <c r="B155" s="39"/>
      <c r="C155" s="218" t="s">
        <v>243</v>
      </c>
      <c r="D155" s="218" t="s">
        <v>143</v>
      </c>
      <c r="E155" s="219" t="s">
        <v>932</v>
      </c>
      <c r="F155" s="220" t="s">
        <v>933</v>
      </c>
      <c r="G155" s="221" t="s">
        <v>686</v>
      </c>
      <c r="H155" s="222">
        <v>2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0.3</v>
      </c>
      <c r="R155" s="227">
        <f>Q155*H155</f>
        <v>0.6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148</v>
      </c>
      <c r="AT155" s="229" t="s">
        <v>143</v>
      </c>
      <c r="AU155" s="229" t="s">
        <v>84</v>
      </c>
      <c r="AY155" s="17" t="s">
        <v>140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148</v>
      </c>
      <c r="BM155" s="229" t="s">
        <v>343</v>
      </c>
    </row>
    <row r="156" s="2" customFormat="1">
      <c r="A156" s="38"/>
      <c r="B156" s="39"/>
      <c r="C156" s="40"/>
      <c r="D156" s="233" t="s">
        <v>291</v>
      </c>
      <c r="E156" s="40"/>
      <c r="F156" s="264" t="s">
        <v>934</v>
      </c>
      <c r="G156" s="40"/>
      <c r="H156" s="40"/>
      <c r="I156" s="265"/>
      <c r="J156" s="40"/>
      <c r="K156" s="40"/>
      <c r="L156" s="44"/>
      <c r="M156" s="266"/>
      <c r="N156" s="26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291</v>
      </c>
      <c r="AU156" s="17" t="s">
        <v>84</v>
      </c>
    </row>
    <row r="157" s="2" customFormat="1" ht="16.5" customHeight="1">
      <c r="A157" s="38"/>
      <c r="B157" s="39"/>
      <c r="C157" s="218" t="s">
        <v>7</v>
      </c>
      <c r="D157" s="218" t="s">
        <v>143</v>
      </c>
      <c r="E157" s="219" t="s">
        <v>935</v>
      </c>
      <c r="F157" s="220" t="s">
        <v>896</v>
      </c>
      <c r="G157" s="221" t="s">
        <v>686</v>
      </c>
      <c r="H157" s="222">
        <v>2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148</v>
      </c>
      <c r="AT157" s="229" t="s">
        <v>143</v>
      </c>
      <c r="AU157" s="229" t="s">
        <v>84</v>
      </c>
      <c r="AY157" s="17" t="s">
        <v>140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148</v>
      </c>
      <c r="BM157" s="229" t="s">
        <v>356</v>
      </c>
    </row>
    <row r="158" s="2" customFormat="1" ht="24.15" customHeight="1">
      <c r="A158" s="38"/>
      <c r="B158" s="39"/>
      <c r="C158" s="218" t="s">
        <v>252</v>
      </c>
      <c r="D158" s="218" t="s">
        <v>143</v>
      </c>
      <c r="E158" s="219" t="s">
        <v>936</v>
      </c>
      <c r="F158" s="220" t="s">
        <v>937</v>
      </c>
      <c r="G158" s="221" t="s">
        <v>686</v>
      </c>
      <c r="H158" s="222">
        <v>2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1.1</v>
      </c>
      <c r="R158" s="227">
        <f>Q158*H158</f>
        <v>2.2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148</v>
      </c>
      <c r="AT158" s="229" t="s">
        <v>143</v>
      </c>
      <c r="AU158" s="229" t="s">
        <v>84</v>
      </c>
      <c r="AY158" s="17" t="s">
        <v>140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148</v>
      </c>
      <c r="BM158" s="229" t="s">
        <v>367</v>
      </c>
    </row>
    <row r="159" s="2" customFormat="1">
      <c r="A159" s="38"/>
      <c r="B159" s="39"/>
      <c r="C159" s="40"/>
      <c r="D159" s="233" t="s">
        <v>291</v>
      </c>
      <c r="E159" s="40"/>
      <c r="F159" s="264" t="s">
        <v>938</v>
      </c>
      <c r="G159" s="40"/>
      <c r="H159" s="40"/>
      <c r="I159" s="265"/>
      <c r="J159" s="40"/>
      <c r="K159" s="40"/>
      <c r="L159" s="44"/>
      <c r="M159" s="266"/>
      <c r="N159" s="26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291</v>
      </c>
      <c r="AU159" s="17" t="s">
        <v>84</v>
      </c>
    </row>
    <row r="160" s="2" customFormat="1" ht="16.5" customHeight="1">
      <c r="A160" s="38"/>
      <c r="B160" s="39"/>
      <c r="C160" s="218" t="s">
        <v>257</v>
      </c>
      <c r="D160" s="218" t="s">
        <v>143</v>
      </c>
      <c r="E160" s="219" t="s">
        <v>939</v>
      </c>
      <c r="F160" s="220" t="s">
        <v>896</v>
      </c>
      <c r="G160" s="221" t="s">
        <v>686</v>
      </c>
      <c r="H160" s="222">
        <v>2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148</v>
      </c>
      <c r="AT160" s="229" t="s">
        <v>143</v>
      </c>
      <c r="AU160" s="229" t="s">
        <v>84</v>
      </c>
      <c r="AY160" s="17" t="s">
        <v>140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148</v>
      </c>
      <c r="BM160" s="229" t="s">
        <v>379</v>
      </c>
    </row>
    <row r="161" s="2" customFormat="1" ht="33" customHeight="1">
      <c r="A161" s="38"/>
      <c r="B161" s="39"/>
      <c r="C161" s="218" t="s">
        <v>261</v>
      </c>
      <c r="D161" s="218" t="s">
        <v>143</v>
      </c>
      <c r="E161" s="219" t="s">
        <v>940</v>
      </c>
      <c r="F161" s="220" t="s">
        <v>941</v>
      </c>
      <c r="G161" s="221" t="s">
        <v>686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0.5</v>
      </c>
      <c r="R161" s="227">
        <f>Q161*H161</f>
        <v>0.5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148</v>
      </c>
      <c r="AT161" s="229" t="s">
        <v>143</v>
      </c>
      <c r="AU161" s="229" t="s">
        <v>84</v>
      </c>
      <c r="AY161" s="17" t="s">
        <v>140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148</v>
      </c>
      <c r="BM161" s="229" t="s">
        <v>388</v>
      </c>
    </row>
    <row r="162" s="2" customFormat="1">
      <c r="A162" s="38"/>
      <c r="B162" s="39"/>
      <c r="C162" s="40"/>
      <c r="D162" s="233" t="s">
        <v>291</v>
      </c>
      <c r="E162" s="40"/>
      <c r="F162" s="264" t="s">
        <v>942</v>
      </c>
      <c r="G162" s="40"/>
      <c r="H162" s="40"/>
      <c r="I162" s="265"/>
      <c r="J162" s="40"/>
      <c r="K162" s="40"/>
      <c r="L162" s="44"/>
      <c r="M162" s="266"/>
      <c r="N162" s="267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291</v>
      </c>
      <c r="AU162" s="17" t="s">
        <v>84</v>
      </c>
    </row>
    <row r="163" s="2" customFormat="1" ht="16.5" customHeight="1">
      <c r="A163" s="38"/>
      <c r="B163" s="39"/>
      <c r="C163" s="218" t="s">
        <v>265</v>
      </c>
      <c r="D163" s="218" t="s">
        <v>143</v>
      </c>
      <c r="E163" s="219" t="s">
        <v>943</v>
      </c>
      <c r="F163" s="220" t="s">
        <v>896</v>
      </c>
      <c r="G163" s="221" t="s">
        <v>686</v>
      </c>
      <c r="H163" s="222">
        <v>1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148</v>
      </c>
      <c r="AT163" s="229" t="s">
        <v>143</v>
      </c>
      <c r="AU163" s="229" t="s">
        <v>84</v>
      </c>
      <c r="AY163" s="17" t="s">
        <v>140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148</v>
      </c>
      <c r="BM163" s="229" t="s">
        <v>400</v>
      </c>
    </row>
    <row r="164" s="2" customFormat="1" ht="16.5" customHeight="1">
      <c r="A164" s="38"/>
      <c r="B164" s="39"/>
      <c r="C164" s="218" t="s">
        <v>270</v>
      </c>
      <c r="D164" s="218" t="s">
        <v>143</v>
      </c>
      <c r="E164" s="219" t="s">
        <v>944</v>
      </c>
      <c r="F164" s="220" t="s">
        <v>945</v>
      </c>
      <c r="G164" s="221" t="s">
        <v>686</v>
      </c>
      <c r="H164" s="222">
        <v>3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0.24</v>
      </c>
      <c r="R164" s="227">
        <f>Q164*H164</f>
        <v>0.71999999999999992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148</v>
      </c>
      <c r="AT164" s="229" t="s">
        <v>143</v>
      </c>
      <c r="AU164" s="229" t="s">
        <v>84</v>
      </c>
      <c r="AY164" s="17" t="s">
        <v>140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148</v>
      </c>
      <c r="BM164" s="229" t="s">
        <v>408</v>
      </c>
    </row>
    <row r="165" s="2" customFormat="1">
      <c r="A165" s="38"/>
      <c r="B165" s="39"/>
      <c r="C165" s="40"/>
      <c r="D165" s="233" t="s">
        <v>291</v>
      </c>
      <c r="E165" s="40"/>
      <c r="F165" s="264" t="s">
        <v>946</v>
      </c>
      <c r="G165" s="40"/>
      <c r="H165" s="40"/>
      <c r="I165" s="265"/>
      <c r="J165" s="40"/>
      <c r="K165" s="40"/>
      <c r="L165" s="44"/>
      <c r="M165" s="266"/>
      <c r="N165" s="267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291</v>
      </c>
      <c r="AU165" s="17" t="s">
        <v>84</v>
      </c>
    </row>
    <row r="166" s="2" customFormat="1" ht="16.5" customHeight="1">
      <c r="A166" s="38"/>
      <c r="B166" s="39"/>
      <c r="C166" s="218" t="s">
        <v>276</v>
      </c>
      <c r="D166" s="218" t="s">
        <v>143</v>
      </c>
      <c r="E166" s="219" t="s">
        <v>947</v>
      </c>
      <c r="F166" s="220" t="s">
        <v>896</v>
      </c>
      <c r="G166" s="221" t="s">
        <v>686</v>
      </c>
      <c r="H166" s="222">
        <v>3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148</v>
      </c>
      <c r="AT166" s="229" t="s">
        <v>143</v>
      </c>
      <c r="AU166" s="229" t="s">
        <v>84</v>
      </c>
      <c r="AY166" s="17" t="s">
        <v>140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148</v>
      </c>
      <c r="BM166" s="229" t="s">
        <v>420</v>
      </c>
    </row>
    <row r="167" s="2" customFormat="1" ht="37.8" customHeight="1">
      <c r="A167" s="38"/>
      <c r="B167" s="39"/>
      <c r="C167" s="218" t="s">
        <v>282</v>
      </c>
      <c r="D167" s="218" t="s">
        <v>143</v>
      </c>
      <c r="E167" s="219" t="s">
        <v>948</v>
      </c>
      <c r="F167" s="220" t="s">
        <v>949</v>
      </c>
      <c r="G167" s="221" t="s">
        <v>686</v>
      </c>
      <c r="H167" s="222">
        <v>1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1</v>
      </c>
      <c r="R167" s="227">
        <f>Q167*H167</f>
        <v>1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148</v>
      </c>
      <c r="AT167" s="229" t="s">
        <v>143</v>
      </c>
      <c r="AU167" s="229" t="s">
        <v>84</v>
      </c>
      <c r="AY167" s="17" t="s">
        <v>140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148</v>
      </c>
      <c r="BM167" s="229" t="s">
        <v>429</v>
      </c>
    </row>
    <row r="168" s="2" customFormat="1">
      <c r="A168" s="38"/>
      <c r="B168" s="39"/>
      <c r="C168" s="40"/>
      <c r="D168" s="233" t="s">
        <v>291</v>
      </c>
      <c r="E168" s="40"/>
      <c r="F168" s="264" t="s">
        <v>950</v>
      </c>
      <c r="G168" s="40"/>
      <c r="H168" s="40"/>
      <c r="I168" s="265"/>
      <c r="J168" s="40"/>
      <c r="K168" s="40"/>
      <c r="L168" s="44"/>
      <c r="M168" s="266"/>
      <c r="N168" s="267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291</v>
      </c>
      <c r="AU168" s="17" t="s">
        <v>84</v>
      </c>
    </row>
    <row r="169" s="2" customFormat="1" ht="16.5" customHeight="1">
      <c r="A169" s="38"/>
      <c r="B169" s="39"/>
      <c r="C169" s="218" t="s">
        <v>287</v>
      </c>
      <c r="D169" s="218" t="s">
        <v>143</v>
      </c>
      <c r="E169" s="219" t="s">
        <v>951</v>
      </c>
      <c r="F169" s="220" t="s">
        <v>896</v>
      </c>
      <c r="G169" s="221" t="s">
        <v>686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148</v>
      </c>
      <c r="AT169" s="229" t="s">
        <v>143</v>
      </c>
      <c r="AU169" s="229" t="s">
        <v>84</v>
      </c>
      <c r="AY169" s="17" t="s">
        <v>140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148</v>
      </c>
      <c r="BM169" s="229" t="s">
        <v>441</v>
      </c>
    </row>
    <row r="170" s="2" customFormat="1" ht="16.5" customHeight="1">
      <c r="A170" s="38"/>
      <c r="B170" s="39"/>
      <c r="C170" s="218" t="s">
        <v>294</v>
      </c>
      <c r="D170" s="218" t="s">
        <v>143</v>
      </c>
      <c r="E170" s="219" t="s">
        <v>952</v>
      </c>
      <c r="F170" s="220" t="s">
        <v>953</v>
      </c>
      <c r="G170" s="221" t="s">
        <v>686</v>
      </c>
      <c r="H170" s="222">
        <v>1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0.62</v>
      </c>
      <c r="R170" s="227">
        <f>Q170*H170</f>
        <v>0.62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148</v>
      </c>
      <c r="AT170" s="229" t="s">
        <v>143</v>
      </c>
      <c r="AU170" s="229" t="s">
        <v>84</v>
      </c>
      <c r="AY170" s="17" t="s">
        <v>140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148</v>
      </c>
      <c r="BM170" s="229" t="s">
        <v>450</v>
      </c>
    </row>
    <row r="171" s="2" customFormat="1">
      <c r="A171" s="38"/>
      <c r="B171" s="39"/>
      <c r="C171" s="40"/>
      <c r="D171" s="233" t="s">
        <v>291</v>
      </c>
      <c r="E171" s="40"/>
      <c r="F171" s="264" t="s">
        <v>954</v>
      </c>
      <c r="G171" s="40"/>
      <c r="H171" s="40"/>
      <c r="I171" s="265"/>
      <c r="J171" s="40"/>
      <c r="K171" s="40"/>
      <c r="L171" s="44"/>
      <c r="M171" s="266"/>
      <c r="N171" s="267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291</v>
      </c>
      <c r="AU171" s="17" t="s">
        <v>84</v>
      </c>
    </row>
    <row r="172" s="2" customFormat="1" ht="24.15" customHeight="1">
      <c r="A172" s="38"/>
      <c r="B172" s="39"/>
      <c r="C172" s="218" t="s">
        <v>299</v>
      </c>
      <c r="D172" s="218" t="s">
        <v>143</v>
      </c>
      <c r="E172" s="219" t="s">
        <v>955</v>
      </c>
      <c r="F172" s="220" t="s">
        <v>956</v>
      </c>
      <c r="G172" s="221" t="s">
        <v>686</v>
      </c>
      <c r="H172" s="222">
        <v>1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148</v>
      </c>
      <c r="AT172" s="229" t="s">
        <v>143</v>
      </c>
      <c r="AU172" s="229" t="s">
        <v>84</v>
      </c>
      <c r="AY172" s="17" t="s">
        <v>140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148</v>
      </c>
      <c r="BM172" s="229" t="s">
        <v>461</v>
      </c>
    </row>
    <row r="173" s="2" customFormat="1" ht="24.15" customHeight="1">
      <c r="A173" s="38"/>
      <c r="B173" s="39"/>
      <c r="C173" s="218" t="s">
        <v>303</v>
      </c>
      <c r="D173" s="218" t="s">
        <v>143</v>
      </c>
      <c r="E173" s="219" t="s">
        <v>957</v>
      </c>
      <c r="F173" s="220" t="s">
        <v>958</v>
      </c>
      <c r="G173" s="221" t="s">
        <v>914</v>
      </c>
      <c r="H173" s="222">
        <v>1.4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0.65</v>
      </c>
      <c r="R173" s="227">
        <f>Q173*H173</f>
        <v>0.91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148</v>
      </c>
      <c r="AT173" s="229" t="s">
        <v>143</v>
      </c>
      <c r="AU173" s="229" t="s">
        <v>84</v>
      </c>
      <c r="AY173" s="17" t="s">
        <v>140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148</v>
      </c>
      <c r="BM173" s="229" t="s">
        <v>473</v>
      </c>
    </row>
    <row r="174" s="2" customFormat="1">
      <c r="A174" s="38"/>
      <c r="B174" s="39"/>
      <c r="C174" s="40"/>
      <c r="D174" s="233" t="s">
        <v>291</v>
      </c>
      <c r="E174" s="40"/>
      <c r="F174" s="264" t="s">
        <v>959</v>
      </c>
      <c r="G174" s="40"/>
      <c r="H174" s="40"/>
      <c r="I174" s="265"/>
      <c r="J174" s="40"/>
      <c r="K174" s="40"/>
      <c r="L174" s="44"/>
      <c r="M174" s="266"/>
      <c r="N174" s="267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291</v>
      </c>
      <c r="AU174" s="17" t="s">
        <v>84</v>
      </c>
    </row>
    <row r="175" s="2" customFormat="1" ht="16.5" customHeight="1">
      <c r="A175" s="38"/>
      <c r="B175" s="39"/>
      <c r="C175" s="218" t="s">
        <v>310</v>
      </c>
      <c r="D175" s="218" t="s">
        <v>143</v>
      </c>
      <c r="E175" s="219" t="s">
        <v>960</v>
      </c>
      <c r="F175" s="220" t="s">
        <v>896</v>
      </c>
      <c r="G175" s="221" t="s">
        <v>914</v>
      </c>
      <c r="H175" s="222">
        <v>1.4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148</v>
      </c>
      <c r="AT175" s="229" t="s">
        <v>143</v>
      </c>
      <c r="AU175" s="229" t="s">
        <v>84</v>
      </c>
      <c r="AY175" s="17" t="s">
        <v>140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148</v>
      </c>
      <c r="BM175" s="229" t="s">
        <v>482</v>
      </c>
    </row>
    <row r="176" s="2" customFormat="1" ht="24.15" customHeight="1">
      <c r="A176" s="38"/>
      <c r="B176" s="39"/>
      <c r="C176" s="218" t="s">
        <v>315</v>
      </c>
      <c r="D176" s="218" t="s">
        <v>143</v>
      </c>
      <c r="E176" s="219" t="s">
        <v>961</v>
      </c>
      <c r="F176" s="220" t="s">
        <v>962</v>
      </c>
      <c r="G176" s="221" t="s">
        <v>914</v>
      </c>
      <c r="H176" s="222">
        <v>6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0.75</v>
      </c>
      <c r="R176" s="227">
        <f>Q176*H176</f>
        <v>4.5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148</v>
      </c>
      <c r="AT176" s="229" t="s">
        <v>143</v>
      </c>
      <c r="AU176" s="229" t="s">
        <v>84</v>
      </c>
      <c r="AY176" s="17" t="s">
        <v>140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148</v>
      </c>
      <c r="BM176" s="229" t="s">
        <v>493</v>
      </c>
    </row>
    <row r="177" s="2" customFormat="1">
      <c r="A177" s="38"/>
      <c r="B177" s="39"/>
      <c r="C177" s="40"/>
      <c r="D177" s="233" t="s">
        <v>291</v>
      </c>
      <c r="E177" s="40"/>
      <c r="F177" s="264" t="s">
        <v>963</v>
      </c>
      <c r="G177" s="40"/>
      <c r="H177" s="40"/>
      <c r="I177" s="265"/>
      <c r="J177" s="40"/>
      <c r="K177" s="40"/>
      <c r="L177" s="44"/>
      <c r="M177" s="266"/>
      <c r="N177" s="267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291</v>
      </c>
      <c r="AU177" s="17" t="s">
        <v>84</v>
      </c>
    </row>
    <row r="178" s="2" customFormat="1" ht="16.5" customHeight="1">
      <c r="A178" s="38"/>
      <c r="B178" s="39"/>
      <c r="C178" s="218" t="s">
        <v>320</v>
      </c>
      <c r="D178" s="218" t="s">
        <v>143</v>
      </c>
      <c r="E178" s="219" t="s">
        <v>964</v>
      </c>
      <c r="F178" s="220" t="s">
        <v>896</v>
      </c>
      <c r="G178" s="221" t="s">
        <v>914</v>
      </c>
      <c r="H178" s="222">
        <v>6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148</v>
      </c>
      <c r="AT178" s="229" t="s">
        <v>143</v>
      </c>
      <c r="AU178" s="229" t="s">
        <v>84</v>
      </c>
      <c r="AY178" s="17" t="s">
        <v>140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148</v>
      </c>
      <c r="BM178" s="229" t="s">
        <v>501</v>
      </c>
    </row>
    <row r="179" s="2" customFormat="1" ht="16.5" customHeight="1">
      <c r="A179" s="38"/>
      <c r="B179" s="39"/>
      <c r="C179" s="218" t="s">
        <v>324</v>
      </c>
      <c r="D179" s="218" t="s">
        <v>143</v>
      </c>
      <c r="E179" s="219" t="s">
        <v>965</v>
      </c>
      <c r="F179" s="220" t="s">
        <v>966</v>
      </c>
      <c r="G179" s="221" t="s">
        <v>914</v>
      </c>
      <c r="H179" s="222">
        <v>2.4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0.34000000000000004</v>
      </c>
      <c r="R179" s="227">
        <f>Q179*H179</f>
        <v>0.816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148</v>
      </c>
      <c r="AT179" s="229" t="s">
        <v>143</v>
      </c>
      <c r="AU179" s="229" t="s">
        <v>84</v>
      </c>
      <c r="AY179" s="17" t="s">
        <v>140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148</v>
      </c>
      <c r="BM179" s="229" t="s">
        <v>509</v>
      </c>
    </row>
    <row r="180" s="2" customFormat="1">
      <c r="A180" s="38"/>
      <c r="B180" s="39"/>
      <c r="C180" s="40"/>
      <c r="D180" s="233" t="s">
        <v>291</v>
      </c>
      <c r="E180" s="40"/>
      <c r="F180" s="264" t="s">
        <v>967</v>
      </c>
      <c r="G180" s="40"/>
      <c r="H180" s="40"/>
      <c r="I180" s="265"/>
      <c r="J180" s="40"/>
      <c r="K180" s="40"/>
      <c r="L180" s="44"/>
      <c r="M180" s="266"/>
      <c r="N180" s="267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291</v>
      </c>
      <c r="AU180" s="17" t="s">
        <v>84</v>
      </c>
    </row>
    <row r="181" s="2" customFormat="1" ht="16.5" customHeight="1">
      <c r="A181" s="38"/>
      <c r="B181" s="39"/>
      <c r="C181" s="218" t="s">
        <v>329</v>
      </c>
      <c r="D181" s="218" t="s">
        <v>143</v>
      </c>
      <c r="E181" s="219" t="s">
        <v>968</v>
      </c>
      <c r="F181" s="220" t="s">
        <v>896</v>
      </c>
      <c r="G181" s="221" t="s">
        <v>914</v>
      </c>
      <c r="H181" s="222">
        <v>2.4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148</v>
      </c>
      <c r="AT181" s="229" t="s">
        <v>143</v>
      </c>
      <c r="AU181" s="229" t="s">
        <v>84</v>
      </c>
      <c r="AY181" s="17" t="s">
        <v>140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148</v>
      </c>
      <c r="BM181" s="229" t="s">
        <v>517</v>
      </c>
    </row>
    <row r="182" s="2" customFormat="1" ht="16.5" customHeight="1">
      <c r="A182" s="38"/>
      <c r="B182" s="39"/>
      <c r="C182" s="218" t="s">
        <v>333</v>
      </c>
      <c r="D182" s="218" t="s">
        <v>143</v>
      </c>
      <c r="E182" s="219" t="s">
        <v>969</v>
      </c>
      <c r="F182" s="220" t="s">
        <v>970</v>
      </c>
      <c r="G182" s="221" t="s">
        <v>686</v>
      </c>
      <c r="H182" s="222">
        <v>1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0.3</v>
      </c>
      <c r="R182" s="227">
        <f>Q182*H182</f>
        <v>0.3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148</v>
      </c>
      <c r="AT182" s="229" t="s">
        <v>143</v>
      </c>
      <c r="AU182" s="229" t="s">
        <v>84</v>
      </c>
      <c r="AY182" s="17" t="s">
        <v>140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148</v>
      </c>
      <c r="BM182" s="229" t="s">
        <v>527</v>
      </c>
    </row>
    <row r="183" s="2" customFormat="1">
      <c r="A183" s="38"/>
      <c r="B183" s="39"/>
      <c r="C183" s="40"/>
      <c r="D183" s="233" t="s">
        <v>291</v>
      </c>
      <c r="E183" s="40"/>
      <c r="F183" s="264" t="s">
        <v>971</v>
      </c>
      <c r="G183" s="40"/>
      <c r="H183" s="40"/>
      <c r="I183" s="265"/>
      <c r="J183" s="40"/>
      <c r="K183" s="40"/>
      <c r="L183" s="44"/>
      <c r="M183" s="266"/>
      <c r="N183" s="267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291</v>
      </c>
      <c r="AU183" s="17" t="s">
        <v>84</v>
      </c>
    </row>
    <row r="184" s="2" customFormat="1" ht="16.5" customHeight="1">
      <c r="A184" s="38"/>
      <c r="B184" s="39"/>
      <c r="C184" s="218" t="s">
        <v>337</v>
      </c>
      <c r="D184" s="218" t="s">
        <v>143</v>
      </c>
      <c r="E184" s="219" t="s">
        <v>972</v>
      </c>
      <c r="F184" s="220" t="s">
        <v>896</v>
      </c>
      <c r="G184" s="221" t="s">
        <v>686</v>
      </c>
      <c r="H184" s="222">
        <v>1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148</v>
      </c>
      <c r="AT184" s="229" t="s">
        <v>143</v>
      </c>
      <c r="AU184" s="229" t="s">
        <v>84</v>
      </c>
      <c r="AY184" s="17" t="s">
        <v>140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148</v>
      </c>
      <c r="BM184" s="229" t="s">
        <v>536</v>
      </c>
    </row>
    <row r="185" s="12" customFormat="1" ht="25.92" customHeight="1">
      <c r="A185" s="12"/>
      <c r="B185" s="202"/>
      <c r="C185" s="203"/>
      <c r="D185" s="204" t="s">
        <v>75</v>
      </c>
      <c r="E185" s="205" t="s">
        <v>734</v>
      </c>
      <c r="F185" s="205" t="s">
        <v>973</v>
      </c>
      <c r="G185" s="203"/>
      <c r="H185" s="203"/>
      <c r="I185" s="206"/>
      <c r="J185" s="207">
        <f>BK185</f>
        <v>0</v>
      </c>
      <c r="K185" s="203"/>
      <c r="L185" s="208"/>
      <c r="M185" s="209"/>
      <c r="N185" s="210"/>
      <c r="O185" s="210"/>
      <c r="P185" s="211">
        <f>SUM(P186:P194)</f>
        <v>0</v>
      </c>
      <c r="Q185" s="210"/>
      <c r="R185" s="211">
        <f>SUM(R186:R194)</f>
        <v>1.79</v>
      </c>
      <c r="S185" s="210"/>
      <c r="T185" s="212">
        <f>SUM(T186:T194)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84</v>
      </c>
      <c r="AT185" s="214" t="s">
        <v>75</v>
      </c>
      <c r="AU185" s="214" t="s">
        <v>76</v>
      </c>
      <c r="AY185" s="213" t="s">
        <v>140</v>
      </c>
      <c r="BK185" s="215">
        <f>SUM(BK186:BK194)</f>
        <v>0</v>
      </c>
    </row>
    <row r="186" s="2" customFormat="1" ht="37.8" customHeight="1">
      <c r="A186" s="38"/>
      <c r="B186" s="39"/>
      <c r="C186" s="218" t="s">
        <v>343</v>
      </c>
      <c r="D186" s="218" t="s">
        <v>143</v>
      </c>
      <c r="E186" s="219" t="s">
        <v>974</v>
      </c>
      <c r="F186" s="220" t="s">
        <v>975</v>
      </c>
      <c r="G186" s="221" t="s">
        <v>686</v>
      </c>
      <c r="H186" s="222">
        <v>1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1.1</v>
      </c>
      <c r="R186" s="227">
        <f>Q186*H186</f>
        <v>1.1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148</v>
      </c>
      <c r="AT186" s="229" t="s">
        <v>143</v>
      </c>
      <c r="AU186" s="229" t="s">
        <v>84</v>
      </c>
      <c r="AY186" s="17" t="s">
        <v>140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148</v>
      </c>
      <c r="BM186" s="229" t="s">
        <v>544</v>
      </c>
    </row>
    <row r="187" s="2" customFormat="1">
      <c r="A187" s="38"/>
      <c r="B187" s="39"/>
      <c r="C187" s="40"/>
      <c r="D187" s="233" t="s">
        <v>291</v>
      </c>
      <c r="E187" s="40"/>
      <c r="F187" s="264" t="s">
        <v>976</v>
      </c>
      <c r="G187" s="40"/>
      <c r="H187" s="40"/>
      <c r="I187" s="265"/>
      <c r="J187" s="40"/>
      <c r="K187" s="40"/>
      <c r="L187" s="44"/>
      <c r="M187" s="266"/>
      <c r="N187" s="26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291</v>
      </c>
      <c r="AU187" s="17" t="s">
        <v>84</v>
      </c>
    </row>
    <row r="188" s="2" customFormat="1" ht="16.5" customHeight="1">
      <c r="A188" s="38"/>
      <c r="B188" s="39"/>
      <c r="C188" s="218" t="s">
        <v>347</v>
      </c>
      <c r="D188" s="218" t="s">
        <v>143</v>
      </c>
      <c r="E188" s="219" t="s">
        <v>977</v>
      </c>
      <c r="F188" s="220" t="s">
        <v>896</v>
      </c>
      <c r="G188" s="221" t="s">
        <v>686</v>
      </c>
      <c r="H188" s="222">
        <v>1</v>
      </c>
      <c r="I188" s="223"/>
      <c r="J188" s="224">
        <f>ROUND(I188*H188,2)</f>
        <v>0</v>
      </c>
      <c r="K188" s="220" t="s">
        <v>1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148</v>
      </c>
      <c r="AT188" s="229" t="s">
        <v>143</v>
      </c>
      <c r="AU188" s="229" t="s">
        <v>84</v>
      </c>
      <c r="AY188" s="17" t="s">
        <v>140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148</v>
      </c>
      <c r="BM188" s="229" t="s">
        <v>767</v>
      </c>
    </row>
    <row r="189" s="2" customFormat="1" ht="24.15" customHeight="1">
      <c r="A189" s="38"/>
      <c r="B189" s="39"/>
      <c r="C189" s="218" t="s">
        <v>356</v>
      </c>
      <c r="D189" s="218" t="s">
        <v>143</v>
      </c>
      <c r="E189" s="219" t="s">
        <v>978</v>
      </c>
      <c r="F189" s="220" t="s">
        <v>979</v>
      </c>
      <c r="G189" s="221" t="s">
        <v>686</v>
      </c>
      <c r="H189" s="222">
        <v>1</v>
      </c>
      <c r="I189" s="223"/>
      <c r="J189" s="224">
        <f>ROUND(I189*H189,2)</f>
        <v>0</v>
      </c>
      <c r="K189" s="220" t="s">
        <v>1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0.3</v>
      </c>
      <c r="R189" s="227">
        <f>Q189*H189</f>
        <v>0.3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148</v>
      </c>
      <c r="AT189" s="229" t="s">
        <v>143</v>
      </c>
      <c r="AU189" s="229" t="s">
        <v>84</v>
      </c>
      <c r="AY189" s="17" t="s">
        <v>140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148</v>
      </c>
      <c r="BM189" s="229" t="s">
        <v>770</v>
      </c>
    </row>
    <row r="190" s="2" customFormat="1">
      <c r="A190" s="38"/>
      <c r="B190" s="39"/>
      <c r="C190" s="40"/>
      <c r="D190" s="233" t="s">
        <v>291</v>
      </c>
      <c r="E190" s="40"/>
      <c r="F190" s="264" t="s">
        <v>980</v>
      </c>
      <c r="G190" s="40"/>
      <c r="H190" s="40"/>
      <c r="I190" s="265"/>
      <c r="J190" s="40"/>
      <c r="K190" s="40"/>
      <c r="L190" s="44"/>
      <c r="M190" s="266"/>
      <c r="N190" s="267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291</v>
      </c>
      <c r="AU190" s="17" t="s">
        <v>84</v>
      </c>
    </row>
    <row r="191" s="2" customFormat="1" ht="16.5" customHeight="1">
      <c r="A191" s="38"/>
      <c r="B191" s="39"/>
      <c r="C191" s="218" t="s">
        <v>363</v>
      </c>
      <c r="D191" s="218" t="s">
        <v>143</v>
      </c>
      <c r="E191" s="219" t="s">
        <v>981</v>
      </c>
      <c r="F191" s="220" t="s">
        <v>896</v>
      </c>
      <c r="G191" s="221" t="s">
        <v>686</v>
      </c>
      <c r="H191" s="222">
        <v>1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148</v>
      </c>
      <c r="AT191" s="229" t="s">
        <v>143</v>
      </c>
      <c r="AU191" s="229" t="s">
        <v>84</v>
      </c>
      <c r="AY191" s="17" t="s">
        <v>140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148</v>
      </c>
      <c r="BM191" s="229" t="s">
        <v>773</v>
      </c>
    </row>
    <row r="192" s="2" customFormat="1" ht="24.15" customHeight="1">
      <c r="A192" s="38"/>
      <c r="B192" s="39"/>
      <c r="C192" s="218" t="s">
        <v>367</v>
      </c>
      <c r="D192" s="218" t="s">
        <v>143</v>
      </c>
      <c r="E192" s="219" t="s">
        <v>957</v>
      </c>
      <c r="F192" s="220" t="s">
        <v>958</v>
      </c>
      <c r="G192" s="221" t="s">
        <v>914</v>
      </c>
      <c r="H192" s="222">
        <v>0.6</v>
      </c>
      <c r="I192" s="223"/>
      <c r="J192" s="224">
        <f>ROUND(I192*H192,2)</f>
        <v>0</v>
      </c>
      <c r="K192" s="220" t="s">
        <v>1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0.65</v>
      </c>
      <c r="R192" s="227">
        <f>Q192*H192</f>
        <v>0.39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148</v>
      </c>
      <c r="AT192" s="229" t="s">
        <v>143</v>
      </c>
      <c r="AU192" s="229" t="s">
        <v>84</v>
      </c>
      <c r="AY192" s="17" t="s">
        <v>140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148</v>
      </c>
      <c r="BM192" s="229" t="s">
        <v>774</v>
      </c>
    </row>
    <row r="193" s="2" customFormat="1">
      <c r="A193" s="38"/>
      <c r="B193" s="39"/>
      <c r="C193" s="40"/>
      <c r="D193" s="233" t="s">
        <v>291</v>
      </c>
      <c r="E193" s="40"/>
      <c r="F193" s="264" t="s">
        <v>982</v>
      </c>
      <c r="G193" s="40"/>
      <c r="H193" s="40"/>
      <c r="I193" s="265"/>
      <c r="J193" s="40"/>
      <c r="K193" s="40"/>
      <c r="L193" s="44"/>
      <c r="M193" s="266"/>
      <c r="N193" s="267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291</v>
      </c>
      <c r="AU193" s="17" t="s">
        <v>84</v>
      </c>
    </row>
    <row r="194" s="2" customFormat="1" ht="16.5" customHeight="1">
      <c r="A194" s="38"/>
      <c r="B194" s="39"/>
      <c r="C194" s="218" t="s">
        <v>372</v>
      </c>
      <c r="D194" s="218" t="s">
        <v>143</v>
      </c>
      <c r="E194" s="219" t="s">
        <v>960</v>
      </c>
      <c r="F194" s="220" t="s">
        <v>896</v>
      </c>
      <c r="G194" s="221" t="s">
        <v>914</v>
      </c>
      <c r="H194" s="222">
        <v>0.6</v>
      </c>
      <c r="I194" s="223"/>
      <c r="J194" s="224">
        <f>ROUND(I194*H194,2)</f>
        <v>0</v>
      </c>
      <c r="K194" s="220" t="s">
        <v>1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148</v>
      </c>
      <c r="AT194" s="229" t="s">
        <v>143</v>
      </c>
      <c r="AU194" s="229" t="s">
        <v>84</v>
      </c>
      <c r="AY194" s="17" t="s">
        <v>140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148</v>
      </c>
      <c r="BM194" s="229" t="s">
        <v>777</v>
      </c>
    </row>
    <row r="195" s="12" customFormat="1" ht="25.92" customHeight="1">
      <c r="A195" s="12"/>
      <c r="B195" s="202"/>
      <c r="C195" s="203"/>
      <c r="D195" s="204" t="s">
        <v>75</v>
      </c>
      <c r="E195" s="205" t="s">
        <v>738</v>
      </c>
      <c r="F195" s="205" t="s">
        <v>983</v>
      </c>
      <c r="G195" s="203"/>
      <c r="H195" s="203"/>
      <c r="I195" s="206"/>
      <c r="J195" s="207">
        <f>BK195</f>
        <v>0</v>
      </c>
      <c r="K195" s="203"/>
      <c r="L195" s="208"/>
      <c r="M195" s="209"/>
      <c r="N195" s="210"/>
      <c r="O195" s="210"/>
      <c r="P195" s="211">
        <f>SUM(P196:P198)</f>
        <v>0</v>
      </c>
      <c r="Q195" s="210"/>
      <c r="R195" s="211">
        <f>SUM(R196:R198)</f>
        <v>3.8</v>
      </c>
      <c r="S195" s="210"/>
      <c r="T195" s="212">
        <f>SUM(T196:T198)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84</v>
      </c>
      <c r="AT195" s="214" t="s">
        <v>75</v>
      </c>
      <c r="AU195" s="214" t="s">
        <v>76</v>
      </c>
      <c r="AY195" s="213" t="s">
        <v>140</v>
      </c>
      <c r="BK195" s="215">
        <f>SUM(BK196:BK198)</f>
        <v>0</v>
      </c>
    </row>
    <row r="196" s="2" customFormat="1" ht="24.15" customHeight="1">
      <c r="A196" s="38"/>
      <c r="B196" s="39"/>
      <c r="C196" s="218" t="s">
        <v>379</v>
      </c>
      <c r="D196" s="218" t="s">
        <v>143</v>
      </c>
      <c r="E196" s="219" t="s">
        <v>984</v>
      </c>
      <c r="F196" s="220" t="s">
        <v>985</v>
      </c>
      <c r="G196" s="221" t="s">
        <v>686</v>
      </c>
      <c r="H196" s="222">
        <v>2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1.9</v>
      </c>
      <c r="R196" s="227">
        <f>Q196*H196</f>
        <v>3.8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148</v>
      </c>
      <c r="AT196" s="229" t="s">
        <v>143</v>
      </c>
      <c r="AU196" s="229" t="s">
        <v>84</v>
      </c>
      <c r="AY196" s="17" t="s">
        <v>140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148</v>
      </c>
      <c r="BM196" s="229" t="s">
        <v>556</v>
      </c>
    </row>
    <row r="197" s="2" customFormat="1">
      <c r="A197" s="38"/>
      <c r="B197" s="39"/>
      <c r="C197" s="40"/>
      <c r="D197" s="233" t="s">
        <v>291</v>
      </c>
      <c r="E197" s="40"/>
      <c r="F197" s="264" t="s">
        <v>986</v>
      </c>
      <c r="G197" s="40"/>
      <c r="H197" s="40"/>
      <c r="I197" s="265"/>
      <c r="J197" s="40"/>
      <c r="K197" s="40"/>
      <c r="L197" s="44"/>
      <c r="M197" s="266"/>
      <c r="N197" s="267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291</v>
      </c>
      <c r="AU197" s="17" t="s">
        <v>84</v>
      </c>
    </row>
    <row r="198" s="2" customFormat="1" ht="16.5" customHeight="1">
      <c r="A198" s="38"/>
      <c r="B198" s="39"/>
      <c r="C198" s="218" t="s">
        <v>383</v>
      </c>
      <c r="D198" s="218" t="s">
        <v>143</v>
      </c>
      <c r="E198" s="219" t="s">
        <v>987</v>
      </c>
      <c r="F198" s="220" t="s">
        <v>896</v>
      </c>
      <c r="G198" s="221" t="s">
        <v>686</v>
      </c>
      <c r="H198" s="222">
        <v>2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148</v>
      </c>
      <c r="AT198" s="229" t="s">
        <v>143</v>
      </c>
      <c r="AU198" s="229" t="s">
        <v>84</v>
      </c>
      <c r="AY198" s="17" t="s">
        <v>140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148</v>
      </c>
      <c r="BM198" s="229" t="s">
        <v>565</v>
      </c>
    </row>
    <row r="199" s="12" customFormat="1" ht="25.92" customHeight="1">
      <c r="A199" s="12"/>
      <c r="B199" s="202"/>
      <c r="C199" s="203"/>
      <c r="D199" s="204" t="s">
        <v>75</v>
      </c>
      <c r="E199" s="205" t="s">
        <v>748</v>
      </c>
      <c r="F199" s="205" t="s">
        <v>988</v>
      </c>
      <c r="G199" s="203"/>
      <c r="H199" s="203"/>
      <c r="I199" s="206"/>
      <c r="J199" s="207">
        <f>BK199</f>
        <v>0</v>
      </c>
      <c r="K199" s="203"/>
      <c r="L199" s="208"/>
      <c r="M199" s="209"/>
      <c r="N199" s="210"/>
      <c r="O199" s="210"/>
      <c r="P199" s="211">
        <f>SUM(P200:P206)</f>
        <v>0</v>
      </c>
      <c r="Q199" s="210"/>
      <c r="R199" s="211">
        <f>SUM(R200:R206)</f>
        <v>115.63</v>
      </c>
      <c r="S199" s="210"/>
      <c r="T199" s="212">
        <f>SUM(T200:T206)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84</v>
      </c>
      <c r="AT199" s="214" t="s">
        <v>75</v>
      </c>
      <c r="AU199" s="214" t="s">
        <v>76</v>
      </c>
      <c r="AY199" s="213" t="s">
        <v>140</v>
      </c>
      <c r="BK199" s="215">
        <f>SUM(BK200:BK206)</f>
        <v>0</v>
      </c>
    </row>
    <row r="200" s="2" customFormat="1" ht="66.75" customHeight="1">
      <c r="A200" s="38"/>
      <c r="B200" s="39"/>
      <c r="C200" s="218" t="s">
        <v>388</v>
      </c>
      <c r="D200" s="218" t="s">
        <v>143</v>
      </c>
      <c r="E200" s="219" t="s">
        <v>989</v>
      </c>
      <c r="F200" s="220" t="s">
        <v>990</v>
      </c>
      <c r="G200" s="221" t="s">
        <v>914</v>
      </c>
      <c r="H200" s="222">
        <v>14.2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1.6</v>
      </c>
      <c r="R200" s="227">
        <f>Q200*H200</f>
        <v>22.72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148</v>
      </c>
      <c r="AT200" s="229" t="s">
        <v>143</v>
      </c>
      <c r="AU200" s="229" t="s">
        <v>84</v>
      </c>
      <c r="AY200" s="17" t="s">
        <v>140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148</v>
      </c>
      <c r="BM200" s="229" t="s">
        <v>573</v>
      </c>
    </row>
    <row r="201" s="2" customFormat="1">
      <c r="A201" s="38"/>
      <c r="B201" s="39"/>
      <c r="C201" s="40"/>
      <c r="D201" s="233" t="s">
        <v>291</v>
      </c>
      <c r="E201" s="40"/>
      <c r="F201" s="264" t="s">
        <v>991</v>
      </c>
      <c r="G201" s="40"/>
      <c r="H201" s="40"/>
      <c r="I201" s="265"/>
      <c r="J201" s="40"/>
      <c r="K201" s="40"/>
      <c r="L201" s="44"/>
      <c r="M201" s="266"/>
      <c r="N201" s="267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291</v>
      </c>
      <c r="AU201" s="17" t="s">
        <v>84</v>
      </c>
    </row>
    <row r="202" s="2" customFormat="1" ht="16.5" customHeight="1">
      <c r="A202" s="38"/>
      <c r="B202" s="39"/>
      <c r="C202" s="218" t="s">
        <v>393</v>
      </c>
      <c r="D202" s="218" t="s">
        <v>143</v>
      </c>
      <c r="E202" s="219" t="s">
        <v>992</v>
      </c>
      <c r="F202" s="220" t="s">
        <v>896</v>
      </c>
      <c r="G202" s="221" t="s">
        <v>914</v>
      </c>
      <c r="H202" s="222">
        <v>14.2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148</v>
      </c>
      <c r="AT202" s="229" t="s">
        <v>143</v>
      </c>
      <c r="AU202" s="229" t="s">
        <v>84</v>
      </c>
      <c r="AY202" s="17" t="s">
        <v>140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148</v>
      </c>
      <c r="BM202" s="229" t="s">
        <v>582</v>
      </c>
    </row>
    <row r="203" s="2" customFormat="1" ht="66.75" customHeight="1">
      <c r="A203" s="38"/>
      <c r="B203" s="39"/>
      <c r="C203" s="218" t="s">
        <v>400</v>
      </c>
      <c r="D203" s="218" t="s">
        <v>143</v>
      </c>
      <c r="E203" s="219" t="s">
        <v>993</v>
      </c>
      <c r="F203" s="220" t="s">
        <v>994</v>
      </c>
      <c r="G203" s="221" t="s">
        <v>914</v>
      </c>
      <c r="H203" s="222">
        <v>24.7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2.1</v>
      </c>
      <c r="R203" s="227">
        <f>Q203*H203</f>
        <v>51.87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148</v>
      </c>
      <c r="AT203" s="229" t="s">
        <v>143</v>
      </c>
      <c r="AU203" s="229" t="s">
        <v>84</v>
      </c>
      <c r="AY203" s="17" t="s">
        <v>140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148</v>
      </c>
      <c r="BM203" s="229" t="s">
        <v>591</v>
      </c>
    </row>
    <row r="204" s="2" customFormat="1">
      <c r="A204" s="38"/>
      <c r="B204" s="39"/>
      <c r="C204" s="40"/>
      <c r="D204" s="233" t="s">
        <v>291</v>
      </c>
      <c r="E204" s="40"/>
      <c r="F204" s="264" t="s">
        <v>991</v>
      </c>
      <c r="G204" s="40"/>
      <c r="H204" s="40"/>
      <c r="I204" s="265"/>
      <c r="J204" s="40"/>
      <c r="K204" s="40"/>
      <c r="L204" s="44"/>
      <c r="M204" s="266"/>
      <c r="N204" s="267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291</v>
      </c>
      <c r="AU204" s="17" t="s">
        <v>84</v>
      </c>
    </row>
    <row r="205" s="2" customFormat="1" ht="16.5" customHeight="1">
      <c r="A205" s="38"/>
      <c r="B205" s="39"/>
      <c r="C205" s="218" t="s">
        <v>404</v>
      </c>
      <c r="D205" s="218" t="s">
        <v>143</v>
      </c>
      <c r="E205" s="219" t="s">
        <v>995</v>
      </c>
      <c r="F205" s="220" t="s">
        <v>896</v>
      </c>
      <c r="G205" s="221" t="s">
        <v>914</v>
      </c>
      <c r="H205" s="222">
        <v>24.7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148</v>
      </c>
      <c r="AT205" s="229" t="s">
        <v>143</v>
      </c>
      <c r="AU205" s="229" t="s">
        <v>84</v>
      </c>
      <c r="AY205" s="17" t="s">
        <v>140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148</v>
      </c>
      <c r="BM205" s="229" t="s">
        <v>599</v>
      </c>
    </row>
    <row r="206" s="2" customFormat="1" ht="16.5" customHeight="1">
      <c r="A206" s="38"/>
      <c r="B206" s="39"/>
      <c r="C206" s="218" t="s">
        <v>408</v>
      </c>
      <c r="D206" s="218" t="s">
        <v>143</v>
      </c>
      <c r="E206" s="219" t="s">
        <v>996</v>
      </c>
      <c r="F206" s="220" t="s">
        <v>997</v>
      </c>
      <c r="G206" s="221" t="s">
        <v>914</v>
      </c>
      <c r="H206" s="222">
        <v>51.3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0.8</v>
      </c>
      <c r="R206" s="227">
        <f>Q206*H206</f>
        <v>41.04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148</v>
      </c>
      <c r="AT206" s="229" t="s">
        <v>143</v>
      </c>
      <c r="AU206" s="229" t="s">
        <v>84</v>
      </c>
      <c r="AY206" s="17" t="s">
        <v>140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148</v>
      </c>
      <c r="BM206" s="229" t="s">
        <v>614</v>
      </c>
    </row>
    <row r="207" s="12" customFormat="1" ht="25.92" customHeight="1">
      <c r="A207" s="12"/>
      <c r="B207" s="202"/>
      <c r="C207" s="203"/>
      <c r="D207" s="204" t="s">
        <v>75</v>
      </c>
      <c r="E207" s="205" t="s">
        <v>853</v>
      </c>
      <c r="F207" s="205" t="s">
        <v>342</v>
      </c>
      <c r="G207" s="203"/>
      <c r="H207" s="203"/>
      <c r="I207" s="206"/>
      <c r="J207" s="207">
        <f>BK207</f>
        <v>0</v>
      </c>
      <c r="K207" s="203"/>
      <c r="L207" s="208"/>
      <c r="M207" s="209"/>
      <c r="N207" s="210"/>
      <c r="O207" s="210"/>
      <c r="P207" s="211">
        <f>SUM(P208:P209)</f>
        <v>0</v>
      </c>
      <c r="Q207" s="210"/>
      <c r="R207" s="211">
        <f>SUM(R208:R209)</f>
        <v>0</v>
      </c>
      <c r="S207" s="210"/>
      <c r="T207" s="212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84</v>
      </c>
      <c r="AT207" s="214" t="s">
        <v>75</v>
      </c>
      <c r="AU207" s="214" t="s">
        <v>76</v>
      </c>
      <c r="AY207" s="213" t="s">
        <v>140</v>
      </c>
      <c r="BK207" s="215">
        <f>SUM(BK208:BK209)</f>
        <v>0</v>
      </c>
    </row>
    <row r="208" s="2" customFormat="1" ht="16.5" customHeight="1">
      <c r="A208" s="38"/>
      <c r="B208" s="39"/>
      <c r="C208" s="218" t="s">
        <v>413</v>
      </c>
      <c r="D208" s="218" t="s">
        <v>143</v>
      </c>
      <c r="E208" s="219" t="s">
        <v>998</v>
      </c>
      <c r="F208" s="220" t="s">
        <v>999</v>
      </c>
      <c r="G208" s="221" t="s">
        <v>313</v>
      </c>
      <c r="H208" s="222">
        <v>0.122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148</v>
      </c>
      <c r="AT208" s="229" t="s">
        <v>143</v>
      </c>
      <c r="AU208" s="229" t="s">
        <v>84</v>
      </c>
      <c r="AY208" s="17" t="s">
        <v>140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148</v>
      </c>
      <c r="BM208" s="229" t="s">
        <v>631</v>
      </c>
    </row>
    <row r="209" s="2" customFormat="1" ht="16.5" customHeight="1">
      <c r="A209" s="38"/>
      <c r="B209" s="39"/>
      <c r="C209" s="218" t="s">
        <v>420</v>
      </c>
      <c r="D209" s="218" t="s">
        <v>143</v>
      </c>
      <c r="E209" s="219" t="s">
        <v>1000</v>
      </c>
      <c r="F209" s="220" t="s">
        <v>1001</v>
      </c>
      <c r="G209" s="221" t="s">
        <v>313</v>
      </c>
      <c r="H209" s="222">
        <v>0.075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148</v>
      </c>
      <c r="AT209" s="229" t="s">
        <v>143</v>
      </c>
      <c r="AU209" s="229" t="s">
        <v>84</v>
      </c>
      <c r="AY209" s="17" t="s">
        <v>140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148</v>
      </c>
      <c r="BM209" s="229" t="s">
        <v>638</v>
      </c>
    </row>
    <row r="210" s="12" customFormat="1" ht="25.92" customHeight="1">
      <c r="A210" s="12"/>
      <c r="B210" s="202"/>
      <c r="C210" s="203"/>
      <c r="D210" s="204" t="s">
        <v>75</v>
      </c>
      <c r="E210" s="205" t="s">
        <v>1002</v>
      </c>
      <c r="F210" s="205" t="s">
        <v>1003</v>
      </c>
      <c r="G210" s="203"/>
      <c r="H210" s="203"/>
      <c r="I210" s="206"/>
      <c r="J210" s="207">
        <f>BK210</f>
        <v>0</v>
      </c>
      <c r="K210" s="203"/>
      <c r="L210" s="208"/>
      <c r="M210" s="209"/>
      <c r="N210" s="210"/>
      <c r="O210" s="210"/>
      <c r="P210" s="211">
        <f>SUM(P211:P214)</f>
        <v>0</v>
      </c>
      <c r="Q210" s="210"/>
      <c r="R210" s="211">
        <f>SUM(R211:R214)</f>
        <v>0</v>
      </c>
      <c r="S210" s="210"/>
      <c r="T210" s="212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84</v>
      </c>
      <c r="AT210" s="214" t="s">
        <v>75</v>
      </c>
      <c r="AU210" s="214" t="s">
        <v>76</v>
      </c>
      <c r="AY210" s="213" t="s">
        <v>140</v>
      </c>
      <c r="BK210" s="215">
        <f>SUM(BK211:BK214)</f>
        <v>0</v>
      </c>
    </row>
    <row r="211" s="2" customFormat="1" ht="24.15" customHeight="1">
      <c r="A211" s="38"/>
      <c r="B211" s="39"/>
      <c r="C211" s="218" t="s">
        <v>425</v>
      </c>
      <c r="D211" s="218" t="s">
        <v>143</v>
      </c>
      <c r="E211" s="219" t="s">
        <v>1004</v>
      </c>
      <c r="F211" s="220" t="s">
        <v>1005</v>
      </c>
      <c r="G211" s="221" t="s">
        <v>154</v>
      </c>
      <c r="H211" s="222">
        <v>11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41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148</v>
      </c>
      <c r="AT211" s="229" t="s">
        <v>143</v>
      </c>
      <c r="AU211" s="229" t="s">
        <v>84</v>
      </c>
      <c r="AY211" s="17" t="s">
        <v>140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84</v>
      </c>
      <c r="BK211" s="230">
        <f>ROUND(I211*H211,2)</f>
        <v>0</v>
      </c>
      <c r="BL211" s="17" t="s">
        <v>148</v>
      </c>
      <c r="BM211" s="229" t="s">
        <v>651</v>
      </c>
    </row>
    <row r="212" s="2" customFormat="1">
      <c r="A212" s="38"/>
      <c r="B212" s="39"/>
      <c r="C212" s="40"/>
      <c r="D212" s="233" t="s">
        <v>291</v>
      </c>
      <c r="E212" s="40"/>
      <c r="F212" s="264" t="s">
        <v>1006</v>
      </c>
      <c r="G212" s="40"/>
      <c r="H212" s="40"/>
      <c r="I212" s="265"/>
      <c r="J212" s="40"/>
      <c r="K212" s="40"/>
      <c r="L212" s="44"/>
      <c r="M212" s="266"/>
      <c r="N212" s="267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291</v>
      </c>
      <c r="AU212" s="17" t="s">
        <v>84</v>
      </c>
    </row>
    <row r="213" s="2" customFormat="1" ht="37.8" customHeight="1">
      <c r="A213" s="38"/>
      <c r="B213" s="39"/>
      <c r="C213" s="218" t="s">
        <v>429</v>
      </c>
      <c r="D213" s="218" t="s">
        <v>143</v>
      </c>
      <c r="E213" s="219" t="s">
        <v>1007</v>
      </c>
      <c r="F213" s="220" t="s">
        <v>1008</v>
      </c>
      <c r="G213" s="221" t="s">
        <v>154</v>
      </c>
      <c r="H213" s="222">
        <v>3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148</v>
      </c>
      <c r="AT213" s="229" t="s">
        <v>143</v>
      </c>
      <c r="AU213" s="229" t="s">
        <v>84</v>
      </c>
      <c r="AY213" s="17" t="s">
        <v>140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148</v>
      </c>
      <c r="BM213" s="229" t="s">
        <v>663</v>
      </c>
    </row>
    <row r="214" s="2" customFormat="1">
      <c r="A214" s="38"/>
      <c r="B214" s="39"/>
      <c r="C214" s="40"/>
      <c r="D214" s="233" t="s">
        <v>291</v>
      </c>
      <c r="E214" s="40"/>
      <c r="F214" s="264" t="s">
        <v>1006</v>
      </c>
      <c r="G214" s="40"/>
      <c r="H214" s="40"/>
      <c r="I214" s="265"/>
      <c r="J214" s="40"/>
      <c r="K214" s="40"/>
      <c r="L214" s="44"/>
      <c r="M214" s="266"/>
      <c r="N214" s="267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291</v>
      </c>
      <c r="AU214" s="17" t="s">
        <v>84</v>
      </c>
    </row>
    <row r="215" s="12" customFormat="1" ht="25.92" customHeight="1">
      <c r="A215" s="12"/>
      <c r="B215" s="202"/>
      <c r="C215" s="203"/>
      <c r="D215" s="204" t="s">
        <v>75</v>
      </c>
      <c r="E215" s="205" t="s">
        <v>1009</v>
      </c>
      <c r="F215" s="205" t="s">
        <v>1010</v>
      </c>
      <c r="G215" s="203"/>
      <c r="H215" s="203"/>
      <c r="I215" s="206"/>
      <c r="J215" s="207">
        <f>BK215</f>
        <v>0</v>
      </c>
      <c r="K215" s="203"/>
      <c r="L215" s="208"/>
      <c r="M215" s="209"/>
      <c r="N215" s="210"/>
      <c r="O215" s="210"/>
      <c r="P215" s="211">
        <f>SUM(P216:P219)</f>
        <v>0</v>
      </c>
      <c r="Q215" s="210"/>
      <c r="R215" s="211">
        <f>SUM(R216:R219)</f>
        <v>1412</v>
      </c>
      <c r="S215" s="210"/>
      <c r="T215" s="212">
        <f>SUM(T216:T219)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84</v>
      </c>
      <c r="AT215" s="214" t="s">
        <v>75</v>
      </c>
      <c r="AU215" s="214" t="s">
        <v>76</v>
      </c>
      <c r="AY215" s="213" t="s">
        <v>140</v>
      </c>
      <c r="BK215" s="215">
        <f>SUM(BK216:BK219)</f>
        <v>0</v>
      </c>
    </row>
    <row r="216" s="2" customFormat="1" ht="24.15" customHeight="1">
      <c r="A216" s="38"/>
      <c r="B216" s="39"/>
      <c r="C216" s="218" t="s">
        <v>436</v>
      </c>
      <c r="D216" s="218" t="s">
        <v>143</v>
      </c>
      <c r="E216" s="219" t="s">
        <v>1011</v>
      </c>
      <c r="F216" s="220" t="s">
        <v>1012</v>
      </c>
      <c r="G216" s="221" t="s">
        <v>914</v>
      </c>
      <c r="H216" s="222">
        <v>68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41</v>
      </c>
      <c r="O216" s="91"/>
      <c r="P216" s="227">
        <f>O216*H216</f>
        <v>0</v>
      </c>
      <c r="Q216" s="227">
        <v>19</v>
      </c>
      <c r="R216" s="227">
        <f>Q216*H216</f>
        <v>1292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148</v>
      </c>
      <c r="AT216" s="229" t="s">
        <v>143</v>
      </c>
      <c r="AU216" s="229" t="s">
        <v>84</v>
      </c>
      <c r="AY216" s="17" t="s">
        <v>140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84</v>
      </c>
      <c r="BK216" s="230">
        <f>ROUND(I216*H216,2)</f>
        <v>0</v>
      </c>
      <c r="BL216" s="17" t="s">
        <v>148</v>
      </c>
      <c r="BM216" s="229" t="s">
        <v>794</v>
      </c>
    </row>
    <row r="217" s="2" customFormat="1">
      <c r="A217" s="38"/>
      <c r="B217" s="39"/>
      <c r="C217" s="40"/>
      <c r="D217" s="233" t="s">
        <v>291</v>
      </c>
      <c r="E217" s="40"/>
      <c r="F217" s="264" t="s">
        <v>1006</v>
      </c>
      <c r="G217" s="40"/>
      <c r="H217" s="40"/>
      <c r="I217" s="265"/>
      <c r="J217" s="40"/>
      <c r="K217" s="40"/>
      <c r="L217" s="44"/>
      <c r="M217" s="266"/>
      <c r="N217" s="267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291</v>
      </c>
      <c r="AU217" s="17" t="s">
        <v>84</v>
      </c>
    </row>
    <row r="218" s="2" customFormat="1" ht="16.5" customHeight="1">
      <c r="A218" s="38"/>
      <c r="B218" s="39"/>
      <c r="C218" s="218" t="s">
        <v>441</v>
      </c>
      <c r="D218" s="218" t="s">
        <v>143</v>
      </c>
      <c r="E218" s="219" t="s">
        <v>1013</v>
      </c>
      <c r="F218" s="220" t="s">
        <v>1014</v>
      </c>
      <c r="G218" s="221" t="s">
        <v>686</v>
      </c>
      <c r="H218" s="222">
        <v>8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41</v>
      </c>
      <c r="O218" s="91"/>
      <c r="P218" s="227">
        <f>O218*H218</f>
        <v>0</v>
      </c>
      <c r="Q218" s="227">
        <v>15</v>
      </c>
      <c r="R218" s="227">
        <f>Q218*H218</f>
        <v>120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148</v>
      </c>
      <c r="AT218" s="229" t="s">
        <v>143</v>
      </c>
      <c r="AU218" s="229" t="s">
        <v>84</v>
      </c>
      <c r="AY218" s="17" t="s">
        <v>140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148</v>
      </c>
      <c r="BM218" s="229" t="s">
        <v>797</v>
      </c>
    </row>
    <row r="219" s="2" customFormat="1">
      <c r="A219" s="38"/>
      <c r="B219" s="39"/>
      <c r="C219" s="40"/>
      <c r="D219" s="233" t="s">
        <v>291</v>
      </c>
      <c r="E219" s="40"/>
      <c r="F219" s="264" t="s">
        <v>1006</v>
      </c>
      <c r="G219" s="40"/>
      <c r="H219" s="40"/>
      <c r="I219" s="265"/>
      <c r="J219" s="40"/>
      <c r="K219" s="40"/>
      <c r="L219" s="44"/>
      <c r="M219" s="266"/>
      <c r="N219" s="267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291</v>
      </c>
      <c r="AU219" s="17" t="s">
        <v>84</v>
      </c>
    </row>
    <row r="220" s="12" customFormat="1" ht="25.92" customHeight="1">
      <c r="A220" s="12"/>
      <c r="B220" s="202"/>
      <c r="C220" s="203"/>
      <c r="D220" s="204" t="s">
        <v>75</v>
      </c>
      <c r="E220" s="205" t="s">
        <v>1015</v>
      </c>
      <c r="F220" s="205" t="s">
        <v>1016</v>
      </c>
      <c r="G220" s="203"/>
      <c r="H220" s="203"/>
      <c r="I220" s="206"/>
      <c r="J220" s="207">
        <f>BK220</f>
        <v>0</v>
      </c>
      <c r="K220" s="203"/>
      <c r="L220" s="208"/>
      <c r="M220" s="209"/>
      <c r="N220" s="210"/>
      <c r="O220" s="210"/>
      <c r="P220" s="211">
        <f>SUM(P221:P225)</f>
        <v>0</v>
      </c>
      <c r="Q220" s="210"/>
      <c r="R220" s="211">
        <f>SUM(R221:R225)</f>
        <v>0</v>
      </c>
      <c r="S220" s="210"/>
      <c r="T220" s="212">
        <f>SUM(T221:T225)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84</v>
      </c>
      <c r="AT220" s="214" t="s">
        <v>75</v>
      </c>
      <c r="AU220" s="214" t="s">
        <v>76</v>
      </c>
      <c r="AY220" s="213" t="s">
        <v>140</v>
      </c>
      <c r="BK220" s="215">
        <f>SUM(BK221:BK225)</f>
        <v>0</v>
      </c>
    </row>
    <row r="221" s="2" customFormat="1" ht="44.25" customHeight="1">
      <c r="A221" s="38"/>
      <c r="B221" s="39"/>
      <c r="C221" s="218" t="s">
        <v>446</v>
      </c>
      <c r="D221" s="218" t="s">
        <v>143</v>
      </c>
      <c r="E221" s="219" t="s">
        <v>1017</v>
      </c>
      <c r="F221" s="220" t="s">
        <v>1018</v>
      </c>
      <c r="G221" s="221" t="s">
        <v>686</v>
      </c>
      <c r="H221" s="222">
        <v>13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148</v>
      </c>
      <c r="AT221" s="229" t="s">
        <v>143</v>
      </c>
      <c r="AU221" s="229" t="s">
        <v>84</v>
      </c>
      <c r="AY221" s="17" t="s">
        <v>140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148</v>
      </c>
      <c r="BM221" s="229" t="s">
        <v>801</v>
      </c>
    </row>
    <row r="222" s="2" customFormat="1">
      <c r="A222" s="38"/>
      <c r="B222" s="39"/>
      <c r="C222" s="40"/>
      <c r="D222" s="233" t="s">
        <v>291</v>
      </c>
      <c r="E222" s="40"/>
      <c r="F222" s="264" t="s">
        <v>1006</v>
      </c>
      <c r="G222" s="40"/>
      <c r="H222" s="40"/>
      <c r="I222" s="265"/>
      <c r="J222" s="40"/>
      <c r="K222" s="40"/>
      <c r="L222" s="44"/>
      <c r="M222" s="266"/>
      <c r="N222" s="267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291</v>
      </c>
      <c r="AU222" s="17" t="s">
        <v>84</v>
      </c>
    </row>
    <row r="223" s="2" customFormat="1" ht="44.25" customHeight="1">
      <c r="A223" s="38"/>
      <c r="B223" s="39"/>
      <c r="C223" s="218" t="s">
        <v>450</v>
      </c>
      <c r="D223" s="218" t="s">
        <v>143</v>
      </c>
      <c r="E223" s="219" t="s">
        <v>1019</v>
      </c>
      <c r="F223" s="220" t="s">
        <v>1020</v>
      </c>
      <c r="G223" s="221" t="s">
        <v>869</v>
      </c>
      <c r="H223" s="222">
        <v>4</v>
      </c>
      <c r="I223" s="223"/>
      <c r="J223" s="224">
        <f>ROUND(I223*H223,2)</f>
        <v>0</v>
      </c>
      <c r="K223" s="220" t="s">
        <v>1</v>
      </c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148</v>
      </c>
      <c r="AT223" s="229" t="s">
        <v>143</v>
      </c>
      <c r="AU223" s="229" t="s">
        <v>84</v>
      </c>
      <c r="AY223" s="17" t="s">
        <v>140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148</v>
      </c>
      <c r="BM223" s="229" t="s">
        <v>804</v>
      </c>
    </row>
    <row r="224" s="2" customFormat="1" ht="16.5" customHeight="1">
      <c r="A224" s="38"/>
      <c r="B224" s="39"/>
      <c r="C224" s="218" t="s">
        <v>455</v>
      </c>
      <c r="D224" s="218" t="s">
        <v>143</v>
      </c>
      <c r="E224" s="219" t="s">
        <v>1021</v>
      </c>
      <c r="F224" s="220" t="s">
        <v>1022</v>
      </c>
      <c r="G224" s="221" t="s">
        <v>869</v>
      </c>
      <c r="H224" s="222">
        <v>2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148</v>
      </c>
      <c r="AT224" s="229" t="s">
        <v>143</v>
      </c>
      <c r="AU224" s="229" t="s">
        <v>84</v>
      </c>
      <c r="AY224" s="17" t="s">
        <v>140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148</v>
      </c>
      <c r="BM224" s="229" t="s">
        <v>807</v>
      </c>
    </row>
    <row r="225" s="2" customFormat="1" ht="16.5" customHeight="1">
      <c r="A225" s="38"/>
      <c r="B225" s="39"/>
      <c r="C225" s="218" t="s">
        <v>461</v>
      </c>
      <c r="D225" s="218" t="s">
        <v>143</v>
      </c>
      <c r="E225" s="219" t="s">
        <v>1023</v>
      </c>
      <c r="F225" s="220" t="s">
        <v>1024</v>
      </c>
      <c r="G225" s="221" t="s">
        <v>297</v>
      </c>
      <c r="H225" s="222">
        <v>1</v>
      </c>
      <c r="I225" s="223"/>
      <c r="J225" s="224">
        <f>ROUND(I225*H225,2)</f>
        <v>0</v>
      </c>
      <c r="K225" s="220" t="s">
        <v>1</v>
      </c>
      <c r="L225" s="44"/>
      <c r="M225" s="282" t="s">
        <v>1</v>
      </c>
      <c r="N225" s="283" t="s">
        <v>41</v>
      </c>
      <c r="O225" s="284"/>
      <c r="P225" s="285">
        <f>O225*H225</f>
        <v>0</v>
      </c>
      <c r="Q225" s="285">
        <v>0</v>
      </c>
      <c r="R225" s="285">
        <f>Q225*H225</f>
        <v>0</v>
      </c>
      <c r="S225" s="285">
        <v>0</v>
      </c>
      <c r="T225" s="28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148</v>
      </c>
      <c r="AT225" s="229" t="s">
        <v>143</v>
      </c>
      <c r="AU225" s="229" t="s">
        <v>84</v>
      </c>
      <c r="AY225" s="17" t="s">
        <v>140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148</v>
      </c>
      <c r="BM225" s="229" t="s">
        <v>1025</v>
      </c>
    </row>
    <row r="226" s="2" customFormat="1" ht="6.96" customHeight="1">
      <c r="A226" s="38"/>
      <c r="B226" s="66"/>
      <c r="C226" s="67"/>
      <c r="D226" s="67"/>
      <c r="E226" s="67"/>
      <c r="F226" s="67"/>
      <c r="G226" s="67"/>
      <c r="H226" s="67"/>
      <c r="I226" s="67"/>
      <c r="J226" s="67"/>
      <c r="K226" s="67"/>
      <c r="L226" s="44"/>
      <c r="M226" s="38"/>
      <c r="O226" s="38"/>
      <c r="P226" s="38"/>
      <c r="Q226" s="38"/>
      <c r="R226" s="38"/>
      <c r="S226" s="38"/>
      <c r="T226" s="38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</row>
  </sheetData>
  <sheetProtection sheet="1" autoFilter="0" formatColumns="0" formatRows="0" objects="1" scenarios="1" spinCount="100000" saltValue="n+2/+4u9mjboTNx75qA2oWrwxlH8cE/C06ppNOJu99D5kh4G1kqmTyp3T8cRNtbxBim8NRkETXpyIVqB7vEEDw==" hashValue="adSpY9zLm6781eyRvhh30+M59pqYueHMdJGkBFCF26JYHyx1mpw7DKYq8sKE/CH8Zthq+WjgUtQJAA55lvsdnw==" algorithmName="SHA-512" password="CC35"/>
  <autoFilter ref="C123:K22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ZŘÍZENÍ DVOU AMBULANCÍ VČETNĚ SPOLEČNÉ ČEKÁRNY V PAVILONU A3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1026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ROUND((SUM(BE127:BE203)),  2)</f>
        <v>0</v>
      </c>
      <c r="G33" s="38"/>
      <c r="H33" s="38"/>
      <c r="I33" s="155">
        <v>0.21</v>
      </c>
      <c r="J33" s="154">
        <f>ROUND(((SUM(BE127:BE203))*I33),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ROUND((SUM(BF127:BF203)),  2)</f>
        <v>0</v>
      </c>
      <c r="G34" s="38"/>
      <c r="H34" s="38"/>
      <c r="I34" s="155">
        <v>0.12</v>
      </c>
      <c r="J34" s="154">
        <f>ROUND(((SUM(BF127:BF203))*I34),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ROUND((SUM(BG127:BG203)),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ROUND((SUM(BH127:BH203)),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ROUND((SUM(BI127:BI203)),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ZŘÍZENÍ DVOU AMBULANCÍ VČETNĚ SPOLEČNÉ ČEKÁRNY V PAVILONU A3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004 - Zdravotechnika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7. 11. 2024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1027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110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J139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112</v>
      </c>
      <c r="E102" s="188"/>
      <c r="F102" s="188"/>
      <c r="G102" s="188"/>
      <c r="H102" s="188"/>
      <c r="I102" s="188"/>
      <c r="J102" s="189">
        <f>J147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113</v>
      </c>
      <c r="E103" s="182"/>
      <c r="F103" s="182"/>
      <c r="G103" s="182"/>
      <c r="H103" s="182"/>
      <c r="I103" s="182"/>
      <c r="J103" s="183">
        <f>J151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115</v>
      </c>
      <c r="E104" s="188"/>
      <c r="F104" s="188"/>
      <c r="G104" s="188"/>
      <c r="H104" s="188"/>
      <c r="I104" s="188"/>
      <c r="J104" s="189">
        <f>J152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1028</v>
      </c>
      <c r="E105" s="188"/>
      <c r="F105" s="188"/>
      <c r="G105" s="188"/>
      <c r="H105" s="188"/>
      <c r="I105" s="188"/>
      <c r="J105" s="189">
        <f>J160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1029</v>
      </c>
      <c r="E106" s="188"/>
      <c r="F106" s="188"/>
      <c r="G106" s="188"/>
      <c r="H106" s="188"/>
      <c r="I106" s="188"/>
      <c r="J106" s="189">
        <f>J173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1030</v>
      </c>
      <c r="E107" s="188"/>
      <c r="F107" s="188"/>
      <c r="G107" s="188"/>
      <c r="H107" s="188"/>
      <c r="I107" s="188"/>
      <c r="J107" s="189">
        <f>J188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ZŘÍZENÍ DVOU AMBULANCÍ VČETNĚ SPOLEČNÉ ČEKÁRNY V PAVILONU A3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004 - Zdravotechnika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Karviná</v>
      </c>
      <c r="G121" s="40"/>
      <c r="H121" s="40"/>
      <c r="I121" s="32" t="s">
        <v>22</v>
      </c>
      <c r="J121" s="79" t="str">
        <f>IF(J12="","",J12)</f>
        <v>7. 11. 2024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Statutární město Karviná</v>
      </c>
      <c r="G123" s="40"/>
      <c r="H123" s="40"/>
      <c r="I123" s="32" t="s">
        <v>30</v>
      </c>
      <c r="J123" s="36" t="str">
        <f>E21</f>
        <v>ATRIS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Barbora Kyšková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126</v>
      </c>
      <c r="D126" s="194" t="s">
        <v>61</v>
      </c>
      <c r="E126" s="194" t="s">
        <v>57</v>
      </c>
      <c r="F126" s="194" t="s">
        <v>58</v>
      </c>
      <c r="G126" s="194" t="s">
        <v>127</v>
      </c>
      <c r="H126" s="194" t="s">
        <v>128</v>
      </c>
      <c r="I126" s="194" t="s">
        <v>129</v>
      </c>
      <c r="J126" s="194" t="s">
        <v>104</v>
      </c>
      <c r="K126" s="195" t="s">
        <v>130</v>
      </c>
      <c r="L126" s="196"/>
      <c r="M126" s="100" t="s">
        <v>1</v>
      </c>
      <c r="N126" s="101" t="s">
        <v>40</v>
      </c>
      <c r="O126" s="101" t="s">
        <v>131</v>
      </c>
      <c r="P126" s="101" t="s">
        <v>132</v>
      </c>
      <c r="Q126" s="101" t="s">
        <v>133</v>
      </c>
      <c r="R126" s="101" t="s">
        <v>134</v>
      </c>
      <c r="S126" s="101" t="s">
        <v>135</v>
      </c>
      <c r="T126" s="102" t="s">
        <v>136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137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P128+P151</f>
        <v>0</v>
      </c>
      <c r="Q127" s="104"/>
      <c r="R127" s="199">
        <f>R128+R151</f>
        <v>0.89381</v>
      </c>
      <c r="S127" s="104"/>
      <c r="T127" s="200">
        <f>T128+T151</f>
        <v>3.5144900000000004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106</v>
      </c>
      <c r="BK127" s="201">
        <f>BK128+BK151</f>
        <v>0</v>
      </c>
    </row>
    <row r="128" s="12" customFormat="1" ht="25.92" customHeight="1">
      <c r="A128" s="12"/>
      <c r="B128" s="202"/>
      <c r="C128" s="203"/>
      <c r="D128" s="204" t="s">
        <v>75</v>
      </c>
      <c r="E128" s="205" t="s">
        <v>138</v>
      </c>
      <c r="F128" s="205" t="s">
        <v>139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P129+P131+P134+P139+P147</f>
        <v>0</v>
      </c>
      <c r="Q128" s="210"/>
      <c r="R128" s="211">
        <f>R129+R131+R134+R139+R147</f>
        <v>0.73968</v>
      </c>
      <c r="S128" s="210"/>
      <c r="T128" s="212">
        <f>T129+T131+T134+T139+T147</f>
        <v>2.2400000000000004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84</v>
      </c>
      <c r="AT128" s="214" t="s">
        <v>75</v>
      </c>
      <c r="AU128" s="214" t="s">
        <v>76</v>
      </c>
      <c r="AY128" s="213" t="s">
        <v>140</v>
      </c>
      <c r="BK128" s="215">
        <f>BK129+BK131+BK134+BK139+BK147</f>
        <v>0</v>
      </c>
    </row>
    <row r="129" s="12" customFormat="1" ht="22.8" customHeight="1">
      <c r="A129" s="12"/>
      <c r="B129" s="202"/>
      <c r="C129" s="203"/>
      <c r="D129" s="204" t="s">
        <v>75</v>
      </c>
      <c r="E129" s="216" t="s">
        <v>148</v>
      </c>
      <c r="F129" s="216" t="s">
        <v>1031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P130</f>
        <v>0</v>
      </c>
      <c r="Q129" s="210"/>
      <c r="R129" s="211">
        <f>R130</f>
        <v>0.31968</v>
      </c>
      <c r="S129" s="210"/>
      <c r="T129" s="212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84</v>
      </c>
      <c r="AT129" s="214" t="s">
        <v>75</v>
      </c>
      <c r="AU129" s="214" t="s">
        <v>84</v>
      </c>
      <c r="AY129" s="213" t="s">
        <v>140</v>
      </c>
      <c r="BK129" s="215">
        <f>BK130</f>
        <v>0</v>
      </c>
    </row>
    <row r="130" s="2" customFormat="1" ht="24.15" customHeight="1">
      <c r="A130" s="38"/>
      <c r="B130" s="39"/>
      <c r="C130" s="218" t="s">
        <v>84</v>
      </c>
      <c r="D130" s="218" t="s">
        <v>143</v>
      </c>
      <c r="E130" s="219" t="s">
        <v>1032</v>
      </c>
      <c r="F130" s="220" t="s">
        <v>1033</v>
      </c>
      <c r="G130" s="221" t="s">
        <v>146</v>
      </c>
      <c r="H130" s="222">
        <v>6</v>
      </c>
      <c r="I130" s="223"/>
      <c r="J130" s="224">
        <f>ROUND(I130*H130,2)</f>
        <v>0</v>
      </c>
      <c r="K130" s="220" t="s">
        <v>147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0.05328</v>
      </c>
      <c r="R130" s="227">
        <f>Q130*H130</f>
        <v>0.31968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148</v>
      </c>
      <c r="AT130" s="229" t="s">
        <v>143</v>
      </c>
      <c r="AU130" s="229" t="s">
        <v>86</v>
      </c>
      <c r="AY130" s="17" t="s">
        <v>140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148</v>
      </c>
      <c r="BM130" s="229" t="s">
        <v>1034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172</v>
      </c>
      <c r="F131" s="216" t="s">
        <v>176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SUM(P132:P133)</f>
        <v>0</v>
      </c>
      <c r="Q131" s="210"/>
      <c r="R131" s="211">
        <f>SUM(R132:R133)</f>
        <v>0.42</v>
      </c>
      <c r="S131" s="210"/>
      <c r="T131" s="21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84</v>
      </c>
      <c r="AY131" s="213" t="s">
        <v>140</v>
      </c>
      <c r="BK131" s="215">
        <f>SUM(BK132:BK133)</f>
        <v>0</v>
      </c>
    </row>
    <row r="132" s="2" customFormat="1" ht="21.75" customHeight="1">
      <c r="A132" s="38"/>
      <c r="B132" s="39"/>
      <c r="C132" s="218" t="s">
        <v>86</v>
      </c>
      <c r="D132" s="218" t="s">
        <v>143</v>
      </c>
      <c r="E132" s="219" t="s">
        <v>1035</v>
      </c>
      <c r="F132" s="220" t="s">
        <v>1036</v>
      </c>
      <c r="G132" s="221" t="s">
        <v>154</v>
      </c>
      <c r="H132" s="222">
        <v>7.5</v>
      </c>
      <c r="I132" s="223"/>
      <c r="J132" s="224">
        <f>ROUND(I132*H132,2)</f>
        <v>0</v>
      </c>
      <c r="K132" s="220" t="s">
        <v>147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0.056000000000000008</v>
      </c>
      <c r="R132" s="227">
        <f>Q132*H132</f>
        <v>0.42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148</v>
      </c>
      <c r="AT132" s="229" t="s">
        <v>143</v>
      </c>
      <c r="AU132" s="229" t="s">
        <v>86</v>
      </c>
      <c r="AY132" s="17" t="s">
        <v>140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148</v>
      </c>
      <c r="BM132" s="229" t="s">
        <v>1037</v>
      </c>
    </row>
    <row r="133" s="13" customFormat="1">
      <c r="A133" s="13"/>
      <c r="B133" s="231"/>
      <c r="C133" s="232"/>
      <c r="D133" s="233" t="s">
        <v>150</v>
      </c>
      <c r="E133" s="234" t="s">
        <v>1</v>
      </c>
      <c r="F133" s="235" t="s">
        <v>1038</v>
      </c>
      <c r="G133" s="232"/>
      <c r="H133" s="236">
        <v>7.5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150</v>
      </c>
      <c r="AU133" s="242" t="s">
        <v>86</v>
      </c>
      <c r="AV133" s="13" t="s">
        <v>86</v>
      </c>
      <c r="AW133" s="13" t="s">
        <v>32</v>
      </c>
      <c r="AX133" s="13" t="s">
        <v>84</v>
      </c>
      <c r="AY133" s="242" t="s">
        <v>140</v>
      </c>
    </row>
    <row r="134" s="12" customFormat="1" ht="22.8" customHeight="1">
      <c r="A134" s="12"/>
      <c r="B134" s="202"/>
      <c r="C134" s="203"/>
      <c r="D134" s="204" t="s">
        <v>75</v>
      </c>
      <c r="E134" s="216" t="s">
        <v>188</v>
      </c>
      <c r="F134" s="216" t="s">
        <v>218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SUM(P135:P138)</f>
        <v>0</v>
      </c>
      <c r="Q134" s="210"/>
      <c r="R134" s="211">
        <f>SUM(R135:R138)</f>
        <v>0</v>
      </c>
      <c r="S134" s="210"/>
      <c r="T134" s="212">
        <f>SUM(T135:T138)</f>
        <v>2.2400000000000004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84</v>
      </c>
      <c r="AT134" s="214" t="s">
        <v>75</v>
      </c>
      <c r="AU134" s="214" t="s">
        <v>84</v>
      </c>
      <c r="AY134" s="213" t="s">
        <v>140</v>
      </c>
      <c r="BK134" s="215">
        <f>SUM(BK135:BK138)</f>
        <v>0</v>
      </c>
    </row>
    <row r="135" s="2" customFormat="1" ht="24.15" customHeight="1">
      <c r="A135" s="38"/>
      <c r="B135" s="39"/>
      <c r="C135" s="218" t="s">
        <v>141</v>
      </c>
      <c r="D135" s="218" t="s">
        <v>143</v>
      </c>
      <c r="E135" s="219" t="s">
        <v>1039</v>
      </c>
      <c r="F135" s="220" t="s">
        <v>1040</v>
      </c>
      <c r="G135" s="221" t="s">
        <v>146</v>
      </c>
      <c r="H135" s="222">
        <v>6</v>
      </c>
      <c r="I135" s="223"/>
      <c r="J135" s="224">
        <f>ROUND(I135*H135,2)</f>
        <v>0</v>
      </c>
      <c r="K135" s="220" t="s">
        <v>147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0.09</v>
      </c>
      <c r="T135" s="228">
        <f>S135*H135</f>
        <v>0.54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148</v>
      </c>
      <c r="AT135" s="229" t="s">
        <v>143</v>
      </c>
      <c r="AU135" s="229" t="s">
        <v>86</v>
      </c>
      <c r="AY135" s="17" t="s">
        <v>140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148</v>
      </c>
      <c r="BM135" s="229" t="s">
        <v>1041</v>
      </c>
    </row>
    <row r="136" s="13" customFormat="1">
      <c r="A136" s="13"/>
      <c r="B136" s="231"/>
      <c r="C136" s="232"/>
      <c r="D136" s="233" t="s">
        <v>150</v>
      </c>
      <c r="E136" s="234" t="s">
        <v>1</v>
      </c>
      <c r="F136" s="235" t="s">
        <v>1042</v>
      </c>
      <c r="G136" s="232"/>
      <c r="H136" s="236">
        <v>6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150</v>
      </c>
      <c r="AU136" s="242" t="s">
        <v>86</v>
      </c>
      <c r="AV136" s="13" t="s">
        <v>86</v>
      </c>
      <c r="AW136" s="13" t="s">
        <v>32</v>
      </c>
      <c r="AX136" s="13" t="s">
        <v>84</v>
      </c>
      <c r="AY136" s="242" t="s">
        <v>140</v>
      </c>
    </row>
    <row r="137" s="2" customFormat="1" ht="33" customHeight="1">
      <c r="A137" s="38"/>
      <c r="B137" s="39"/>
      <c r="C137" s="218" t="s">
        <v>148</v>
      </c>
      <c r="D137" s="218" t="s">
        <v>143</v>
      </c>
      <c r="E137" s="219" t="s">
        <v>1043</v>
      </c>
      <c r="F137" s="220" t="s">
        <v>1044</v>
      </c>
      <c r="G137" s="221" t="s">
        <v>165</v>
      </c>
      <c r="H137" s="222">
        <v>50</v>
      </c>
      <c r="I137" s="223"/>
      <c r="J137" s="224">
        <f>ROUND(I137*H137,2)</f>
        <v>0</v>
      </c>
      <c r="K137" s="220" t="s">
        <v>147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0.034000000000000004</v>
      </c>
      <c r="T137" s="228">
        <f>S137*H137</f>
        <v>1.7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148</v>
      </c>
      <c r="AT137" s="229" t="s">
        <v>143</v>
      </c>
      <c r="AU137" s="229" t="s">
        <v>86</v>
      </c>
      <c r="AY137" s="17" t="s">
        <v>140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148</v>
      </c>
      <c r="BM137" s="229" t="s">
        <v>1045</v>
      </c>
    </row>
    <row r="138" s="13" customFormat="1">
      <c r="A138" s="13"/>
      <c r="B138" s="231"/>
      <c r="C138" s="232"/>
      <c r="D138" s="233" t="s">
        <v>150</v>
      </c>
      <c r="E138" s="234" t="s">
        <v>1</v>
      </c>
      <c r="F138" s="235" t="s">
        <v>1046</v>
      </c>
      <c r="G138" s="232"/>
      <c r="H138" s="236">
        <v>50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150</v>
      </c>
      <c r="AU138" s="242" t="s">
        <v>86</v>
      </c>
      <c r="AV138" s="13" t="s">
        <v>86</v>
      </c>
      <c r="AW138" s="13" t="s">
        <v>32</v>
      </c>
      <c r="AX138" s="13" t="s">
        <v>84</v>
      </c>
      <c r="AY138" s="242" t="s">
        <v>140</v>
      </c>
    </row>
    <row r="139" s="12" customFormat="1" ht="22.8" customHeight="1">
      <c r="A139" s="12"/>
      <c r="B139" s="202"/>
      <c r="C139" s="203"/>
      <c r="D139" s="204" t="s">
        <v>75</v>
      </c>
      <c r="E139" s="216" t="s">
        <v>308</v>
      </c>
      <c r="F139" s="216" t="s">
        <v>309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SUM(P140:P146)</f>
        <v>0</v>
      </c>
      <c r="Q139" s="210"/>
      <c r="R139" s="211">
        <f>SUM(R140:R146)</f>
        <v>0</v>
      </c>
      <c r="S139" s="210"/>
      <c r="T139" s="212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84</v>
      </c>
      <c r="AT139" s="214" t="s">
        <v>75</v>
      </c>
      <c r="AU139" s="214" t="s">
        <v>84</v>
      </c>
      <c r="AY139" s="213" t="s">
        <v>140</v>
      </c>
      <c r="BK139" s="215">
        <f>SUM(BK140:BK146)</f>
        <v>0</v>
      </c>
    </row>
    <row r="140" s="2" customFormat="1" ht="24.15" customHeight="1">
      <c r="A140" s="38"/>
      <c r="B140" s="39"/>
      <c r="C140" s="218" t="s">
        <v>168</v>
      </c>
      <c r="D140" s="218" t="s">
        <v>143</v>
      </c>
      <c r="E140" s="219" t="s">
        <v>311</v>
      </c>
      <c r="F140" s="220" t="s">
        <v>312</v>
      </c>
      <c r="G140" s="221" t="s">
        <v>313</v>
      </c>
      <c r="H140" s="222">
        <v>3.5139999999999996</v>
      </c>
      <c r="I140" s="223"/>
      <c r="J140" s="224">
        <f>ROUND(I140*H140,2)</f>
        <v>0</v>
      </c>
      <c r="K140" s="220" t="s">
        <v>147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148</v>
      </c>
      <c r="AT140" s="229" t="s">
        <v>143</v>
      </c>
      <c r="AU140" s="229" t="s">
        <v>86</v>
      </c>
      <c r="AY140" s="17" t="s">
        <v>140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148</v>
      </c>
      <c r="BM140" s="229" t="s">
        <v>1047</v>
      </c>
    </row>
    <row r="141" s="2" customFormat="1" ht="33" customHeight="1">
      <c r="A141" s="38"/>
      <c r="B141" s="39"/>
      <c r="C141" s="218" t="s">
        <v>172</v>
      </c>
      <c r="D141" s="218" t="s">
        <v>143</v>
      </c>
      <c r="E141" s="219" t="s">
        <v>316</v>
      </c>
      <c r="F141" s="220" t="s">
        <v>317</v>
      </c>
      <c r="G141" s="221" t="s">
        <v>313</v>
      </c>
      <c r="H141" s="222">
        <v>35.14</v>
      </c>
      <c r="I141" s="223"/>
      <c r="J141" s="224">
        <f>ROUND(I141*H141,2)</f>
        <v>0</v>
      </c>
      <c r="K141" s="220" t="s">
        <v>147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148</v>
      </c>
      <c r="AT141" s="229" t="s">
        <v>143</v>
      </c>
      <c r="AU141" s="229" t="s">
        <v>86</v>
      </c>
      <c r="AY141" s="17" t="s">
        <v>140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148</v>
      </c>
      <c r="BM141" s="229" t="s">
        <v>1048</v>
      </c>
    </row>
    <row r="142" s="13" customFormat="1">
      <c r="A142" s="13"/>
      <c r="B142" s="231"/>
      <c r="C142" s="232"/>
      <c r="D142" s="233" t="s">
        <v>150</v>
      </c>
      <c r="E142" s="232"/>
      <c r="F142" s="235" t="s">
        <v>1049</v>
      </c>
      <c r="G142" s="232"/>
      <c r="H142" s="236">
        <v>35.14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150</v>
      </c>
      <c r="AU142" s="242" t="s">
        <v>86</v>
      </c>
      <c r="AV142" s="13" t="s">
        <v>86</v>
      </c>
      <c r="AW142" s="13" t="s">
        <v>4</v>
      </c>
      <c r="AX142" s="13" t="s">
        <v>84</v>
      </c>
      <c r="AY142" s="242" t="s">
        <v>140</v>
      </c>
    </row>
    <row r="143" s="2" customFormat="1" ht="24.15" customHeight="1">
      <c r="A143" s="38"/>
      <c r="B143" s="39"/>
      <c r="C143" s="218" t="s">
        <v>177</v>
      </c>
      <c r="D143" s="218" t="s">
        <v>143</v>
      </c>
      <c r="E143" s="219" t="s">
        <v>321</v>
      </c>
      <c r="F143" s="220" t="s">
        <v>322</v>
      </c>
      <c r="G143" s="221" t="s">
        <v>313</v>
      </c>
      <c r="H143" s="222">
        <v>3.5139999999999996</v>
      </c>
      <c r="I143" s="223"/>
      <c r="J143" s="224">
        <f>ROUND(I143*H143,2)</f>
        <v>0</v>
      </c>
      <c r="K143" s="220" t="s">
        <v>147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86</v>
      </c>
      <c r="AY143" s="17" t="s">
        <v>140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148</v>
      </c>
      <c r="BM143" s="229" t="s">
        <v>1050</v>
      </c>
    </row>
    <row r="144" s="2" customFormat="1" ht="24.15" customHeight="1">
      <c r="A144" s="38"/>
      <c r="B144" s="39"/>
      <c r="C144" s="218" t="s">
        <v>183</v>
      </c>
      <c r="D144" s="218" t="s">
        <v>143</v>
      </c>
      <c r="E144" s="219" t="s">
        <v>325</v>
      </c>
      <c r="F144" s="220" t="s">
        <v>326</v>
      </c>
      <c r="G144" s="221" t="s">
        <v>313</v>
      </c>
      <c r="H144" s="222">
        <v>66.766000000000008</v>
      </c>
      <c r="I144" s="223"/>
      <c r="J144" s="224">
        <f>ROUND(I144*H144,2)</f>
        <v>0</v>
      </c>
      <c r="K144" s="220" t="s">
        <v>147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148</v>
      </c>
      <c r="AT144" s="229" t="s">
        <v>143</v>
      </c>
      <c r="AU144" s="229" t="s">
        <v>86</v>
      </c>
      <c r="AY144" s="17" t="s">
        <v>140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148</v>
      </c>
      <c r="BM144" s="229" t="s">
        <v>1051</v>
      </c>
    </row>
    <row r="145" s="13" customFormat="1">
      <c r="A145" s="13"/>
      <c r="B145" s="231"/>
      <c r="C145" s="232"/>
      <c r="D145" s="233" t="s">
        <v>150</v>
      </c>
      <c r="E145" s="232"/>
      <c r="F145" s="235" t="s">
        <v>1052</v>
      </c>
      <c r="G145" s="232"/>
      <c r="H145" s="236">
        <v>66.766000000000008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150</v>
      </c>
      <c r="AU145" s="242" t="s">
        <v>86</v>
      </c>
      <c r="AV145" s="13" t="s">
        <v>86</v>
      </c>
      <c r="AW145" s="13" t="s">
        <v>4</v>
      </c>
      <c r="AX145" s="13" t="s">
        <v>84</v>
      </c>
      <c r="AY145" s="242" t="s">
        <v>140</v>
      </c>
    </row>
    <row r="146" s="2" customFormat="1" ht="33" customHeight="1">
      <c r="A146" s="38"/>
      <c r="B146" s="39"/>
      <c r="C146" s="218" t="s">
        <v>188</v>
      </c>
      <c r="D146" s="218" t="s">
        <v>143</v>
      </c>
      <c r="E146" s="219" t="s">
        <v>330</v>
      </c>
      <c r="F146" s="220" t="s">
        <v>331</v>
      </c>
      <c r="G146" s="221" t="s">
        <v>313</v>
      </c>
      <c r="H146" s="222">
        <v>3.5139999999999996</v>
      </c>
      <c r="I146" s="223"/>
      <c r="J146" s="224">
        <f>ROUND(I146*H146,2)</f>
        <v>0</v>
      </c>
      <c r="K146" s="220" t="s">
        <v>147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148</v>
      </c>
      <c r="AT146" s="229" t="s">
        <v>143</v>
      </c>
      <c r="AU146" s="229" t="s">
        <v>86</v>
      </c>
      <c r="AY146" s="17" t="s">
        <v>140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148</v>
      </c>
      <c r="BM146" s="229" t="s">
        <v>1053</v>
      </c>
    </row>
    <row r="147" s="12" customFormat="1" ht="22.8" customHeight="1">
      <c r="A147" s="12"/>
      <c r="B147" s="202"/>
      <c r="C147" s="203"/>
      <c r="D147" s="204" t="s">
        <v>75</v>
      </c>
      <c r="E147" s="216" t="s">
        <v>341</v>
      </c>
      <c r="F147" s="216" t="s">
        <v>342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SUM(P148:P150)</f>
        <v>0</v>
      </c>
      <c r="Q147" s="210"/>
      <c r="R147" s="211">
        <f>SUM(R148:R150)</f>
        <v>0</v>
      </c>
      <c r="S147" s="210"/>
      <c r="T147" s="212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84</v>
      </c>
      <c r="AT147" s="214" t="s">
        <v>75</v>
      </c>
      <c r="AU147" s="214" t="s">
        <v>84</v>
      </c>
      <c r="AY147" s="213" t="s">
        <v>140</v>
      </c>
      <c r="BK147" s="215">
        <f>SUM(BK148:BK150)</f>
        <v>0</v>
      </c>
    </row>
    <row r="148" s="2" customFormat="1" ht="24.15" customHeight="1">
      <c r="A148" s="38"/>
      <c r="B148" s="39"/>
      <c r="C148" s="218" t="s">
        <v>192</v>
      </c>
      <c r="D148" s="218" t="s">
        <v>143</v>
      </c>
      <c r="E148" s="219" t="s">
        <v>344</v>
      </c>
      <c r="F148" s="220" t="s">
        <v>345</v>
      </c>
      <c r="G148" s="221" t="s">
        <v>313</v>
      </c>
      <c r="H148" s="222">
        <v>0.74</v>
      </c>
      <c r="I148" s="223"/>
      <c r="J148" s="224">
        <f>ROUND(I148*H148,2)</f>
        <v>0</v>
      </c>
      <c r="K148" s="220" t="s">
        <v>147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148</v>
      </c>
      <c r="AT148" s="229" t="s">
        <v>143</v>
      </c>
      <c r="AU148" s="229" t="s">
        <v>86</v>
      </c>
      <c r="AY148" s="17" t="s">
        <v>140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148</v>
      </c>
      <c r="BM148" s="229" t="s">
        <v>1054</v>
      </c>
    </row>
    <row r="149" s="2" customFormat="1" ht="24.15" customHeight="1">
      <c r="A149" s="38"/>
      <c r="B149" s="39"/>
      <c r="C149" s="218" t="s">
        <v>197</v>
      </c>
      <c r="D149" s="218" t="s">
        <v>143</v>
      </c>
      <c r="E149" s="219" t="s">
        <v>348</v>
      </c>
      <c r="F149" s="220" t="s">
        <v>349</v>
      </c>
      <c r="G149" s="221" t="s">
        <v>313</v>
      </c>
      <c r="H149" s="222">
        <v>2.22</v>
      </c>
      <c r="I149" s="223"/>
      <c r="J149" s="224">
        <f>ROUND(I149*H149,2)</f>
        <v>0</v>
      </c>
      <c r="K149" s="220" t="s">
        <v>147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148</v>
      </c>
      <c r="AT149" s="229" t="s">
        <v>143</v>
      </c>
      <c r="AU149" s="229" t="s">
        <v>86</v>
      </c>
      <c r="AY149" s="17" t="s">
        <v>140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148</v>
      </c>
      <c r="BM149" s="229" t="s">
        <v>1055</v>
      </c>
    </row>
    <row r="150" s="13" customFormat="1">
      <c r="A150" s="13"/>
      <c r="B150" s="231"/>
      <c r="C150" s="232"/>
      <c r="D150" s="233" t="s">
        <v>150</v>
      </c>
      <c r="E150" s="232"/>
      <c r="F150" s="235" t="s">
        <v>1056</v>
      </c>
      <c r="G150" s="232"/>
      <c r="H150" s="236">
        <v>2.22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150</v>
      </c>
      <c r="AU150" s="242" t="s">
        <v>86</v>
      </c>
      <c r="AV150" s="13" t="s">
        <v>86</v>
      </c>
      <c r="AW150" s="13" t="s">
        <v>4</v>
      </c>
      <c r="AX150" s="13" t="s">
        <v>84</v>
      </c>
      <c r="AY150" s="242" t="s">
        <v>140</v>
      </c>
    </row>
    <row r="151" s="12" customFormat="1" ht="25.92" customHeight="1">
      <c r="A151" s="12"/>
      <c r="B151" s="202"/>
      <c r="C151" s="203"/>
      <c r="D151" s="204" t="s">
        <v>75</v>
      </c>
      <c r="E151" s="205" t="s">
        <v>352</v>
      </c>
      <c r="F151" s="205" t="s">
        <v>353</v>
      </c>
      <c r="G151" s="203"/>
      <c r="H151" s="203"/>
      <c r="I151" s="206"/>
      <c r="J151" s="207">
        <f>BK151</f>
        <v>0</v>
      </c>
      <c r="K151" s="203"/>
      <c r="L151" s="208"/>
      <c r="M151" s="209"/>
      <c r="N151" s="210"/>
      <c r="O151" s="210"/>
      <c r="P151" s="211">
        <f>P152+P160+P173+P188</f>
        <v>0</v>
      </c>
      <c r="Q151" s="210"/>
      <c r="R151" s="211">
        <f>R152+R160+R173+R188</f>
        <v>0.15413000000000003</v>
      </c>
      <c r="S151" s="210"/>
      <c r="T151" s="212">
        <f>T152+T160+T173+T188</f>
        <v>1.27449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86</v>
      </c>
      <c r="AT151" s="214" t="s">
        <v>75</v>
      </c>
      <c r="AU151" s="214" t="s">
        <v>76</v>
      </c>
      <c r="AY151" s="213" t="s">
        <v>140</v>
      </c>
      <c r="BK151" s="215">
        <f>BK152+BK160+BK173+BK188</f>
        <v>0</v>
      </c>
    </row>
    <row r="152" s="12" customFormat="1" ht="22.8" customHeight="1">
      <c r="A152" s="12"/>
      <c r="B152" s="202"/>
      <c r="C152" s="203"/>
      <c r="D152" s="204" t="s">
        <v>75</v>
      </c>
      <c r="E152" s="216" t="s">
        <v>361</v>
      </c>
      <c r="F152" s="216" t="s">
        <v>362</v>
      </c>
      <c r="G152" s="203"/>
      <c r="H152" s="203"/>
      <c r="I152" s="206"/>
      <c r="J152" s="217">
        <f>BK152</f>
        <v>0</v>
      </c>
      <c r="K152" s="203"/>
      <c r="L152" s="208"/>
      <c r="M152" s="209"/>
      <c r="N152" s="210"/>
      <c r="O152" s="210"/>
      <c r="P152" s="211">
        <f>SUM(P153:P159)</f>
        <v>0</v>
      </c>
      <c r="Q152" s="210"/>
      <c r="R152" s="211">
        <f>SUM(R153:R159)</f>
        <v>0</v>
      </c>
      <c r="S152" s="210"/>
      <c r="T152" s="212">
        <f>SUM(T153:T159)</f>
        <v>0.20950000000000003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86</v>
      </c>
      <c r="AT152" s="214" t="s">
        <v>75</v>
      </c>
      <c r="AU152" s="214" t="s">
        <v>84</v>
      </c>
      <c r="AY152" s="213" t="s">
        <v>140</v>
      </c>
      <c r="BK152" s="215">
        <f>SUM(BK153:BK159)</f>
        <v>0</v>
      </c>
    </row>
    <row r="153" s="2" customFormat="1" ht="33" customHeight="1">
      <c r="A153" s="38"/>
      <c r="B153" s="39"/>
      <c r="C153" s="218" t="s">
        <v>8</v>
      </c>
      <c r="D153" s="218" t="s">
        <v>143</v>
      </c>
      <c r="E153" s="219" t="s">
        <v>1057</v>
      </c>
      <c r="F153" s="220" t="s">
        <v>1058</v>
      </c>
      <c r="G153" s="221" t="s">
        <v>165</v>
      </c>
      <c r="H153" s="222">
        <v>50</v>
      </c>
      <c r="I153" s="223"/>
      <c r="J153" s="224">
        <f>ROUND(I153*H153,2)</f>
        <v>0</v>
      </c>
      <c r="K153" s="220" t="s">
        <v>147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0.00419</v>
      </c>
      <c r="T153" s="228">
        <f>S153*H153</f>
        <v>0.20950000000000003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223</v>
      </c>
      <c r="AT153" s="229" t="s">
        <v>143</v>
      </c>
      <c r="AU153" s="229" t="s">
        <v>86</v>
      </c>
      <c r="AY153" s="17" t="s">
        <v>140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223</v>
      </c>
      <c r="BM153" s="229" t="s">
        <v>1059</v>
      </c>
    </row>
    <row r="154" s="2" customFormat="1" ht="24.15" customHeight="1">
      <c r="A154" s="38"/>
      <c r="B154" s="39"/>
      <c r="C154" s="218" t="s">
        <v>208</v>
      </c>
      <c r="D154" s="218" t="s">
        <v>143</v>
      </c>
      <c r="E154" s="219" t="s">
        <v>1060</v>
      </c>
      <c r="F154" s="220" t="s">
        <v>1061</v>
      </c>
      <c r="G154" s="221" t="s">
        <v>165</v>
      </c>
      <c r="H154" s="222">
        <v>41</v>
      </c>
      <c r="I154" s="223"/>
      <c r="J154" s="224">
        <f>ROUND(I154*H154,2)</f>
        <v>0</v>
      </c>
      <c r="K154" s="220" t="s">
        <v>147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223</v>
      </c>
      <c r="AT154" s="229" t="s">
        <v>143</v>
      </c>
      <c r="AU154" s="229" t="s">
        <v>86</v>
      </c>
      <c r="AY154" s="17" t="s">
        <v>140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223</v>
      </c>
      <c r="BM154" s="229" t="s">
        <v>1062</v>
      </c>
    </row>
    <row r="155" s="2" customFormat="1" ht="24.15" customHeight="1">
      <c r="A155" s="38"/>
      <c r="B155" s="39"/>
      <c r="C155" s="268" t="s">
        <v>214</v>
      </c>
      <c r="D155" s="268" t="s">
        <v>373</v>
      </c>
      <c r="E155" s="269" t="s">
        <v>1063</v>
      </c>
      <c r="F155" s="270" t="s">
        <v>1064</v>
      </c>
      <c r="G155" s="271" t="s">
        <v>165</v>
      </c>
      <c r="H155" s="272">
        <v>43.05</v>
      </c>
      <c r="I155" s="273"/>
      <c r="J155" s="274">
        <f>ROUND(I155*H155,2)</f>
        <v>0</v>
      </c>
      <c r="K155" s="270" t="s">
        <v>1</v>
      </c>
      <c r="L155" s="275"/>
      <c r="M155" s="276" t="s">
        <v>1</v>
      </c>
      <c r="N155" s="277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303</v>
      </c>
      <c r="AT155" s="229" t="s">
        <v>373</v>
      </c>
      <c r="AU155" s="229" t="s">
        <v>86</v>
      </c>
      <c r="AY155" s="17" t="s">
        <v>140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223</v>
      </c>
      <c r="BM155" s="229" t="s">
        <v>1065</v>
      </c>
    </row>
    <row r="156" s="13" customFormat="1">
      <c r="A156" s="13"/>
      <c r="B156" s="231"/>
      <c r="C156" s="232"/>
      <c r="D156" s="233" t="s">
        <v>150</v>
      </c>
      <c r="E156" s="234" t="s">
        <v>1</v>
      </c>
      <c r="F156" s="235" t="s">
        <v>1066</v>
      </c>
      <c r="G156" s="232"/>
      <c r="H156" s="236">
        <v>20.5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150</v>
      </c>
      <c r="AU156" s="242" t="s">
        <v>86</v>
      </c>
      <c r="AV156" s="13" t="s">
        <v>86</v>
      </c>
      <c r="AW156" s="13" t="s">
        <v>32</v>
      </c>
      <c r="AX156" s="13" t="s">
        <v>76</v>
      </c>
      <c r="AY156" s="242" t="s">
        <v>140</v>
      </c>
    </row>
    <row r="157" s="13" customFormat="1">
      <c r="A157" s="13"/>
      <c r="B157" s="231"/>
      <c r="C157" s="232"/>
      <c r="D157" s="233" t="s">
        <v>150</v>
      </c>
      <c r="E157" s="234" t="s">
        <v>1</v>
      </c>
      <c r="F157" s="235" t="s">
        <v>1067</v>
      </c>
      <c r="G157" s="232"/>
      <c r="H157" s="236">
        <v>20.5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150</v>
      </c>
      <c r="AU157" s="242" t="s">
        <v>86</v>
      </c>
      <c r="AV157" s="13" t="s">
        <v>86</v>
      </c>
      <c r="AW157" s="13" t="s">
        <v>32</v>
      </c>
      <c r="AX157" s="13" t="s">
        <v>76</v>
      </c>
      <c r="AY157" s="242" t="s">
        <v>140</v>
      </c>
    </row>
    <row r="158" s="14" customFormat="1">
      <c r="A158" s="14"/>
      <c r="B158" s="243"/>
      <c r="C158" s="244"/>
      <c r="D158" s="233" t="s">
        <v>150</v>
      </c>
      <c r="E158" s="245" t="s">
        <v>1</v>
      </c>
      <c r="F158" s="246" t="s">
        <v>158</v>
      </c>
      <c r="G158" s="244"/>
      <c r="H158" s="247">
        <v>41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150</v>
      </c>
      <c r="AU158" s="253" t="s">
        <v>86</v>
      </c>
      <c r="AV158" s="14" t="s">
        <v>148</v>
      </c>
      <c r="AW158" s="14" t="s">
        <v>32</v>
      </c>
      <c r="AX158" s="14" t="s">
        <v>84</v>
      </c>
      <c r="AY158" s="253" t="s">
        <v>140</v>
      </c>
    </row>
    <row r="159" s="13" customFormat="1">
      <c r="A159" s="13"/>
      <c r="B159" s="231"/>
      <c r="C159" s="232"/>
      <c r="D159" s="233" t="s">
        <v>150</v>
      </c>
      <c r="E159" s="232"/>
      <c r="F159" s="235" t="s">
        <v>1068</v>
      </c>
      <c r="G159" s="232"/>
      <c r="H159" s="236">
        <v>43.05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150</v>
      </c>
      <c r="AU159" s="242" t="s">
        <v>86</v>
      </c>
      <c r="AV159" s="13" t="s">
        <v>86</v>
      </c>
      <c r="AW159" s="13" t="s">
        <v>4</v>
      </c>
      <c r="AX159" s="13" t="s">
        <v>84</v>
      </c>
      <c r="AY159" s="242" t="s">
        <v>140</v>
      </c>
    </row>
    <row r="160" s="12" customFormat="1" ht="22.8" customHeight="1">
      <c r="A160" s="12"/>
      <c r="B160" s="202"/>
      <c r="C160" s="203"/>
      <c r="D160" s="204" t="s">
        <v>75</v>
      </c>
      <c r="E160" s="216" t="s">
        <v>1069</v>
      </c>
      <c r="F160" s="216" t="s">
        <v>1070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SUM(P161:P172)</f>
        <v>0</v>
      </c>
      <c r="Q160" s="210"/>
      <c r="R160" s="211">
        <f>SUM(R161:R172)</f>
        <v>0.0094</v>
      </c>
      <c r="S160" s="210"/>
      <c r="T160" s="212">
        <f>SUM(T161:T172)</f>
        <v>0.57669999999999992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86</v>
      </c>
      <c r="AT160" s="214" t="s">
        <v>75</v>
      </c>
      <c r="AU160" s="214" t="s">
        <v>84</v>
      </c>
      <c r="AY160" s="213" t="s">
        <v>140</v>
      </c>
      <c r="BK160" s="215">
        <f>SUM(BK161:BK172)</f>
        <v>0</v>
      </c>
    </row>
    <row r="161" s="2" customFormat="1" ht="16.5" customHeight="1">
      <c r="A161" s="38"/>
      <c r="B161" s="39"/>
      <c r="C161" s="218" t="s">
        <v>219</v>
      </c>
      <c r="D161" s="218" t="s">
        <v>143</v>
      </c>
      <c r="E161" s="219" t="s">
        <v>1071</v>
      </c>
      <c r="F161" s="220" t="s">
        <v>1072</v>
      </c>
      <c r="G161" s="221" t="s">
        <v>165</v>
      </c>
      <c r="H161" s="222">
        <v>50</v>
      </c>
      <c r="I161" s="223"/>
      <c r="J161" s="224">
        <f>ROUND(I161*H161,2)</f>
        <v>0</v>
      </c>
      <c r="K161" s="220" t="s">
        <v>147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0.00982</v>
      </c>
      <c r="T161" s="228">
        <f>S161*H161</f>
        <v>0.491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223</v>
      </c>
      <c r="AT161" s="229" t="s">
        <v>143</v>
      </c>
      <c r="AU161" s="229" t="s">
        <v>86</v>
      </c>
      <c r="AY161" s="17" t="s">
        <v>140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223</v>
      </c>
      <c r="BM161" s="229" t="s">
        <v>1073</v>
      </c>
    </row>
    <row r="162" s="2" customFormat="1" ht="16.5" customHeight="1">
      <c r="A162" s="38"/>
      <c r="B162" s="39"/>
      <c r="C162" s="218" t="s">
        <v>223</v>
      </c>
      <c r="D162" s="218" t="s">
        <v>143</v>
      </c>
      <c r="E162" s="219" t="s">
        <v>1074</v>
      </c>
      <c r="F162" s="220" t="s">
        <v>1075</v>
      </c>
      <c r="G162" s="221" t="s">
        <v>165</v>
      </c>
      <c r="H162" s="222">
        <v>20</v>
      </c>
      <c r="I162" s="223"/>
      <c r="J162" s="224">
        <f>ROUND(I162*H162,2)</f>
        <v>0</v>
      </c>
      <c r="K162" s="220" t="s">
        <v>147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0.00047</v>
      </c>
      <c r="R162" s="227">
        <f>Q162*H162</f>
        <v>0.0094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223</v>
      </c>
      <c r="AT162" s="229" t="s">
        <v>143</v>
      </c>
      <c r="AU162" s="229" t="s">
        <v>86</v>
      </c>
      <c r="AY162" s="17" t="s">
        <v>140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223</v>
      </c>
      <c r="BM162" s="229" t="s">
        <v>1076</v>
      </c>
    </row>
    <row r="163" s="2" customFormat="1" ht="21.75" customHeight="1">
      <c r="A163" s="38"/>
      <c r="B163" s="39"/>
      <c r="C163" s="218" t="s">
        <v>227</v>
      </c>
      <c r="D163" s="218" t="s">
        <v>143</v>
      </c>
      <c r="E163" s="219" t="s">
        <v>1077</v>
      </c>
      <c r="F163" s="220" t="s">
        <v>1078</v>
      </c>
      <c r="G163" s="221" t="s">
        <v>146</v>
      </c>
      <c r="H163" s="222">
        <v>8</v>
      </c>
      <c r="I163" s="223"/>
      <c r="J163" s="224">
        <f>ROUND(I163*H163,2)</f>
        <v>0</v>
      </c>
      <c r="K163" s="220" t="s">
        <v>147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223</v>
      </c>
      <c r="AT163" s="229" t="s">
        <v>143</v>
      </c>
      <c r="AU163" s="229" t="s">
        <v>86</v>
      </c>
      <c r="AY163" s="17" t="s">
        <v>140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223</v>
      </c>
      <c r="BM163" s="229" t="s">
        <v>1079</v>
      </c>
    </row>
    <row r="164" s="2" customFormat="1" ht="24.15" customHeight="1">
      <c r="A164" s="38"/>
      <c r="B164" s="39"/>
      <c r="C164" s="218" t="s">
        <v>233</v>
      </c>
      <c r="D164" s="218" t="s">
        <v>143</v>
      </c>
      <c r="E164" s="219" t="s">
        <v>1080</v>
      </c>
      <c r="F164" s="220" t="s">
        <v>1081</v>
      </c>
      <c r="G164" s="221" t="s">
        <v>146</v>
      </c>
      <c r="H164" s="222">
        <v>2</v>
      </c>
      <c r="I164" s="223"/>
      <c r="J164" s="224">
        <f>ROUND(I164*H164,2)</f>
        <v>0</v>
      </c>
      <c r="K164" s="220" t="s">
        <v>147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0.04285</v>
      </c>
      <c r="T164" s="228">
        <f>S164*H164</f>
        <v>0.0857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223</v>
      </c>
      <c r="AT164" s="229" t="s">
        <v>143</v>
      </c>
      <c r="AU164" s="229" t="s">
        <v>86</v>
      </c>
      <c r="AY164" s="17" t="s">
        <v>140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223</v>
      </c>
      <c r="BM164" s="229" t="s">
        <v>1082</v>
      </c>
    </row>
    <row r="165" s="2" customFormat="1" ht="24.15" customHeight="1">
      <c r="A165" s="38"/>
      <c r="B165" s="39"/>
      <c r="C165" s="218" t="s">
        <v>238</v>
      </c>
      <c r="D165" s="218" t="s">
        <v>143</v>
      </c>
      <c r="E165" s="219" t="s">
        <v>1083</v>
      </c>
      <c r="F165" s="220" t="s">
        <v>1084</v>
      </c>
      <c r="G165" s="221" t="s">
        <v>165</v>
      </c>
      <c r="H165" s="222">
        <v>150</v>
      </c>
      <c r="I165" s="223"/>
      <c r="J165" s="224">
        <f>ROUND(I165*H165,2)</f>
        <v>0</v>
      </c>
      <c r="K165" s="220" t="s">
        <v>147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223</v>
      </c>
      <c r="AT165" s="229" t="s">
        <v>143</v>
      </c>
      <c r="AU165" s="229" t="s">
        <v>86</v>
      </c>
      <c r="AY165" s="17" t="s">
        <v>140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223</v>
      </c>
      <c r="BM165" s="229" t="s">
        <v>1085</v>
      </c>
    </row>
    <row r="166" s="2" customFormat="1" ht="24.15" customHeight="1">
      <c r="A166" s="38"/>
      <c r="B166" s="39"/>
      <c r="C166" s="218" t="s">
        <v>243</v>
      </c>
      <c r="D166" s="218" t="s">
        <v>143</v>
      </c>
      <c r="E166" s="219" t="s">
        <v>1086</v>
      </c>
      <c r="F166" s="220" t="s">
        <v>1087</v>
      </c>
      <c r="G166" s="221" t="s">
        <v>391</v>
      </c>
      <c r="H166" s="278"/>
      <c r="I166" s="223"/>
      <c r="J166" s="224">
        <f>ROUND(I166*H166,2)</f>
        <v>0</v>
      </c>
      <c r="K166" s="220" t="s">
        <v>147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223</v>
      </c>
      <c r="AT166" s="229" t="s">
        <v>143</v>
      </c>
      <c r="AU166" s="229" t="s">
        <v>86</v>
      </c>
      <c r="AY166" s="17" t="s">
        <v>140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223</v>
      </c>
      <c r="BM166" s="229" t="s">
        <v>1088</v>
      </c>
    </row>
    <row r="167" s="2" customFormat="1" ht="33" customHeight="1">
      <c r="A167" s="38"/>
      <c r="B167" s="39"/>
      <c r="C167" s="218" t="s">
        <v>7</v>
      </c>
      <c r="D167" s="218" t="s">
        <v>143</v>
      </c>
      <c r="E167" s="219" t="s">
        <v>1089</v>
      </c>
      <c r="F167" s="220" t="s">
        <v>1090</v>
      </c>
      <c r="G167" s="221" t="s">
        <v>391</v>
      </c>
      <c r="H167" s="278"/>
      <c r="I167" s="223"/>
      <c r="J167" s="224">
        <f>ROUND(I167*H167,2)</f>
        <v>0</v>
      </c>
      <c r="K167" s="220" t="s">
        <v>147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223</v>
      </c>
      <c r="AT167" s="229" t="s">
        <v>143</v>
      </c>
      <c r="AU167" s="229" t="s">
        <v>86</v>
      </c>
      <c r="AY167" s="17" t="s">
        <v>140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223</v>
      </c>
      <c r="BM167" s="229" t="s">
        <v>1091</v>
      </c>
    </row>
    <row r="168" s="13" customFormat="1">
      <c r="A168" s="13"/>
      <c r="B168" s="231"/>
      <c r="C168" s="232"/>
      <c r="D168" s="233" t="s">
        <v>150</v>
      </c>
      <c r="E168" s="232"/>
      <c r="F168" s="235" t="s">
        <v>1092</v>
      </c>
      <c r="G168" s="232"/>
      <c r="H168" s="236">
        <v>985.392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150</v>
      </c>
      <c r="AU168" s="242" t="s">
        <v>86</v>
      </c>
      <c r="AV168" s="13" t="s">
        <v>86</v>
      </c>
      <c r="AW168" s="13" t="s">
        <v>4</v>
      </c>
      <c r="AX168" s="13" t="s">
        <v>84</v>
      </c>
      <c r="AY168" s="242" t="s">
        <v>140</v>
      </c>
    </row>
    <row r="169" s="2" customFormat="1" ht="16.5" customHeight="1">
      <c r="A169" s="38"/>
      <c r="B169" s="39"/>
      <c r="C169" s="218" t="s">
        <v>252</v>
      </c>
      <c r="D169" s="218" t="s">
        <v>143</v>
      </c>
      <c r="E169" s="219" t="s">
        <v>1093</v>
      </c>
      <c r="F169" s="220" t="s">
        <v>1094</v>
      </c>
      <c r="G169" s="221" t="s">
        <v>165</v>
      </c>
      <c r="H169" s="222">
        <v>10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223</v>
      </c>
      <c r="AT169" s="229" t="s">
        <v>143</v>
      </c>
      <c r="AU169" s="229" t="s">
        <v>86</v>
      </c>
      <c r="AY169" s="17" t="s">
        <v>140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223</v>
      </c>
      <c r="BM169" s="229" t="s">
        <v>1095</v>
      </c>
    </row>
    <row r="170" s="2" customFormat="1" ht="16.5" customHeight="1">
      <c r="A170" s="38"/>
      <c r="B170" s="39"/>
      <c r="C170" s="218" t="s">
        <v>257</v>
      </c>
      <c r="D170" s="218" t="s">
        <v>143</v>
      </c>
      <c r="E170" s="219" t="s">
        <v>1096</v>
      </c>
      <c r="F170" s="220" t="s">
        <v>1097</v>
      </c>
      <c r="G170" s="221" t="s">
        <v>165</v>
      </c>
      <c r="H170" s="222">
        <v>10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223</v>
      </c>
      <c r="AT170" s="229" t="s">
        <v>143</v>
      </c>
      <c r="AU170" s="229" t="s">
        <v>86</v>
      </c>
      <c r="AY170" s="17" t="s">
        <v>140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223</v>
      </c>
      <c r="BM170" s="229" t="s">
        <v>1098</v>
      </c>
    </row>
    <row r="171" s="2" customFormat="1" ht="24.15" customHeight="1">
      <c r="A171" s="38"/>
      <c r="B171" s="39"/>
      <c r="C171" s="218" t="s">
        <v>261</v>
      </c>
      <c r="D171" s="218" t="s">
        <v>143</v>
      </c>
      <c r="E171" s="219" t="s">
        <v>1099</v>
      </c>
      <c r="F171" s="220" t="s">
        <v>1100</v>
      </c>
      <c r="G171" s="221" t="s">
        <v>146</v>
      </c>
      <c r="H171" s="222">
        <v>10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223</v>
      </c>
      <c r="AT171" s="229" t="s">
        <v>143</v>
      </c>
      <c r="AU171" s="229" t="s">
        <v>86</v>
      </c>
      <c r="AY171" s="17" t="s">
        <v>140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223</v>
      </c>
      <c r="BM171" s="229" t="s">
        <v>1101</v>
      </c>
    </row>
    <row r="172" s="2" customFormat="1" ht="16.5" customHeight="1">
      <c r="A172" s="38"/>
      <c r="B172" s="39"/>
      <c r="C172" s="218" t="s">
        <v>265</v>
      </c>
      <c r="D172" s="218" t="s">
        <v>143</v>
      </c>
      <c r="E172" s="219" t="s">
        <v>1102</v>
      </c>
      <c r="F172" s="220" t="s">
        <v>1103</v>
      </c>
      <c r="G172" s="221" t="s">
        <v>146</v>
      </c>
      <c r="H172" s="222">
        <v>4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223</v>
      </c>
      <c r="AT172" s="229" t="s">
        <v>143</v>
      </c>
      <c r="AU172" s="229" t="s">
        <v>86</v>
      </c>
      <c r="AY172" s="17" t="s">
        <v>140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223</v>
      </c>
      <c r="BM172" s="229" t="s">
        <v>1104</v>
      </c>
    </row>
    <row r="173" s="12" customFormat="1" ht="22.8" customHeight="1">
      <c r="A173" s="12"/>
      <c r="B173" s="202"/>
      <c r="C173" s="203"/>
      <c r="D173" s="204" t="s">
        <v>75</v>
      </c>
      <c r="E173" s="216" t="s">
        <v>1105</v>
      </c>
      <c r="F173" s="216" t="s">
        <v>1106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SUM(P174:P187)</f>
        <v>0</v>
      </c>
      <c r="Q173" s="210"/>
      <c r="R173" s="211">
        <f>SUM(R174:R187)</f>
        <v>0.052450000000000008</v>
      </c>
      <c r="S173" s="210"/>
      <c r="T173" s="212">
        <f>SUM(T174:T187)</f>
        <v>0.335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86</v>
      </c>
      <c r="AT173" s="214" t="s">
        <v>75</v>
      </c>
      <c r="AU173" s="214" t="s">
        <v>84</v>
      </c>
      <c r="AY173" s="213" t="s">
        <v>140</v>
      </c>
      <c r="BK173" s="215">
        <f>SUM(BK174:BK187)</f>
        <v>0</v>
      </c>
    </row>
    <row r="174" s="2" customFormat="1" ht="16.5" customHeight="1">
      <c r="A174" s="38"/>
      <c r="B174" s="39"/>
      <c r="C174" s="218" t="s">
        <v>270</v>
      </c>
      <c r="D174" s="218" t="s">
        <v>143</v>
      </c>
      <c r="E174" s="219" t="s">
        <v>1107</v>
      </c>
      <c r="F174" s="220" t="s">
        <v>1108</v>
      </c>
      <c r="G174" s="221" t="s">
        <v>165</v>
      </c>
      <c r="H174" s="222">
        <v>50</v>
      </c>
      <c r="I174" s="223"/>
      <c r="J174" s="224">
        <f>ROUND(I174*H174,2)</f>
        <v>0</v>
      </c>
      <c r="K174" s="220" t="s">
        <v>147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0.0067</v>
      </c>
      <c r="T174" s="228">
        <f>S174*H174</f>
        <v>0.335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223</v>
      </c>
      <c r="AT174" s="229" t="s">
        <v>143</v>
      </c>
      <c r="AU174" s="229" t="s">
        <v>86</v>
      </c>
      <c r="AY174" s="17" t="s">
        <v>140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223</v>
      </c>
      <c r="BM174" s="229" t="s">
        <v>1109</v>
      </c>
    </row>
    <row r="175" s="2" customFormat="1" ht="24.15" customHeight="1">
      <c r="A175" s="38"/>
      <c r="B175" s="39"/>
      <c r="C175" s="218" t="s">
        <v>276</v>
      </c>
      <c r="D175" s="218" t="s">
        <v>143</v>
      </c>
      <c r="E175" s="219" t="s">
        <v>1110</v>
      </c>
      <c r="F175" s="220" t="s">
        <v>1111</v>
      </c>
      <c r="G175" s="221" t="s">
        <v>165</v>
      </c>
      <c r="H175" s="222">
        <v>41</v>
      </c>
      <c r="I175" s="223"/>
      <c r="J175" s="224">
        <f>ROUND(I175*H175,2)</f>
        <v>0</v>
      </c>
      <c r="K175" s="220" t="s">
        <v>147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0.0008</v>
      </c>
      <c r="R175" s="227">
        <f>Q175*H175</f>
        <v>0.032800000000000004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223</v>
      </c>
      <c r="AT175" s="229" t="s">
        <v>143</v>
      </c>
      <c r="AU175" s="229" t="s">
        <v>86</v>
      </c>
      <c r="AY175" s="17" t="s">
        <v>140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223</v>
      </c>
      <c r="BM175" s="229" t="s">
        <v>1112</v>
      </c>
    </row>
    <row r="176" s="2" customFormat="1" ht="24.15" customHeight="1">
      <c r="A176" s="38"/>
      <c r="B176" s="39"/>
      <c r="C176" s="218" t="s">
        <v>282</v>
      </c>
      <c r="D176" s="218" t="s">
        <v>143</v>
      </c>
      <c r="E176" s="219" t="s">
        <v>1113</v>
      </c>
      <c r="F176" s="220" t="s">
        <v>1114</v>
      </c>
      <c r="G176" s="221" t="s">
        <v>146</v>
      </c>
      <c r="H176" s="222">
        <v>5</v>
      </c>
      <c r="I176" s="223"/>
      <c r="J176" s="224">
        <f>ROUND(I176*H176,2)</f>
        <v>0</v>
      </c>
      <c r="K176" s="220" t="s">
        <v>147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223</v>
      </c>
      <c r="AT176" s="229" t="s">
        <v>143</v>
      </c>
      <c r="AU176" s="229" t="s">
        <v>86</v>
      </c>
      <c r="AY176" s="17" t="s">
        <v>140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223</v>
      </c>
      <c r="BM176" s="229" t="s">
        <v>1115</v>
      </c>
    </row>
    <row r="177" s="2" customFormat="1" ht="16.5" customHeight="1">
      <c r="A177" s="38"/>
      <c r="B177" s="39"/>
      <c r="C177" s="218" t="s">
        <v>287</v>
      </c>
      <c r="D177" s="218" t="s">
        <v>143</v>
      </c>
      <c r="E177" s="219" t="s">
        <v>1116</v>
      </c>
      <c r="F177" s="220" t="s">
        <v>1117</v>
      </c>
      <c r="G177" s="221" t="s">
        <v>1118</v>
      </c>
      <c r="H177" s="222">
        <v>7</v>
      </c>
      <c r="I177" s="223"/>
      <c r="J177" s="224">
        <f>ROUND(I177*H177,2)</f>
        <v>0</v>
      </c>
      <c r="K177" s="220" t="s">
        <v>147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0.00025</v>
      </c>
      <c r="R177" s="227">
        <f>Q177*H177</f>
        <v>0.00175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223</v>
      </c>
      <c r="AT177" s="229" t="s">
        <v>143</v>
      </c>
      <c r="AU177" s="229" t="s">
        <v>86</v>
      </c>
      <c r="AY177" s="17" t="s">
        <v>140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223</v>
      </c>
      <c r="BM177" s="229" t="s">
        <v>1119</v>
      </c>
    </row>
    <row r="178" s="2" customFormat="1" ht="24.15" customHeight="1">
      <c r="A178" s="38"/>
      <c r="B178" s="39"/>
      <c r="C178" s="218" t="s">
        <v>294</v>
      </c>
      <c r="D178" s="218" t="s">
        <v>143</v>
      </c>
      <c r="E178" s="219" t="s">
        <v>1120</v>
      </c>
      <c r="F178" s="220" t="s">
        <v>1121</v>
      </c>
      <c r="G178" s="221" t="s">
        <v>165</v>
      </c>
      <c r="H178" s="222">
        <v>41</v>
      </c>
      <c r="I178" s="223"/>
      <c r="J178" s="224">
        <f>ROUND(I178*H178,2)</f>
        <v>0</v>
      </c>
      <c r="K178" s="220" t="s">
        <v>147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0.0004</v>
      </c>
      <c r="R178" s="227">
        <f>Q178*H178</f>
        <v>0.016400000000000002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223</v>
      </c>
      <c r="AT178" s="229" t="s">
        <v>143</v>
      </c>
      <c r="AU178" s="229" t="s">
        <v>86</v>
      </c>
      <c r="AY178" s="17" t="s">
        <v>140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223</v>
      </c>
      <c r="BM178" s="229" t="s">
        <v>1122</v>
      </c>
    </row>
    <row r="179" s="2" customFormat="1" ht="21.75" customHeight="1">
      <c r="A179" s="38"/>
      <c r="B179" s="39"/>
      <c r="C179" s="218" t="s">
        <v>299</v>
      </c>
      <c r="D179" s="218" t="s">
        <v>143</v>
      </c>
      <c r="E179" s="219" t="s">
        <v>1123</v>
      </c>
      <c r="F179" s="220" t="s">
        <v>1124</v>
      </c>
      <c r="G179" s="221" t="s">
        <v>165</v>
      </c>
      <c r="H179" s="222">
        <v>150</v>
      </c>
      <c r="I179" s="223"/>
      <c r="J179" s="224">
        <f>ROUND(I179*H179,2)</f>
        <v>0</v>
      </c>
      <c r="K179" s="220" t="s">
        <v>147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1E-05</v>
      </c>
      <c r="R179" s="227">
        <f>Q179*H179</f>
        <v>0.0015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223</v>
      </c>
      <c r="AT179" s="229" t="s">
        <v>143</v>
      </c>
      <c r="AU179" s="229" t="s">
        <v>86</v>
      </c>
      <c r="AY179" s="17" t="s">
        <v>140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223</v>
      </c>
      <c r="BM179" s="229" t="s">
        <v>1125</v>
      </c>
    </row>
    <row r="180" s="2" customFormat="1" ht="24.15" customHeight="1">
      <c r="A180" s="38"/>
      <c r="B180" s="39"/>
      <c r="C180" s="218" t="s">
        <v>303</v>
      </c>
      <c r="D180" s="218" t="s">
        <v>143</v>
      </c>
      <c r="E180" s="219" t="s">
        <v>1126</v>
      </c>
      <c r="F180" s="220" t="s">
        <v>1127</v>
      </c>
      <c r="G180" s="221" t="s">
        <v>391</v>
      </c>
      <c r="H180" s="278"/>
      <c r="I180" s="223"/>
      <c r="J180" s="224">
        <f>ROUND(I180*H180,2)</f>
        <v>0</v>
      </c>
      <c r="K180" s="220" t="s">
        <v>147</v>
      </c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223</v>
      </c>
      <c r="AT180" s="229" t="s">
        <v>143</v>
      </c>
      <c r="AU180" s="229" t="s">
        <v>86</v>
      </c>
      <c r="AY180" s="17" t="s">
        <v>140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223</v>
      </c>
      <c r="BM180" s="229" t="s">
        <v>1128</v>
      </c>
    </row>
    <row r="181" s="2" customFormat="1" ht="33" customHeight="1">
      <c r="A181" s="38"/>
      <c r="B181" s="39"/>
      <c r="C181" s="218" t="s">
        <v>310</v>
      </c>
      <c r="D181" s="218" t="s">
        <v>143</v>
      </c>
      <c r="E181" s="219" t="s">
        <v>1129</v>
      </c>
      <c r="F181" s="220" t="s">
        <v>1130</v>
      </c>
      <c r="G181" s="221" t="s">
        <v>391</v>
      </c>
      <c r="H181" s="278"/>
      <c r="I181" s="223"/>
      <c r="J181" s="224">
        <f>ROUND(I181*H181,2)</f>
        <v>0</v>
      </c>
      <c r="K181" s="220" t="s">
        <v>147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223</v>
      </c>
      <c r="AT181" s="229" t="s">
        <v>143</v>
      </c>
      <c r="AU181" s="229" t="s">
        <v>86</v>
      </c>
      <c r="AY181" s="17" t="s">
        <v>140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223</v>
      </c>
      <c r="BM181" s="229" t="s">
        <v>1131</v>
      </c>
    </row>
    <row r="182" s="13" customFormat="1">
      <c r="A182" s="13"/>
      <c r="B182" s="231"/>
      <c r="C182" s="232"/>
      <c r="D182" s="233" t="s">
        <v>150</v>
      </c>
      <c r="E182" s="232"/>
      <c r="F182" s="235" t="s">
        <v>1132</v>
      </c>
      <c r="G182" s="232"/>
      <c r="H182" s="236">
        <v>1771.06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150</v>
      </c>
      <c r="AU182" s="242" t="s">
        <v>86</v>
      </c>
      <c r="AV182" s="13" t="s">
        <v>86</v>
      </c>
      <c r="AW182" s="13" t="s">
        <v>4</v>
      </c>
      <c r="AX182" s="13" t="s">
        <v>84</v>
      </c>
      <c r="AY182" s="242" t="s">
        <v>140</v>
      </c>
    </row>
    <row r="183" s="2" customFormat="1" ht="21.75" customHeight="1">
      <c r="A183" s="38"/>
      <c r="B183" s="39"/>
      <c r="C183" s="218" t="s">
        <v>393</v>
      </c>
      <c r="D183" s="218" t="s">
        <v>143</v>
      </c>
      <c r="E183" s="219" t="s">
        <v>1133</v>
      </c>
      <c r="F183" s="220" t="s">
        <v>1134</v>
      </c>
      <c r="G183" s="221" t="s">
        <v>146</v>
      </c>
      <c r="H183" s="222">
        <v>5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223</v>
      </c>
      <c r="AT183" s="229" t="s">
        <v>143</v>
      </c>
      <c r="AU183" s="229" t="s">
        <v>86</v>
      </c>
      <c r="AY183" s="17" t="s">
        <v>140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223</v>
      </c>
      <c r="BM183" s="229" t="s">
        <v>1135</v>
      </c>
    </row>
    <row r="184" s="2" customFormat="1" ht="16.5" customHeight="1">
      <c r="A184" s="38"/>
      <c r="B184" s="39"/>
      <c r="C184" s="218" t="s">
        <v>400</v>
      </c>
      <c r="D184" s="218" t="s">
        <v>143</v>
      </c>
      <c r="E184" s="219" t="s">
        <v>1136</v>
      </c>
      <c r="F184" s="220" t="s">
        <v>1137</v>
      </c>
      <c r="G184" s="221" t="s">
        <v>146</v>
      </c>
      <c r="H184" s="222">
        <v>5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223</v>
      </c>
      <c r="AT184" s="229" t="s">
        <v>143</v>
      </c>
      <c r="AU184" s="229" t="s">
        <v>86</v>
      </c>
      <c r="AY184" s="17" t="s">
        <v>140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223</v>
      </c>
      <c r="BM184" s="229" t="s">
        <v>1138</v>
      </c>
    </row>
    <row r="185" s="2" customFormat="1" ht="16.5" customHeight="1">
      <c r="A185" s="38"/>
      <c r="B185" s="39"/>
      <c r="C185" s="218" t="s">
        <v>315</v>
      </c>
      <c r="D185" s="218" t="s">
        <v>143</v>
      </c>
      <c r="E185" s="219" t="s">
        <v>1139</v>
      </c>
      <c r="F185" s="220" t="s">
        <v>1140</v>
      </c>
      <c r="G185" s="221" t="s">
        <v>297</v>
      </c>
      <c r="H185" s="222">
        <v>1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223</v>
      </c>
      <c r="AT185" s="229" t="s">
        <v>143</v>
      </c>
      <c r="AU185" s="229" t="s">
        <v>86</v>
      </c>
      <c r="AY185" s="17" t="s">
        <v>140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223</v>
      </c>
      <c r="BM185" s="229" t="s">
        <v>1141</v>
      </c>
    </row>
    <row r="186" s="2" customFormat="1" ht="24.15" customHeight="1">
      <c r="A186" s="38"/>
      <c r="B186" s="39"/>
      <c r="C186" s="218" t="s">
        <v>320</v>
      </c>
      <c r="D186" s="218" t="s">
        <v>143</v>
      </c>
      <c r="E186" s="219" t="s">
        <v>1142</v>
      </c>
      <c r="F186" s="220" t="s">
        <v>1143</v>
      </c>
      <c r="G186" s="221" t="s">
        <v>146</v>
      </c>
      <c r="H186" s="222">
        <v>5</v>
      </c>
      <c r="I186" s="223"/>
      <c r="J186" s="224">
        <f>ROUND(I186*H186,2)</f>
        <v>0</v>
      </c>
      <c r="K186" s="220" t="s">
        <v>1</v>
      </c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223</v>
      </c>
      <c r="AT186" s="229" t="s">
        <v>143</v>
      </c>
      <c r="AU186" s="229" t="s">
        <v>86</v>
      </c>
      <c r="AY186" s="17" t="s">
        <v>140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223</v>
      </c>
      <c r="BM186" s="229" t="s">
        <v>1144</v>
      </c>
    </row>
    <row r="187" s="2" customFormat="1" ht="16.5" customHeight="1">
      <c r="A187" s="38"/>
      <c r="B187" s="39"/>
      <c r="C187" s="218" t="s">
        <v>324</v>
      </c>
      <c r="D187" s="218" t="s">
        <v>143</v>
      </c>
      <c r="E187" s="219" t="s">
        <v>1145</v>
      </c>
      <c r="F187" s="220" t="s">
        <v>1146</v>
      </c>
      <c r="G187" s="221" t="s">
        <v>146</v>
      </c>
      <c r="H187" s="222">
        <v>8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223</v>
      </c>
      <c r="AT187" s="229" t="s">
        <v>143</v>
      </c>
      <c r="AU187" s="229" t="s">
        <v>86</v>
      </c>
      <c r="AY187" s="17" t="s">
        <v>140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223</v>
      </c>
      <c r="BM187" s="229" t="s">
        <v>1147</v>
      </c>
    </row>
    <row r="188" s="12" customFormat="1" ht="22.8" customHeight="1">
      <c r="A188" s="12"/>
      <c r="B188" s="202"/>
      <c r="C188" s="203"/>
      <c r="D188" s="204" t="s">
        <v>75</v>
      </c>
      <c r="E188" s="216" t="s">
        <v>1148</v>
      </c>
      <c r="F188" s="216" t="s">
        <v>1149</v>
      </c>
      <c r="G188" s="203"/>
      <c r="H188" s="203"/>
      <c r="I188" s="206"/>
      <c r="J188" s="217">
        <f>BK188</f>
        <v>0</v>
      </c>
      <c r="K188" s="203"/>
      <c r="L188" s="208"/>
      <c r="M188" s="209"/>
      <c r="N188" s="210"/>
      <c r="O188" s="210"/>
      <c r="P188" s="211">
        <f>SUM(P189:P203)</f>
        <v>0</v>
      </c>
      <c r="Q188" s="210"/>
      <c r="R188" s="211">
        <f>SUM(R189:R203)</f>
        <v>0.09228</v>
      </c>
      <c r="S188" s="210"/>
      <c r="T188" s="212">
        <f>SUM(T189:T203)</f>
        <v>0.15329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86</v>
      </c>
      <c r="AT188" s="214" t="s">
        <v>75</v>
      </c>
      <c r="AU188" s="214" t="s">
        <v>84</v>
      </c>
      <c r="AY188" s="213" t="s">
        <v>140</v>
      </c>
      <c r="BK188" s="215">
        <f>SUM(BK189:BK203)</f>
        <v>0</v>
      </c>
    </row>
    <row r="189" s="2" customFormat="1" ht="16.5" customHeight="1">
      <c r="A189" s="38"/>
      <c r="B189" s="39"/>
      <c r="C189" s="218" t="s">
        <v>329</v>
      </c>
      <c r="D189" s="218" t="s">
        <v>143</v>
      </c>
      <c r="E189" s="219" t="s">
        <v>1150</v>
      </c>
      <c r="F189" s="220" t="s">
        <v>1151</v>
      </c>
      <c r="G189" s="221" t="s">
        <v>297</v>
      </c>
      <c r="H189" s="222">
        <v>7</v>
      </c>
      <c r="I189" s="223"/>
      <c r="J189" s="224">
        <f>ROUND(I189*H189,2)</f>
        <v>0</v>
      </c>
      <c r="K189" s="220" t="s">
        <v>147</v>
      </c>
      <c r="L189" s="44"/>
      <c r="M189" s="225" t="s">
        <v>1</v>
      </c>
      <c r="N189" s="226" t="s">
        <v>41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0.01946</v>
      </c>
      <c r="T189" s="228">
        <f>S189*H189</f>
        <v>0.13622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223</v>
      </c>
      <c r="AT189" s="229" t="s">
        <v>143</v>
      </c>
      <c r="AU189" s="229" t="s">
        <v>86</v>
      </c>
      <c r="AY189" s="17" t="s">
        <v>140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84</v>
      </c>
      <c r="BK189" s="230">
        <f>ROUND(I189*H189,2)</f>
        <v>0</v>
      </c>
      <c r="BL189" s="17" t="s">
        <v>223</v>
      </c>
      <c r="BM189" s="229" t="s">
        <v>1152</v>
      </c>
    </row>
    <row r="190" s="2" customFormat="1" ht="24.15" customHeight="1">
      <c r="A190" s="38"/>
      <c r="B190" s="39"/>
      <c r="C190" s="218" t="s">
        <v>333</v>
      </c>
      <c r="D190" s="218" t="s">
        <v>143</v>
      </c>
      <c r="E190" s="219" t="s">
        <v>1153</v>
      </c>
      <c r="F190" s="220" t="s">
        <v>1154</v>
      </c>
      <c r="G190" s="221" t="s">
        <v>297</v>
      </c>
      <c r="H190" s="222">
        <v>4</v>
      </c>
      <c r="I190" s="223"/>
      <c r="J190" s="224">
        <f>ROUND(I190*H190,2)</f>
        <v>0</v>
      </c>
      <c r="K190" s="220" t="s">
        <v>147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0.021229999999999996</v>
      </c>
      <c r="R190" s="227">
        <f>Q190*H190</f>
        <v>0.084919999999999984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223</v>
      </c>
      <c r="AT190" s="229" t="s">
        <v>143</v>
      </c>
      <c r="AU190" s="229" t="s">
        <v>86</v>
      </c>
      <c r="AY190" s="17" t="s">
        <v>140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223</v>
      </c>
      <c r="BM190" s="229" t="s">
        <v>1155</v>
      </c>
    </row>
    <row r="191" s="2" customFormat="1">
      <c r="A191" s="38"/>
      <c r="B191" s="39"/>
      <c r="C191" s="40"/>
      <c r="D191" s="233" t="s">
        <v>291</v>
      </c>
      <c r="E191" s="40"/>
      <c r="F191" s="264" t="s">
        <v>1156</v>
      </c>
      <c r="G191" s="40"/>
      <c r="H191" s="40"/>
      <c r="I191" s="265"/>
      <c r="J191" s="40"/>
      <c r="K191" s="40"/>
      <c r="L191" s="44"/>
      <c r="M191" s="266"/>
      <c r="N191" s="267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291</v>
      </c>
      <c r="AU191" s="17" t="s">
        <v>86</v>
      </c>
    </row>
    <row r="192" s="2" customFormat="1" ht="24.15" customHeight="1">
      <c r="A192" s="38"/>
      <c r="B192" s="39"/>
      <c r="C192" s="218" t="s">
        <v>337</v>
      </c>
      <c r="D192" s="218" t="s">
        <v>143</v>
      </c>
      <c r="E192" s="219" t="s">
        <v>1157</v>
      </c>
      <c r="F192" s="220" t="s">
        <v>1158</v>
      </c>
      <c r="G192" s="221" t="s">
        <v>297</v>
      </c>
      <c r="H192" s="222">
        <v>1</v>
      </c>
      <c r="I192" s="223"/>
      <c r="J192" s="224">
        <f>ROUND(I192*H192,2)</f>
        <v>0</v>
      </c>
      <c r="K192" s="220" t="s">
        <v>147</v>
      </c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0.017069999999999998</v>
      </c>
      <c r="T192" s="228">
        <f>S192*H192</f>
        <v>0.017069999999999998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223</v>
      </c>
      <c r="AT192" s="229" t="s">
        <v>143</v>
      </c>
      <c r="AU192" s="229" t="s">
        <v>86</v>
      </c>
      <c r="AY192" s="17" t="s">
        <v>140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223</v>
      </c>
      <c r="BM192" s="229" t="s">
        <v>1159</v>
      </c>
    </row>
    <row r="193" s="2" customFormat="1" ht="16.5" customHeight="1">
      <c r="A193" s="38"/>
      <c r="B193" s="39"/>
      <c r="C193" s="218" t="s">
        <v>343</v>
      </c>
      <c r="D193" s="218" t="s">
        <v>143</v>
      </c>
      <c r="E193" s="219" t="s">
        <v>1160</v>
      </c>
      <c r="F193" s="220" t="s">
        <v>1161</v>
      </c>
      <c r="G193" s="221" t="s">
        <v>297</v>
      </c>
      <c r="H193" s="222">
        <v>4</v>
      </c>
      <c r="I193" s="223"/>
      <c r="J193" s="224">
        <f>ROUND(I193*H193,2)</f>
        <v>0</v>
      </c>
      <c r="K193" s="220" t="s">
        <v>147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0.0018400000000000003</v>
      </c>
      <c r="R193" s="227">
        <f>Q193*H193</f>
        <v>0.00736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223</v>
      </c>
      <c r="AT193" s="229" t="s">
        <v>143</v>
      </c>
      <c r="AU193" s="229" t="s">
        <v>86</v>
      </c>
      <c r="AY193" s="17" t="s">
        <v>140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223</v>
      </c>
      <c r="BM193" s="229" t="s">
        <v>1162</v>
      </c>
    </row>
    <row r="194" s="2" customFormat="1">
      <c r="A194" s="38"/>
      <c r="B194" s="39"/>
      <c r="C194" s="40"/>
      <c r="D194" s="233" t="s">
        <v>291</v>
      </c>
      <c r="E194" s="40"/>
      <c r="F194" s="264" t="s">
        <v>1163</v>
      </c>
      <c r="G194" s="40"/>
      <c r="H194" s="40"/>
      <c r="I194" s="265"/>
      <c r="J194" s="40"/>
      <c r="K194" s="40"/>
      <c r="L194" s="44"/>
      <c r="M194" s="266"/>
      <c r="N194" s="267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291</v>
      </c>
      <c r="AU194" s="17" t="s">
        <v>86</v>
      </c>
    </row>
    <row r="195" s="2" customFormat="1" ht="24.15" customHeight="1">
      <c r="A195" s="38"/>
      <c r="B195" s="39"/>
      <c r="C195" s="218" t="s">
        <v>347</v>
      </c>
      <c r="D195" s="218" t="s">
        <v>143</v>
      </c>
      <c r="E195" s="219" t="s">
        <v>1164</v>
      </c>
      <c r="F195" s="220" t="s">
        <v>1165</v>
      </c>
      <c r="G195" s="221" t="s">
        <v>391</v>
      </c>
      <c r="H195" s="278"/>
      <c r="I195" s="223"/>
      <c r="J195" s="224">
        <f>ROUND(I195*H195,2)</f>
        <v>0</v>
      </c>
      <c r="K195" s="220" t="s">
        <v>147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223</v>
      </c>
      <c r="AT195" s="229" t="s">
        <v>143</v>
      </c>
      <c r="AU195" s="229" t="s">
        <v>86</v>
      </c>
      <c r="AY195" s="17" t="s">
        <v>140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223</v>
      </c>
      <c r="BM195" s="229" t="s">
        <v>1166</v>
      </c>
    </row>
    <row r="196" s="2" customFormat="1" ht="33" customHeight="1">
      <c r="A196" s="38"/>
      <c r="B196" s="39"/>
      <c r="C196" s="218" t="s">
        <v>356</v>
      </c>
      <c r="D196" s="218" t="s">
        <v>143</v>
      </c>
      <c r="E196" s="219" t="s">
        <v>1167</v>
      </c>
      <c r="F196" s="220" t="s">
        <v>1168</v>
      </c>
      <c r="G196" s="221" t="s">
        <v>391</v>
      </c>
      <c r="H196" s="278"/>
      <c r="I196" s="223"/>
      <c r="J196" s="224">
        <f>ROUND(I196*H196,2)</f>
        <v>0</v>
      </c>
      <c r="K196" s="220" t="s">
        <v>147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223</v>
      </c>
      <c r="AT196" s="229" t="s">
        <v>143</v>
      </c>
      <c r="AU196" s="229" t="s">
        <v>86</v>
      </c>
      <c r="AY196" s="17" t="s">
        <v>140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223</v>
      </c>
      <c r="BM196" s="229" t="s">
        <v>1169</v>
      </c>
    </row>
    <row r="197" s="13" customFormat="1">
      <c r="A197" s="13"/>
      <c r="B197" s="231"/>
      <c r="C197" s="232"/>
      <c r="D197" s="233" t="s">
        <v>150</v>
      </c>
      <c r="E197" s="232"/>
      <c r="F197" s="235" t="s">
        <v>1170</v>
      </c>
      <c r="G197" s="232"/>
      <c r="H197" s="236">
        <v>1847.92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150</v>
      </c>
      <c r="AU197" s="242" t="s">
        <v>86</v>
      </c>
      <c r="AV197" s="13" t="s">
        <v>86</v>
      </c>
      <c r="AW197" s="13" t="s">
        <v>4</v>
      </c>
      <c r="AX197" s="13" t="s">
        <v>84</v>
      </c>
      <c r="AY197" s="242" t="s">
        <v>140</v>
      </c>
    </row>
    <row r="198" s="2" customFormat="1" ht="33" customHeight="1">
      <c r="A198" s="38"/>
      <c r="B198" s="39"/>
      <c r="C198" s="218" t="s">
        <v>363</v>
      </c>
      <c r="D198" s="218" t="s">
        <v>143</v>
      </c>
      <c r="E198" s="219" t="s">
        <v>1171</v>
      </c>
      <c r="F198" s="220" t="s">
        <v>1172</v>
      </c>
      <c r="G198" s="221" t="s">
        <v>146</v>
      </c>
      <c r="H198" s="222">
        <v>8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223</v>
      </c>
      <c r="AT198" s="229" t="s">
        <v>143</v>
      </c>
      <c r="AU198" s="229" t="s">
        <v>86</v>
      </c>
      <c r="AY198" s="17" t="s">
        <v>140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223</v>
      </c>
      <c r="BM198" s="229" t="s">
        <v>1173</v>
      </c>
    </row>
    <row r="199" s="2" customFormat="1" ht="33" customHeight="1">
      <c r="A199" s="38"/>
      <c r="B199" s="39"/>
      <c r="C199" s="218" t="s">
        <v>367</v>
      </c>
      <c r="D199" s="218" t="s">
        <v>143</v>
      </c>
      <c r="E199" s="219" t="s">
        <v>1174</v>
      </c>
      <c r="F199" s="220" t="s">
        <v>1175</v>
      </c>
      <c r="G199" s="221" t="s">
        <v>146</v>
      </c>
      <c r="H199" s="222">
        <v>8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223</v>
      </c>
      <c r="AT199" s="229" t="s">
        <v>143</v>
      </c>
      <c r="AU199" s="229" t="s">
        <v>86</v>
      </c>
      <c r="AY199" s="17" t="s">
        <v>140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223</v>
      </c>
      <c r="BM199" s="229" t="s">
        <v>1176</v>
      </c>
    </row>
    <row r="200" s="2" customFormat="1" ht="24.15" customHeight="1">
      <c r="A200" s="38"/>
      <c r="B200" s="39"/>
      <c r="C200" s="218" t="s">
        <v>372</v>
      </c>
      <c r="D200" s="218" t="s">
        <v>143</v>
      </c>
      <c r="E200" s="219" t="s">
        <v>1177</v>
      </c>
      <c r="F200" s="220" t="s">
        <v>1178</v>
      </c>
      <c r="G200" s="221" t="s">
        <v>146</v>
      </c>
      <c r="H200" s="222">
        <v>5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223</v>
      </c>
      <c r="AT200" s="229" t="s">
        <v>143</v>
      </c>
      <c r="AU200" s="229" t="s">
        <v>86</v>
      </c>
      <c r="AY200" s="17" t="s">
        <v>140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223</v>
      </c>
      <c r="BM200" s="229" t="s">
        <v>1179</v>
      </c>
    </row>
    <row r="201" s="2" customFormat="1" ht="21.75" customHeight="1">
      <c r="A201" s="38"/>
      <c r="B201" s="39"/>
      <c r="C201" s="218" t="s">
        <v>379</v>
      </c>
      <c r="D201" s="218" t="s">
        <v>143</v>
      </c>
      <c r="E201" s="219" t="s">
        <v>1180</v>
      </c>
      <c r="F201" s="220" t="s">
        <v>1181</v>
      </c>
      <c r="G201" s="221" t="s">
        <v>146</v>
      </c>
      <c r="H201" s="222">
        <v>5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223</v>
      </c>
      <c r="AT201" s="229" t="s">
        <v>143</v>
      </c>
      <c r="AU201" s="229" t="s">
        <v>86</v>
      </c>
      <c r="AY201" s="17" t="s">
        <v>140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223</v>
      </c>
      <c r="BM201" s="229" t="s">
        <v>1182</v>
      </c>
    </row>
    <row r="202" s="2" customFormat="1" ht="16.5" customHeight="1">
      <c r="A202" s="38"/>
      <c r="B202" s="39"/>
      <c r="C202" s="218" t="s">
        <v>383</v>
      </c>
      <c r="D202" s="218" t="s">
        <v>143</v>
      </c>
      <c r="E202" s="219" t="s">
        <v>1183</v>
      </c>
      <c r="F202" s="220" t="s">
        <v>1184</v>
      </c>
      <c r="G202" s="221" t="s">
        <v>146</v>
      </c>
      <c r="H202" s="222">
        <v>1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223</v>
      </c>
      <c r="AT202" s="229" t="s">
        <v>143</v>
      </c>
      <c r="AU202" s="229" t="s">
        <v>86</v>
      </c>
      <c r="AY202" s="17" t="s">
        <v>140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223</v>
      </c>
      <c r="BM202" s="229" t="s">
        <v>1185</v>
      </c>
    </row>
    <row r="203" s="2" customFormat="1" ht="16.5" customHeight="1">
      <c r="A203" s="38"/>
      <c r="B203" s="39"/>
      <c r="C203" s="218" t="s">
        <v>388</v>
      </c>
      <c r="D203" s="218" t="s">
        <v>143</v>
      </c>
      <c r="E203" s="219" t="s">
        <v>1186</v>
      </c>
      <c r="F203" s="220" t="s">
        <v>1187</v>
      </c>
      <c r="G203" s="221" t="s">
        <v>146</v>
      </c>
      <c r="H203" s="222">
        <v>6</v>
      </c>
      <c r="I203" s="223"/>
      <c r="J203" s="224">
        <f>ROUND(I203*H203,2)</f>
        <v>0</v>
      </c>
      <c r="K203" s="220" t="s">
        <v>1</v>
      </c>
      <c r="L203" s="44"/>
      <c r="M203" s="282" t="s">
        <v>1</v>
      </c>
      <c r="N203" s="283" t="s">
        <v>41</v>
      </c>
      <c r="O203" s="284"/>
      <c r="P203" s="285">
        <f>O203*H203</f>
        <v>0</v>
      </c>
      <c r="Q203" s="285">
        <v>0</v>
      </c>
      <c r="R203" s="285">
        <f>Q203*H203</f>
        <v>0</v>
      </c>
      <c r="S203" s="285">
        <v>0</v>
      </c>
      <c r="T203" s="28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223</v>
      </c>
      <c r="AT203" s="229" t="s">
        <v>143</v>
      </c>
      <c r="AU203" s="229" t="s">
        <v>86</v>
      </c>
      <c r="AY203" s="17" t="s">
        <v>140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223</v>
      </c>
      <c r="BM203" s="229" t="s">
        <v>1188</v>
      </c>
    </row>
    <row r="204" s="2" customFormat="1" ht="6.96" customHeight="1">
      <c r="A204" s="38"/>
      <c r="B204" s="66"/>
      <c r="C204" s="67"/>
      <c r="D204" s="67"/>
      <c r="E204" s="67"/>
      <c r="F204" s="67"/>
      <c r="G204" s="67"/>
      <c r="H204" s="67"/>
      <c r="I204" s="67"/>
      <c r="J204" s="67"/>
      <c r="K204" s="67"/>
      <c r="L204" s="44"/>
      <c r="M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</row>
  </sheetData>
  <sheetProtection sheet="1" autoFilter="0" formatColumns="0" formatRows="0" objects="1" scenarios="1" spinCount="100000" saltValue="OStx/KaIapAn1hP8DFhF/M9gvIGWajlWxX4ZqaMIkXWF1ei0PS2nRgyCkUrOW1evHnqKX7NVtpHnf4DJm+LO1Q==" hashValue="2bvtRBVWVY6/K3z6GX6UFCkV8kSpLtK5LE2w92G8jvbt59gbh7PT7MUeP6/UW/JtRzqeirVaRl4AU8pnp5z5aQ==" algorithmName="SHA-512" password="CC35"/>
  <autoFilter ref="C126:K20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ZŘÍZENÍ DVOU AMBULANCÍ VČETNĚ SPOLEČNÉ ČEKÁRNY V PAVILONU A3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7. 11. 2024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Statutární město Karviná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ROUND((SUM(BE118:BE128)),  2)</f>
        <v>0</v>
      </c>
      <c r="G33" s="38"/>
      <c r="H33" s="38"/>
      <c r="I33" s="155">
        <v>0.21</v>
      </c>
      <c r="J33" s="154">
        <f>ROUND(((SUM(BE118:BE128))*I33),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ROUND((SUM(BF118:BF128)),  2)</f>
        <v>0</v>
      </c>
      <c r="G34" s="38"/>
      <c r="H34" s="38"/>
      <c r="I34" s="155">
        <v>0.12</v>
      </c>
      <c r="J34" s="154">
        <f>ROUND(((SUM(BF118:BF128))*I34),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ROUND((SUM(BG118:BG128)),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ZŘÍZENÍ DVOU AMBULANCÍ VČETNĚ SPOLEČNÉ ČEKÁRNY V PAVILONU A3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005 -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Karviná</v>
      </c>
      <c r="G89" s="40"/>
      <c r="H89" s="40"/>
      <c r="I89" s="32" t="s">
        <v>22</v>
      </c>
      <c r="J89" s="79" t="str">
        <f>IF(J12="","",J12)</f>
        <v>7. 11. 2024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Statutární město Karviná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1190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1191</v>
      </c>
      <c r="E98" s="182"/>
      <c r="F98" s="182"/>
      <c r="G98" s="182"/>
      <c r="H98" s="182"/>
      <c r="I98" s="182"/>
      <c r="J98" s="183">
        <f>J126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125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ZŘÍZENÍ DVOU AMBULANCÍ VČETNĚ SPOLEČNÉ ČEKÁRNY V PAVILONU A3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 xml:space="preserve">005 - Ostatní a vedlejší náklady 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Karviná</v>
      </c>
      <c r="G112" s="40"/>
      <c r="H112" s="40"/>
      <c r="I112" s="32" t="s">
        <v>22</v>
      </c>
      <c r="J112" s="79" t="str">
        <f>IF(J12="","",J12)</f>
        <v>7. 11. 2024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>Statutární město Karviná</v>
      </c>
      <c r="G114" s="40"/>
      <c r="H114" s="40"/>
      <c r="I114" s="32" t="s">
        <v>30</v>
      </c>
      <c r="J114" s="36" t="str">
        <f>E21</f>
        <v>ATRIS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Barbora Kyšková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126</v>
      </c>
      <c r="D117" s="194" t="s">
        <v>61</v>
      </c>
      <c r="E117" s="194" t="s">
        <v>57</v>
      </c>
      <c r="F117" s="194" t="s">
        <v>58</v>
      </c>
      <c r="G117" s="194" t="s">
        <v>127</v>
      </c>
      <c r="H117" s="194" t="s">
        <v>128</v>
      </c>
      <c r="I117" s="194" t="s">
        <v>129</v>
      </c>
      <c r="J117" s="194" t="s">
        <v>104</v>
      </c>
      <c r="K117" s="195" t="s">
        <v>130</v>
      </c>
      <c r="L117" s="196"/>
      <c r="M117" s="100" t="s">
        <v>1</v>
      </c>
      <c r="N117" s="101" t="s">
        <v>40</v>
      </c>
      <c r="O117" s="101" t="s">
        <v>131</v>
      </c>
      <c r="P117" s="101" t="s">
        <v>132</v>
      </c>
      <c r="Q117" s="101" t="s">
        <v>133</v>
      </c>
      <c r="R117" s="101" t="s">
        <v>134</v>
      </c>
      <c r="S117" s="101" t="s">
        <v>135</v>
      </c>
      <c r="T117" s="102" t="s">
        <v>136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137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P119+P126</f>
        <v>0</v>
      </c>
      <c r="Q118" s="104"/>
      <c r="R118" s="199">
        <f>R119+R126</f>
        <v>0</v>
      </c>
      <c r="S118" s="104"/>
      <c r="T118" s="200">
        <f>T119+T126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106</v>
      </c>
      <c r="BK118" s="201">
        <f>BK119+BK126</f>
        <v>0</v>
      </c>
    </row>
    <row r="119" s="12" customFormat="1" ht="25.92" customHeight="1">
      <c r="A119" s="12"/>
      <c r="B119" s="202"/>
      <c r="C119" s="203"/>
      <c r="D119" s="204" t="s">
        <v>75</v>
      </c>
      <c r="E119" s="205" t="s">
        <v>1192</v>
      </c>
      <c r="F119" s="205" t="s">
        <v>1193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SUM(P120:P125)</f>
        <v>0</v>
      </c>
      <c r="Q119" s="210"/>
      <c r="R119" s="211">
        <f>SUM(R120:R125)</f>
        <v>0</v>
      </c>
      <c r="S119" s="210"/>
      <c r="T119" s="212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168</v>
      </c>
      <c r="AT119" s="214" t="s">
        <v>75</v>
      </c>
      <c r="AU119" s="214" t="s">
        <v>76</v>
      </c>
      <c r="AY119" s="213" t="s">
        <v>140</v>
      </c>
      <c r="BK119" s="215">
        <f>SUM(BK120:BK125)</f>
        <v>0</v>
      </c>
    </row>
    <row r="120" s="2" customFormat="1" ht="16.5" customHeight="1">
      <c r="A120" s="38"/>
      <c r="B120" s="39"/>
      <c r="C120" s="218" t="s">
        <v>84</v>
      </c>
      <c r="D120" s="218" t="s">
        <v>143</v>
      </c>
      <c r="E120" s="219" t="s">
        <v>1194</v>
      </c>
      <c r="F120" s="220" t="s">
        <v>1195</v>
      </c>
      <c r="G120" s="221" t="s">
        <v>297</v>
      </c>
      <c r="H120" s="222">
        <v>1</v>
      </c>
      <c r="I120" s="223"/>
      <c r="J120" s="224">
        <f>ROUND(I120*H120,2)</f>
        <v>0</v>
      </c>
      <c r="K120" s="220" t="s">
        <v>1</v>
      </c>
      <c r="L120" s="44"/>
      <c r="M120" s="225" t="s">
        <v>1</v>
      </c>
      <c r="N120" s="226" t="s">
        <v>41</v>
      </c>
      <c r="O120" s="91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9" t="s">
        <v>1196</v>
      </c>
      <c r="AT120" s="229" t="s">
        <v>143</v>
      </c>
      <c r="AU120" s="229" t="s">
        <v>84</v>
      </c>
      <c r="AY120" s="17" t="s">
        <v>140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7" t="s">
        <v>84</v>
      </c>
      <c r="BK120" s="230">
        <f>ROUND(I120*H120,2)</f>
        <v>0</v>
      </c>
      <c r="BL120" s="17" t="s">
        <v>1196</v>
      </c>
      <c r="BM120" s="229" t="s">
        <v>1197</v>
      </c>
    </row>
    <row r="121" s="2" customFormat="1">
      <c r="A121" s="38"/>
      <c r="B121" s="39"/>
      <c r="C121" s="40"/>
      <c r="D121" s="233" t="s">
        <v>291</v>
      </c>
      <c r="E121" s="40"/>
      <c r="F121" s="264" t="s">
        <v>1198</v>
      </c>
      <c r="G121" s="40"/>
      <c r="H121" s="40"/>
      <c r="I121" s="265"/>
      <c r="J121" s="40"/>
      <c r="K121" s="40"/>
      <c r="L121" s="44"/>
      <c r="M121" s="266"/>
      <c r="N121" s="267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291</v>
      </c>
      <c r="AU121" s="17" t="s">
        <v>84</v>
      </c>
    </row>
    <row r="122" s="2" customFormat="1" ht="16.5" customHeight="1">
      <c r="A122" s="38"/>
      <c r="B122" s="39"/>
      <c r="C122" s="218" t="s">
        <v>86</v>
      </c>
      <c r="D122" s="218" t="s">
        <v>143</v>
      </c>
      <c r="E122" s="219" t="s">
        <v>1199</v>
      </c>
      <c r="F122" s="220" t="s">
        <v>1200</v>
      </c>
      <c r="G122" s="221" t="s">
        <v>297</v>
      </c>
      <c r="H122" s="222">
        <v>1</v>
      </c>
      <c r="I122" s="223"/>
      <c r="J122" s="224">
        <f>ROUND(I122*H122,2)</f>
        <v>0</v>
      </c>
      <c r="K122" s="220" t="s">
        <v>1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1196</v>
      </c>
      <c r="AT122" s="229" t="s">
        <v>143</v>
      </c>
      <c r="AU122" s="229" t="s">
        <v>84</v>
      </c>
      <c r="AY122" s="17" t="s">
        <v>140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1196</v>
      </c>
      <c r="BM122" s="229" t="s">
        <v>1201</v>
      </c>
    </row>
    <row r="123" s="2" customFormat="1">
      <c r="A123" s="38"/>
      <c r="B123" s="39"/>
      <c r="C123" s="40"/>
      <c r="D123" s="233" t="s">
        <v>291</v>
      </c>
      <c r="E123" s="40"/>
      <c r="F123" s="264" t="s">
        <v>1198</v>
      </c>
      <c r="G123" s="40"/>
      <c r="H123" s="40"/>
      <c r="I123" s="265"/>
      <c r="J123" s="40"/>
      <c r="K123" s="40"/>
      <c r="L123" s="44"/>
      <c r="M123" s="266"/>
      <c r="N123" s="267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291</v>
      </c>
      <c r="AU123" s="17" t="s">
        <v>84</v>
      </c>
    </row>
    <row r="124" s="2" customFormat="1" ht="16.5" customHeight="1">
      <c r="A124" s="38"/>
      <c r="B124" s="39"/>
      <c r="C124" s="218" t="s">
        <v>141</v>
      </c>
      <c r="D124" s="218" t="s">
        <v>143</v>
      </c>
      <c r="E124" s="219" t="s">
        <v>1202</v>
      </c>
      <c r="F124" s="220" t="s">
        <v>1203</v>
      </c>
      <c r="G124" s="221" t="s">
        <v>297</v>
      </c>
      <c r="H124" s="222">
        <v>1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148</v>
      </c>
      <c r="AT124" s="229" t="s">
        <v>143</v>
      </c>
      <c r="AU124" s="229" t="s">
        <v>84</v>
      </c>
      <c r="AY124" s="17" t="s">
        <v>140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148</v>
      </c>
      <c r="BM124" s="229" t="s">
        <v>1204</v>
      </c>
    </row>
    <row r="125" s="2" customFormat="1">
      <c r="A125" s="38"/>
      <c r="B125" s="39"/>
      <c r="C125" s="40"/>
      <c r="D125" s="233" t="s">
        <v>291</v>
      </c>
      <c r="E125" s="40"/>
      <c r="F125" s="264" t="s">
        <v>1205</v>
      </c>
      <c r="G125" s="40"/>
      <c r="H125" s="40"/>
      <c r="I125" s="265"/>
      <c r="J125" s="40"/>
      <c r="K125" s="40"/>
      <c r="L125" s="44"/>
      <c r="M125" s="266"/>
      <c r="N125" s="26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291</v>
      </c>
      <c r="AU125" s="17" t="s">
        <v>84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1206</v>
      </c>
      <c r="F126" s="205" t="s">
        <v>1207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SUM(P127:P128)</f>
        <v>0</v>
      </c>
      <c r="Q126" s="210"/>
      <c r="R126" s="211">
        <f>SUM(R127:R128)</f>
        <v>0</v>
      </c>
      <c r="S126" s="210"/>
      <c r="T126" s="21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168</v>
      </c>
      <c r="AT126" s="214" t="s">
        <v>75</v>
      </c>
      <c r="AU126" s="214" t="s">
        <v>76</v>
      </c>
      <c r="AY126" s="213" t="s">
        <v>140</v>
      </c>
      <c r="BK126" s="215">
        <f>SUM(BK127:BK128)</f>
        <v>0</v>
      </c>
    </row>
    <row r="127" s="2" customFormat="1" ht="16.5" customHeight="1">
      <c r="A127" s="38"/>
      <c r="B127" s="39"/>
      <c r="C127" s="218" t="s">
        <v>148</v>
      </c>
      <c r="D127" s="218" t="s">
        <v>143</v>
      </c>
      <c r="E127" s="219" t="s">
        <v>1208</v>
      </c>
      <c r="F127" s="220" t="s">
        <v>1209</v>
      </c>
      <c r="G127" s="221" t="s">
        <v>297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1196</v>
      </c>
      <c r="AT127" s="229" t="s">
        <v>143</v>
      </c>
      <c r="AU127" s="229" t="s">
        <v>84</v>
      </c>
      <c r="AY127" s="17" t="s">
        <v>140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1196</v>
      </c>
      <c r="BM127" s="229" t="s">
        <v>1210</v>
      </c>
    </row>
    <row r="128" s="2" customFormat="1">
      <c r="A128" s="38"/>
      <c r="B128" s="39"/>
      <c r="C128" s="40"/>
      <c r="D128" s="233" t="s">
        <v>291</v>
      </c>
      <c r="E128" s="40"/>
      <c r="F128" s="264" t="s">
        <v>1211</v>
      </c>
      <c r="G128" s="40"/>
      <c r="H128" s="40"/>
      <c r="I128" s="265"/>
      <c r="J128" s="40"/>
      <c r="K128" s="40"/>
      <c r="L128" s="44"/>
      <c r="M128" s="287"/>
      <c r="N128" s="288"/>
      <c r="O128" s="284"/>
      <c r="P128" s="284"/>
      <c r="Q128" s="284"/>
      <c r="R128" s="284"/>
      <c r="S128" s="284"/>
      <c r="T128" s="289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291</v>
      </c>
      <c r="AU128" s="17" t="s">
        <v>84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lZoWT2stzV7MA4fibD5SUpBC/SCTA6EWkiqVi3XWhJnF8GGGX0zSf2CXRZleNgrKixRHgLjmRbVnzBQ1y8a1+Q==" hashValue="cUI3H0OlDxXxbzgsNyCxNkgMqNvJgszNULPiyvTjqqesonkFu8AT3FUqQdZf38KskCLAD6GQKMUClZft0yO+/g==" algorithmName="SHA-512" password="CC35"/>
  <autoFilter ref="C117:K12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2025-03-19T09:15:15Z</dcterms:created>
  <dcterms:modified xsi:type="dcterms:W3CDTF">2025-03-19T09:15:27Z</dcterms:modified>
</cp:coreProperties>
</file>