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dana.skripkova\4_VZMR_2025\vráceno - Oprava protipožárních klapek na MFS v Karviné – Ráji\podklady pro vyhlášení\"/>
    </mc:Choice>
  </mc:AlternateContent>
  <xr:revisionPtr revIDLastSave="0" documentId="13_ncr:1_{E8091630-94EA-4659-843A-52326DF069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1 - Provedení revizních ..." sheetId="2" r:id="rId2"/>
    <sheet name="02 - VZT" sheetId="3" r:id="rId3"/>
  </sheets>
  <definedNames>
    <definedName name="_xlnm._FilterDatabase" localSheetId="1" hidden="1">'01 - Provedení revizních ...'!$C$119:$K$142</definedName>
    <definedName name="_xlnm._FilterDatabase" localSheetId="2" hidden="1">'02 - VZT'!$C$115:$K$141</definedName>
    <definedName name="_xlnm.Print_Titles" localSheetId="1">'01 - Provedení revizních ...'!$119:$119</definedName>
    <definedName name="_xlnm.Print_Titles" localSheetId="2">'02 - VZT'!$115:$115</definedName>
    <definedName name="_xlnm.Print_Titles" localSheetId="0">'Rekapitulace stavby'!$92:$92</definedName>
    <definedName name="_xlnm.Print_Area" localSheetId="1">'01 - Provedení revizních ...'!$C$4:$J$76,'01 - Provedení revizních ...'!$C$82:$J$101,'01 - Provedení revizních ...'!$C$107:$J$142</definedName>
    <definedName name="_xlnm.Print_Area" localSheetId="2">'02 - VZT'!$C$4:$J$76,'02 - VZT'!$C$82:$J$97,'02 - VZT'!$C$103:$J$141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R116" i="3" s="1"/>
  <c r="P117" i="3"/>
  <c r="F110" i="3"/>
  <c r="E108" i="3"/>
  <c r="F89" i="3"/>
  <c r="E87" i="3"/>
  <c r="J24" i="3"/>
  <c r="E24" i="3"/>
  <c r="J92" i="3"/>
  <c r="J23" i="3"/>
  <c r="J21" i="3"/>
  <c r="E21" i="3"/>
  <c r="J91" i="3"/>
  <c r="J20" i="3"/>
  <c r="J18" i="3"/>
  <c r="E18" i="3"/>
  <c r="F113" i="3"/>
  <c r="J17" i="3"/>
  <c r="J15" i="3"/>
  <c r="E15" i="3"/>
  <c r="F112" i="3"/>
  <c r="J14" i="3"/>
  <c r="J12" i="3"/>
  <c r="J110" i="3"/>
  <c r="E7" i="3"/>
  <c r="E106" i="3" s="1"/>
  <c r="J37" i="2"/>
  <c r="J36" i="2"/>
  <c r="AY95" i="1"/>
  <c r="J35" i="2"/>
  <c r="AX95" i="1" s="1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T122" i="2"/>
  <c r="T121" i="2"/>
  <c r="R123" i="2"/>
  <c r="R122" i="2" s="1"/>
  <c r="R121" i="2" s="1"/>
  <c r="P123" i="2"/>
  <c r="P122" i="2"/>
  <c r="P121" i="2" s="1"/>
  <c r="F114" i="2"/>
  <c r="E112" i="2"/>
  <c r="F89" i="2"/>
  <c r="E87" i="2"/>
  <c r="J24" i="2"/>
  <c r="E24" i="2"/>
  <c r="J117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38" i="2"/>
  <c r="BK134" i="2"/>
  <c r="J131" i="2"/>
  <c r="BK123" i="2"/>
  <c r="J135" i="2"/>
  <c r="BK127" i="2"/>
  <c r="J140" i="2"/>
  <c r="J134" i="2"/>
  <c r="J130" i="2"/>
  <c r="J126" i="2"/>
  <c r="J139" i="3"/>
  <c r="BK136" i="3"/>
  <c r="J117" i="3"/>
  <c r="J125" i="3"/>
  <c r="J136" i="3"/>
  <c r="J127" i="3"/>
  <c r="BK117" i="3"/>
  <c r="BK135" i="3"/>
  <c r="J142" i="2"/>
  <c r="J136" i="2"/>
  <c r="BK130" i="2"/>
  <c r="BK140" i="2"/>
  <c r="BK131" i="2"/>
  <c r="J123" i="2"/>
  <c r="J139" i="2"/>
  <c r="J133" i="2"/>
  <c r="BK128" i="2"/>
  <c r="J141" i="3"/>
  <c r="BK138" i="3"/>
  <c r="J135" i="3"/>
  <c r="BK141" i="3"/>
  <c r="J123" i="3"/>
  <c r="BK140" i="3"/>
  <c r="BK125" i="3"/>
  <c r="BK139" i="3"/>
  <c r="J133" i="3"/>
  <c r="BK123" i="3"/>
  <c r="J137" i="2"/>
  <c r="BK133" i="2"/>
  <c r="BK126" i="2"/>
  <c r="BK139" i="2"/>
  <c r="J129" i="2"/>
  <c r="BK141" i="2"/>
  <c r="BK136" i="2"/>
  <c r="BK132" i="2"/>
  <c r="J127" i="2"/>
  <c r="J140" i="3"/>
  <c r="BK137" i="3"/>
  <c r="BK121" i="3"/>
  <c r="J129" i="3"/>
  <c r="J119" i="3"/>
  <c r="J131" i="3"/>
  <c r="J121" i="3"/>
  <c r="J137" i="3"/>
  <c r="BK127" i="3"/>
  <c r="J141" i="2"/>
  <c r="J132" i="2"/>
  <c r="J128" i="2"/>
  <c r="BK137" i="2"/>
  <c r="BK142" i="2"/>
  <c r="J138" i="2"/>
  <c r="BK135" i="2"/>
  <c r="BK129" i="2"/>
  <c r="AS94" i="1"/>
  <c r="BK133" i="3"/>
  <c r="BK129" i="3"/>
  <c r="J138" i="3"/>
  <c r="BK131" i="3"/>
  <c r="BK119" i="3"/>
  <c r="P116" i="3" l="1"/>
  <c r="AU96" i="1" s="1"/>
  <c r="BK125" i="2"/>
  <c r="BK124" i="2"/>
  <c r="J124" i="2"/>
  <c r="J99" i="2" s="1"/>
  <c r="T125" i="2"/>
  <c r="T124" i="2"/>
  <c r="T120" i="2"/>
  <c r="BK116" i="3"/>
  <c r="J116" i="3" s="1"/>
  <c r="J96" i="3" s="1"/>
  <c r="P125" i="2"/>
  <c r="P124" i="2"/>
  <c r="P120" i="2" s="1"/>
  <c r="AU95" i="1" s="1"/>
  <c r="AU94" i="1" s="1"/>
  <c r="R125" i="2"/>
  <c r="R124" i="2" s="1"/>
  <c r="R120" i="2" s="1"/>
  <c r="T116" i="3"/>
  <c r="BK122" i="2"/>
  <c r="J122" i="2"/>
  <c r="J98" i="2" s="1"/>
  <c r="E85" i="3"/>
  <c r="F91" i="3"/>
  <c r="J112" i="3"/>
  <c r="BE117" i="3"/>
  <c r="BE121" i="3"/>
  <c r="J125" i="2"/>
  <c r="J100" i="2"/>
  <c r="J89" i="3"/>
  <c r="F92" i="3"/>
  <c r="BE119" i="3"/>
  <c r="BE138" i="3"/>
  <c r="BE139" i="3"/>
  <c r="J113" i="3"/>
  <c r="BE133" i="3"/>
  <c r="BE135" i="3"/>
  <c r="BE136" i="3"/>
  <c r="BE137" i="3"/>
  <c r="BE141" i="3"/>
  <c r="BE123" i="3"/>
  <c r="BE125" i="3"/>
  <c r="BE127" i="3"/>
  <c r="BE129" i="3"/>
  <c r="BE131" i="3"/>
  <c r="BE140" i="3"/>
  <c r="F91" i="2"/>
  <c r="J92" i="2"/>
  <c r="BE127" i="2"/>
  <c r="BE130" i="2"/>
  <c r="BE132" i="2"/>
  <c r="BE134" i="2"/>
  <c r="BE140" i="2"/>
  <c r="F92" i="2"/>
  <c r="E110" i="2"/>
  <c r="J114" i="2"/>
  <c r="BE123" i="2"/>
  <c r="BE128" i="2"/>
  <c r="BE136" i="2"/>
  <c r="BE138" i="2"/>
  <c r="BE141" i="2"/>
  <c r="BE142" i="2"/>
  <c r="J91" i="2"/>
  <c r="BE126" i="2"/>
  <c r="BE129" i="2"/>
  <c r="BE131" i="2"/>
  <c r="BE133" i="2"/>
  <c r="BE135" i="2"/>
  <c r="BE137" i="2"/>
  <c r="BE139" i="2"/>
  <c r="F36" i="2"/>
  <c r="BC95" i="1"/>
  <c r="F34" i="3"/>
  <c r="BA96" i="1" s="1"/>
  <c r="J34" i="2"/>
  <c r="AW95" i="1" s="1"/>
  <c r="F37" i="2"/>
  <c r="BD95" i="1" s="1"/>
  <c r="F35" i="3"/>
  <c r="BB96" i="1"/>
  <c r="F34" i="2"/>
  <c r="BA95" i="1" s="1"/>
  <c r="F36" i="3"/>
  <c r="BC96" i="1"/>
  <c r="F35" i="2"/>
  <c r="BB95" i="1" s="1"/>
  <c r="J34" i="3"/>
  <c r="AW96" i="1"/>
  <c r="F37" i="3"/>
  <c r="BD96" i="1" s="1"/>
  <c r="BK121" i="2" l="1"/>
  <c r="J121" i="2"/>
  <c r="J97" i="2"/>
  <c r="J30" i="3"/>
  <c r="AG96" i="1" s="1"/>
  <c r="AN96" i="1" s="1"/>
  <c r="F33" i="2"/>
  <c r="AZ95" i="1"/>
  <c r="BD94" i="1"/>
  <c r="W33" i="1" s="1"/>
  <c r="BB94" i="1"/>
  <c r="W31" i="1" s="1"/>
  <c r="BA94" i="1"/>
  <c r="AW94" i="1" s="1"/>
  <c r="AK30" i="1" s="1"/>
  <c r="J33" i="2"/>
  <c r="AV95" i="1"/>
  <c r="AT95" i="1" s="1"/>
  <c r="BC94" i="1"/>
  <c r="W32" i="1"/>
  <c r="J33" i="3"/>
  <c r="AV96" i="1" s="1"/>
  <c r="AT96" i="1" s="1"/>
  <c r="F33" i="3"/>
  <c r="AZ96" i="1" s="1"/>
  <c r="BK120" i="2" l="1"/>
  <c r="J120" i="2"/>
  <c r="J39" i="3"/>
  <c r="J30" i="2"/>
  <c r="AG95" i="1" s="1"/>
  <c r="AG94" i="1" s="1"/>
  <c r="AK26" i="1" s="1"/>
  <c r="AZ94" i="1"/>
  <c r="W29" i="1" s="1"/>
  <c r="AX94" i="1"/>
  <c r="AY94" i="1"/>
  <c r="W30" i="1"/>
  <c r="J39" i="2" l="1"/>
  <c r="J96" i="2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<sst xmlns="http://schemas.openxmlformats.org/spreadsheetml/2006/main" count="889" uniqueCount="247">
  <si>
    <t>Export Komplet</t>
  </si>
  <si>
    <t/>
  </si>
  <si>
    <t>2.0</t>
  </si>
  <si>
    <t>False</t>
  </si>
  <si>
    <t>{28e557ca-06aa-4bb4-ba57-296c716b2743}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</si>
  <si>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</si>
  <si>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</si>
  <si>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</si>
  <si>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</si>
  <si>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</si>
  <si>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</si>
  <si>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</si>
  <si>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</si>
  <si>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</si>
  <si>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</si>
  <si>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</si>
  <si>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</si>
  <si>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</si>
  <si>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</si>
  <si>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Karviná </t>
  </si>
  <si>
    <t>Datum:</t>
  </si>
  <si>
    <t>28. 11. 2024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</si>
  <si>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</si>
  <si>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</si>
  <si>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</si>
  <si>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</si>
  <si>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</si>
  <si>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</si>
  <si>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</si>
  <si>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</si>
  <si>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</si>
  <si>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</si>
  <si>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</si>
  <si>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</si>
  <si>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</si>
  <si>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</si>
  <si>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</si>
  <si>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</si>
  <si>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</si>
  <si>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</si>
  <si>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</si>
  <si>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</si>
  <si>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</si>
  <si>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</si>
  <si>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</si>
  <si>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</si>
  <si>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</si>
  <si>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</si>
  <si>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</si>
  <si>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</si>
  <si>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</si>
  <si>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</si>
  <si>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</si>
  <si>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</si>
  <si>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</si>
  <si>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</si>
  <si>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</si>
  <si>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</si>
  <si>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</si>
  <si>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</si>
  <si>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</si>
  <si>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</si>
  <si>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</si>
  <si>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</si>
  <si>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</si>
  <si>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</si>
  <si>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</si>
  <si>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</si>
  <si>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</si>
  <si>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</si>
  <si>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</si>
  <si>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</si>
  <si>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</si>
  <si>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</si>
  <si>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</si>
  <si>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</si>
  <si>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</si>
  <si>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Provedení revizních dvířek v SDK podhledu</t>
  </si>
  <si>
    <t>STA</t>
  </si>
  <si>
    <t>1</t>
  </si>
  <si>
    <t>{57bc3406-dd9b-46a1-82bf-aedf4f6e19e5}</t>
  </si>
  <si>
    <t>2</t>
  </si>
  <si>
    <t>02</t>
  </si>
  <si>
    <t>VZT</t>
  </si>
  <si>
    <t>{b2813b0e-1fcd-42f8-ae17-9fe89da9a475}</t>
  </si>
  <si>
    <t>KRYCÍ LIST SOUPISU PRACÍ</t>
  </si>
  <si>
    <t>Objekt:</t>
  </si>
  <si>
    <t>01 - Provedení revizních dvířek v SDK podhledu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</si>
  <si>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</si>
  <si>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</si>
  <si>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</si>
  <si>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</si>
  <si>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</si>
  <si>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</si>
  <si>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</si>
  <si>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</si>
  <si>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763 - Konstrukce suché výstavby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</si>
  <si>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</si>
  <si>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</si>
  <si>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</si>
  <si>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</si>
  <si>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</si>
  <si>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</si>
  <si>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</si>
  <si>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</si>
  <si>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</si>
  <si>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</si>
  <si>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</si>
  <si>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</si>
  <si>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</si>
  <si>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</si>
  <si>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</si>
  <si>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</si>
  <si>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</si>
  <si>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</si>
  <si>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</si>
  <si>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</si>
  <si>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</si>
  <si>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</si>
  <si>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4</t>
  </si>
  <si>
    <t>1505828973</t>
  </si>
  <si>
    <t>PSV</t>
  </si>
  <si>
    <t>Práce a dodávky PSV</t>
  </si>
  <si>
    <t>763</t>
  </si>
  <si>
    <t>Konstrukce suché výstavby</t>
  </si>
  <si>
    <t>R01</t>
  </si>
  <si>
    <t>Oprava prostupů VZT klapky č. 4,13,15,7,14</t>
  </si>
  <si>
    <t>kus</t>
  </si>
  <si>
    <t>16</t>
  </si>
  <si>
    <t>760964454</t>
  </si>
  <si>
    <t>3</t>
  </si>
  <si>
    <t>R02</t>
  </si>
  <si>
    <t>Oprava prostupů VZT klapky č.11,20,34,30</t>
  </si>
  <si>
    <t>-1379627685</t>
  </si>
  <si>
    <t>R03</t>
  </si>
  <si>
    <t>Oprava prostupů VZT klapky vč. podhledu SDK č.16,28</t>
  </si>
  <si>
    <t>1247312778</t>
  </si>
  <si>
    <t>5</t>
  </si>
  <si>
    <t>R0.4</t>
  </si>
  <si>
    <t>Požární klapka č. 2 ( dmtž thematex stropu 4 m2, SDK kce. 0,4*2 vč. izolace, zpětná mtž stropu )</t>
  </si>
  <si>
    <t>kpl</t>
  </si>
  <si>
    <t>1730893216</t>
  </si>
  <si>
    <t>6</t>
  </si>
  <si>
    <t>R05</t>
  </si>
  <si>
    <t>Požární klapka č. 2 ( provedení provizorního otvoru pro opravu )</t>
  </si>
  <si>
    <t>1343421817</t>
  </si>
  <si>
    <t>7</t>
  </si>
  <si>
    <t>R06</t>
  </si>
  <si>
    <t xml:space="preserve">Prostup stropní kcí. a VZT klapky </t>
  </si>
  <si>
    <t>854713892</t>
  </si>
  <si>
    <t>8</t>
  </si>
  <si>
    <t>R07</t>
  </si>
  <si>
    <t xml:space="preserve">WC prostup ( rozebrání Thermatex a zpětná mtž ) </t>
  </si>
  <si>
    <t>-622747723</t>
  </si>
  <si>
    <t>R08</t>
  </si>
  <si>
    <t>Fanshop</t>
  </si>
  <si>
    <t>-336740510</t>
  </si>
  <si>
    <t>10</t>
  </si>
  <si>
    <t>R09</t>
  </si>
  <si>
    <t>KLapky C2.11, C2.12, C2.13</t>
  </si>
  <si>
    <t>-1099548130</t>
  </si>
  <si>
    <t>11</t>
  </si>
  <si>
    <t>R010</t>
  </si>
  <si>
    <t>KLapky C1.38, C1.37</t>
  </si>
  <si>
    <t>1223891303</t>
  </si>
  <si>
    <t>763131913</t>
  </si>
  <si>
    <t>Zhotovení otvoru vel. přes 0,25 do 0,5 m2 v SDK podhledu a podkroví s vyztužením profily</t>
  </si>
  <si>
    <t>-563375807</t>
  </si>
  <si>
    <t>13</t>
  </si>
  <si>
    <t>763172355</t>
  </si>
  <si>
    <t>Montáž dvířek revizních jednoplášťových SDK kcí vel. 600 x 600 mm pro podhledy</t>
  </si>
  <si>
    <t>342154850</t>
  </si>
  <si>
    <t>14</t>
  </si>
  <si>
    <t>M</t>
  </si>
  <si>
    <t>59030714</t>
  </si>
  <si>
    <t>dvířka revizní jednokřídlá s automatickým zámkem 600x600mm</t>
  </si>
  <si>
    <t>32</t>
  </si>
  <si>
    <t>-1711206009</t>
  </si>
  <si>
    <t>15</t>
  </si>
  <si>
    <t>998763401</t>
  </si>
  <si>
    <t>Přesun hmot procentní pro konstrukce montované z desek v objektech v do 6 m</t>
  </si>
  <si>
    <t>%</t>
  </si>
  <si>
    <t>-433241097</t>
  </si>
  <si>
    <t>R09101</t>
  </si>
  <si>
    <t xml:space="preserve">Zakrývání podlah a vybavení proti poškození </t>
  </si>
  <si>
    <t>392891615</t>
  </si>
  <si>
    <t>17</t>
  </si>
  <si>
    <t>R09102</t>
  </si>
  <si>
    <t>Úklid po stavebních prací, nakládání a odvoz suti vč. likvidace</t>
  </si>
  <si>
    <t>516893775</t>
  </si>
  <si>
    <t>18</t>
  </si>
  <si>
    <t>R09103</t>
  </si>
  <si>
    <t xml:space="preserve">Provozní vlivy </t>
  </si>
  <si>
    <t>1503682533</t>
  </si>
  <si>
    <t>02 - VZT</t>
  </si>
  <si>
    <t>Karviná</t>
  </si>
  <si>
    <t>Pol1</t>
  </si>
  <si>
    <t>klapku ukotvit,vyztužit rámečkem v ose, vytvořit rev.otvor</t>
  </si>
  <si>
    <t>P</t>
  </si>
  <si>
    <t>Poznámka k položce:_x000D_
1,4,5,6,8,9,10,12,17,22,25,26,27,28,39,40,41</t>
  </si>
  <si>
    <t>Pol2</t>
  </si>
  <si>
    <t>klapce vytvořit revizní otvor</t>
  </si>
  <si>
    <t>Poznámka k položce:_x000D_
2,3,11,16,32,34</t>
  </si>
  <si>
    <t>Pol3</t>
  </si>
  <si>
    <t>klapku zkontrolovat po zazdění a jiných námi neprovedenych</t>
  </si>
  <si>
    <t>Poznámka k položce:_x000D_
cinnostech_x000D_
7,13,14,20,21,30,37,38</t>
  </si>
  <si>
    <t>Pol4</t>
  </si>
  <si>
    <t>klapka nová instalace (demontaž,montáž)</t>
  </si>
  <si>
    <t>Poznámka k položce:_x000D_
18,19,24,28,29,31,33,35,36</t>
  </si>
  <si>
    <t>Pol5</t>
  </si>
  <si>
    <t>Upravy kotvení potrubí pro klapky L&gt;1500mm</t>
  </si>
  <si>
    <t>Pol6</t>
  </si>
  <si>
    <t>rámeček pro obtažení listu klapky mimo zeď</t>
  </si>
  <si>
    <t>ks</t>
  </si>
  <si>
    <t>Poznámka k položce:_x000D_
1,4,5,6,8,9,10,17,18,19,22,24,25,26,27,28,29,31,33,35,36</t>
  </si>
  <si>
    <t>Pol7</t>
  </si>
  <si>
    <t>kryt revizního otvoru 300x200</t>
  </si>
  <si>
    <t>Poznámka k položce:_x000D_
1,2,3,5,6,8,9,10,11,16,17,18,19,22,24,26,27,28,29,31,32,33,34,35,36,39,40,41</t>
  </si>
  <si>
    <t>Pol8</t>
  </si>
  <si>
    <t>kryt revizního otvor prum.160</t>
  </si>
  <si>
    <t>Poznámka k položce:_x000D_
4,25</t>
  </si>
  <si>
    <t>Pol9</t>
  </si>
  <si>
    <t>PKIS3G-200x200-DV7-T</t>
  </si>
  <si>
    <t>Poznámka k položce:_x000D_
18,19</t>
  </si>
  <si>
    <t>Pol10</t>
  </si>
  <si>
    <t>PKIS3G-200x250-DV7-T</t>
  </si>
  <si>
    <t>20</t>
  </si>
  <si>
    <t>Pol11</t>
  </si>
  <si>
    <t>PKIS3G-250x250-DV7-T</t>
  </si>
  <si>
    <t>22</t>
  </si>
  <si>
    <t>Pol12</t>
  </si>
  <si>
    <t>PKIS3G-800x400-DV7-T</t>
  </si>
  <si>
    <t>24</t>
  </si>
  <si>
    <t>Pol13</t>
  </si>
  <si>
    <t>PKIS3G-900x315-DV7-T</t>
  </si>
  <si>
    <t>26</t>
  </si>
  <si>
    <t>Pol14</t>
  </si>
  <si>
    <t>PKIS3G-500x250-DV7-T</t>
  </si>
  <si>
    <t>28</t>
  </si>
  <si>
    <t>Pol15</t>
  </si>
  <si>
    <t>PKIS3G-630x315-DV7-T</t>
  </si>
  <si>
    <t>30</t>
  </si>
  <si>
    <t>Pol16</t>
  </si>
  <si>
    <t>PKIS3G-500x200-DV7-T</t>
  </si>
  <si>
    <t>Poznámka:Všechny ceny jsou uvedeny včetně nákladů na dopravu, bez ohledu na dojezdovou vzdálenost</t>
  </si>
  <si>
    <t>Poznámka: Všechny ceny jsou uvedeny včetně nákladů na dopravu, bez ohledu na dojezdovou vzdálenost</t>
  </si>
  <si>
    <t>Oprava protipožárních klapek na MFS v Karviné – Ráji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</si>
</sst>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6" workbookViewId="0">
      <selection activeCell="J95" sqref="J95:AF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81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7"/>
      <c r="BE5" s="178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83" t="s">
        <v>246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7"/>
      <c r="BE6" s="179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79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79"/>
      <c r="BS8" s="14" t="s">
        <v>6</v>
      </c>
    </row>
    <row r="9" spans="1:74" s="1" customFormat="1" ht="14.45" customHeight="1">
      <c r="B9" s="17"/>
      <c r="AR9" s="17"/>
      <c r="BE9" s="17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79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79"/>
      <c r="BS11" s="14" t="s">
        <v>6</v>
      </c>
    </row>
    <row r="12" spans="1:74" s="1" customFormat="1" ht="6.95" customHeight="1">
      <c r="B12" s="17"/>
      <c r="AR12" s="17"/>
      <c r="BE12" s="17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79"/>
      <c r="BS13" s="14" t="s">
        <v>6</v>
      </c>
    </row>
    <row r="14" spans="1:74" ht="12.75">
      <c r="B14" s="17"/>
      <c r="E14" s="184" t="s">
        <v>27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4" t="s">
        <v>25</v>
      </c>
      <c r="AN14" s="26" t="s">
        <v>27</v>
      </c>
      <c r="AR14" s="17"/>
      <c r="BE14" s="179"/>
      <c r="BS14" s="14" t="s">
        <v>6</v>
      </c>
    </row>
    <row r="15" spans="1:74" s="1" customFormat="1" ht="6.95" customHeight="1">
      <c r="B15" s="17"/>
      <c r="AR15" s="17"/>
      <c r="BE15" s="179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79"/>
      <c r="BS16" s="14" t="s">
        <v>3</v>
      </c>
    </row>
    <row r="17" spans="1:71" s="1" customFormat="1" ht="18.399999999999999" customHeight="1">
      <c r="B17" s="17"/>
      <c r="E17" s="22" t="s">
        <v>24</v>
      </c>
      <c r="AK17" s="24" t="s">
        <v>25</v>
      </c>
      <c r="AN17" s="22" t="s">
        <v>1</v>
      </c>
      <c r="AR17" s="17"/>
      <c r="BE17" s="179"/>
      <c r="BS17" s="14" t="s">
        <v>29</v>
      </c>
    </row>
    <row r="18" spans="1:71" s="1" customFormat="1" ht="6.95" customHeight="1">
      <c r="B18" s="17"/>
      <c r="AR18" s="17"/>
      <c r="BE18" s="179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179"/>
      <c r="BS19" s="14" t="s">
        <v>6</v>
      </c>
    </row>
    <row r="20" spans="1:71" s="1" customFormat="1" ht="18.399999999999999" customHeight="1">
      <c r="B20" s="17"/>
      <c r="E20" s="22" t="s">
        <v>24</v>
      </c>
      <c r="AK20" s="24" t="s">
        <v>25</v>
      </c>
      <c r="AN20" s="22" t="s">
        <v>1</v>
      </c>
      <c r="AR20" s="17"/>
      <c r="BE20" s="179"/>
      <c r="BS20" s="14" t="s">
        <v>29</v>
      </c>
    </row>
    <row r="21" spans="1:71" s="1" customFormat="1" ht="6.95" customHeight="1">
      <c r="B21" s="17"/>
      <c r="AR21" s="17"/>
      <c r="BE21" s="179"/>
    </row>
    <row r="22" spans="1:71" s="1" customFormat="1" ht="12" customHeight="1">
      <c r="B22" s="17"/>
      <c r="D22" s="24" t="s">
        <v>245</v>
      </c>
      <c r="AR22" s="17"/>
      <c r="BE22" s="179"/>
    </row>
    <row r="23" spans="1:71" s="1" customFormat="1" ht="16.5" customHeight="1">
      <c r="B23" s="17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7"/>
      <c r="BE23" s="179"/>
    </row>
    <row r="24" spans="1:71" s="1" customFormat="1" ht="6.95" customHeight="1">
      <c r="B24" s="17"/>
      <c r="AR24" s="17"/>
      <c r="BE24" s="17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9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7">
        <f>ROUND(AG94,2)</f>
        <v>0</v>
      </c>
      <c r="AL26" s="188"/>
      <c r="AM26" s="188"/>
      <c r="AN26" s="188"/>
      <c r="AO26" s="188"/>
      <c r="AP26" s="29"/>
      <c r="AQ26" s="29"/>
      <c r="AR26" s="30"/>
      <c r="BE26" s="17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9" t="s">
        <v>32</v>
      </c>
      <c r="M28" s="189"/>
      <c r="N28" s="189"/>
      <c r="O28" s="189"/>
      <c r="P28" s="189"/>
      <c r="Q28" s="29"/>
      <c r="R28" s="29"/>
      <c r="S28" s="29"/>
      <c r="T28" s="29"/>
      <c r="U28" s="29"/>
      <c r="V28" s="29"/>
      <c r="W28" s="189" t="s">
        <v>33</v>
      </c>
      <c r="X28" s="189"/>
      <c r="Y28" s="189"/>
      <c r="Z28" s="189"/>
      <c r="AA28" s="189"/>
      <c r="AB28" s="189"/>
      <c r="AC28" s="189"/>
      <c r="AD28" s="189"/>
      <c r="AE28" s="189"/>
      <c r="AF28" s="29"/>
      <c r="AG28" s="29"/>
      <c r="AH28" s="29"/>
      <c r="AI28" s="29"/>
      <c r="AJ28" s="29"/>
      <c r="AK28" s="189" t="s">
        <v>34</v>
      </c>
      <c r="AL28" s="189"/>
      <c r="AM28" s="189"/>
      <c r="AN28" s="189"/>
      <c r="AO28" s="189"/>
      <c r="AP28" s="29"/>
      <c r="AQ28" s="29"/>
      <c r="AR28" s="30"/>
      <c r="BE28" s="179"/>
    </row>
    <row r="29" spans="1:71" s="3" customFormat="1" ht="14.45" customHeight="1">
      <c r="B29" s="34"/>
      <c r="D29" s="24" t="s">
        <v>35</v>
      </c>
      <c r="F29" s="24" t="s">
        <v>36</v>
      </c>
      <c r="L29" s="192">
        <v>0.21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4"/>
      <c r="BE29" s="180"/>
    </row>
    <row r="30" spans="1:71" s="3" customFormat="1" ht="14.45" customHeight="1">
      <c r="B30" s="34"/>
      <c r="F30" s="24" t="s">
        <v>37</v>
      </c>
      <c r="L30" s="192">
        <v>0.12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4"/>
      <c r="BE30" s="180"/>
    </row>
    <row r="31" spans="1:71" s="3" customFormat="1" ht="14.45" hidden="1" customHeight="1">
      <c r="B31" s="34"/>
      <c r="F31" s="24" t="s">
        <v>38</v>
      </c>
      <c r="L31" s="192">
        <v>0.21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4"/>
      <c r="BE31" s="180"/>
    </row>
    <row r="32" spans="1:71" s="3" customFormat="1" ht="14.45" hidden="1" customHeight="1">
      <c r="B32" s="34"/>
      <c r="F32" s="24" t="s">
        <v>39</v>
      </c>
      <c r="L32" s="192">
        <v>0.12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4"/>
      <c r="BE32" s="180"/>
    </row>
    <row r="33" spans="1:57" s="3" customFormat="1" ht="14.45" hidden="1" customHeight="1">
      <c r="B33" s="34"/>
      <c r="F33" s="24" t="s">
        <v>40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4"/>
      <c r="BE33" s="18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9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93" t="s">
        <v>43</v>
      </c>
      <c r="Y35" s="194"/>
      <c r="Z35" s="194"/>
      <c r="AA35" s="194"/>
      <c r="AB35" s="194"/>
      <c r="AC35" s="37"/>
      <c r="AD35" s="37"/>
      <c r="AE35" s="37"/>
      <c r="AF35" s="37"/>
      <c r="AG35" s="37"/>
      <c r="AH35" s="37"/>
      <c r="AI35" s="37"/>
      <c r="AJ35" s="37"/>
      <c r="AK35" s="195">
        <f>SUM(AK26:AK33)</f>
        <v>0</v>
      </c>
      <c r="AL35" s="194"/>
      <c r="AM35" s="194"/>
      <c r="AN35" s="194"/>
      <c r="AO35" s="196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15</v>
      </c>
      <c r="L85" s="215" t="str">
        <f>K6</f>
        <v>Oprava protipožárních klapek na MFS v Karviné – Ráji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Karviná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7" t="str">
        <f>IF(AN8= "","",AN8)</f>
        <v>28. 11. 2024</v>
      </c>
      <c r="AN87" s="19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8" t="str">
        <f>IF(E17="","",E17)</f>
        <v xml:space="preserve"> </v>
      </c>
      <c r="AN89" s="199"/>
      <c r="AO89" s="199"/>
      <c r="AP89" s="199"/>
      <c r="AQ89" s="29"/>
      <c r="AR89" s="30"/>
      <c r="AS89" s="200" t="s">
        <v>51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8" t="str">
        <f>IF(E20="","",E20)</f>
        <v xml:space="preserve"> 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0" t="s">
        <v>52</v>
      </c>
      <c r="D92" s="211"/>
      <c r="E92" s="211"/>
      <c r="F92" s="211"/>
      <c r="G92" s="211"/>
      <c r="H92" s="57"/>
      <c r="I92" s="212" t="s">
        <v>53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54</v>
      </c>
      <c r="AH92" s="211"/>
      <c r="AI92" s="211"/>
      <c r="AJ92" s="211"/>
      <c r="AK92" s="211"/>
      <c r="AL92" s="211"/>
      <c r="AM92" s="211"/>
      <c r="AN92" s="212" t="s">
        <v>55</v>
      </c>
      <c r="AO92" s="211"/>
      <c r="AP92" s="214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8">
        <f>ROUND(SUM(AG95:AG96),2)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24.75" customHeight="1">
      <c r="A95" s="76" t="s">
        <v>75</v>
      </c>
      <c r="B95" s="77"/>
      <c r="C95" s="78"/>
      <c r="D95" s="207" t="s">
        <v>76</v>
      </c>
      <c r="E95" s="207"/>
      <c r="F95" s="207"/>
      <c r="G95" s="207"/>
      <c r="H95" s="207"/>
      <c r="I95" s="79"/>
      <c r="J95" s="207" t="s">
        <v>77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'01 - Provedení revizních ...'!J30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Provedení revizních ...'!P120</f>
        <v>0</v>
      </c>
      <c r="AV95" s="82">
        <f>'01 - Provedení revizních ...'!J33</f>
        <v>0</v>
      </c>
      <c r="AW95" s="82">
        <f>'01 - Provedení revizních ...'!J34</f>
        <v>0</v>
      </c>
      <c r="AX95" s="82">
        <f>'01 - Provedení revizních ...'!J35</f>
        <v>0</v>
      </c>
      <c r="AY95" s="82">
        <f>'01 - Provedení revizních ...'!J36</f>
        <v>0</v>
      </c>
      <c r="AZ95" s="82">
        <f>'01 - Provedení revizních ...'!F33</f>
        <v>0</v>
      </c>
      <c r="BA95" s="82">
        <f>'01 - Provedení revizních ...'!F34</f>
        <v>0</v>
      </c>
      <c r="BB95" s="82">
        <f>'01 - Provedení revizních ...'!F35</f>
        <v>0</v>
      </c>
      <c r="BC95" s="82">
        <f>'01 - Provedení revizních ...'!F36</f>
        <v>0</v>
      </c>
      <c r="BD95" s="84">
        <f>'01 - Provedení revizních ...'!F37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81</v>
      </c>
    </row>
    <row r="96" spans="1:91" s="7" customFormat="1" ht="16.5" customHeight="1">
      <c r="A96" s="76" t="s">
        <v>75</v>
      </c>
      <c r="B96" s="77"/>
      <c r="C96" s="78"/>
      <c r="D96" s="207" t="s">
        <v>82</v>
      </c>
      <c r="E96" s="207"/>
      <c r="F96" s="207"/>
      <c r="G96" s="207"/>
      <c r="H96" s="207"/>
      <c r="I96" s="79"/>
      <c r="J96" s="207" t="s">
        <v>83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'02 - VZT'!J30</f>
        <v>0</v>
      </c>
      <c r="AH96" s="206"/>
      <c r="AI96" s="206"/>
      <c r="AJ96" s="206"/>
      <c r="AK96" s="206"/>
      <c r="AL96" s="206"/>
      <c r="AM96" s="206"/>
      <c r="AN96" s="205">
        <f>SUM(AG96,AT96)</f>
        <v>0</v>
      </c>
      <c r="AO96" s="206"/>
      <c r="AP96" s="206"/>
      <c r="AQ96" s="80" t="s">
        <v>78</v>
      </c>
      <c r="AR96" s="77"/>
      <c r="AS96" s="86">
        <v>0</v>
      </c>
      <c r="AT96" s="87">
        <f>ROUND(SUM(AV96:AW96),2)</f>
        <v>0</v>
      </c>
      <c r="AU96" s="88">
        <f>'02 - VZT'!P116</f>
        <v>0</v>
      </c>
      <c r="AV96" s="87">
        <f>'02 - VZT'!J33</f>
        <v>0</v>
      </c>
      <c r="AW96" s="87">
        <f>'02 - VZT'!J34</f>
        <v>0</v>
      </c>
      <c r="AX96" s="87">
        <f>'02 - VZT'!J35</f>
        <v>0</v>
      </c>
      <c r="AY96" s="87">
        <f>'02 - VZT'!J36</f>
        <v>0</v>
      </c>
      <c r="AZ96" s="87">
        <f>'02 - VZT'!F33</f>
        <v>0</v>
      </c>
      <c r="BA96" s="87">
        <f>'02 - VZT'!F34</f>
        <v>0</v>
      </c>
      <c r="BB96" s="87">
        <f>'02 - VZT'!F35</f>
        <v>0</v>
      </c>
      <c r="BC96" s="87">
        <f>'02 - VZT'!F36</f>
        <v>0</v>
      </c>
      <c r="BD96" s="89">
        <f>'02 - VZT'!F37</f>
        <v>0</v>
      </c>
      <c r="BT96" s="85" t="s">
        <v>79</v>
      </c>
      <c r="BV96" s="85" t="s">
        <v>73</v>
      </c>
      <c r="BW96" s="85" t="s">
        <v>84</v>
      </c>
      <c r="BX96" s="85" t="s">
        <v>4</v>
      </c>
      <c r="CL96" s="85" t="s">
        <v>1</v>
      </c>
      <c r="CM96" s="85" t="s">
        <v>81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Provedení revizních ...'!C2" display="/" xr:uid="{00000000-0004-0000-0000-000000000000}"/>
    <hyperlink ref="A96" location="'02 - VZT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tabSelected="1" topLeftCell="A119" workbookViewId="0">
      <selection activeCell="H155" sqref="H15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4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85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8" t="str">
        <f>'Rekapitulace stavby'!K6</f>
        <v>Oprava protipožárních klapek na MFS v Karviné – Ráji</v>
      </c>
      <c r="F7" s="219"/>
      <c r="G7" s="219"/>
      <c r="H7" s="219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5" t="s">
        <v>87</v>
      </c>
      <c r="F9" s="217"/>
      <c r="G9" s="217"/>
      <c r="H9" s="21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'Rekapitulace stavby'!AN8</f>
        <v>28. 11. 2024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'Rekapitulace stavby'!E14</f>
        <v>Vyplň údaj</v>
      </c>
      <c r="F18" s="181"/>
      <c r="G18" s="181"/>
      <c r="H18" s="181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244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6" t="s">
        <v>1</v>
      </c>
      <c r="F27" s="186"/>
      <c r="G27" s="186"/>
      <c r="H27" s="186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31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35</v>
      </c>
      <c r="E33" s="24" t="s">
        <v>36</v>
      </c>
      <c r="F33" s="96">
        <f>ROUND((SUM(BE120:BE142)),  2)</f>
        <v>0</v>
      </c>
      <c r="G33" s="29"/>
      <c r="H33" s="29"/>
      <c r="I33" s="97">
        <v>0.21</v>
      </c>
      <c r="J33" s="96">
        <f>ROUND(((SUM(BE120:BE142))*I33),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96">
        <f>ROUND((SUM(BF120:BF142)),  2)</f>
        <v>0</v>
      </c>
      <c r="G34" s="29"/>
      <c r="H34" s="29"/>
      <c r="I34" s="97">
        <v>0.12</v>
      </c>
      <c r="J34" s="96">
        <f>ROUND(((SUM(BF120:BF142))*I34),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6">
        <f>ROUND((SUM(BG120:BG142)),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6">
        <f>ROUND((SUM(BH120:BH142)),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96">
        <f>ROUND((SUM(BI120:BI142)),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41</v>
      </c>
      <c r="E39" s="57"/>
      <c r="F39" s="57"/>
      <c r="G39" s="100" t="s">
        <v>42</v>
      </c>
      <c r="H39" s="101" t="s">
        <v>43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04" t="s">
        <v>47</v>
      </c>
      <c r="G61" s="42" t="s">
        <v>46</v>
      </c>
      <c r="H61" s="32"/>
      <c r="I61" s="32"/>
      <c r="J61" s="10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04" t="s">
        <v>47</v>
      </c>
      <c r="G76" s="42" t="s">
        <v>46</v>
      </c>
      <c r="H76" s="32"/>
      <c r="I76" s="32"/>
      <c r="J76" s="10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8" t="str">
        <f>E7</f>
        <v>Oprava protipožárních klapek na MFS v Karviné – Ráji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5" t="str">
        <f>E9</f>
        <v>01 - Provedení revizních dvířek v SDK podhledu</v>
      </c>
      <c r="F87" s="217"/>
      <c r="G87" s="217"/>
      <c r="H87" s="21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Karviná </v>
      </c>
      <c r="G89" s="29"/>
      <c r="H89" s="29"/>
      <c r="I89" s="24" t="s">
        <v>20</v>
      </c>
      <c r="J89" s="52" t="str">
        <f>IF(J12="","",J12)</f>
        <v>28. 11. 2024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89</v>
      </c>
      <c r="D94" s="98"/>
      <c r="E94" s="98"/>
      <c r="F94" s="98"/>
      <c r="G94" s="98"/>
      <c r="H94" s="98"/>
      <c r="I94" s="98"/>
      <c r="J94" s="107" t="s">
        <v>90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91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09"/>
      <c r="D97" s="110" t="s">
        <v>93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10" customFormat="1" ht="19.899999999999999" customHeight="1">
      <c r="B98" s="113"/>
      <c r="D98" s="114" t="s">
        <v>94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9" customFormat="1" ht="24.95" customHeight="1">
      <c r="B99" s="109"/>
      <c r="D99" s="110" t="s">
        <v>95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1:31" s="10" customFormat="1" ht="19.899999999999999" customHeight="1">
      <c r="B100" s="113"/>
      <c r="D100" s="114" t="s">
        <v>96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97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15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8" t="str">
        <f>E7</f>
        <v>Oprava protipožárních klapek na MFS v Karviné – Ráji</v>
      </c>
      <c r="F110" s="219"/>
      <c r="G110" s="219"/>
      <c r="H110" s="21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5" t="str">
        <f>E9</f>
        <v>01 - Provedení revizních dvířek v SDK podhledu</v>
      </c>
      <c r="F112" s="217"/>
      <c r="G112" s="217"/>
      <c r="H112" s="2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F12</f>
        <v xml:space="preserve">Karviná </v>
      </c>
      <c r="G114" s="29"/>
      <c r="H114" s="29"/>
      <c r="I114" s="24" t="s">
        <v>20</v>
      </c>
      <c r="J114" s="52" t="str">
        <f>IF(J12="","",J12)</f>
        <v>28. 11. 2024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E15</f>
        <v xml:space="preserve"> </v>
      </c>
      <c r="G116" s="29"/>
      <c r="H116" s="29"/>
      <c r="I116" s="24" t="s">
        <v>28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IF(E18="","",E18)</f>
        <v>Vyplň údaj</v>
      </c>
      <c r="G117" s="29"/>
      <c r="H117" s="29"/>
      <c r="I117" s="24" t="s">
        <v>30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7"/>
      <c r="B119" s="118"/>
      <c r="C119" s="119" t="s">
        <v>98</v>
      </c>
      <c r="D119" s="120" t="s">
        <v>56</v>
      </c>
      <c r="E119" s="120" t="s">
        <v>52</v>
      </c>
      <c r="F119" s="120" t="s">
        <v>53</v>
      </c>
      <c r="G119" s="120" t="s">
        <v>99</v>
      </c>
      <c r="H119" s="120" t="s">
        <v>100</v>
      </c>
      <c r="I119" s="120" t="s">
        <v>101</v>
      </c>
      <c r="J119" s="121" t="s">
        <v>90</v>
      </c>
      <c r="K119" s="122" t="s">
        <v>102</v>
      </c>
      <c r="L119" s="123"/>
      <c r="M119" s="59" t="s">
        <v>1</v>
      </c>
      <c r="N119" s="60" t="s">
        <v>35</v>
      </c>
      <c r="O119" s="60" t="s">
        <v>103</v>
      </c>
      <c r="P119" s="60" t="s">
        <v>104</v>
      </c>
      <c r="Q119" s="60" t="s">
        <v>105</v>
      </c>
      <c r="R119" s="60" t="s">
        <v>106</v>
      </c>
      <c r="S119" s="60" t="s">
        <v>107</v>
      </c>
      <c r="T119" s="61" t="s">
        <v>108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" customHeight="1">
      <c r="A120" s="29"/>
      <c r="B120" s="30"/>
      <c r="C120" s="66" t="s">
        <v>109</v>
      </c>
      <c r="D120" s="29"/>
      <c r="E120" s="29"/>
      <c r="F120" s="29"/>
      <c r="G120" s="29"/>
      <c r="H120" s="29"/>
      <c r="I120" s="29"/>
      <c r="J120" s="124">
        <f>BK120</f>
        <v>0</v>
      </c>
      <c r="K120" s="29"/>
      <c r="L120" s="30"/>
      <c r="M120" s="62"/>
      <c r="N120" s="53"/>
      <c r="O120" s="63"/>
      <c r="P120" s="125">
        <f>P121+P124</f>
        <v>0</v>
      </c>
      <c r="Q120" s="63"/>
      <c r="R120" s="125">
        <f>R121+R124</f>
        <v>4.7280000000000003E-2</v>
      </c>
      <c r="S120" s="63"/>
      <c r="T120" s="126">
        <f>T121+T124</f>
        <v>6.6000000000000003E-2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70</v>
      </c>
      <c r="AU120" s="14" t="s">
        <v>92</v>
      </c>
      <c r="BK120" s="127">
        <f>BK121+BK124</f>
        <v>0</v>
      </c>
    </row>
    <row r="121" spans="1:65" s="12" customFormat="1" ht="25.9" customHeight="1">
      <c r="B121" s="128"/>
      <c r="D121" s="129" t="s">
        <v>70</v>
      </c>
      <c r="E121" s="130" t="s">
        <v>110</v>
      </c>
      <c r="F121" s="130" t="s">
        <v>111</v>
      </c>
      <c r="I121" s="131"/>
      <c r="J121" s="132">
        <f>BK121</f>
        <v>0</v>
      </c>
      <c r="L121" s="128"/>
      <c r="M121" s="133"/>
      <c r="N121" s="134"/>
      <c r="O121" s="134"/>
      <c r="P121" s="135">
        <f>P122</f>
        <v>0</v>
      </c>
      <c r="Q121" s="134"/>
      <c r="R121" s="135">
        <f>R122</f>
        <v>1.3259999999999999E-2</v>
      </c>
      <c r="S121" s="134"/>
      <c r="T121" s="136">
        <f>T122</f>
        <v>0</v>
      </c>
      <c r="AR121" s="129" t="s">
        <v>79</v>
      </c>
      <c r="AT121" s="137" t="s">
        <v>70</v>
      </c>
      <c r="AU121" s="137" t="s">
        <v>71</v>
      </c>
      <c r="AY121" s="129" t="s">
        <v>112</v>
      </c>
      <c r="BK121" s="138">
        <f>BK122</f>
        <v>0</v>
      </c>
    </row>
    <row r="122" spans="1:65" s="12" customFormat="1" ht="22.9" customHeight="1">
      <c r="B122" s="128"/>
      <c r="D122" s="129" t="s">
        <v>70</v>
      </c>
      <c r="E122" s="139" t="s">
        <v>113</v>
      </c>
      <c r="F122" s="139" t="s">
        <v>114</v>
      </c>
      <c r="I122" s="131"/>
      <c r="J122" s="140">
        <f>BK122</f>
        <v>0</v>
      </c>
      <c r="L122" s="128"/>
      <c r="M122" s="133"/>
      <c r="N122" s="134"/>
      <c r="O122" s="134"/>
      <c r="P122" s="135">
        <f>P123</f>
        <v>0</v>
      </c>
      <c r="Q122" s="134"/>
      <c r="R122" s="135">
        <f>R123</f>
        <v>1.3259999999999999E-2</v>
      </c>
      <c r="S122" s="134"/>
      <c r="T122" s="136">
        <f>T123</f>
        <v>0</v>
      </c>
      <c r="AR122" s="129" t="s">
        <v>79</v>
      </c>
      <c r="AT122" s="137" t="s">
        <v>70</v>
      </c>
      <c r="AU122" s="137" t="s">
        <v>79</v>
      </c>
      <c r="AY122" s="129" t="s">
        <v>112</v>
      </c>
      <c r="BK122" s="138">
        <f>BK123</f>
        <v>0</v>
      </c>
    </row>
    <row r="123" spans="1:65" s="2" customFormat="1" ht="33" customHeight="1">
      <c r="A123" s="29"/>
      <c r="B123" s="141"/>
      <c r="C123" s="142" t="s">
        <v>79</v>
      </c>
      <c r="D123" s="142" t="s">
        <v>115</v>
      </c>
      <c r="E123" s="143" t="s">
        <v>116</v>
      </c>
      <c r="F123" s="144" t="s">
        <v>117</v>
      </c>
      <c r="G123" s="145" t="s">
        <v>118</v>
      </c>
      <c r="H123" s="146">
        <v>102</v>
      </c>
      <c r="I123" s="147"/>
      <c r="J123" s="148">
        <f>ROUND(I123*H123,2)</f>
        <v>0</v>
      </c>
      <c r="K123" s="149"/>
      <c r="L123" s="30"/>
      <c r="M123" s="150" t="s">
        <v>1</v>
      </c>
      <c r="N123" s="151" t="s">
        <v>36</v>
      </c>
      <c r="O123" s="55"/>
      <c r="P123" s="152">
        <f>O123*H123</f>
        <v>0</v>
      </c>
      <c r="Q123" s="152">
        <v>1.2999999999999999E-4</v>
      </c>
      <c r="R123" s="152">
        <f>Q123*H123</f>
        <v>1.3259999999999999E-2</v>
      </c>
      <c r="S123" s="152">
        <v>0</v>
      </c>
      <c r="T123" s="153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119</v>
      </c>
      <c r="AT123" s="154" t="s">
        <v>115</v>
      </c>
      <c r="AU123" s="154" t="s">
        <v>81</v>
      </c>
      <c r="AY123" s="14" t="s">
        <v>112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4" t="s">
        <v>79</v>
      </c>
      <c r="BK123" s="155">
        <f>ROUND(I123*H123,2)</f>
        <v>0</v>
      </c>
      <c r="BL123" s="14" t="s">
        <v>119</v>
      </c>
      <c r="BM123" s="154" t="s">
        <v>120</v>
      </c>
    </row>
    <row r="124" spans="1:65" s="12" customFormat="1" ht="25.9" customHeight="1">
      <c r="B124" s="128"/>
      <c r="D124" s="129" t="s">
        <v>70</v>
      </c>
      <c r="E124" s="130" t="s">
        <v>121</v>
      </c>
      <c r="F124" s="130" t="s">
        <v>122</v>
      </c>
      <c r="I124" s="131"/>
      <c r="J124" s="132">
        <f>BK124</f>
        <v>0</v>
      </c>
      <c r="L124" s="128"/>
      <c r="M124" s="133"/>
      <c r="N124" s="134"/>
      <c r="O124" s="134"/>
      <c r="P124" s="135">
        <f>P125</f>
        <v>0</v>
      </c>
      <c r="Q124" s="134"/>
      <c r="R124" s="135">
        <f>R125</f>
        <v>3.4020000000000002E-2</v>
      </c>
      <c r="S124" s="134"/>
      <c r="T124" s="136">
        <f>T125</f>
        <v>6.6000000000000003E-2</v>
      </c>
      <c r="AR124" s="129" t="s">
        <v>81</v>
      </c>
      <c r="AT124" s="137" t="s">
        <v>70</v>
      </c>
      <c r="AU124" s="137" t="s">
        <v>71</v>
      </c>
      <c r="AY124" s="129" t="s">
        <v>112</v>
      </c>
      <c r="BK124" s="138">
        <f>BK125</f>
        <v>0</v>
      </c>
    </row>
    <row r="125" spans="1:65" s="12" customFormat="1" ht="22.9" customHeight="1">
      <c r="B125" s="128"/>
      <c r="D125" s="129" t="s">
        <v>70</v>
      </c>
      <c r="E125" s="139" t="s">
        <v>123</v>
      </c>
      <c r="F125" s="139" t="s">
        <v>124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SUM(P126:P142)</f>
        <v>0</v>
      </c>
      <c r="Q125" s="134"/>
      <c r="R125" s="135">
        <f>SUM(R126:R142)</f>
        <v>3.4020000000000002E-2</v>
      </c>
      <c r="S125" s="134"/>
      <c r="T125" s="136">
        <f>SUM(T126:T142)</f>
        <v>6.6000000000000003E-2</v>
      </c>
      <c r="AR125" s="129" t="s">
        <v>81</v>
      </c>
      <c r="AT125" s="137" t="s">
        <v>70</v>
      </c>
      <c r="AU125" s="137" t="s">
        <v>79</v>
      </c>
      <c r="AY125" s="129" t="s">
        <v>112</v>
      </c>
      <c r="BK125" s="138">
        <f>SUM(BK126:BK142)</f>
        <v>0</v>
      </c>
    </row>
    <row r="126" spans="1:65" s="2" customFormat="1" ht="16.5" customHeight="1">
      <c r="A126" s="29"/>
      <c r="B126" s="141"/>
      <c r="C126" s="142" t="s">
        <v>81</v>
      </c>
      <c r="D126" s="142" t="s">
        <v>115</v>
      </c>
      <c r="E126" s="143" t="s">
        <v>125</v>
      </c>
      <c r="F126" s="144" t="s">
        <v>126</v>
      </c>
      <c r="G126" s="145" t="s">
        <v>127</v>
      </c>
      <c r="H126" s="146">
        <v>5</v>
      </c>
      <c r="I126" s="147"/>
      <c r="J126" s="148">
        <f t="shared" ref="J126:J142" si="0">ROUND(I126*H126,2)</f>
        <v>0</v>
      </c>
      <c r="K126" s="149"/>
      <c r="L126" s="30"/>
      <c r="M126" s="150" t="s">
        <v>1</v>
      </c>
      <c r="N126" s="151" t="s">
        <v>36</v>
      </c>
      <c r="O126" s="55"/>
      <c r="P126" s="152">
        <f t="shared" ref="P126:P142" si="1">O126*H126</f>
        <v>0</v>
      </c>
      <c r="Q126" s="152">
        <v>0</v>
      </c>
      <c r="R126" s="152">
        <f t="shared" ref="R126:R142" si="2">Q126*H126</f>
        <v>0</v>
      </c>
      <c r="S126" s="152">
        <v>0</v>
      </c>
      <c r="T126" s="153">
        <f t="shared" ref="T126:T14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128</v>
      </c>
      <c r="AT126" s="154" t="s">
        <v>115</v>
      </c>
      <c r="AU126" s="154" t="s">
        <v>81</v>
      </c>
      <c r="AY126" s="14" t="s">
        <v>112</v>
      </c>
      <c r="BE126" s="155">
        <f t="shared" ref="BE126:BE142" si="4">IF(N126="základní",J126,0)</f>
        <v>0</v>
      </c>
      <c r="BF126" s="155">
        <f t="shared" ref="BF126:BF142" si="5">IF(N126="snížená",J126,0)</f>
        <v>0</v>
      </c>
      <c r="BG126" s="155">
        <f t="shared" ref="BG126:BG142" si="6">IF(N126="zákl. přenesená",J126,0)</f>
        <v>0</v>
      </c>
      <c r="BH126" s="155">
        <f t="shared" ref="BH126:BH142" si="7">IF(N126="sníž. přenesená",J126,0)</f>
        <v>0</v>
      </c>
      <c r="BI126" s="155">
        <f t="shared" ref="BI126:BI142" si="8">IF(N126="nulová",J126,0)</f>
        <v>0</v>
      </c>
      <c r="BJ126" s="14" t="s">
        <v>79</v>
      </c>
      <c r="BK126" s="155">
        <f t="shared" ref="BK126:BK142" si="9">ROUND(I126*H126,2)</f>
        <v>0</v>
      </c>
      <c r="BL126" s="14" t="s">
        <v>128</v>
      </c>
      <c r="BM126" s="154" t="s">
        <v>129</v>
      </c>
    </row>
    <row r="127" spans="1:65" s="2" customFormat="1" ht="16.5" customHeight="1">
      <c r="A127" s="29"/>
      <c r="B127" s="141"/>
      <c r="C127" s="142" t="s">
        <v>130</v>
      </c>
      <c r="D127" s="142" t="s">
        <v>115</v>
      </c>
      <c r="E127" s="143" t="s">
        <v>131</v>
      </c>
      <c r="F127" s="144" t="s">
        <v>132</v>
      </c>
      <c r="G127" s="145" t="s">
        <v>127</v>
      </c>
      <c r="H127" s="146">
        <v>4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36</v>
      </c>
      <c r="O127" s="55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128</v>
      </c>
      <c r="AT127" s="154" t="s">
        <v>115</v>
      </c>
      <c r="AU127" s="154" t="s">
        <v>81</v>
      </c>
      <c r="AY127" s="14" t="s">
        <v>112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79</v>
      </c>
      <c r="BK127" s="155">
        <f t="shared" si="9"/>
        <v>0</v>
      </c>
      <c r="BL127" s="14" t="s">
        <v>128</v>
      </c>
      <c r="BM127" s="154" t="s">
        <v>133</v>
      </c>
    </row>
    <row r="128" spans="1:65" s="2" customFormat="1" ht="21.75" customHeight="1">
      <c r="A128" s="29"/>
      <c r="B128" s="141"/>
      <c r="C128" s="142" t="s">
        <v>119</v>
      </c>
      <c r="D128" s="142" t="s">
        <v>115</v>
      </c>
      <c r="E128" s="143" t="s">
        <v>134</v>
      </c>
      <c r="F128" s="144" t="s">
        <v>135</v>
      </c>
      <c r="G128" s="145" t="s">
        <v>127</v>
      </c>
      <c r="H128" s="146">
        <v>2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36</v>
      </c>
      <c r="O128" s="55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128</v>
      </c>
      <c r="AT128" s="154" t="s">
        <v>115</v>
      </c>
      <c r="AU128" s="154" t="s">
        <v>81</v>
      </c>
      <c r="AY128" s="14" t="s">
        <v>112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79</v>
      </c>
      <c r="BK128" s="155">
        <f t="shared" si="9"/>
        <v>0</v>
      </c>
      <c r="BL128" s="14" t="s">
        <v>128</v>
      </c>
      <c r="BM128" s="154" t="s">
        <v>136</v>
      </c>
    </row>
    <row r="129" spans="1:65" s="2" customFormat="1" ht="33" customHeight="1">
      <c r="A129" s="29"/>
      <c r="B129" s="141"/>
      <c r="C129" s="142" t="s">
        <v>137</v>
      </c>
      <c r="D129" s="142" t="s">
        <v>115</v>
      </c>
      <c r="E129" s="143" t="s">
        <v>138</v>
      </c>
      <c r="F129" s="144" t="s">
        <v>139</v>
      </c>
      <c r="G129" s="145" t="s">
        <v>140</v>
      </c>
      <c r="H129" s="146">
        <v>1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36</v>
      </c>
      <c r="O129" s="55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128</v>
      </c>
      <c r="AT129" s="154" t="s">
        <v>115</v>
      </c>
      <c r="AU129" s="154" t="s">
        <v>81</v>
      </c>
      <c r="AY129" s="14" t="s">
        <v>112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79</v>
      </c>
      <c r="BK129" s="155">
        <f t="shared" si="9"/>
        <v>0</v>
      </c>
      <c r="BL129" s="14" t="s">
        <v>128</v>
      </c>
      <c r="BM129" s="154" t="s">
        <v>141</v>
      </c>
    </row>
    <row r="130" spans="1:65" s="2" customFormat="1" ht="24.2" customHeight="1">
      <c r="A130" s="29"/>
      <c r="B130" s="141"/>
      <c r="C130" s="142" t="s">
        <v>142</v>
      </c>
      <c r="D130" s="142" t="s">
        <v>115</v>
      </c>
      <c r="E130" s="143" t="s">
        <v>143</v>
      </c>
      <c r="F130" s="144" t="s">
        <v>144</v>
      </c>
      <c r="G130" s="145" t="s">
        <v>140</v>
      </c>
      <c r="H130" s="146">
        <v>4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36</v>
      </c>
      <c r="O130" s="55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128</v>
      </c>
      <c r="AT130" s="154" t="s">
        <v>115</v>
      </c>
      <c r="AU130" s="154" t="s">
        <v>81</v>
      </c>
      <c r="AY130" s="14" t="s">
        <v>112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79</v>
      </c>
      <c r="BK130" s="155">
        <f t="shared" si="9"/>
        <v>0</v>
      </c>
      <c r="BL130" s="14" t="s">
        <v>128</v>
      </c>
      <c r="BM130" s="154" t="s">
        <v>145</v>
      </c>
    </row>
    <row r="131" spans="1:65" s="2" customFormat="1" ht="16.5" customHeight="1">
      <c r="A131" s="29"/>
      <c r="B131" s="141"/>
      <c r="C131" s="142" t="s">
        <v>146</v>
      </c>
      <c r="D131" s="142" t="s">
        <v>115</v>
      </c>
      <c r="E131" s="143" t="s">
        <v>147</v>
      </c>
      <c r="F131" s="144" t="s">
        <v>148</v>
      </c>
      <c r="G131" s="145" t="s">
        <v>140</v>
      </c>
      <c r="H131" s="146">
        <v>1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36</v>
      </c>
      <c r="O131" s="55"/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128</v>
      </c>
      <c r="AT131" s="154" t="s">
        <v>115</v>
      </c>
      <c r="AU131" s="154" t="s">
        <v>81</v>
      </c>
      <c r="AY131" s="14" t="s">
        <v>112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79</v>
      </c>
      <c r="BK131" s="155">
        <f t="shared" si="9"/>
        <v>0</v>
      </c>
      <c r="BL131" s="14" t="s">
        <v>128</v>
      </c>
      <c r="BM131" s="154" t="s">
        <v>149</v>
      </c>
    </row>
    <row r="132" spans="1:65" s="2" customFormat="1" ht="21.75" customHeight="1">
      <c r="A132" s="29"/>
      <c r="B132" s="141"/>
      <c r="C132" s="142" t="s">
        <v>150</v>
      </c>
      <c r="D132" s="142" t="s">
        <v>115</v>
      </c>
      <c r="E132" s="143" t="s">
        <v>151</v>
      </c>
      <c r="F132" s="144" t="s">
        <v>152</v>
      </c>
      <c r="G132" s="145" t="s">
        <v>140</v>
      </c>
      <c r="H132" s="146">
        <v>1</v>
      </c>
      <c r="I132" s="147"/>
      <c r="J132" s="148">
        <f t="shared" si="0"/>
        <v>0</v>
      </c>
      <c r="K132" s="149"/>
      <c r="L132" s="30"/>
      <c r="M132" s="150" t="s">
        <v>1</v>
      </c>
      <c r="N132" s="151" t="s">
        <v>36</v>
      </c>
      <c r="O132" s="55"/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128</v>
      </c>
      <c r="AT132" s="154" t="s">
        <v>115</v>
      </c>
      <c r="AU132" s="154" t="s">
        <v>81</v>
      </c>
      <c r="AY132" s="14" t="s">
        <v>112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79</v>
      </c>
      <c r="BK132" s="155">
        <f t="shared" si="9"/>
        <v>0</v>
      </c>
      <c r="BL132" s="14" t="s">
        <v>128</v>
      </c>
      <c r="BM132" s="154" t="s">
        <v>153</v>
      </c>
    </row>
    <row r="133" spans="1:65" s="2" customFormat="1" ht="16.5" customHeight="1">
      <c r="A133" s="29"/>
      <c r="B133" s="141"/>
      <c r="C133" s="142" t="s">
        <v>113</v>
      </c>
      <c r="D133" s="142" t="s">
        <v>115</v>
      </c>
      <c r="E133" s="143" t="s">
        <v>154</v>
      </c>
      <c r="F133" s="144" t="s">
        <v>155</v>
      </c>
      <c r="G133" s="145" t="s">
        <v>140</v>
      </c>
      <c r="H133" s="146">
        <v>1</v>
      </c>
      <c r="I133" s="147"/>
      <c r="J133" s="148">
        <f t="shared" si="0"/>
        <v>0</v>
      </c>
      <c r="K133" s="149"/>
      <c r="L133" s="30"/>
      <c r="M133" s="150" t="s">
        <v>1</v>
      </c>
      <c r="N133" s="151" t="s">
        <v>36</v>
      </c>
      <c r="O133" s="55"/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128</v>
      </c>
      <c r="AT133" s="154" t="s">
        <v>115</v>
      </c>
      <c r="AU133" s="154" t="s">
        <v>81</v>
      </c>
      <c r="AY133" s="14" t="s">
        <v>112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4" t="s">
        <v>79</v>
      </c>
      <c r="BK133" s="155">
        <f t="shared" si="9"/>
        <v>0</v>
      </c>
      <c r="BL133" s="14" t="s">
        <v>128</v>
      </c>
      <c r="BM133" s="154" t="s">
        <v>156</v>
      </c>
    </row>
    <row r="134" spans="1:65" s="2" customFormat="1" ht="16.5" customHeight="1">
      <c r="A134" s="29"/>
      <c r="B134" s="141"/>
      <c r="C134" s="142" t="s">
        <v>157</v>
      </c>
      <c r="D134" s="142" t="s">
        <v>115</v>
      </c>
      <c r="E134" s="143" t="s">
        <v>158</v>
      </c>
      <c r="F134" s="144" t="s">
        <v>159</v>
      </c>
      <c r="G134" s="145" t="s">
        <v>140</v>
      </c>
      <c r="H134" s="146">
        <v>3</v>
      </c>
      <c r="I134" s="147"/>
      <c r="J134" s="148">
        <f t="shared" si="0"/>
        <v>0</v>
      </c>
      <c r="K134" s="149"/>
      <c r="L134" s="30"/>
      <c r="M134" s="150" t="s">
        <v>1</v>
      </c>
      <c r="N134" s="151" t="s">
        <v>36</v>
      </c>
      <c r="O134" s="55"/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128</v>
      </c>
      <c r="AT134" s="154" t="s">
        <v>115</v>
      </c>
      <c r="AU134" s="154" t="s">
        <v>81</v>
      </c>
      <c r="AY134" s="14" t="s">
        <v>112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4" t="s">
        <v>79</v>
      </c>
      <c r="BK134" s="155">
        <f t="shared" si="9"/>
        <v>0</v>
      </c>
      <c r="BL134" s="14" t="s">
        <v>128</v>
      </c>
      <c r="BM134" s="154" t="s">
        <v>160</v>
      </c>
    </row>
    <row r="135" spans="1:65" s="2" customFormat="1" ht="16.5" customHeight="1">
      <c r="A135" s="29"/>
      <c r="B135" s="141"/>
      <c r="C135" s="142" t="s">
        <v>161</v>
      </c>
      <c r="D135" s="142" t="s">
        <v>115</v>
      </c>
      <c r="E135" s="143" t="s">
        <v>162</v>
      </c>
      <c r="F135" s="144" t="s">
        <v>163</v>
      </c>
      <c r="G135" s="145" t="s">
        <v>140</v>
      </c>
      <c r="H135" s="146">
        <v>2</v>
      </c>
      <c r="I135" s="147"/>
      <c r="J135" s="148">
        <f t="shared" si="0"/>
        <v>0</v>
      </c>
      <c r="K135" s="149"/>
      <c r="L135" s="30"/>
      <c r="M135" s="150" t="s">
        <v>1</v>
      </c>
      <c r="N135" s="151" t="s">
        <v>36</v>
      </c>
      <c r="O135" s="55"/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128</v>
      </c>
      <c r="AT135" s="154" t="s">
        <v>115</v>
      </c>
      <c r="AU135" s="154" t="s">
        <v>81</v>
      </c>
      <c r="AY135" s="14" t="s">
        <v>112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4" t="s">
        <v>79</v>
      </c>
      <c r="BK135" s="155">
        <f t="shared" si="9"/>
        <v>0</v>
      </c>
      <c r="BL135" s="14" t="s">
        <v>128</v>
      </c>
      <c r="BM135" s="154" t="s">
        <v>164</v>
      </c>
    </row>
    <row r="136" spans="1:65" s="2" customFormat="1" ht="24.2" customHeight="1">
      <c r="A136" s="29"/>
      <c r="B136" s="141"/>
      <c r="C136" s="142" t="s">
        <v>8</v>
      </c>
      <c r="D136" s="142" t="s">
        <v>115</v>
      </c>
      <c r="E136" s="143" t="s">
        <v>165</v>
      </c>
      <c r="F136" s="144" t="s">
        <v>166</v>
      </c>
      <c r="G136" s="145" t="s">
        <v>127</v>
      </c>
      <c r="H136" s="146">
        <v>6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36</v>
      </c>
      <c r="O136" s="55"/>
      <c r="P136" s="152">
        <f t="shared" si="1"/>
        <v>0</v>
      </c>
      <c r="Q136" s="152">
        <v>1.4400000000000001E-3</v>
      </c>
      <c r="R136" s="152">
        <f t="shared" si="2"/>
        <v>8.6400000000000001E-3</v>
      </c>
      <c r="S136" s="152">
        <v>1.0999999999999999E-2</v>
      </c>
      <c r="T136" s="153">
        <f t="shared" si="3"/>
        <v>6.6000000000000003E-2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128</v>
      </c>
      <c r="AT136" s="154" t="s">
        <v>115</v>
      </c>
      <c r="AU136" s="154" t="s">
        <v>81</v>
      </c>
      <c r="AY136" s="14" t="s">
        <v>112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79</v>
      </c>
      <c r="BK136" s="155">
        <f t="shared" si="9"/>
        <v>0</v>
      </c>
      <c r="BL136" s="14" t="s">
        <v>128</v>
      </c>
      <c r="BM136" s="154" t="s">
        <v>167</v>
      </c>
    </row>
    <row r="137" spans="1:65" s="2" customFormat="1" ht="24.2" customHeight="1">
      <c r="A137" s="29"/>
      <c r="B137" s="141"/>
      <c r="C137" s="142" t="s">
        <v>168</v>
      </c>
      <c r="D137" s="142" t="s">
        <v>115</v>
      </c>
      <c r="E137" s="143" t="s">
        <v>169</v>
      </c>
      <c r="F137" s="144" t="s">
        <v>170</v>
      </c>
      <c r="G137" s="145" t="s">
        <v>127</v>
      </c>
      <c r="H137" s="146">
        <v>6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36</v>
      </c>
      <c r="O137" s="55"/>
      <c r="P137" s="152">
        <f t="shared" si="1"/>
        <v>0</v>
      </c>
      <c r="Q137" s="152">
        <v>3.0000000000000001E-5</v>
      </c>
      <c r="R137" s="152">
        <f t="shared" si="2"/>
        <v>1.8000000000000001E-4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128</v>
      </c>
      <c r="AT137" s="154" t="s">
        <v>115</v>
      </c>
      <c r="AU137" s="154" t="s">
        <v>81</v>
      </c>
      <c r="AY137" s="14" t="s">
        <v>112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79</v>
      </c>
      <c r="BK137" s="155">
        <f t="shared" si="9"/>
        <v>0</v>
      </c>
      <c r="BL137" s="14" t="s">
        <v>128</v>
      </c>
      <c r="BM137" s="154" t="s">
        <v>171</v>
      </c>
    </row>
    <row r="138" spans="1:65" s="2" customFormat="1" ht="24.2" customHeight="1">
      <c r="A138" s="29"/>
      <c r="B138" s="141"/>
      <c r="C138" s="156" t="s">
        <v>172</v>
      </c>
      <c r="D138" s="156" t="s">
        <v>173</v>
      </c>
      <c r="E138" s="157" t="s">
        <v>174</v>
      </c>
      <c r="F138" s="158" t="s">
        <v>175</v>
      </c>
      <c r="G138" s="159" t="s">
        <v>127</v>
      </c>
      <c r="H138" s="160">
        <v>6</v>
      </c>
      <c r="I138" s="161"/>
      <c r="J138" s="162">
        <f t="shared" si="0"/>
        <v>0</v>
      </c>
      <c r="K138" s="163"/>
      <c r="L138" s="164"/>
      <c r="M138" s="165" t="s">
        <v>1</v>
      </c>
      <c r="N138" s="166" t="s">
        <v>36</v>
      </c>
      <c r="O138" s="55"/>
      <c r="P138" s="152">
        <f t="shared" si="1"/>
        <v>0</v>
      </c>
      <c r="Q138" s="152">
        <v>4.1999999999999997E-3</v>
      </c>
      <c r="R138" s="152">
        <f t="shared" si="2"/>
        <v>2.52E-2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176</v>
      </c>
      <c r="AT138" s="154" t="s">
        <v>173</v>
      </c>
      <c r="AU138" s="154" t="s">
        <v>81</v>
      </c>
      <c r="AY138" s="14" t="s">
        <v>112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79</v>
      </c>
      <c r="BK138" s="155">
        <f t="shared" si="9"/>
        <v>0</v>
      </c>
      <c r="BL138" s="14" t="s">
        <v>128</v>
      </c>
      <c r="BM138" s="154" t="s">
        <v>177</v>
      </c>
    </row>
    <row r="139" spans="1:65" s="2" customFormat="1" ht="24.2" customHeight="1">
      <c r="A139" s="29"/>
      <c r="B139" s="141"/>
      <c r="C139" s="142" t="s">
        <v>178</v>
      </c>
      <c r="D139" s="142" t="s">
        <v>115</v>
      </c>
      <c r="E139" s="143" t="s">
        <v>179</v>
      </c>
      <c r="F139" s="144" t="s">
        <v>180</v>
      </c>
      <c r="G139" s="145" t="s">
        <v>181</v>
      </c>
      <c r="H139" s="167"/>
      <c r="I139" s="147"/>
      <c r="J139" s="148">
        <f t="shared" si="0"/>
        <v>0</v>
      </c>
      <c r="K139" s="149"/>
      <c r="L139" s="30"/>
      <c r="M139" s="150" t="s">
        <v>1</v>
      </c>
      <c r="N139" s="151" t="s">
        <v>36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128</v>
      </c>
      <c r="AT139" s="154" t="s">
        <v>115</v>
      </c>
      <c r="AU139" s="154" t="s">
        <v>81</v>
      </c>
      <c r="AY139" s="14" t="s">
        <v>112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79</v>
      </c>
      <c r="BK139" s="155">
        <f t="shared" si="9"/>
        <v>0</v>
      </c>
      <c r="BL139" s="14" t="s">
        <v>128</v>
      </c>
      <c r="BM139" s="154" t="s">
        <v>182</v>
      </c>
    </row>
    <row r="140" spans="1:65" s="2" customFormat="1" ht="16.5" customHeight="1">
      <c r="A140" s="29"/>
      <c r="B140" s="141"/>
      <c r="C140" s="142" t="s">
        <v>128</v>
      </c>
      <c r="D140" s="142" t="s">
        <v>115</v>
      </c>
      <c r="E140" s="143" t="s">
        <v>183</v>
      </c>
      <c r="F140" s="144" t="s">
        <v>184</v>
      </c>
      <c r="G140" s="145" t="s">
        <v>118</v>
      </c>
      <c r="H140" s="146">
        <v>204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36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128</v>
      </c>
      <c r="AT140" s="154" t="s">
        <v>115</v>
      </c>
      <c r="AU140" s="154" t="s">
        <v>81</v>
      </c>
      <c r="AY140" s="14" t="s">
        <v>112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79</v>
      </c>
      <c r="BK140" s="155">
        <f t="shared" si="9"/>
        <v>0</v>
      </c>
      <c r="BL140" s="14" t="s">
        <v>128</v>
      </c>
      <c r="BM140" s="154" t="s">
        <v>185</v>
      </c>
    </row>
    <row r="141" spans="1:65" s="2" customFormat="1" ht="24.2" customHeight="1">
      <c r="A141" s="29"/>
      <c r="B141" s="141"/>
      <c r="C141" s="142" t="s">
        <v>186</v>
      </c>
      <c r="D141" s="142" t="s">
        <v>115</v>
      </c>
      <c r="E141" s="143" t="s">
        <v>187</v>
      </c>
      <c r="F141" s="144" t="s">
        <v>188</v>
      </c>
      <c r="G141" s="145" t="s">
        <v>140</v>
      </c>
      <c r="H141" s="146">
        <v>1</v>
      </c>
      <c r="I141" s="147"/>
      <c r="J141" s="148">
        <f t="shared" si="0"/>
        <v>0</v>
      </c>
      <c r="K141" s="149"/>
      <c r="L141" s="30"/>
      <c r="M141" s="150" t="s">
        <v>1</v>
      </c>
      <c r="N141" s="151" t="s">
        <v>36</v>
      </c>
      <c r="O141" s="55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128</v>
      </c>
      <c r="AT141" s="154" t="s">
        <v>115</v>
      </c>
      <c r="AU141" s="154" t="s">
        <v>81</v>
      </c>
      <c r="AY141" s="14" t="s">
        <v>112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79</v>
      </c>
      <c r="BK141" s="155">
        <f t="shared" si="9"/>
        <v>0</v>
      </c>
      <c r="BL141" s="14" t="s">
        <v>128</v>
      </c>
      <c r="BM141" s="154" t="s">
        <v>189</v>
      </c>
    </row>
    <row r="142" spans="1:65" s="2" customFormat="1" ht="16.5" customHeight="1">
      <c r="A142" s="29"/>
      <c r="B142" s="141"/>
      <c r="C142" s="142" t="s">
        <v>190</v>
      </c>
      <c r="D142" s="142" t="s">
        <v>115</v>
      </c>
      <c r="E142" s="143" t="s">
        <v>191</v>
      </c>
      <c r="F142" s="144" t="s">
        <v>192</v>
      </c>
      <c r="G142" s="145" t="s">
        <v>140</v>
      </c>
      <c r="H142" s="146">
        <v>1</v>
      </c>
      <c r="I142" s="147"/>
      <c r="J142" s="148">
        <f t="shared" si="0"/>
        <v>0</v>
      </c>
      <c r="K142" s="149"/>
      <c r="L142" s="30"/>
      <c r="M142" s="168" t="s">
        <v>1</v>
      </c>
      <c r="N142" s="169" t="s">
        <v>36</v>
      </c>
      <c r="O142" s="170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128</v>
      </c>
      <c r="AT142" s="154" t="s">
        <v>115</v>
      </c>
      <c r="AU142" s="154" t="s">
        <v>81</v>
      </c>
      <c r="AY142" s="14" t="s">
        <v>112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4" t="s">
        <v>79</v>
      </c>
      <c r="BK142" s="155">
        <f t="shared" si="9"/>
        <v>0</v>
      </c>
      <c r="BL142" s="14" t="s">
        <v>128</v>
      </c>
      <c r="BM142" s="154" t="s">
        <v>193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19:K142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2"/>
  <sheetViews>
    <sheetView showGridLines="0" topLeftCell="A113" workbookViewId="0">
      <selection activeCell="V27" sqref="V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4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85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8" t="str">
        <f>'Rekapitulace stavby'!K6</f>
        <v>Oprava protipožárních klapek na MFS v Karviné – Ráji</v>
      </c>
      <c r="F7" s="219"/>
      <c r="G7" s="219"/>
      <c r="H7" s="219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5" t="s">
        <v>194</v>
      </c>
      <c r="F9" s="217"/>
      <c r="G9" s="217"/>
      <c r="H9" s="21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195</v>
      </c>
      <c r="G12" s="29"/>
      <c r="H12" s="29"/>
      <c r="I12" s="24" t="s">
        <v>20</v>
      </c>
      <c r="J12" s="52" t="str">
        <f>'Rekapitulace stavby'!AN8</f>
        <v>28. 11. 2024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'Rekapitulace stavby'!E14</f>
        <v>Vyplň údaj</v>
      </c>
      <c r="F18" s="181"/>
      <c r="G18" s="181"/>
      <c r="H18" s="181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244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6" t="s">
        <v>1</v>
      </c>
      <c r="F27" s="186"/>
      <c r="G27" s="186"/>
      <c r="H27" s="186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31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35</v>
      </c>
      <c r="E33" s="24" t="s">
        <v>36</v>
      </c>
      <c r="F33" s="96">
        <f>ROUND((SUM(BE116:BE141)),  2)</f>
        <v>0</v>
      </c>
      <c r="G33" s="29"/>
      <c r="H33" s="29"/>
      <c r="I33" s="97">
        <v>0.21</v>
      </c>
      <c r="J33" s="96">
        <f>ROUND(((SUM(BE116:BE141))*I33),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96">
        <f>ROUND((SUM(BF116:BF141)),  2)</f>
        <v>0</v>
      </c>
      <c r="G34" s="29"/>
      <c r="H34" s="29"/>
      <c r="I34" s="97">
        <v>0.12</v>
      </c>
      <c r="J34" s="96">
        <f>ROUND(((SUM(BF116:BF141))*I34),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96">
        <f>ROUND((SUM(BG116:BG141)),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96">
        <f>ROUND((SUM(BH116:BH141)),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96">
        <f>ROUND((SUM(BI116:BI141)),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41</v>
      </c>
      <c r="E39" s="57"/>
      <c r="F39" s="57"/>
      <c r="G39" s="100" t="s">
        <v>42</v>
      </c>
      <c r="H39" s="101" t="s">
        <v>43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04" t="s">
        <v>47</v>
      </c>
      <c r="G61" s="42" t="s">
        <v>46</v>
      </c>
      <c r="H61" s="32"/>
      <c r="I61" s="32"/>
      <c r="J61" s="10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04" t="s">
        <v>47</v>
      </c>
      <c r="G76" s="42" t="s">
        <v>46</v>
      </c>
      <c r="H76" s="32"/>
      <c r="I76" s="32"/>
      <c r="J76" s="10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8" t="str">
        <f>E7</f>
        <v>Oprava protipožárních klapek na MFS v Karviné – Ráji</v>
      </c>
      <c r="F85" s="219"/>
      <c r="G85" s="219"/>
      <c r="H85" s="219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5" t="str">
        <f>E9</f>
        <v>02 - VZT</v>
      </c>
      <c r="F87" s="217"/>
      <c r="G87" s="217"/>
      <c r="H87" s="21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Karviná</v>
      </c>
      <c r="G89" s="29"/>
      <c r="H89" s="29"/>
      <c r="I89" s="24" t="s">
        <v>20</v>
      </c>
      <c r="J89" s="52" t="str">
        <f>IF(J12="","",J12)</f>
        <v>28. 11. 2024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89</v>
      </c>
      <c r="D94" s="98"/>
      <c r="E94" s="98"/>
      <c r="F94" s="98"/>
      <c r="G94" s="98"/>
      <c r="H94" s="98"/>
      <c r="I94" s="98"/>
      <c r="J94" s="107" t="s">
        <v>90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91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97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15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18" t="str">
        <f>E7</f>
        <v>Oprava protipožárních klapek na MFS v Karviné – Ráji</v>
      </c>
      <c r="F106" s="219"/>
      <c r="G106" s="219"/>
      <c r="H106" s="21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15" t="str">
        <f>E9</f>
        <v>02 - VZT</v>
      </c>
      <c r="F108" s="217"/>
      <c r="G108" s="217"/>
      <c r="H108" s="217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18</v>
      </c>
      <c r="D110" s="29"/>
      <c r="E110" s="29"/>
      <c r="F110" s="22" t="str">
        <f>F12</f>
        <v>Karviná</v>
      </c>
      <c r="G110" s="29"/>
      <c r="H110" s="29"/>
      <c r="I110" s="24" t="s">
        <v>20</v>
      </c>
      <c r="J110" s="52" t="str">
        <f>IF(J12="","",J12)</f>
        <v>28. 11. 2024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22</v>
      </c>
      <c r="D112" s="29"/>
      <c r="E112" s="29"/>
      <c r="F112" s="22" t="str">
        <f>E15</f>
        <v xml:space="preserve"> </v>
      </c>
      <c r="G112" s="29"/>
      <c r="H112" s="29"/>
      <c r="I112" s="24" t="s">
        <v>28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26</v>
      </c>
      <c r="D113" s="29"/>
      <c r="E113" s="29"/>
      <c r="F113" s="22" t="str">
        <f>IF(E18="","",E18)</f>
        <v>Vyplň údaj</v>
      </c>
      <c r="G113" s="29"/>
      <c r="H113" s="29"/>
      <c r="I113" s="24" t="s">
        <v>30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98</v>
      </c>
      <c r="D115" s="120" t="s">
        <v>56</v>
      </c>
      <c r="E115" s="120" t="s">
        <v>52</v>
      </c>
      <c r="F115" s="120" t="s">
        <v>53</v>
      </c>
      <c r="G115" s="120" t="s">
        <v>99</v>
      </c>
      <c r="H115" s="120" t="s">
        <v>100</v>
      </c>
      <c r="I115" s="120" t="s">
        <v>101</v>
      </c>
      <c r="J115" s="121" t="s">
        <v>90</v>
      </c>
      <c r="K115" s="122" t="s">
        <v>102</v>
      </c>
      <c r="L115" s="123"/>
      <c r="M115" s="59" t="s">
        <v>1</v>
      </c>
      <c r="N115" s="60" t="s">
        <v>35</v>
      </c>
      <c r="O115" s="60" t="s">
        <v>103</v>
      </c>
      <c r="P115" s="60" t="s">
        <v>104</v>
      </c>
      <c r="Q115" s="60" t="s">
        <v>105</v>
      </c>
      <c r="R115" s="60" t="s">
        <v>106</v>
      </c>
      <c r="S115" s="60" t="s">
        <v>107</v>
      </c>
      <c r="T115" s="61" t="s">
        <v>108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109</v>
      </c>
      <c r="D116" s="29"/>
      <c r="E116" s="29"/>
      <c r="F116" s="29"/>
      <c r="G116" s="29"/>
      <c r="H116" s="29"/>
      <c r="I116" s="29"/>
      <c r="J116" s="124">
        <f>BK116</f>
        <v>0</v>
      </c>
      <c r="K116" s="29"/>
      <c r="L116" s="30"/>
      <c r="M116" s="62"/>
      <c r="N116" s="53"/>
      <c r="O116" s="63"/>
      <c r="P116" s="125">
        <f>SUM(P117:P141)</f>
        <v>0</v>
      </c>
      <c r="Q116" s="63"/>
      <c r="R116" s="125">
        <f>SUM(R117:R141)</f>
        <v>0</v>
      </c>
      <c r="S116" s="63"/>
      <c r="T116" s="126">
        <f>SUM(T117:T141)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70</v>
      </c>
      <c r="AU116" s="14" t="s">
        <v>92</v>
      </c>
      <c r="BK116" s="127">
        <f>SUM(BK117:BK141)</f>
        <v>0</v>
      </c>
    </row>
    <row r="117" spans="1:65" s="2" customFormat="1" ht="21.75" customHeight="1">
      <c r="A117" s="29"/>
      <c r="B117" s="141"/>
      <c r="C117" s="142" t="s">
        <v>79</v>
      </c>
      <c r="D117" s="142" t="s">
        <v>115</v>
      </c>
      <c r="E117" s="143" t="s">
        <v>196</v>
      </c>
      <c r="F117" s="144" t="s">
        <v>197</v>
      </c>
      <c r="G117" s="145" t="s">
        <v>140</v>
      </c>
      <c r="H117" s="146">
        <v>17</v>
      </c>
      <c r="I117" s="147"/>
      <c r="J117" s="148">
        <f>ROUND(I117*H117,2)</f>
        <v>0</v>
      </c>
      <c r="K117" s="149"/>
      <c r="L117" s="30"/>
      <c r="M117" s="150" t="s">
        <v>1</v>
      </c>
      <c r="N117" s="151" t="s">
        <v>36</v>
      </c>
      <c r="O117" s="55"/>
      <c r="P117" s="152">
        <f>O117*H117</f>
        <v>0</v>
      </c>
      <c r="Q117" s="152">
        <v>0</v>
      </c>
      <c r="R117" s="152">
        <f>Q117*H117</f>
        <v>0</v>
      </c>
      <c r="S117" s="152">
        <v>0</v>
      </c>
      <c r="T117" s="153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4" t="s">
        <v>119</v>
      </c>
      <c r="AT117" s="154" t="s">
        <v>115</v>
      </c>
      <c r="AU117" s="154" t="s">
        <v>71</v>
      </c>
      <c r="AY117" s="14" t="s">
        <v>112</v>
      </c>
      <c r="BE117" s="155">
        <f>IF(N117="základní",J117,0)</f>
        <v>0</v>
      </c>
      <c r="BF117" s="155">
        <f>IF(N117="snížená",J117,0)</f>
        <v>0</v>
      </c>
      <c r="BG117" s="155">
        <f>IF(N117="zákl. přenesená",J117,0)</f>
        <v>0</v>
      </c>
      <c r="BH117" s="155">
        <f>IF(N117="sníž. přenesená",J117,0)</f>
        <v>0</v>
      </c>
      <c r="BI117" s="155">
        <f>IF(N117="nulová",J117,0)</f>
        <v>0</v>
      </c>
      <c r="BJ117" s="14" t="s">
        <v>79</v>
      </c>
      <c r="BK117" s="155">
        <f>ROUND(I117*H117,2)</f>
        <v>0</v>
      </c>
      <c r="BL117" s="14" t="s">
        <v>119</v>
      </c>
      <c r="BM117" s="154" t="s">
        <v>81</v>
      </c>
    </row>
    <row r="118" spans="1:65" s="2" customFormat="1" ht="19.5">
      <c r="A118" s="29"/>
      <c r="B118" s="30"/>
      <c r="C118" s="29"/>
      <c r="D118" s="173" t="s">
        <v>198</v>
      </c>
      <c r="E118" s="29"/>
      <c r="F118" s="174" t="s">
        <v>199</v>
      </c>
      <c r="G118" s="29"/>
      <c r="H118" s="29"/>
      <c r="I118" s="175"/>
      <c r="J118" s="29"/>
      <c r="K118" s="29"/>
      <c r="L118" s="30"/>
      <c r="M118" s="176"/>
      <c r="N118" s="177"/>
      <c r="O118" s="55"/>
      <c r="P118" s="55"/>
      <c r="Q118" s="55"/>
      <c r="R118" s="55"/>
      <c r="S118" s="55"/>
      <c r="T118" s="56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198</v>
      </c>
      <c r="AU118" s="14" t="s">
        <v>71</v>
      </c>
    </row>
    <row r="119" spans="1:65" s="2" customFormat="1" ht="16.5" customHeight="1">
      <c r="A119" s="29"/>
      <c r="B119" s="141"/>
      <c r="C119" s="142" t="s">
        <v>81</v>
      </c>
      <c r="D119" s="142" t="s">
        <v>115</v>
      </c>
      <c r="E119" s="143" t="s">
        <v>200</v>
      </c>
      <c r="F119" s="144" t="s">
        <v>201</v>
      </c>
      <c r="G119" s="145" t="s">
        <v>140</v>
      </c>
      <c r="H119" s="146">
        <v>6</v>
      </c>
      <c r="I119" s="147"/>
      <c r="J119" s="148">
        <f>ROUND(I119*H119,2)</f>
        <v>0</v>
      </c>
      <c r="K119" s="149"/>
      <c r="L119" s="30"/>
      <c r="M119" s="150" t="s">
        <v>1</v>
      </c>
      <c r="N119" s="151" t="s">
        <v>36</v>
      </c>
      <c r="O119" s="55"/>
      <c r="P119" s="152">
        <f>O119*H119</f>
        <v>0</v>
      </c>
      <c r="Q119" s="152">
        <v>0</v>
      </c>
      <c r="R119" s="152">
        <f>Q119*H119</f>
        <v>0</v>
      </c>
      <c r="S119" s="152">
        <v>0</v>
      </c>
      <c r="T119" s="153">
        <f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119</v>
      </c>
      <c r="AT119" s="154" t="s">
        <v>115</v>
      </c>
      <c r="AU119" s="154" t="s">
        <v>71</v>
      </c>
      <c r="AY119" s="14" t="s">
        <v>112</v>
      </c>
      <c r="BE119" s="155">
        <f>IF(N119="základní",J119,0)</f>
        <v>0</v>
      </c>
      <c r="BF119" s="155">
        <f>IF(N119="snížená",J119,0)</f>
        <v>0</v>
      </c>
      <c r="BG119" s="155">
        <f>IF(N119="zákl. přenesená",J119,0)</f>
        <v>0</v>
      </c>
      <c r="BH119" s="155">
        <f>IF(N119="sníž. přenesená",J119,0)</f>
        <v>0</v>
      </c>
      <c r="BI119" s="155">
        <f>IF(N119="nulová",J119,0)</f>
        <v>0</v>
      </c>
      <c r="BJ119" s="14" t="s">
        <v>79</v>
      </c>
      <c r="BK119" s="155">
        <f>ROUND(I119*H119,2)</f>
        <v>0</v>
      </c>
      <c r="BL119" s="14" t="s">
        <v>119</v>
      </c>
      <c r="BM119" s="154" t="s">
        <v>119</v>
      </c>
    </row>
    <row r="120" spans="1:65" s="2" customFormat="1" ht="19.5">
      <c r="A120" s="29"/>
      <c r="B120" s="30"/>
      <c r="C120" s="29"/>
      <c r="D120" s="173" t="s">
        <v>198</v>
      </c>
      <c r="E120" s="29"/>
      <c r="F120" s="174" t="s">
        <v>202</v>
      </c>
      <c r="G120" s="29"/>
      <c r="H120" s="29"/>
      <c r="I120" s="175"/>
      <c r="J120" s="29"/>
      <c r="K120" s="29"/>
      <c r="L120" s="30"/>
      <c r="M120" s="176"/>
      <c r="N120" s="177"/>
      <c r="O120" s="55"/>
      <c r="P120" s="55"/>
      <c r="Q120" s="55"/>
      <c r="R120" s="55"/>
      <c r="S120" s="55"/>
      <c r="T120" s="56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198</v>
      </c>
      <c r="AU120" s="14" t="s">
        <v>71</v>
      </c>
    </row>
    <row r="121" spans="1:65" s="2" customFormat="1" ht="24.2" customHeight="1">
      <c r="A121" s="29"/>
      <c r="B121" s="141"/>
      <c r="C121" s="142" t="s">
        <v>130</v>
      </c>
      <c r="D121" s="142" t="s">
        <v>115</v>
      </c>
      <c r="E121" s="143" t="s">
        <v>203</v>
      </c>
      <c r="F121" s="144" t="s">
        <v>204</v>
      </c>
      <c r="G121" s="145" t="s">
        <v>140</v>
      </c>
      <c r="H121" s="146">
        <v>8</v>
      </c>
      <c r="I121" s="147"/>
      <c r="J121" s="148">
        <f>ROUND(I121*H121,2)</f>
        <v>0</v>
      </c>
      <c r="K121" s="149"/>
      <c r="L121" s="30"/>
      <c r="M121" s="150" t="s">
        <v>1</v>
      </c>
      <c r="N121" s="151" t="s">
        <v>36</v>
      </c>
      <c r="O121" s="55"/>
      <c r="P121" s="152">
        <f>O121*H121</f>
        <v>0</v>
      </c>
      <c r="Q121" s="152">
        <v>0</v>
      </c>
      <c r="R121" s="152">
        <f>Q121*H121</f>
        <v>0</v>
      </c>
      <c r="S121" s="152">
        <v>0</v>
      </c>
      <c r="T121" s="153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119</v>
      </c>
      <c r="AT121" s="154" t="s">
        <v>115</v>
      </c>
      <c r="AU121" s="154" t="s">
        <v>71</v>
      </c>
      <c r="AY121" s="14" t="s">
        <v>112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4" t="s">
        <v>79</v>
      </c>
      <c r="BK121" s="155">
        <f>ROUND(I121*H121,2)</f>
        <v>0</v>
      </c>
      <c r="BL121" s="14" t="s">
        <v>119</v>
      </c>
      <c r="BM121" s="154" t="s">
        <v>142</v>
      </c>
    </row>
    <row r="122" spans="1:65" s="2" customFormat="1" ht="29.25">
      <c r="A122" s="29"/>
      <c r="B122" s="30"/>
      <c r="C122" s="29"/>
      <c r="D122" s="173" t="s">
        <v>198</v>
      </c>
      <c r="E122" s="29"/>
      <c r="F122" s="174" t="s">
        <v>205</v>
      </c>
      <c r="G122" s="29"/>
      <c r="H122" s="29"/>
      <c r="I122" s="175"/>
      <c r="J122" s="29"/>
      <c r="K122" s="29"/>
      <c r="L122" s="30"/>
      <c r="M122" s="176"/>
      <c r="N122" s="177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198</v>
      </c>
      <c r="AU122" s="14" t="s">
        <v>71</v>
      </c>
    </row>
    <row r="123" spans="1:65" s="2" customFormat="1" ht="16.5" customHeight="1">
      <c r="A123" s="29"/>
      <c r="B123" s="141"/>
      <c r="C123" s="142" t="s">
        <v>119</v>
      </c>
      <c r="D123" s="142" t="s">
        <v>115</v>
      </c>
      <c r="E123" s="143" t="s">
        <v>206</v>
      </c>
      <c r="F123" s="144" t="s">
        <v>207</v>
      </c>
      <c r="G123" s="145" t="s">
        <v>140</v>
      </c>
      <c r="H123" s="146">
        <v>9</v>
      </c>
      <c r="I123" s="147"/>
      <c r="J123" s="148">
        <f>ROUND(I123*H123,2)</f>
        <v>0</v>
      </c>
      <c r="K123" s="149"/>
      <c r="L123" s="30"/>
      <c r="M123" s="150" t="s">
        <v>1</v>
      </c>
      <c r="N123" s="151" t="s">
        <v>36</v>
      </c>
      <c r="O123" s="55"/>
      <c r="P123" s="152">
        <f>O123*H123</f>
        <v>0</v>
      </c>
      <c r="Q123" s="152">
        <v>0</v>
      </c>
      <c r="R123" s="152">
        <f>Q123*H123</f>
        <v>0</v>
      </c>
      <c r="S123" s="152">
        <v>0</v>
      </c>
      <c r="T123" s="153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119</v>
      </c>
      <c r="AT123" s="154" t="s">
        <v>115</v>
      </c>
      <c r="AU123" s="154" t="s">
        <v>71</v>
      </c>
      <c r="AY123" s="14" t="s">
        <v>112</v>
      </c>
      <c r="BE123" s="155">
        <f>IF(N123="základní",J123,0)</f>
        <v>0</v>
      </c>
      <c r="BF123" s="155">
        <f>IF(N123="snížená",J123,0)</f>
        <v>0</v>
      </c>
      <c r="BG123" s="155">
        <f>IF(N123="zákl. přenesená",J123,0)</f>
        <v>0</v>
      </c>
      <c r="BH123" s="155">
        <f>IF(N123="sníž. přenesená",J123,0)</f>
        <v>0</v>
      </c>
      <c r="BI123" s="155">
        <f>IF(N123="nulová",J123,0)</f>
        <v>0</v>
      </c>
      <c r="BJ123" s="14" t="s">
        <v>79</v>
      </c>
      <c r="BK123" s="155">
        <f>ROUND(I123*H123,2)</f>
        <v>0</v>
      </c>
      <c r="BL123" s="14" t="s">
        <v>119</v>
      </c>
      <c r="BM123" s="154" t="s">
        <v>150</v>
      </c>
    </row>
    <row r="124" spans="1:65" s="2" customFormat="1" ht="19.5">
      <c r="A124" s="29"/>
      <c r="B124" s="30"/>
      <c r="C124" s="29"/>
      <c r="D124" s="173" t="s">
        <v>198</v>
      </c>
      <c r="E124" s="29"/>
      <c r="F124" s="174" t="s">
        <v>208</v>
      </c>
      <c r="G124" s="29"/>
      <c r="H124" s="29"/>
      <c r="I124" s="175"/>
      <c r="J124" s="29"/>
      <c r="K124" s="29"/>
      <c r="L124" s="30"/>
      <c r="M124" s="176"/>
      <c r="N124" s="177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198</v>
      </c>
      <c r="AU124" s="14" t="s">
        <v>71</v>
      </c>
    </row>
    <row r="125" spans="1:65" s="2" customFormat="1" ht="16.5" customHeight="1">
      <c r="A125" s="29"/>
      <c r="B125" s="141"/>
      <c r="C125" s="142" t="s">
        <v>137</v>
      </c>
      <c r="D125" s="142" t="s">
        <v>115</v>
      </c>
      <c r="E125" s="143" t="s">
        <v>209</v>
      </c>
      <c r="F125" s="144" t="s">
        <v>210</v>
      </c>
      <c r="G125" s="145" t="s">
        <v>140</v>
      </c>
      <c r="H125" s="146">
        <v>9</v>
      </c>
      <c r="I125" s="147"/>
      <c r="J125" s="148">
        <f>ROUND(I125*H125,2)</f>
        <v>0</v>
      </c>
      <c r="K125" s="149"/>
      <c r="L125" s="30"/>
      <c r="M125" s="150" t="s">
        <v>1</v>
      </c>
      <c r="N125" s="151" t="s">
        <v>36</v>
      </c>
      <c r="O125" s="55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119</v>
      </c>
      <c r="AT125" s="154" t="s">
        <v>115</v>
      </c>
      <c r="AU125" s="154" t="s">
        <v>71</v>
      </c>
      <c r="AY125" s="14" t="s">
        <v>112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4" t="s">
        <v>79</v>
      </c>
      <c r="BK125" s="155">
        <f>ROUND(I125*H125,2)</f>
        <v>0</v>
      </c>
      <c r="BL125" s="14" t="s">
        <v>119</v>
      </c>
      <c r="BM125" s="154" t="s">
        <v>157</v>
      </c>
    </row>
    <row r="126" spans="1:65" s="2" customFormat="1" ht="19.5">
      <c r="A126" s="29"/>
      <c r="B126" s="30"/>
      <c r="C126" s="29"/>
      <c r="D126" s="173" t="s">
        <v>198</v>
      </c>
      <c r="E126" s="29"/>
      <c r="F126" s="174" t="s">
        <v>208</v>
      </c>
      <c r="G126" s="29"/>
      <c r="H126" s="29"/>
      <c r="I126" s="175"/>
      <c r="J126" s="29"/>
      <c r="K126" s="29"/>
      <c r="L126" s="30"/>
      <c r="M126" s="176"/>
      <c r="N126" s="177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198</v>
      </c>
      <c r="AU126" s="14" t="s">
        <v>71</v>
      </c>
    </row>
    <row r="127" spans="1:65" s="2" customFormat="1" ht="16.5" customHeight="1">
      <c r="A127" s="29"/>
      <c r="B127" s="141"/>
      <c r="C127" s="142" t="s">
        <v>142</v>
      </c>
      <c r="D127" s="142" t="s">
        <v>115</v>
      </c>
      <c r="E127" s="143" t="s">
        <v>211</v>
      </c>
      <c r="F127" s="144" t="s">
        <v>212</v>
      </c>
      <c r="G127" s="145" t="s">
        <v>213</v>
      </c>
      <c r="H127" s="146">
        <v>21</v>
      </c>
      <c r="I127" s="147"/>
      <c r="J127" s="148">
        <f>ROUND(I127*H127,2)</f>
        <v>0</v>
      </c>
      <c r="K127" s="149"/>
      <c r="L127" s="30"/>
      <c r="M127" s="150" t="s">
        <v>1</v>
      </c>
      <c r="N127" s="151" t="s">
        <v>36</v>
      </c>
      <c r="O127" s="55"/>
      <c r="P127" s="152">
        <f>O127*H127</f>
        <v>0</v>
      </c>
      <c r="Q127" s="152">
        <v>0</v>
      </c>
      <c r="R127" s="152">
        <f>Q127*H127</f>
        <v>0</v>
      </c>
      <c r="S127" s="152">
        <v>0</v>
      </c>
      <c r="T127" s="153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119</v>
      </c>
      <c r="AT127" s="154" t="s">
        <v>115</v>
      </c>
      <c r="AU127" s="154" t="s">
        <v>71</v>
      </c>
      <c r="AY127" s="14" t="s">
        <v>112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4" t="s">
        <v>79</v>
      </c>
      <c r="BK127" s="155">
        <f>ROUND(I127*H127,2)</f>
        <v>0</v>
      </c>
      <c r="BL127" s="14" t="s">
        <v>119</v>
      </c>
      <c r="BM127" s="154" t="s">
        <v>8</v>
      </c>
    </row>
    <row r="128" spans="1:65" s="2" customFormat="1" ht="19.5">
      <c r="A128" s="29"/>
      <c r="B128" s="30"/>
      <c r="C128" s="29"/>
      <c r="D128" s="173" t="s">
        <v>198</v>
      </c>
      <c r="E128" s="29"/>
      <c r="F128" s="174" t="s">
        <v>214</v>
      </c>
      <c r="G128" s="29"/>
      <c r="H128" s="29"/>
      <c r="I128" s="175"/>
      <c r="J128" s="29"/>
      <c r="K128" s="29"/>
      <c r="L128" s="30"/>
      <c r="M128" s="176"/>
      <c r="N128" s="177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198</v>
      </c>
      <c r="AU128" s="14" t="s">
        <v>71</v>
      </c>
    </row>
    <row r="129" spans="1:65" s="2" customFormat="1" ht="16.5" customHeight="1">
      <c r="A129" s="29"/>
      <c r="B129" s="141"/>
      <c r="C129" s="142" t="s">
        <v>146</v>
      </c>
      <c r="D129" s="142" t="s">
        <v>115</v>
      </c>
      <c r="E129" s="143" t="s">
        <v>215</v>
      </c>
      <c r="F129" s="144" t="s">
        <v>216</v>
      </c>
      <c r="G129" s="145" t="s">
        <v>213</v>
      </c>
      <c r="H129" s="146">
        <v>28</v>
      </c>
      <c r="I129" s="147"/>
      <c r="J129" s="148">
        <f>ROUND(I129*H129,2)</f>
        <v>0</v>
      </c>
      <c r="K129" s="149"/>
      <c r="L129" s="30"/>
      <c r="M129" s="150" t="s">
        <v>1</v>
      </c>
      <c r="N129" s="151" t="s">
        <v>36</v>
      </c>
      <c r="O129" s="55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119</v>
      </c>
      <c r="AT129" s="154" t="s">
        <v>115</v>
      </c>
      <c r="AU129" s="154" t="s">
        <v>71</v>
      </c>
      <c r="AY129" s="14" t="s">
        <v>112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4" t="s">
        <v>79</v>
      </c>
      <c r="BK129" s="155">
        <f>ROUND(I129*H129,2)</f>
        <v>0</v>
      </c>
      <c r="BL129" s="14" t="s">
        <v>119</v>
      </c>
      <c r="BM129" s="154" t="s">
        <v>172</v>
      </c>
    </row>
    <row r="130" spans="1:65" s="2" customFormat="1" ht="29.25">
      <c r="A130" s="29"/>
      <c r="B130" s="30"/>
      <c r="C130" s="29"/>
      <c r="D130" s="173" t="s">
        <v>198</v>
      </c>
      <c r="E130" s="29"/>
      <c r="F130" s="174" t="s">
        <v>217</v>
      </c>
      <c r="G130" s="29"/>
      <c r="H130" s="29"/>
      <c r="I130" s="175"/>
      <c r="J130" s="29"/>
      <c r="K130" s="29"/>
      <c r="L130" s="30"/>
      <c r="M130" s="176"/>
      <c r="N130" s="177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198</v>
      </c>
      <c r="AU130" s="14" t="s">
        <v>71</v>
      </c>
    </row>
    <row r="131" spans="1:65" s="2" customFormat="1" ht="16.5" customHeight="1">
      <c r="A131" s="29"/>
      <c r="B131" s="141"/>
      <c r="C131" s="142" t="s">
        <v>150</v>
      </c>
      <c r="D131" s="142" t="s">
        <v>115</v>
      </c>
      <c r="E131" s="143" t="s">
        <v>218</v>
      </c>
      <c r="F131" s="144" t="s">
        <v>219</v>
      </c>
      <c r="G131" s="145" t="s">
        <v>140</v>
      </c>
      <c r="H131" s="146">
        <v>2</v>
      </c>
      <c r="I131" s="147"/>
      <c r="J131" s="148">
        <f>ROUND(I131*H131,2)</f>
        <v>0</v>
      </c>
      <c r="K131" s="149"/>
      <c r="L131" s="30"/>
      <c r="M131" s="150" t="s">
        <v>1</v>
      </c>
      <c r="N131" s="151" t="s">
        <v>36</v>
      </c>
      <c r="O131" s="55"/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119</v>
      </c>
      <c r="AT131" s="154" t="s">
        <v>115</v>
      </c>
      <c r="AU131" s="154" t="s">
        <v>71</v>
      </c>
      <c r="AY131" s="14" t="s">
        <v>112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4" t="s">
        <v>79</v>
      </c>
      <c r="BK131" s="155">
        <f>ROUND(I131*H131,2)</f>
        <v>0</v>
      </c>
      <c r="BL131" s="14" t="s">
        <v>119</v>
      </c>
      <c r="BM131" s="154" t="s">
        <v>128</v>
      </c>
    </row>
    <row r="132" spans="1:65" s="2" customFormat="1" ht="19.5">
      <c r="A132" s="29"/>
      <c r="B132" s="30"/>
      <c r="C132" s="29"/>
      <c r="D132" s="173" t="s">
        <v>198</v>
      </c>
      <c r="E132" s="29"/>
      <c r="F132" s="174" t="s">
        <v>220</v>
      </c>
      <c r="G132" s="29"/>
      <c r="H132" s="29"/>
      <c r="I132" s="175"/>
      <c r="J132" s="29"/>
      <c r="K132" s="29"/>
      <c r="L132" s="30"/>
      <c r="M132" s="176"/>
      <c r="N132" s="177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198</v>
      </c>
      <c r="AU132" s="14" t="s">
        <v>71</v>
      </c>
    </row>
    <row r="133" spans="1:65" s="2" customFormat="1" ht="16.5" customHeight="1">
      <c r="A133" s="29"/>
      <c r="B133" s="141"/>
      <c r="C133" s="142" t="s">
        <v>113</v>
      </c>
      <c r="D133" s="142" t="s">
        <v>115</v>
      </c>
      <c r="E133" s="143" t="s">
        <v>221</v>
      </c>
      <c r="F133" s="144" t="s">
        <v>222</v>
      </c>
      <c r="G133" s="145" t="s">
        <v>213</v>
      </c>
      <c r="H133" s="146">
        <v>2</v>
      </c>
      <c r="I133" s="147"/>
      <c r="J133" s="148">
        <f>ROUND(I133*H133,2)</f>
        <v>0</v>
      </c>
      <c r="K133" s="149"/>
      <c r="L133" s="30"/>
      <c r="M133" s="150" t="s">
        <v>1</v>
      </c>
      <c r="N133" s="151" t="s">
        <v>36</v>
      </c>
      <c r="O133" s="55"/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119</v>
      </c>
      <c r="AT133" s="154" t="s">
        <v>115</v>
      </c>
      <c r="AU133" s="154" t="s">
        <v>71</v>
      </c>
      <c r="AY133" s="14" t="s">
        <v>112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4" t="s">
        <v>79</v>
      </c>
      <c r="BK133" s="155">
        <f>ROUND(I133*H133,2)</f>
        <v>0</v>
      </c>
      <c r="BL133" s="14" t="s">
        <v>119</v>
      </c>
      <c r="BM133" s="154" t="s">
        <v>190</v>
      </c>
    </row>
    <row r="134" spans="1:65" s="2" customFormat="1" ht="19.5">
      <c r="A134" s="29"/>
      <c r="B134" s="30"/>
      <c r="C134" s="29"/>
      <c r="D134" s="173" t="s">
        <v>198</v>
      </c>
      <c r="E134" s="29"/>
      <c r="F134" s="174" t="s">
        <v>223</v>
      </c>
      <c r="G134" s="29"/>
      <c r="H134" s="29"/>
      <c r="I134" s="175"/>
      <c r="J134" s="29"/>
      <c r="K134" s="29"/>
      <c r="L134" s="30"/>
      <c r="M134" s="176"/>
      <c r="N134" s="177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198</v>
      </c>
      <c r="AU134" s="14" t="s">
        <v>71</v>
      </c>
    </row>
    <row r="135" spans="1:65" s="2" customFormat="1" ht="16.5" customHeight="1">
      <c r="A135" s="29"/>
      <c r="B135" s="141"/>
      <c r="C135" s="142" t="s">
        <v>157</v>
      </c>
      <c r="D135" s="142" t="s">
        <v>115</v>
      </c>
      <c r="E135" s="143" t="s">
        <v>224</v>
      </c>
      <c r="F135" s="144" t="s">
        <v>225</v>
      </c>
      <c r="G135" s="145" t="s">
        <v>213</v>
      </c>
      <c r="H135" s="146">
        <v>1</v>
      </c>
      <c r="I135" s="147"/>
      <c r="J135" s="148">
        <f t="shared" ref="J135:J141" si="0">ROUND(I135*H135,2)</f>
        <v>0</v>
      </c>
      <c r="K135" s="149"/>
      <c r="L135" s="30"/>
      <c r="M135" s="150" t="s">
        <v>1</v>
      </c>
      <c r="N135" s="151" t="s">
        <v>36</v>
      </c>
      <c r="O135" s="55"/>
      <c r="P135" s="152">
        <f t="shared" ref="P135:P141" si="1">O135*H135</f>
        <v>0</v>
      </c>
      <c r="Q135" s="152">
        <v>0</v>
      </c>
      <c r="R135" s="152">
        <f t="shared" ref="R135:R141" si="2">Q135*H135</f>
        <v>0</v>
      </c>
      <c r="S135" s="152">
        <v>0</v>
      </c>
      <c r="T135" s="153">
        <f t="shared" ref="T135:T141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119</v>
      </c>
      <c r="AT135" s="154" t="s">
        <v>115</v>
      </c>
      <c r="AU135" s="154" t="s">
        <v>71</v>
      </c>
      <c r="AY135" s="14" t="s">
        <v>112</v>
      </c>
      <c r="BE135" s="155">
        <f t="shared" ref="BE135:BE141" si="4">IF(N135="základní",J135,0)</f>
        <v>0</v>
      </c>
      <c r="BF135" s="155">
        <f t="shared" ref="BF135:BF141" si="5">IF(N135="snížená",J135,0)</f>
        <v>0</v>
      </c>
      <c r="BG135" s="155">
        <f t="shared" ref="BG135:BG141" si="6">IF(N135="zákl. přenesená",J135,0)</f>
        <v>0</v>
      </c>
      <c r="BH135" s="155">
        <f t="shared" ref="BH135:BH141" si="7">IF(N135="sníž. přenesená",J135,0)</f>
        <v>0</v>
      </c>
      <c r="BI135" s="155">
        <f t="shared" ref="BI135:BI141" si="8">IF(N135="nulová",J135,0)</f>
        <v>0</v>
      </c>
      <c r="BJ135" s="14" t="s">
        <v>79</v>
      </c>
      <c r="BK135" s="155">
        <f t="shared" ref="BK135:BK141" si="9">ROUND(I135*H135,2)</f>
        <v>0</v>
      </c>
      <c r="BL135" s="14" t="s">
        <v>119</v>
      </c>
      <c r="BM135" s="154" t="s">
        <v>226</v>
      </c>
    </row>
    <row r="136" spans="1:65" s="2" customFormat="1" ht="16.5" customHeight="1">
      <c r="A136" s="29"/>
      <c r="B136" s="141"/>
      <c r="C136" s="142" t="s">
        <v>161</v>
      </c>
      <c r="D136" s="142" t="s">
        <v>115</v>
      </c>
      <c r="E136" s="143" t="s">
        <v>227</v>
      </c>
      <c r="F136" s="144" t="s">
        <v>228</v>
      </c>
      <c r="G136" s="145" t="s">
        <v>213</v>
      </c>
      <c r="H136" s="146">
        <v>1</v>
      </c>
      <c r="I136" s="147"/>
      <c r="J136" s="148">
        <f t="shared" si="0"/>
        <v>0</v>
      </c>
      <c r="K136" s="149"/>
      <c r="L136" s="30"/>
      <c r="M136" s="150" t="s">
        <v>1</v>
      </c>
      <c r="N136" s="151" t="s">
        <v>36</v>
      </c>
      <c r="O136" s="55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119</v>
      </c>
      <c r="AT136" s="154" t="s">
        <v>115</v>
      </c>
      <c r="AU136" s="154" t="s">
        <v>71</v>
      </c>
      <c r="AY136" s="14" t="s">
        <v>112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4" t="s">
        <v>79</v>
      </c>
      <c r="BK136" s="155">
        <f t="shared" si="9"/>
        <v>0</v>
      </c>
      <c r="BL136" s="14" t="s">
        <v>119</v>
      </c>
      <c r="BM136" s="154" t="s">
        <v>229</v>
      </c>
    </row>
    <row r="137" spans="1:65" s="2" customFormat="1" ht="16.5" customHeight="1">
      <c r="A137" s="29"/>
      <c r="B137" s="141"/>
      <c r="C137" s="142" t="s">
        <v>8</v>
      </c>
      <c r="D137" s="142" t="s">
        <v>115</v>
      </c>
      <c r="E137" s="143" t="s">
        <v>230</v>
      </c>
      <c r="F137" s="144" t="s">
        <v>231</v>
      </c>
      <c r="G137" s="145" t="s">
        <v>213</v>
      </c>
      <c r="H137" s="146">
        <v>1</v>
      </c>
      <c r="I137" s="147"/>
      <c r="J137" s="148">
        <f t="shared" si="0"/>
        <v>0</v>
      </c>
      <c r="K137" s="149"/>
      <c r="L137" s="30"/>
      <c r="M137" s="150" t="s">
        <v>1</v>
      </c>
      <c r="N137" s="151" t="s">
        <v>36</v>
      </c>
      <c r="O137" s="55"/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119</v>
      </c>
      <c r="AT137" s="154" t="s">
        <v>115</v>
      </c>
      <c r="AU137" s="154" t="s">
        <v>71</v>
      </c>
      <c r="AY137" s="14" t="s">
        <v>112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4" t="s">
        <v>79</v>
      </c>
      <c r="BK137" s="155">
        <f t="shared" si="9"/>
        <v>0</v>
      </c>
      <c r="BL137" s="14" t="s">
        <v>119</v>
      </c>
      <c r="BM137" s="154" t="s">
        <v>232</v>
      </c>
    </row>
    <row r="138" spans="1:65" s="2" customFormat="1" ht="16.5" customHeight="1">
      <c r="A138" s="29"/>
      <c r="B138" s="141"/>
      <c r="C138" s="142" t="s">
        <v>168</v>
      </c>
      <c r="D138" s="142" t="s">
        <v>115</v>
      </c>
      <c r="E138" s="143" t="s">
        <v>233</v>
      </c>
      <c r="F138" s="144" t="s">
        <v>234</v>
      </c>
      <c r="G138" s="145" t="s">
        <v>213</v>
      </c>
      <c r="H138" s="146">
        <v>1</v>
      </c>
      <c r="I138" s="147"/>
      <c r="J138" s="148">
        <f t="shared" si="0"/>
        <v>0</v>
      </c>
      <c r="K138" s="149"/>
      <c r="L138" s="30"/>
      <c r="M138" s="150" t="s">
        <v>1</v>
      </c>
      <c r="N138" s="151" t="s">
        <v>36</v>
      </c>
      <c r="O138" s="55"/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119</v>
      </c>
      <c r="AT138" s="154" t="s">
        <v>115</v>
      </c>
      <c r="AU138" s="154" t="s">
        <v>71</v>
      </c>
      <c r="AY138" s="14" t="s">
        <v>112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4" t="s">
        <v>79</v>
      </c>
      <c r="BK138" s="155">
        <f t="shared" si="9"/>
        <v>0</v>
      </c>
      <c r="BL138" s="14" t="s">
        <v>119</v>
      </c>
      <c r="BM138" s="154" t="s">
        <v>235</v>
      </c>
    </row>
    <row r="139" spans="1:65" s="2" customFormat="1" ht="16.5" customHeight="1">
      <c r="A139" s="29"/>
      <c r="B139" s="141"/>
      <c r="C139" s="142" t="s">
        <v>172</v>
      </c>
      <c r="D139" s="142" t="s">
        <v>115</v>
      </c>
      <c r="E139" s="143" t="s">
        <v>236</v>
      </c>
      <c r="F139" s="144" t="s">
        <v>237</v>
      </c>
      <c r="G139" s="145" t="s">
        <v>213</v>
      </c>
      <c r="H139" s="146">
        <v>1</v>
      </c>
      <c r="I139" s="147"/>
      <c r="J139" s="148">
        <f t="shared" si="0"/>
        <v>0</v>
      </c>
      <c r="K139" s="149"/>
      <c r="L139" s="30"/>
      <c r="M139" s="150" t="s">
        <v>1</v>
      </c>
      <c r="N139" s="151" t="s">
        <v>36</v>
      </c>
      <c r="O139" s="55"/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119</v>
      </c>
      <c r="AT139" s="154" t="s">
        <v>115</v>
      </c>
      <c r="AU139" s="154" t="s">
        <v>71</v>
      </c>
      <c r="AY139" s="14" t="s">
        <v>112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4" t="s">
        <v>79</v>
      </c>
      <c r="BK139" s="155">
        <f t="shared" si="9"/>
        <v>0</v>
      </c>
      <c r="BL139" s="14" t="s">
        <v>119</v>
      </c>
      <c r="BM139" s="154" t="s">
        <v>238</v>
      </c>
    </row>
    <row r="140" spans="1:65" s="2" customFormat="1" ht="16.5" customHeight="1">
      <c r="A140" s="29"/>
      <c r="B140" s="141"/>
      <c r="C140" s="142" t="s">
        <v>178</v>
      </c>
      <c r="D140" s="142" t="s">
        <v>115</v>
      </c>
      <c r="E140" s="143" t="s">
        <v>239</v>
      </c>
      <c r="F140" s="144" t="s">
        <v>240</v>
      </c>
      <c r="G140" s="145" t="s">
        <v>213</v>
      </c>
      <c r="H140" s="146">
        <v>1</v>
      </c>
      <c r="I140" s="147"/>
      <c r="J140" s="148">
        <f t="shared" si="0"/>
        <v>0</v>
      </c>
      <c r="K140" s="149"/>
      <c r="L140" s="30"/>
      <c r="M140" s="150" t="s">
        <v>1</v>
      </c>
      <c r="N140" s="151" t="s">
        <v>36</v>
      </c>
      <c r="O140" s="55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119</v>
      </c>
      <c r="AT140" s="154" t="s">
        <v>115</v>
      </c>
      <c r="AU140" s="154" t="s">
        <v>71</v>
      </c>
      <c r="AY140" s="14" t="s">
        <v>112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4" t="s">
        <v>79</v>
      </c>
      <c r="BK140" s="155">
        <f t="shared" si="9"/>
        <v>0</v>
      </c>
      <c r="BL140" s="14" t="s">
        <v>119</v>
      </c>
      <c r="BM140" s="154" t="s">
        <v>241</v>
      </c>
    </row>
    <row r="141" spans="1:65" s="2" customFormat="1" ht="16.5" customHeight="1">
      <c r="A141" s="29"/>
      <c r="B141" s="141"/>
      <c r="C141" s="142" t="s">
        <v>128</v>
      </c>
      <c r="D141" s="142" t="s">
        <v>115</v>
      </c>
      <c r="E141" s="143" t="s">
        <v>242</v>
      </c>
      <c r="F141" s="144" t="s">
        <v>243</v>
      </c>
      <c r="G141" s="145" t="s">
        <v>213</v>
      </c>
      <c r="H141" s="146">
        <v>1</v>
      </c>
      <c r="I141" s="147"/>
      <c r="J141" s="148">
        <f t="shared" si="0"/>
        <v>0</v>
      </c>
      <c r="K141" s="149"/>
      <c r="L141" s="30"/>
      <c r="M141" s="168" t="s">
        <v>1</v>
      </c>
      <c r="N141" s="169" t="s">
        <v>36</v>
      </c>
      <c r="O141" s="170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119</v>
      </c>
      <c r="AT141" s="154" t="s">
        <v>115</v>
      </c>
      <c r="AU141" s="154" t="s">
        <v>71</v>
      </c>
      <c r="AY141" s="14" t="s">
        <v>112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4" t="s">
        <v>79</v>
      </c>
      <c r="BK141" s="155">
        <f t="shared" si="9"/>
        <v>0</v>
      </c>
      <c r="BL141" s="14" t="s">
        <v>119</v>
      </c>
      <c r="BM141" s="154" t="s">
        <v>176</v>
      </c>
    </row>
    <row r="142" spans="1:65" s="2" customFormat="1" ht="6.95" customHeight="1">
      <c r="A142" s="29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0"/>
      <c r="M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</sheetData>
  <autoFilter ref="C115:K141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Provedení revizních ...</vt:lpstr>
      <vt:lpstr>02 - VZT</vt:lpstr>
      <vt:lpstr>'01 - Provedení revizních ...'!Názvy_tisku</vt:lpstr>
      <vt:lpstr>'02 - VZT'!Názvy_tisku</vt:lpstr>
      <vt:lpstr>'Rekapitulace stavby'!Názvy_tisku</vt:lpstr>
      <vt:lpstr>'01 - Provedení revizních ...'!Oblast_tisku</vt:lpstr>
      <vt:lpstr>'02 - VZT'!Oblast_tisku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PC-BADURA\Admin</dc:creator>
  <cp:lastModifiedBy>Škripková Dana</cp:lastModifiedBy>
  <cp:lastPrinted>2025-01-07T08:54:34Z</cp:lastPrinted>
  <dcterms:created xsi:type="dcterms:W3CDTF">2024-11-28T11:39:31Z</dcterms:created>
  <dcterms:modified xsi:type="dcterms:W3CDTF">2025-02-17T14:33:02Z</dcterms:modified>
</cp:coreProperties>
</file>