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0" windowHeight="0"/>
  </bookViews>
  <sheets>
    <sheet name="Rekapitulace stavby" sheetId="1" r:id="rId1"/>
    <sheet name="PROINK - Výstavba parkova..." sheetId="2" r:id="rId2"/>
    <sheet name="VRN - Vedlejší náklady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'PROINK - Výstavba parkova...'!$C$82:$K$328</definedName>
    <definedName name="_xlnm.Print_Area" localSheetId="1">'PROINK - Výstavba parkova...'!$C$4:$J$37,'PROINK - Výstavba parkova...'!$C$43:$J$66,'PROINK - Výstavba parkova...'!$C$72:$K$328</definedName>
    <definedName name="_xlnm.Print_Titles" localSheetId="1">'PROINK - Výstavba parkova...'!$82:$82</definedName>
    <definedName name="_xlnm._FilterDatabase" localSheetId="2" hidden="1">'VRN - Vedlejší náklady'!$C$79:$K$90</definedName>
    <definedName name="_xlnm.Print_Area" localSheetId="2">'VRN - Vedlejší náklady'!$C$4:$J$39,'VRN - Vedlejší náklady'!$C$45:$J$61,'VRN - Vedlejší náklady'!$C$67:$K$90</definedName>
    <definedName name="_xlnm.Print_Titles" localSheetId="2">'VRN - Vedlejší náklady'!$79:$79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F76"/>
  <c r="F74"/>
  <c r="E72"/>
  <c r="J55"/>
  <c r="F54"/>
  <c r="F52"/>
  <c r="E50"/>
  <c r="J21"/>
  <c r="E21"/>
  <c r="J76"/>
  <c r="J20"/>
  <c r="J18"/>
  <c r="E18"/>
  <c r="F77"/>
  <c r="J17"/>
  <c r="J12"/>
  <c r="J74"/>
  <c r="E7"/>
  <c r="E70"/>
  <c i="2" r="J35"/>
  <c r="J34"/>
  <c i="1" r="AY55"/>
  <c i="2" r="J33"/>
  <c i="1" r="AX55"/>
  <c i="2" r="BI327"/>
  <c r="BH327"/>
  <c r="BG327"/>
  <c r="BF327"/>
  <c r="T327"/>
  <c r="T326"/>
  <c r="R327"/>
  <c r="R326"/>
  <c r="P327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7"/>
  <c r="BH87"/>
  <c r="BG87"/>
  <c r="BF87"/>
  <c r="T87"/>
  <c r="R87"/>
  <c r="P87"/>
  <c r="J80"/>
  <c r="F79"/>
  <c r="F77"/>
  <c r="E75"/>
  <c r="J51"/>
  <c r="F50"/>
  <c r="F48"/>
  <c r="E46"/>
  <c r="J19"/>
  <c r="E19"/>
  <c r="J79"/>
  <c r="J18"/>
  <c r="J16"/>
  <c r="E16"/>
  <c r="F80"/>
  <c r="J15"/>
  <c r="J10"/>
  <c r="J48"/>
  <c i="1" r="L50"/>
  <c r="AM50"/>
  <c r="AM49"/>
  <c r="L49"/>
  <c r="AM47"/>
  <c r="L47"/>
  <c r="L45"/>
  <c r="L44"/>
  <c i="2" r="BK233"/>
  <c r="BK206"/>
  <c r="J191"/>
  <c r="BK150"/>
  <c r="BK103"/>
  <c r="J216"/>
  <c r="J313"/>
  <c r="J303"/>
  <c r="J293"/>
  <c r="BK278"/>
  <c r="BK264"/>
  <c r="J257"/>
  <c r="BK239"/>
  <c r="J151"/>
  <c r="BK122"/>
  <c i="3" r="BK86"/>
  <c i="2" r="J320"/>
  <c r="BK212"/>
  <c r="BK199"/>
  <c r="J162"/>
  <c r="J122"/>
  <c r="BK231"/>
  <c r="BK92"/>
  <c r="BK311"/>
  <c r="J295"/>
  <c r="BK276"/>
  <c r="BK263"/>
  <c r="J251"/>
  <c r="J235"/>
  <c r="J131"/>
  <c i="3" r="BK85"/>
  <c i="2" r="J327"/>
  <c r="J231"/>
  <c r="J209"/>
  <c r="J175"/>
  <c r="J126"/>
  <c r="BK229"/>
  <c r="J319"/>
  <c r="J305"/>
  <c r="BK292"/>
  <c r="J278"/>
  <c r="BK261"/>
  <c r="J250"/>
  <c r="J239"/>
  <c r="BK159"/>
  <c r="BK119"/>
  <c i="3" r="J83"/>
  <c r="J85"/>
  <c i="2" r="J222"/>
  <c r="BK203"/>
  <c r="J165"/>
  <c r="BK137"/>
  <c r="BK105"/>
  <c r="J219"/>
  <c r="J312"/>
  <c r="BK300"/>
  <c r="J286"/>
  <c r="J273"/>
  <c r="BK260"/>
  <c r="BK245"/>
  <c r="BK175"/>
  <c r="J135"/>
  <c i="3" r="BK90"/>
  <c r="J84"/>
  <c i="2" r="BK109"/>
  <c r="J215"/>
  <c r="BK196"/>
  <c r="J173"/>
  <c r="BK124"/>
  <c r="J233"/>
  <c r="J99"/>
  <c r="J306"/>
  <c r="J299"/>
  <c r="J289"/>
  <c r="J275"/>
  <c r="J263"/>
  <c r="BK246"/>
  <c r="J188"/>
  <c r="BK143"/>
  <c r="J111"/>
  <c i="3" r="J82"/>
  <c i="2" r="J227"/>
  <c r="J203"/>
  <c r="J168"/>
  <c r="BK141"/>
  <c r="J107"/>
  <c r="BK115"/>
  <c r="BK318"/>
  <c r="BK305"/>
  <c r="J292"/>
  <c r="BK275"/>
  <c r="BK266"/>
  <c r="J260"/>
  <c r="J244"/>
  <c r="BK156"/>
  <c r="J92"/>
  <c i="3" r="J90"/>
  <c i="2" r="J321"/>
  <c r="J214"/>
  <c r="J196"/>
  <c r="J156"/>
  <c r="BK117"/>
  <c r="BK221"/>
  <c r="J325"/>
  <c r="J311"/>
  <c r="BK298"/>
  <c r="BK279"/>
  <c r="BK267"/>
  <c r="J259"/>
  <c r="J185"/>
  <c r="J150"/>
  <c r="BK113"/>
  <c i="3" r="BK83"/>
  <c i="2" r="J101"/>
  <c r="BK214"/>
  <c r="J199"/>
  <c r="BK185"/>
  <c r="BK154"/>
  <c r="J119"/>
  <c r="BK227"/>
  <c r="J323"/>
  <c r="BK306"/>
  <c r="BK293"/>
  <c r="J279"/>
  <c r="J267"/>
  <c r="BK257"/>
  <c r="BK242"/>
  <c r="J154"/>
  <c r="J103"/>
  <c i="3" r="J86"/>
  <c i="2" r="BK321"/>
  <c r="BK211"/>
  <c r="BK201"/>
  <c r="J178"/>
  <c r="BK135"/>
  <c r="BK87"/>
  <c i="1" r="AS54"/>
  <c i="2" r="J281"/>
  <c r="J269"/>
  <c r="BK251"/>
  <c r="J242"/>
  <c r="BK162"/>
  <c r="BK95"/>
  <c r="BK219"/>
  <c r="BK215"/>
  <c r="BK205"/>
  <c r="J194"/>
  <c r="BK151"/>
  <c r="BK101"/>
  <c r="BK222"/>
  <c r="BK323"/>
  <c r="BK313"/>
  <c r="BK299"/>
  <c r="BK285"/>
  <c r="BK269"/>
  <c r="J261"/>
  <c r="J246"/>
  <c r="J182"/>
  <c r="J141"/>
  <c r="J117"/>
  <c i="3" r="BK88"/>
  <c i="2" r="BK216"/>
  <c r="J201"/>
  <c r="BK165"/>
  <c r="J133"/>
  <c r="BK97"/>
  <c r="J89"/>
  <c r="BK312"/>
  <c r="BK295"/>
  <c r="BK283"/>
  <c r="BK270"/>
  <c r="J254"/>
  <c r="BK244"/>
  <c r="BK173"/>
  <c r="BK128"/>
  <c r="BK99"/>
  <c i="3" r="BK87"/>
  <c i="2" r="BK320"/>
  <c r="J211"/>
  <c r="BK170"/>
  <c r="BK131"/>
  <c r="BK235"/>
  <c r="BK325"/>
  <c r="J315"/>
  <c r="BK296"/>
  <c r="J283"/>
  <c r="J270"/>
  <c r="BK252"/>
  <c r="BK191"/>
  <c r="BK168"/>
  <c r="J115"/>
  <c i="3" r="BK82"/>
  <c i="2" r="BK319"/>
  <c r="J224"/>
  <c r="J205"/>
  <c r="J159"/>
  <c r="J109"/>
  <c r="BK224"/>
  <c r="BK315"/>
  <c r="BK304"/>
  <c r="J296"/>
  <c r="J285"/>
  <c r="J272"/>
  <c r="BK259"/>
  <c r="J245"/>
  <c r="BK178"/>
  <c r="BK133"/>
  <c i="3" r="J87"/>
  <c i="2" r="BK107"/>
  <c r="BK209"/>
  <c r="BK182"/>
  <c r="J128"/>
  <c r="BK327"/>
  <c r="J97"/>
  <c r="BK316"/>
  <c r="BK303"/>
  <c r="J298"/>
  <c r="BK281"/>
  <c r="BK272"/>
  <c r="BK254"/>
  <c r="J241"/>
  <c r="J170"/>
  <c r="J124"/>
  <c r="J105"/>
  <c i="3" r="BK84"/>
  <c i="2" r="BK111"/>
  <c r="J212"/>
  <c r="BK188"/>
  <c r="J143"/>
  <c r="BK237"/>
  <c r="J113"/>
  <c r="J316"/>
  <c r="J300"/>
  <c r="BK286"/>
  <c r="BK273"/>
  <c r="J266"/>
  <c r="J252"/>
  <c r="BK241"/>
  <c r="J137"/>
  <c r="J87"/>
  <c r="J221"/>
  <c r="J229"/>
  <c r="J206"/>
  <c r="BK194"/>
  <c r="J149"/>
  <c r="BK89"/>
  <c r="J95"/>
  <c r="J318"/>
  <c r="J304"/>
  <c r="BK289"/>
  <c r="J276"/>
  <c r="J264"/>
  <c r="BK250"/>
  <c r="J237"/>
  <c r="BK149"/>
  <c r="BK126"/>
  <c i="3" r="J88"/>
  <c i="2" l="1" r="R86"/>
  <c r="P130"/>
  <c r="BK164"/>
  <c r="J164"/>
  <c r="J60"/>
  <c r="R164"/>
  <c r="P187"/>
  <c r="BK223"/>
  <c r="J223"/>
  <c r="J62"/>
  <c r="T223"/>
  <c r="BK282"/>
  <c r="J282"/>
  <c r="J64"/>
  <c r="P86"/>
  <c r="BK130"/>
  <c r="J130"/>
  <c r="J59"/>
  <c r="T130"/>
  <c r="BK187"/>
  <c r="J187"/>
  <c r="J61"/>
  <c r="T187"/>
  <c r="R223"/>
  <c r="P256"/>
  <c r="T256"/>
  <c r="P282"/>
  <c r="T282"/>
  <c r="BK86"/>
  <c r="J86"/>
  <c r="J58"/>
  <c r="T86"/>
  <c r="R130"/>
  <c r="P164"/>
  <c r="T164"/>
  <c r="R187"/>
  <c r="P223"/>
  <c r="BK256"/>
  <c r="J256"/>
  <c r="J63"/>
  <c r="R256"/>
  <c r="R282"/>
  <c i="3" r="BK81"/>
  <c r="J81"/>
  <c r="J60"/>
  <c r="P81"/>
  <c r="P80"/>
  <c i="1" r="AU56"/>
  <c i="3" r="R81"/>
  <c r="R80"/>
  <c r="T81"/>
  <c r="T80"/>
  <c i="2" r="BK326"/>
  <c r="J326"/>
  <c r="J65"/>
  <c i="3" r="J52"/>
  <c r="F55"/>
  <c r="BE82"/>
  <c r="BE83"/>
  <c r="J54"/>
  <c r="BE90"/>
  <c r="E48"/>
  <c r="BE84"/>
  <c r="BE85"/>
  <c r="BE86"/>
  <c r="BE87"/>
  <c r="BE88"/>
  <c i="2" r="F51"/>
  <c r="J77"/>
  <c r="BE92"/>
  <c r="BE107"/>
  <c r="BE109"/>
  <c r="BE119"/>
  <c r="BE122"/>
  <c r="BE124"/>
  <c r="BE126"/>
  <c r="BE128"/>
  <c r="BE131"/>
  <c r="BE133"/>
  <c r="BE137"/>
  <c r="BE141"/>
  <c r="BE143"/>
  <c r="BE149"/>
  <c r="BE150"/>
  <c r="BE154"/>
  <c r="BE156"/>
  <c r="BE162"/>
  <c r="BE170"/>
  <c r="BE173"/>
  <c r="BE175"/>
  <c r="BE178"/>
  <c r="BE235"/>
  <c r="BE237"/>
  <c r="BE239"/>
  <c r="BE241"/>
  <c r="BE242"/>
  <c r="BE244"/>
  <c r="BE245"/>
  <c r="BE246"/>
  <c r="BE250"/>
  <c r="BE251"/>
  <c r="BE252"/>
  <c r="BE254"/>
  <c r="BE257"/>
  <c r="BE259"/>
  <c r="BE260"/>
  <c r="BE261"/>
  <c r="BE263"/>
  <c r="BE264"/>
  <c r="BE266"/>
  <c r="BE267"/>
  <c r="BE269"/>
  <c r="BE270"/>
  <c r="BE272"/>
  <c r="BE273"/>
  <c r="BE275"/>
  <c r="BE276"/>
  <c r="BE278"/>
  <c r="BE279"/>
  <c r="BE281"/>
  <c r="BE283"/>
  <c r="BE285"/>
  <c r="BE286"/>
  <c r="BE289"/>
  <c r="BE292"/>
  <c r="BE293"/>
  <c r="BE295"/>
  <c r="BE296"/>
  <c r="BE298"/>
  <c r="BE299"/>
  <c r="BE300"/>
  <c r="BE303"/>
  <c r="BE304"/>
  <c r="BE305"/>
  <c r="BE306"/>
  <c r="BE311"/>
  <c r="BE312"/>
  <c r="BE313"/>
  <c r="BE315"/>
  <c r="BE316"/>
  <c r="BE318"/>
  <c r="BE321"/>
  <c r="BE323"/>
  <c r="BE325"/>
  <c r="BE101"/>
  <c r="BE103"/>
  <c r="BE117"/>
  <c r="BE216"/>
  <c r="BE219"/>
  <c r="BE221"/>
  <c r="BE224"/>
  <c r="BE227"/>
  <c r="BE229"/>
  <c r="BE231"/>
  <c r="BE233"/>
  <c r="J50"/>
  <c r="BE95"/>
  <c r="BE111"/>
  <c r="BE113"/>
  <c r="BE115"/>
  <c r="BE135"/>
  <c r="BE151"/>
  <c r="BE159"/>
  <c r="BE165"/>
  <c r="BE168"/>
  <c r="BE182"/>
  <c r="BE185"/>
  <c r="BE188"/>
  <c r="BE191"/>
  <c r="BE194"/>
  <c r="BE196"/>
  <c r="BE199"/>
  <c r="BE201"/>
  <c r="BE203"/>
  <c r="BE205"/>
  <c r="BE206"/>
  <c r="BE209"/>
  <c r="BE211"/>
  <c r="BE212"/>
  <c r="BE214"/>
  <c r="BE222"/>
  <c r="BE320"/>
  <c r="BE87"/>
  <c r="BE89"/>
  <c r="BE97"/>
  <c r="BE99"/>
  <c r="BE105"/>
  <c r="BE215"/>
  <c r="BE319"/>
  <c r="BE327"/>
  <c i="3" r="F37"/>
  <c i="1" r="BD56"/>
  <c i="2" r="J32"/>
  <c i="1" r="AW55"/>
  <c i="3" r="F34"/>
  <c i="1" r="BA56"/>
  <c i="2" r="F32"/>
  <c i="1" r="BA55"/>
  <c i="2" r="F35"/>
  <c i="1" r="BD55"/>
  <c i="2" r="F34"/>
  <c i="1" r="BC55"/>
  <c i="3" r="F35"/>
  <c i="1" r="BB56"/>
  <c i="3" r="F36"/>
  <c i="1" r="BC56"/>
  <c i="3" r="J34"/>
  <c i="1" r="AW56"/>
  <c i="2" r="F33"/>
  <c i="1" r="BB55"/>
  <c i="2" l="1" r="T85"/>
  <c r="T84"/>
  <c r="T83"/>
  <c r="P85"/>
  <c r="P84"/>
  <c r="P83"/>
  <c i="1" r="AU55"/>
  <c i="2" r="R85"/>
  <c r="R84"/>
  <c r="R83"/>
  <c r="BK85"/>
  <c r="J85"/>
  <c r="J57"/>
  <c i="3" r="BK80"/>
  <c r="J80"/>
  <c r="J59"/>
  <c i="1" r="AU54"/>
  <c r="BD54"/>
  <c r="W33"/>
  <c r="BA54"/>
  <c r="W30"/>
  <c i="3" r="J33"/>
  <c i="1" r="AV56"/>
  <c r="AT56"/>
  <c i="2" r="J31"/>
  <c i="1" r="AV55"/>
  <c r="AT55"/>
  <c i="2" r="F31"/>
  <c i="1" r="AZ55"/>
  <c r="BB54"/>
  <c r="AX54"/>
  <c r="BC54"/>
  <c r="W32"/>
  <c i="3" r="F33"/>
  <c i="1" r="AZ56"/>
  <c i="2" l="1" r="BK84"/>
  <c r="J84"/>
  <c r="J56"/>
  <c i="3" r="J30"/>
  <c i="1" r="AG56"/>
  <c r="W31"/>
  <c r="AW54"/>
  <c r="AK30"/>
  <c r="AZ54"/>
  <c r="AV54"/>
  <c r="AK29"/>
  <c r="AY54"/>
  <c i="3" l="1" r="J39"/>
  <c i="2" r="BK83"/>
  <c r="J83"/>
  <c r="J55"/>
  <c i="1" r="AN56"/>
  <c r="AT54"/>
  <c r="W29"/>
  <c i="2" l="1" r="J28"/>
  <c i="1" r="AG55"/>
  <c r="AG54"/>
  <c r="AK26"/>
  <c r="AK35"/>
  <c l="1" r="AN55"/>
  <c i="2" r="J37"/>
  <c i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<sst xmlns="http://schemas.openxmlformats.org/spreadsheetml/2006/main">
  <si>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</si>
  <si>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</si>
  <si>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</si>
  <si>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</si>
  <si>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</si>
  <si>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{5efa809d-cdea-42b6-a7f0-087cac152fde}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</si>
  <si>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</si>
  <si>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</si>
  <si>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</si>
  <si>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</si>
  <si>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</si>
  <si>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</si>
  <si>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</si>
  <si>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</si>
  <si>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PROINK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</si>
  <si>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</si>
  <si>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</si>
  <si>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parkovací plochy na ul. Na Kopci v Karviné-Mizerově</t>
  </si>
  <si>
    <t>KSO:</t>
  </si>
  <si>
    <t/>
  </si>
  <si>
    <t>CC-CZ:</t>
  </si>
  <si>
    <t>Místo:</t>
  </si>
  <si>
    <t>ul. Na Kopci</t>
  </si>
  <si>
    <t>Datum:</t>
  </si>
  <si>
    <t>2. 7. 2024</t>
  </si>
  <si>
    <t>Zadavatel:</t>
  </si>
  <si>
    <t>IČ:</t>
  </si>
  <si>
    <t>00297534</t>
  </si>
  <si>
    <t>Magistrát města Karviná</t>
  </si>
  <si>
    <t>DIČ:</t>
  </si>
  <si>
    <t>CZ00297534</t>
  </si>
  <si>
    <t>Uchazeč:</t>
  </si>
  <si>
    <t>Vyplň údaj</t>
  </si>
  <si>
    <t>Projektant:</t>
  </si>
  <si>
    <t xml:space="preserve"> </t>
  </si>
  <si>
    <t>True</t>
  </si>
  <si>
    <t>Zpracovatel:</t>
  </si>
  <si>
    <t>25900056</t>
  </si>
  <si>
    <t>PROINK s.r.o.</t>
  </si>
  <si>
    <t>CZ25900056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</si>
  <si>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</si>
  <si>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</si>
  <si>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</si>
  <si>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</si>
  <si>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</si>
  <si>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</si>
  <si>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</si>
  <si>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</si>
  <si>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</si>
  <si>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</si>
  <si>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</si>
  <si>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</si>
  <si>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</si>
  <si>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</si>
  <si>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</si>
  <si>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</si>
  <si>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</si>
  <si>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</si>
  <si>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</si>
  <si>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</si>
  <si>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</si>
  <si>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</si>
  <si>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</si>
  <si>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</si>
  <si>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</si>
  <si>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</si>
  <si>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</si>
  <si>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</si>
  <si>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</si>
  <si>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</si>
  <si>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</si>
  <si>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</si>
  <si>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</si>
  <si>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</si>
  <si>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</si>
  <si>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</si>
  <si>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</si>
  <si>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</si>
  <si>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</si>
  <si>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</si>
  <si>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</si>
  <si>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</si>
  <si>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</si>
  <si>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VRN</t>
  </si>
  <si>
    <t>Vedlejší náklady</t>
  </si>
  <si>
    <t>{51be9bad-e231-44c2-8135-7357b201afd7}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</si>
  <si>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</si>
  <si>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</si>
  <si>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</si>
  <si>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</si>
  <si>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</si>
  <si>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</si>
  <si>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</si>
  <si>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</si>
  <si>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</si>
  <si>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13 - Zemní práce - hloubené vykopávky</t>
  </si>
  <si>
    <t xml:space="preserve">      17 - Výměna podloží tl. 300 mm</t>
  </si>
  <si>
    <t xml:space="preserve">      18 - Zemní práce - povrchové úpravy terénu</t>
  </si>
  <si>
    <t xml:space="preserve">      5 - Komunikace pozemní</t>
  </si>
  <si>
    <t xml:space="preserve">      89 - Ostatní konstrukce</t>
  </si>
  <si>
    <t xml:space="preserve">  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</si>
  <si>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</si>
  <si>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</si>
  <si>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</si>
  <si>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</si>
  <si>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</si>
  <si>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</si>
  <si>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</si>
  <si>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</si>
  <si>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</si>
  <si>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</si>
  <si>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</si>
  <si>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</si>
  <si>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</si>
  <si>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</si>
  <si>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</si>
  <si>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</si>
  <si>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</si>
  <si>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</si>
  <si>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</si>
  <si>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</si>
  <si>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</si>
  <si>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919735112</t>
  </si>
  <si>
    <t>Řezání stávajícího živičného krytu nebo podkladu hloubky přes 50 do 100 mm</t>
  </si>
  <si>
    <t>m</t>
  </si>
  <si>
    <t>CS ÚRS 2024 02</t>
  </si>
  <si>
    <t>4</t>
  </si>
  <si>
    <t>3</t>
  </si>
  <si>
    <t>1942190433</t>
  </si>
  <si>
    <t>Online PSC</t>
  </si>
  <si>
    <t>https://podminky.urs.cz/item/CS_URS_2024_02/919735112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</si>
  <si>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</si>
  <si>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</si>
  <si>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m2</t>
  </si>
  <si>
    <t>376020134</t>
  </si>
  <si>
    <t>https://podminky.urs.cz/item/CS_URS_2024_02/113107342</t>
  </si>
  <si>
    <t>VV</t>
  </si>
  <si>
    <t>179+30+93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</si>
  <si>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</si>
  <si>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</si>
  <si>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-1486905876</t>
  </si>
  <si>
    <t>https://podminky.urs.cz/item/CS_URS_2024_02/113107323</t>
  </si>
  <si>
    <t>179+30+406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</si>
  <si>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</si>
  <si>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</si>
  <si>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1859986408</t>
  </si>
  <si>
    <t>https://podminky.urs.cz/item/CS_URS_2024_02/113106123</t>
  </si>
  <si>
    <t>5</t>
  </si>
  <si>
    <t>184818242</t>
  </si>
  <si>
    <t>Ochrana kmene bedněním před poškozením stavebním provozem zřízení včetně odstranění výšky bednění přes 2 do 3 m průměru kmene přes 300 do 500 mm</t>
  </si>
  <si>
    <t>kus</t>
  </si>
  <si>
    <t>2072442524</t>
  </si>
  <si>
    <t>https://podminky.urs.cz/item/CS_URS_2024_02/184818242</t>
  </si>
  <si>
    <t>6</t>
  </si>
  <si>
    <t>919726122</t>
  </si>
  <si>
    <t>Geotextilie netkaná pro ochranu, separaci nebo filtraci měrná hmotnost přes 200 do 300 g/m2</t>
  </si>
  <si>
    <t>165542468</t>
  </si>
  <si>
    <t>https://podminky.urs.cz/item/CS_URS_2024_02/919726122</t>
  </si>
  <si>
    <t>7</t>
  </si>
  <si>
    <t>113202111</t>
  </si>
  <si>
    <t>Vytrhání obrub s vybouráním lože, s přemístěním hmot na skládku na vzdálenost do 3 m nebo s naložením na dopravní prostředek z krajníků nebo obrubníků stojatých</t>
  </si>
  <si>
    <t>-1368180165</t>
  </si>
  <si>
    <t>https://podminky.urs.cz/item/CS_URS_2024_02/113202111</t>
  </si>
  <si>
    <t>8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</si>
  <si>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</si>
  <si>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</si>
  <si>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1144891707</t>
  </si>
  <si>
    <t>https://podminky.urs.cz/item/CS_URS_2024_02/966006132</t>
  </si>
  <si>
    <t>9</t>
  </si>
  <si>
    <t>358315114</t>
  </si>
  <si>
    <t>Bourání stoky kompletní nebo vybourání otvorů průřezové plochy do 4 m2 ve stokách ze zdiva z prostého betonu</t>
  </si>
  <si>
    <t>m3</t>
  </si>
  <si>
    <t>797728586</t>
  </si>
  <si>
    <t>https://podminky.urs.cz/item/CS_URS_2024_02/358315114</t>
  </si>
  <si>
    <t>10</t>
  </si>
  <si>
    <t>112101102</t>
  </si>
  <si>
    <t>Odstranění stromů s odřezáním kmene a s odvětvením listnatých, průměru kmene přes 300 do 500 mm</t>
  </si>
  <si>
    <t>1522405929</t>
  </si>
  <si>
    <t>https://podminky.urs.cz/item/CS_URS_2024_02/112101102</t>
  </si>
  <si>
    <t>112251102</t>
  </si>
  <si>
    <t>Odstranění pařezů strojně s jejich vykopáním nebo vytrháním průměru přes 300 do 500 mm</t>
  </si>
  <si>
    <t>346524171</t>
  </si>
  <si>
    <t>https://podminky.urs.cz/item/CS_URS_2024_02/112251102</t>
  </si>
  <si>
    <t>162201402</t>
  </si>
  <si>
    <t>Vodorovné přemístění větví, kmenů nebo pařezů s naložením, složením a dopravou do 1000 m větví stromů listnatých, průměru kmene přes 300 do 500 mm</t>
  </si>
  <si>
    <t>2051709293</t>
  </si>
  <si>
    <t>https://podminky.urs.cz/item/CS_URS_2024_02/162201402</t>
  </si>
  <si>
    <t>13</t>
  </si>
  <si>
    <t>162201412</t>
  </si>
  <si>
    <t>Vodorovné přemístění větví, kmenů nebo pařezů s naložením, složením a dopravou do 1000 m kmenů stromů listnatých, průměru přes 300 do 500 mm</t>
  </si>
  <si>
    <t>-892933956</t>
  </si>
  <si>
    <t>https://podminky.urs.cz/item/CS_URS_2024_02/162201412</t>
  </si>
  <si>
    <t>14</t>
  </si>
  <si>
    <t>162201422</t>
  </si>
  <si>
    <t>Vodorovné přemístění větví, kmenů nebo pařezů s naložením, složením a dopravou do 1000 m pařezů kmenů, průměru přes 300 do 500 mm</t>
  </si>
  <si>
    <t>-48501260</t>
  </si>
  <si>
    <t>https://podminky.urs.cz/item/CS_URS_2024_02/162201422</t>
  </si>
  <si>
    <t>15</t>
  </si>
  <si>
    <t>997221551</t>
  </si>
  <si>
    <t>Vodorovná doprava suti bez naložení, ale se složením a s hrubým urovnáním ze sypkých materiálů, na vzdálenost do 1 km</t>
  </si>
  <si>
    <t>t</t>
  </si>
  <si>
    <t>-165833191</t>
  </si>
  <si>
    <t>https://podminky.urs.cz/item/CS_URS_2024_02/997221551</t>
  </si>
  <si>
    <t>16</t>
  </si>
  <si>
    <t>997221559</t>
  </si>
  <si>
    <t>Vodorovná doprava suti bez naložení, ale se složením a s hrubým urovnáním Příplatek k ceně za každý další započatý 1 km přes 1 km</t>
  </si>
  <si>
    <t>1951912778</t>
  </si>
  <si>
    <t>https://podminky.urs.cz/item/CS_URS_2024_02/997221559</t>
  </si>
  <si>
    <t>580,099*9</t>
  </si>
  <si>
    <t>17</t>
  </si>
  <si>
    <t>997221861</t>
  </si>
  <si>
    <t>Poplatek za uložení stavebního odpadu na recyklační skládce (skládkovné) z prostého betonu zatříděného do Katalogu odpadů pod kódem 17 01 01</t>
  </si>
  <si>
    <t>1201350206</t>
  </si>
  <si>
    <t>https://podminky.urs.cz/item/CS_URS_2024_02/997221861</t>
  </si>
  <si>
    <t>18</t>
  </si>
  <si>
    <t>997221873</t>
  </si>
  <si>
    <t>Poplatek za uložení stavebního odpadu na recyklační skládce (skládkovné) zeminy a kamení zatříděného do Katalogu odpadů pod kódem 17 05 04</t>
  </si>
  <si>
    <t>-1513798685</t>
  </si>
  <si>
    <t>https://podminky.urs.cz/item/CS_URS_2024_02/997221873</t>
  </si>
  <si>
    <t>19</t>
  </si>
  <si>
    <t>997221875</t>
  </si>
  <si>
    <t>Poplatek za uložení stavebního odpadu na recyklační skládce (skládkovné) asfaltového bez obsahu dehtu zatříděného do Katalogu odpadů pod kódem 17 03 02</t>
  </si>
  <si>
    <t>456951457</t>
  </si>
  <si>
    <t>https://podminky.urs.cz/item/CS_URS_2024_02/997221875</t>
  </si>
  <si>
    <t>20</t>
  </si>
  <si>
    <t>997221858</t>
  </si>
  <si>
    <t>Poplatek za uložení stavebního odpadu na recyklační skládce (skládkovné) z rostlinných pletiv zatříděného do Katalogu odpadů pod kódem 02 01 03</t>
  </si>
  <si>
    <t>-1363276999</t>
  </si>
  <si>
    <t>https://podminky.urs.cz/item/CS_URS_2024_02/997221858</t>
  </si>
  <si>
    <t>Zemní práce - hloubené vykopávky</t>
  </si>
  <si>
    <t>121151113</t>
  </si>
  <si>
    <t>Sejmutí ornice strojně při souvislé ploše přes 100 do 500 m2, tl. vrstvy do 200 mm</t>
  </si>
  <si>
    <t>-1475002309</t>
  </si>
  <si>
    <t>https://podminky.urs.cz/item/CS_URS_2024_02/121151113</t>
  </si>
  <si>
    <t>22</t>
  </si>
  <si>
    <t>122211101</t>
  </si>
  <si>
    <t>Odkopávky a prokopávky ručně zapažené i nezapažené v hornině třídy těžitelnosti I skupiny 3</t>
  </si>
  <si>
    <t>-940479605</t>
  </si>
  <si>
    <t>https://podminky.urs.cz/item/CS_URS_2024_02/122211101</t>
  </si>
  <si>
    <t>23</t>
  </si>
  <si>
    <t>122251103</t>
  </si>
  <si>
    <t>Odkopávky a prokopávky nezapažené strojně v hornině třídy těžitelnosti I skupiny 3 přes 50 do 100 m3</t>
  </si>
  <si>
    <t>-786466005</t>
  </si>
  <si>
    <t>https://podminky.urs.cz/item/CS_URS_2024_02/122251103</t>
  </si>
  <si>
    <t>24</t>
  </si>
  <si>
    <t>132251102</t>
  </si>
  <si>
    <t>Hloubení nezapažených rýh šířky do 800 mm strojně s urovnáním dna do předepsaného profilu a spádu v hornině třídy těžitelnosti I skupiny 3 přes 20 do 50 m3</t>
  </si>
  <si>
    <t>1538164959</t>
  </si>
  <si>
    <t>https://podminky.urs.cz/item/CS_URS_2024_02/132251102</t>
  </si>
  <si>
    <t>P</t>
  </si>
  <si>
    <t xml:space="preserve">Poznámka k položce:_x000d_
trativod </t>
  </si>
  <si>
    <t>0,4*0,4*122</t>
  </si>
  <si>
    <t>25</t>
  </si>
  <si>
    <t>133251101</t>
  </si>
  <si>
    <t>Hloubení nezapažených šachet strojně v hornině třídy těžitelnosti I skupiny 3 do 20 m3</t>
  </si>
  <si>
    <t>-862523508</t>
  </si>
  <si>
    <t>https://podminky.urs.cz/item/CS_URS_2024_02/133251101</t>
  </si>
  <si>
    <t>26</t>
  </si>
  <si>
    <t>174151101</t>
  </si>
  <si>
    <t>Zásyp sypaninou z jakékoliv horniny strojně s uložením výkopku ve vrstvách se zhutněním jam, šachet, rýh nebo kolem objektů v těchto vykopávkách</t>
  </si>
  <si>
    <t>15928770</t>
  </si>
  <si>
    <t>https://podminky.urs.cz/item/CS_URS_2024_02/174151101</t>
  </si>
  <si>
    <t>Poznámka k položce:_x000d_
vpusti, drenáže</t>
  </si>
  <si>
    <t>Součet</t>
  </si>
  <si>
    <t>27</t>
  </si>
  <si>
    <t>M</t>
  </si>
  <si>
    <t>58331200</t>
  </si>
  <si>
    <t>štěrkopísek netříděný</t>
  </si>
  <si>
    <t>-1461710929</t>
  </si>
  <si>
    <t>28</t>
  </si>
  <si>
    <t>58343930</t>
  </si>
  <si>
    <t>kamenivo drcené hrubé frakce 16/32</t>
  </si>
  <si>
    <t>-39255673</t>
  </si>
  <si>
    <t>29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</si>
  <si>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</si>
  <si>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</si>
  <si>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-294616894</t>
  </si>
  <si>
    <t>https://podminky.urs.cz/item/CS_URS_2024_02/162751117</t>
  </si>
  <si>
    <t>(458-189)*0,15+27+93+19,52+4</t>
  </si>
  <si>
    <t>30</t>
  </si>
  <si>
    <t>171251201</t>
  </si>
  <si>
    <t>Uložení sypaniny na skládky nebo meziskládky bez hutnění s upravením uložené sypaniny do předepsaného tvaru</t>
  </si>
  <si>
    <t>-1619794487</t>
  </si>
  <si>
    <t>https://podminky.urs.cz/item/CS_URS_2024_02/171251201</t>
  </si>
  <si>
    <t>31</t>
  </si>
  <si>
    <t>171201231</t>
  </si>
  <si>
    <t>-1275430259</t>
  </si>
  <si>
    <t>https://podminky.urs.cz/item/CS_URS_2024_02/171201231</t>
  </si>
  <si>
    <t>183,87*1,6</t>
  </si>
  <si>
    <t>32</t>
  </si>
  <si>
    <t>181951112</t>
  </si>
  <si>
    <t>Úprava pláně vyrovnáním výškových rozdílů strojně v hornině třídy těžitelnosti I, skupiny 1 až 3 se zhutněním</t>
  </si>
  <si>
    <t>-1836709594</t>
  </si>
  <si>
    <t>https://podminky.urs.cz/item/CS_URS_2024_02/181951112</t>
  </si>
  <si>
    <t>473+41+425+12</t>
  </si>
  <si>
    <t>33</t>
  </si>
  <si>
    <t>043154000</t>
  </si>
  <si>
    <t>Zkoušky hutnicí</t>
  </si>
  <si>
    <t>1024</t>
  </si>
  <si>
    <t>1883908982</t>
  </si>
  <si>
    <t>https://podminky.urs.cz/item/CS_URS_2024_02/043154000</t>
  </si>
  <si>
    <t>Výměna podloží tl. 300 mm</t>
  </si>
  <si>
    <t>34</t>
  </si>
  <si>
    <t>122251104.1</t>
  </si>
  <si>
    <t>Odkopávky a prokopávky nezapažené strojně v hornině třídy těžitelnosti I skupiny 3 přes 100 do 500 m3</t>
  </si>
  <si>
    <t>579672552</t>
  </si>
  <si>
    <t>https://podminky.urs.cz/item/CS_URS_2024_02/122251104.1</t>
  </si>
  <si>
    <t>((473+41)*0,3)-44,2</t>
  </si>
  <si>
    <t>35</t>
  </si>
  <si>
    <t>122211101.1</t>
  </si>
  <si>
    <t>-3835239</t>
  </si>
  <si>
    <t>https://podminky.urs.cz/item/CS_URS_2024_02/122211101.1</t>
  </si>
  <si>
    <t>36</t>
  </si>
  <si>
    <t>1228774612</t>
  </si>
  <si>
    <t>110+44,2</t>
  </si>
  <si>
    <t>37</t>
  </si>
  <si>
    <t>171251201.1</t>
  </si>
  <si>
    <t>1201636785</t>
  </si>
  <si>
    <t>https://podminky.urs.cz/item/CS_URS_2024_02/171251201.1</t>
  </si>
  <si>
    <t>38</t>
  </si>
  <si>
    <t>171201231.1</t>
  </si>
  <si>
    <t>721527539</t>
  </si>
  <si>
    <t>https://podminky.urs.cz/item/CS_URS_2024_02/171201231.1</t>
  </si>
  <si>
    <t>154,2*1,6</t>
  </si>
  <si>
    <t>39</t>
  </si>
  <si>
    <t>564951313</t>
  </si>
  <si>
    <t>Podklad nebo podsyp z betonového recyklátu s rozprostřením a zhutněním plochy přes 100 m2, po zhutnění tl. 150 mm</t>
  </si>
  <si>
    <t>43214293</t>
  </si>
  <si>
    <t>https://podminky.urs.cz/item/CS_URS_2024_02/564951313</t>
  </si>
  <si>
    <t>Poznámka k položce:_x000d_
fr. 0-93</t>
  </si>
  <si>
    <t>2*514</t>
  </si>
  <si>
    <t>40</t>
  </si>
  <si>
    <t>919726122.1</t>
  </si>
  <si>
    <t>157605893</t>
  </si>
  <si>
    <t>https://podminky.urs.cz/item/CS_URS_2024_02/919726122.1</t>
  </si>
  <si>
    <t>473+41</t>
  </si>
  <si>
    <t>41</t>
  </si>
  <si>
    <t>1072560884</t>
  </si>
  <si>
    <t>Zemní práce - povrchové úpravy terénu</t>
  </si>
  <si>
    <t>42</t>
  </si>
  <si>
    <t>181411131</t>
  </si>
  <si>
    <t>Založení trávníku na půdě předem připravené plochy do 1000 m2 výsevem včetně utažení parkového v rovině nebo na svahu do 1:5</t>
  </si>
  <si>
    <t>1848945672</t>
  </si>
  <si>
    <t>https://podminky.urs.cz/item/CS_URS_2024_02/181411131</t>
  </si>
  <si>
    <t>Poznámka k položce:_x000d_
vč. dodávky osiva a hnojení</t>
  </si>
  <si>
    <t>43</t>
  </si>
  <si>
    <t>182303111</t>
  </si>
  <si>
    <t>Doplnění zeminy nebo substrátu na travnatých plochách tloušťky do 50 mm v rovině nebo na svahu do 1:5</t>
  </si>
  <si>
    <t>1789725896</t>
  </si>
  <si>
    <t>https://podminky.urs.cz/item/CS_URS_2024_02/182303111</t>
  </si>
  <si>
    <t>189*3</t>
  </si>
  <si>
    <t>44</t>
  </si>
  <si>
    <t>184853511</t>
  </si>
  <si>
    <t>Chemické odplevelení půdy před založením kultury, trávníku nebo zpevněných ploch strojně o výměře jednotlivě přes 20 m2 postřikem na široko v rovině nebo na svahu do 1:5</t>
  </si>
  <si>
    <t>-690849042</t>
  </si>
  <si>
    <t>https://podminky.urs.cz/item/CS_URS_2024_02/184853511</t>
  </si>
  <si>
    <t>45</t>
  </si>
  <si>
    <t>183101322</t>
  </si>
  <si>
    <t>Hloubení jamek pro vysazování rostlin v zemině skupiny 1 až 4 s výměnou půdy z 100% v rovině nebo na svahu do 1:5, objemu přes 1,00 do 2,00 m3</t>
  </si>
  <si>
    <t>412570393</t>
  </si>
  <si>
    <t>https://podminky.urs.cz/item/CS_URS_2024_02/183101322</t>
  </si>
  <si>
    <t>Poznámka k položce:_x000d_
stromy</t>
  </si>
  <si>
    <t>46</t>
  </si>
  <si>
    <t>184102118</t>
  </si>
  <si>
    <t>Výsadba dřeviny s balem do předem vyhloubené jamky se zalitím v rovině nebo na svahu do 1:5, při průměru balu přes 1000 do 1200 mm</t>
  </si>
  <si>
    <t>490242644</t>
  </si>
  <si>
    <t>https://podminky.urs.cz/item/CS_URS_2024_02/184102118</t>
  </si>
  <si>
    <t>47</t>
  </si>
  <si>
    <t>dodávka-47</t>
  </si>
  <si>
    <t>Jeřáb Duryňský "Fastigiata"</t>
  </si>
  <si>
    <t>2003940723</t>
  </si>
  <si>
    <t>Poznámka k položce:_x000d_
obvod kmene 12-14 cm, s balem, výška 2 - 2,5 m</t>
  </si>
  <si>
    <t>48</t>
  </si>
  <si>
    <t>184215132</t>
  </si>
  <si>
    <t>Ukotvení dřeviny kůly v rovině nebo na svahu do 1:5 třemi kůly, délky přes 1 do 2 m</t>
  </si>
  <si>
    <t>619374390</t>
  </si>
  <si>
    <t>https://podminky.urs.cz/item/CS_URS_2024_02/184215132</t>
  </si>
  <si>
    <t>49</t>
  </si>
  <si>
    <t>dodávka-49</t>
  </si>
  <si>
    <t>Kůly ke stromům</t>
  </si>
  <si>
    <t>-1566353298</t>
  </si>
  <si>
    <t>50</t>
  </si>
  <si>
    <t>184851111</t>
  </si>
  <si>
    <t>Hnojení roztokem hnojiva v rovině nebo na svahu do 1:5</t>
  </si>
  <si>
    <t>-567449564</t>
  </si>
  <si>
    <t>https://podminky.urs.cz/item/CS_URS_2024_02/184851111</t>
  </si>
  <si>
    <t>Poznámka k položce:_x000d_
min. 500g/strom</t>
  </si>
  <si>
    <t>51</t>
  </si>
  <si>
    <t>184911431</t>
  </si>
  <si>
    <t>Mulčování vysazených rostlin mulčovací kůrou, tl. přes 100 do 150 mm v rovině nebo na svahu do 1:5</t>
  </si>
  <si>
    <t>-182985807</t>
  </si>
  <si>
    <t>https://podminky.urs.cz/item/CS_URS_2024_02/184911431</t>
  </si>
  <si>
    <t>52</t>
  </si>
  <si>
    <t>10391100</t>
  </si>
  <si>
    <t>kůra mulčovací VL</t>
  </si>
  <si>
    <t>334298485</t>
  </si>
  <si>
    <t>53</t>
  </si>
  <si>
    <t>185804312</t>
  </si>
  <si>
    <t>Zalití rostlin vodou plochy záhonů jednotlivě přes 20 m2</t>
  </si>
  <si>
    <t>-2119075407</t>
  </si>
  <si>
    <t>https://podminky.urs.cz/item/CS_URS_2024_02/185804312</t>
  </si>
  <si>
    <t>54</t>
  </si>
  <si>
    <t>dodmtž-54</t>
  </si>
  <si>
    <t>Živná ornice s fermentovanou kůrou tl.300 2:1</t>
  </si>
  <si>
    <t>-985743293</t>
  </si>
  <si>
    <t>55</t>
  </si>
  <si>
    <t>dodmtž-55</t>
  </si>
  <si>
    <t>Podornice se štěrkopískem 3:1</t>
  </si>
  <si>
    <t>-1442427503</t>
  </si>
  <si>
    <t>56</t>
  </si>
  <si>
    <t>564730101</t>
  </si>
  <si>
    <t>Podklad nebo kryt z kameniva hrubého drceného vel. 16-32 mm s rozprostřením a zhutněním plochy jednotlivě do 100 m2, po zhutnění tl. 100 mm</t>
  </si>
  <si>
    <t>1097384730</t>
  </si>
  <si>
    <t>https://podminky.urs.cz/item/CS_URS_2024_02/564730101</t>
  </si>
  <si>
    <t>57</t>
  </si>
  <si>
    <t>dodmtž-57</t>
  </si>
  <si>
    <t>Závlahová sonda flexibilní hadice DN80</t>
  </si>
  <si>
    <t>-1017682762</t>
  </si>
  <si>
    <t>3*3</t>
  </si>
  <si>
    <t>58</t>
  </si>
  <si>
    <t>dodmtž-58</t>
  </si>
  <si>
    <t>Ochrana kmene PE chráničkou</t>
  </si>
  <si>
    <t>1897718852</t>
  </si>
  <si>
    <t>120</t>
  </si>
  <si>
    <t>dodmtž-120</t>
  </si>
  <si>
    <t xml:space="preserve">Péče o stromy </t>
  </si>
  <si>
    <t>rok</t>
  </si>
  <si>
    <t>-433009306</t>
  </si>
  <si>
    <t>Komunikace pozemní</t>
  </si>
  <si>
    <t>59</t>
  </si>
  <si>
    <t>564851011</t>
  </si>
  <si>
    <t>Podklad ze štěrkodrti ŠD s rozprostřením a zhutněním plochy jednotlivě do 100 m2, po zhutnění tl. 150 mm</t>
  </si>
  <si>
    <t>859569551</t>
  </si>
  <si>
    <t>https://podminky.urs.cz/item/CS_URS_2024_02/564851011</t>
  </si>
  <si>
    <t>425+12</t>
  </si>
  <si>
    <t>60</t>
  </si>
  <si>
    <t>564871111</t>
  </si>
  <si>
    <t>Podklad ze štěrkodrti ŠD s rozprostřením a zhutněním plochy přes 100 m2, po zhutnění tl. 250 mm</t>
  </si>
  <si>
    <t>1817218326</t>
  </si>
  <si>
    <t>https://podminky.urs.cz/item/CS_URS_2024_02/564871111</t>
  </si>
  <si>
    <t>61</t>
  </si>
  <si>
    <t>564871116</t>
  </si>
  <si>
    <t>Podklad ze štěrkodrti ŠD s rozprostřením a zhutněním plochy přes 100 m2, po zhutnění tl. 300 mm</t>
  </si>
  <si>
    <t>-1971298807</t>
  </si>
  <si>
    <t>https://podminky.urs.cz/item/CS_URS_2024_02/564871116</t>
  </si>
  <si>
    <t>62</t>
  </si>
  <si>
    <t>577134031</t>
  </si>
  <si>
    <t>Asfaltový beton vrstva obrusná ACO 11 (ABS) s rozprostřením a se zhutněním z modifikovaného asfaltu v pruhu šířky do 1,5 m, po zhutnění tl. 40 mm</t>
  </si>
  <si>
    <t>853445362</t>
  </si>
  <si>
    <t>https://podminky.urs.cz/item/CS_URS_2024_02/577134031</t>
  </si>
  <si>
    <t>63</t>
  </si>
  <si>
    <t>565155101</t>
  </si>
  <si>
    <t>Asfaltový beton vrstva podkladní ACP 16 (obalované kamenivo střednězrnné - OKS) s rozprostřením a zhutněním v pruhu šířky do 1,5 m, po zhutnění tl. 70 mm</t>
  </si>
  <si>
    <t>-1101058045</t>
  </si>
  <si>
    <t>https://podminky.urs.cz/item/CS_URS_2024_02/565155101</t>
  </si>
  <si>
    <t>64</t>
  </si>
  <si>
    <t>573111112</t>
  </si>
  <si>
    <t>Postřik infiltrační PI z asfaltu silničního s posypem kamenivem, v množství 1,00 kg/m2</t>
  </si>
  <si>
    <t>1586256731</t>
  </si>
  <si>
    <t>https://podminky.urs.cz/item/CS_URS_2024_02/573111112</t>
  </si>
  <si>
    <t>65</t>
  </si>
  <si>
    <t>573211106</t>
  </si>
  <si>
    <t>Postřik spojovací PS bez posypu kamenivem z asfaltu silničního, v množství 0,20 kg/m2</t>
  </si>
  <si>
    <t>1597847182</t>
  </si>
  <si>
    <t>https://podminky.urs.cz/item/CS_URS_2024_02/573211106</t>
  </si>
  <si>
    <t>66</t>
  </si>
  <si>
    <t>596212353</t>
  </si>
  <si>
    <t>Kladení dlažby z betonových zámkových dlaždic pozemních komunikací strojně s ložem z kameniva těženého nebo drceného tl. do 50 mm, s vyplněním spár, s dvojitým hutněním vibrováním a se smetením přebytečného materiálu na krajnici tl. 80 mm do 300 m2</t>
  </si>
  <si>
    <t>1567471682</t>
  </si>
  <si>
    <t>https://podminky.urs.cz/item/CS_URS_2024_02/596212353</t>
  </si>
  <si>
    <t>67</t>
  </si>
  <si>
    <t>59245030</t>
  </si>
  <si>
    <t>dlažba skladebná betonová 200x200mm tl 80mm přírodní</t>
  </si>
  <si>
    <t>1946562994</t>
  </si>
  <si>
    <t>68</t>
  </si>
  <si>
    <t>593532114</t>
  </si>
  <si>
    <t>Kladení dlažby z plastových vegetačních tvárnic pozemních komunikací s vyrovnávací vrstvou z kameniva tl. do 20 mm a s vyplněním vegetačních otvorů se zámkem tl. přes 30 do 60 mm, pro plochy přes 300 m2</t>
  </si>
  <si>
    <t>-1826051196</t>
  </si>
  <si>
    <t>https://podminky.urs.cz/item/CS_URS_2024_02/593532114</t>
  </si>
  <si>
    <t>69</t>
  </si>
  <si>
    <t>56245141</t>
  </si>
  <si>
    <t>dlažba zatravňovací recyklovaný PE nosnost 350t/m2 330x330x50mm černá</t>
  </si>
  <si>
    <t>-347019516</t>
  </si>
  <si>
    <t>117</t>
  </si>
  <si>
    <t>58337401</t>
  </si>
  <si>
    <t>kamenivo dekorační (kačírek) frakce 8/16</t>
  </si>
  <si>
    <t>-1802609814</t>
  </si>
  <si>
    <t>70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</si>
  <si>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</si>
  <si>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</si>
  <si>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2020527233</t>
  </si>
  <si>
    <t>https://podminky.urs.cz/item/CS_URS_2024_02/596211113</t>
  </si>
  <si>
    <t xml:space="preserve">Poznámka k položce:_x000d_
_x000d_
</t>
  </si>
  <si>
    <t>71</t>
  </si>
  <si>
    <t>59245021</t>
  </si>
  <si>
    <t>dlažba skladebná betonová 200x200mm tl 60mm přírodní</t>
  </si>
  <si>
    <t>597054763</t>
  </si>
  <si>
    <t>72</t>
  </si>
  <si>
    <t>59245006</t>
  </si>
  <si>
    <t>dlažba pro nevidomé betonová 200x100mm tl 60mm červená</t>
  </si>
  <si>
    <t>-1253577082</t>
  </si>
  <si>
    <t>73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</si>
  <si>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</si>
  <si>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</si>
  <si>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-816243925</t>
  </si>
  <si>
    <t>https://podminky.urs.cz/item/CS_URS_2024_02/919732221</t>
  </si>
  <si>
    <t>74</t>
  </si>
  <si>
    <t>-1415987929</t>
  </si>
  <si>
    <t>89</t>
  </si>
  <si>
    <t>Ostatní konstrukce</t>
  </si>
  <si>
    <t>75</t>
  </si>
  <si>
    <t>899204112</t>
  </si>
  <si>
    <t>Osazení mříží litinových včetně rámů a košů na bahno pro třídu zatížení D400, E600</t>
  </si>
  <si>
    <t>-1710225022</t>
  </si>
  <si>
    <t>https://podminky.urs.cz/item/CS_URS_2024_02/899204112</t>
  </si>
  <si>
    <t>76</t>
  </si>
  <si>
    <t>dodávka-76</t>
  </si>
  <si>
    <t>Kalový koš velký</t>
  </si>
  <si>
    <t>859096574</t>
  </si>
  <si>
    <t>77</t>
  </si>
  <si>
    <t>dodávka-77</t>
  </si>
  <si>
    <t>Plastová mříž D400 vč.rámu</t>
  </si>
  <si>
    <t>-20743410</t>
  </si>
  <si>
    <t>78</t>
  </si>
  <si>
    <t>452112132</t>
  </si>
  <si>
    <t>Osazení betonových dílců prstenců nebo rámů pod poklopy a mříže, výšky přes 200 mm</t>
  </si>
  <si>
    <t>366939838</t>
  </si>
  <si>
    <t>https://podminky.urs.cz/item/CS_URS_2024_02/452112132</t>
  </si>
  <si>
    <t>79</t>
  </si>
  <si>
    <t>59223864</t>
  </si>
  <si>
    <t>prstenec pro uliční vpusť vyrovnávací betonový 390x60x130mm</t>
  </si>
  <si>
    <t>-601212990</t>
  </si>
  <si>
    <t>80</t>
  </si>
  <si>
    <t>895941351</t>
  </si>
  <si>
    <t>Osazení vpusti uliční z betonových dílců DN 500 skruž horní pro čtvercovou vtokovou mříž</t>
  </si>
  <si>
    <t>100773001</t>
  </si>
  <si>
    <t>https://podminky.urs.cz/item/CS_URS_2024_02/895941351</t>
  </si>
  <si>
    <t>81</t>
  </si>
  <si>
    <t>59224460</t>
  </si>
  <si>
    <t>vpusť uliční DN 500 betonová 500x190x65mm čtvercový poklop</t>
  </si>
  <si>
    <t>-613663485</t>
  </si>
  <si>
    <t>82</t>
  </si>
  <si>
    <t>895941362</t>
  </si>
  <si>
    <t>Osazení vpusti uliční z betonových dílců DN 500 skruž středová 590 mm</t>
  </si>
  <si>
    <t>153802215</t>
  </si>
  <si>
    <t>https://podminky.urs.cz/item/CS_URS_2024_02/895941362</t>
  </si>
  <si>
    <t>83</t>
  </si>
  <si>
    <t>59224462</t>
  </si>
  <si>
    <t>vpusť uliční DN 500 skruž průběžná vysoká betonová 500/590x65mm</t>
  </si>
  <si>
    <t>1019824131</t>
  </si>
  <si>
    <t>84</t>
  </si>
  <si>
    <t>895941361</t>
  </si>
  <si>
    <t>Osazení vpusti uliční z betonových dílců DN 500 skruž středová 290 mm</t>
  </si>
  <si>
    <t>-2080438475</t>
  </si>
  <si>
    <t>https://podminky.urs.cz/item/CS_URS_2024_02/895941361</t>
  </si>
  <si>
    <t>85</t>
  </si>
  <si>
    <t>59224461</t>
  </si>
  <si>
    <t>vpusť uliční DN 500 skruž průběžná nízká betonová 500/290x65mm</t>
  </si>
  <si>
    <t>-423859683</t>
  </si>
  <si>
    <t>86</t>
  </si>
  <si>
    <t>895941366</t>
  </si>
  <si>
    <t>Osazení vpusti uliční z betonových dílců DN 500 skruž průběžná s výtokem</t>
  </si>
  <si>
    <t>-658114872</t>
  </si>
  <si>
    <t>https://podminky.urs.cz/item/CS_URS_2024_02/895941366</t>
  </si>
  <si>
    <t>87</t>
  </si>
  <si>
    <t>59224463</t>
  </si>
  <si>
    <t>vpusť uliční DN 500 skruž průběžná 500/590x65mm betonová s odtokem 150mm</t>
  </si>
  <si>
    <t>-964175715</t>
  </si>
  <si>
    <t>88</t>
  </si>
  <si>
    <t>895941343</t>
  </si>
  <si>
    <t>Osazení vpusti uliční z betonových dílců DN 500 dno vysoké s kalištěm</t>
  </si>
  <si>
    <t>-1070881099</t>
  </si>
  <si>
    <t>https://podminky.urs.cz/item/CS_URS_2024_02/895941343</t>
  </si>
  <si>
    <t>59224470</t>
  </si>
  <si>
    <t>vpusť uliční DN 500 kaliště vysoké 500/525x65mm</t>
  </si>
  <si>
    <t>629024992</t>
  </si>
  <si>
    <t>90</t>
  </si>
  <si>
    <t>899620121</t>
  </si>
  <si>
    <t>Obetonování plastových šachet z polypropylenu betonem prostým v otevřeném výkopu, beton tř. C 12/15</t>
  </si>
  <si>
    <t>-1558872978</t>
  </si>
  <si>
    <t>https://podminky.urs.cz/item/CS_URS_2024_02/899620121</t>
  </si>
  <si>
    <t>91</t>
  </si>
  <si>
    <t>899331111</t>
  </si>
  <si>
    <t>Výšková úprava uličního vstupu nebo vpusti do 200 mm zvýšením poklopu</t>
  </si>
  <si>
    <t>-469946469</t>
  </si>
  <si>
    <t>Ostatní konstrukce a práce, bourání</t>
  </si>
  <si>
    <t>92</t>
  </si>
  <si>
    <t>212752702</t>
  </si>
  <si>
    <t>Trativody z drenážních trubek pro liniové stavby a komunikace se zřízením štěrkového lože pod trubky a s jejich obsypem v otevřeném výkopu trubka tunelová jednovrstvá PVC-U SN 4 perforace 220° DN 150</t>
  </si>
  <si>
    <t>-1154124378</t>
  </si>
  <si>
    <t>https://podminky.urs.cz/item/CS_URS_2024_02/212752702</t>
  </si>
  <si>
    <t>93</t>
  </si>
  <si>
    <t>28610550</t>
  </si>
  <si>
    <t>koncová zátka tunelového drenážního potrubí systému inženýrských liniových staveb DN 150</t>
  </si>
  <si>
    <t>-547182777</t>
  </si>
  <si>
    <t>94</t>
  </si>
  <si>
    <t>919726121</t>
  </si>
  <si>
    <t>Geotextilie netkaná pro ochranu, separaci nebo filtraci měrná hmotnost do 200 g/m2</t>
  </si>
  <si>
    <t>-637799461</t>
  </si>
  <si>
    <t>https://podminky.urs.cz/item/CS_URS_2024_02/919726121</t>
  </si>
  <si>
    <t>Poznámka k položce:_x000d_
Obalení drenážní rýhy+ trativodu</t>
  </si>
  <si>
    <t>95</t>
  </si>
  <si>
    <t>894812611</t>
  </si>
  <si>
    <t>Revizní a čistící šachta z polypropylenu PP vyříznutí a utěsnění otvoru ve stěně šachty DN 110</t>
  </si>
  <si>
    <t>-1291642725</t>
  </si>
  <si>
    <t>https://podminky.urs.cz/item/CS_URS_2024_02/894812611</t>
  </si>
  <si>
    <t>Poznámka k položce:_x000d_
Napojení trativodu</t>
  </si>
  <si>
    <t>96</t>
  </si>
  <si>
    <t>dodmtž-96</t>
  </si>
  <si>
    <t>spojka IN-SITU DN100</t>
  </si>
  <si>
    <t>2058421109</t>
  </si>
  <si>
    <t>97</t>
  </si>
  <si>
    <t>871313121</t>
  </si>
  <si>
    <t>Montáž kanalizačního potrubí z tvrdého PVC-U hladkého plnostěnného tuhost SN 8 DN 160</t>
  </si>
  <si>
    <t>-274582333</t>
  </si>
  <si>
    <t>https://podminky.urs.cz/item/CS_URS_2024_02/871313121</t>
  </si>
  <si>
    <t>98</t>
  </si>
  <si>
    <t>28611164</t>
  </si>
  <si>
    <t>trubka kanalizační PVC-U plnostěnná jednovrstvá DN 160x1000mm SN8</t>
  </si>
  <si>
    <t>-1226766450</t>
  </si>
  <si>
    <t>99</t>
  </si>
  <si>
    <t>877310310</t>
  </si>
  <si>
    <t>Montáž tvarovek na kanalizačním plastovém potrubí z PP nebo PVC-U hladkého plnostěnného kolen, víček nebo hrdlových uzávěrů DN 150</t>
  </si>
  <si>
    <t>894085357</t>
  </si>
  <si>
    <t>https://podminky.urs.cz/item/CS_URS_2024_02/877310310</t>
  </si>
  <si>
    <t>100</t>
  </si>
  <si>
    <t>28611362</t>
  </si>
  <si>
    <t>koleno kanalizační PVC KG 160x67°</t>
  </si>
  <si>
    <t>1179091948</t>
  </si>
  <si>
    <t>101</t>
  </si>
  <si>
    <t>28611363</t>
  </si>
  <si>
    <t>koleno kanalizační PVC KG 160x87°</t>
  </si>
  <si>
    <t>-479331702</t>
  </si>
  <si>
    <t>102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</si>
  <si>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</si>
  <si>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</si>
  <si>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-1142474477</t>
  </si>
  <si>
    <t>https://podminky.urs.cz/item/CS_URS_2024_02/916231213</t>
  </si>
  <si>
    <t>18+44+15+28+45+31+23+21+34+10</t>
  </si>
  <si>
    <t>103</t>
  </si>
  <si>
    <t>59217018</t>
  </si>
  <si>
    <t>obrubník betonový chodníkový 1000x80x200mm</t>
  </si>
  <si>
    <t>-376509091</t>
  </si>
  <si>
    <t>118</t>
  </si>
  <si>
    <t>59217016-1</t>
  </si>
  <si>
    <t>obrubník betonový chodníkový 1000x80x250mm poloměr R0,5</t>
  </si>
  <si>
    <t>122407115</t>
  </si>
  <si>
    <t>119</t>
  </si>
  <si>
    <t>59217016-2</t>
  </si>
  <si>
    <t>obrubník betonový chodníkový 1000x80x250mm poloměr R1</t>
  </si>
  <si>
    <t>-899043522</t>
  </si>
  <si>
    <t>104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</si>
  <si>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</si>
  <si>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</si>
  <si>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2046874518</t>
  </si>
  <si>
    <t>https://podminky.urs.cz/item/CS_URS_2024_02/916131213</t>
  </si>
  <si>
    <t>47+68+63</t>
  </si>
  <si>
    <t>122</t>
  </si>
  <si>
    <t>105</t>
  </si>
  <si>
    <t>59217072</t>
  </si>
  <si>
    <t>obrubník silniční betonový 1000x100x250mm</t>
  </si>
  <si>
    <t>-469485845</t>
  </si>
  <si>
    <t>106</t>
  </si>
  <si>
    <t>59217029</t>
  </si>
  <si>
    <t>obrubník silniční betonový nájezdový 1000x150x150mm</t>
  </si>
  <si>
    <t>-1173650304</t>
  </si>
  <si>
    <t>107</t>
  </si>
  <si>
    <t>914511112</t>
  </si>
  <si>
    <t>Montáž sloupku dopravních značek délky do 3,5 m do hliníkové patky pro sloupek D 60 mm</t>
  </si>
  <si>
    <t>-319904386</t>
  </si>
  <si>
    <t>https://podminky.urs.cz/item/CS_URS_2024_02/914511112</t>
  </si>
  <si>
    <t>108</t>
  </si>
  <si>
    <t>40445225</t>
  </si>
  <si>
    <t>sloupek pro dopravní značku Zn D 60mm v 3,5m</t>
  </si>
  <si>
    <t>1181435825</t>
  </si>
  <si>
    <t>109</t>
  </si>
  <si>
    <t>914111111</t>
  </si>
  <si>
    <t>Montáž svislé dopravní značky základní velikosti do 1 m2 objímkami na sloupky nebo konzoly</t>
  </si>
  <si>
    <t>-446422324</t>
  </si>
  <si>
    <t>https://podminky.urs.cz/item/CS_URS_2024_02/914111111</t>
  </si>
  <si>
    <t>110</t>
  </si>
  <si>
    <t>40445625</t>
  </si>
  <si>
    <t>informativní značky provozní IP8, IP9, IP11-IP13 500x700mm</t>
  </si>
  <si>
    <t>-539705843</t>
  </si>
  <si>
    <t>111</t>
  </si>
  <si>
    <t>40445649</t>
  </si>
  <si>
    <t>dodatkové tabulky E3-E5, E8, E14-E16 500x150mm</t>
  </si>
  <si>
    <t>-1392619360</t>
  </si>
  <si>
    <t>112</t>
  </si>
  <si>
    <t>40445650</t>
  </si>
  <si>
    <t>dodatkové tabulky E7, E12, E13 500x300mm</t>
  </si>
  <si>
    <t>-1987829769</t>
  </si>
  <si>
    <t>113</t>
  </si>
  <si>
    <t>915621111</t>
  </si>
  <si>
    <t>Předznačení pro vodorovné značení stříkané barvou nebo prováděné z nátěrových hmot plošné šipky, symboly, nápisy</t>
  </si>
  <si>
    <t>1708151140</t>
  </si>
  <si>
    <t>https://podminky.urs.cz/item/CS_URS_2024_02/915621111</t>
  </si>
  <si>
    <t>114</t>
  </si>
  <si>
    <t>915131111</t>
  </si>
  <si>
    <t>Vodorovné dopravní značení stříkané barvou přechody pro chodce, šipky, symboly bílé základní</t>
  </si>
  <si>
    <t>-1445318847</t>
  </si>
  <si>
    <t>https://podminky.urs.cz/item/CS_URS_2024_02/915131111</t>
  </si>
  <si>
    <t>115</t>
  </si>
  <si>
    <t>dodmtž-115</t>
  </si>
  <si>
    <t>Plastové terčíky bílá barva - V10b</t>
  </si>
  <si>
    <t>779528260</t>
  </si>
  <si>
    <t>998</t>
  </si>
  <si>
    <t>Přesun hmot</t>
  </si>
  <si>
    <t>116</t>
  </si>
  <si>
    <t>998223011</t>
  </si>
  <si>
    <t>Přesun hmot pro pozemní komunikace s krytem dlážděným dopravní vzdálenost do 200 m jakékoliv délky objektu</t>
  </si>
  <si>
    <t>-607880326</t>
  </si>
  <si>
    <t>https://podminky.urs.cz/item/CS_URS_2024_02/998223011</t>
  </si>
  <si>
    <t>Objekt:</t>
  </si>
  <si>
    <t>VRN - Vedlejší náklady</t>
  </si>
  <si>
    <t>Geodetické zaměření skutečného provedení</t>
  </si>
  <si>
    <t>1187462652</t>
  </si>
  <si>
    <t>Vytýčení stavby</t>
  </si>
  <si>
    <t>-632394673</t>
  </si>
  <si>
    <t>Dokumentace skutečného provedení</t>
  </si>
  <si>
    <t>1401195609</t>
  </si>
  <si>
    <t>Geometrický plán</t>
  </si>
  <si>
    <t>694373283</t>
  </si>
  <si>
    <t>Projekt přechodného dopravního značení včetně odsouhlasení</t>
  </si>
  <si>
    <t>2074293645</t>
  </si>
  <si>
    <t>Aktualizace dokladové části PD</t>
  </si>
  <si>
    <t>277877396</t>
  </si>
  <si>
    <t>GZS (Global zařízení staveniště)</t>
  </si>
  <si>
    <t>1321179734</t>
  </si>
  <si>
    <t>Poznámka k položce:_x000d_
Kanceláře, sklady, mobilní WC, oplocení, dočasné ochranné hrazení, BOZP,info tabule, čištění komunikací, provizorní přejezdy, přechody apod.</t>
  </si>
  <si>
    <t>Dopravní opatření - realizace (dočasné DZ po dobu stavby)</t>
  </si>
  <si>
    <t>-300223137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</si>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</sst>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19735112" TargetMode="External" /><Relationship Id="rId2" Type="http://schemas.openxmlformats.org/officeDocument/2006/relationships/hyperlink" Target="https://podminky.urs.cz/item/CS_URS_2024_02/113107342" TargetMode="External" /><Relationship Id="rId3" Type="http://schemas.openxmlformats.org/officeDocument/2006/relationships/hyperlink" Target="https://podminky.urs.cz/item/CS_URS_2024_02/113107323" TargetMode="External" /><Relationship Id="rId4" Type="http://schemas.openxmlformats.org/officeDocument/2006/relationships/hyperlink" Target="https://podminky.urs.cz/item/CS_URS_2024_02/113106123" TargetMode="External" /><Relationship Id="rId5" Type="http://schemas.openxmlformats.org/officeDocument/2006/relationships/hyperlink" Target="https://podminky.urs.cz/item/CS_URS_2024_02/184818242" TargetMode="External" /><Relationship Id="rId6" Type="http://schemas.openxmlformats.org/officeDocument/2006/relationships/hyperlink" Target="https://podminky.urs.cz/item/CS_URS_2024_02/919726122" TargetMode="External" /><Relationship Id="rId7" Type="http://schemas.openxmlformats.org/officeDocument/2006/relationships/hyperlink" Target="https://podminky.urs.cz/item/CS_URS_2024_02/113202111" TargetMode="External" /><Relationship Id="rId8" Type="http://schemas.openxmlformats.org/officeDocument/2006/relationships/hyperlink" Target="https://podminky.urs.cz/item/CS_URS_2024_02/966006132" TargetMode="External" /><Relationship Id="rId9" Type="http://schemas.openxmlformats.org/officeDocument/2006/relationships/hyperlink" Target="https://podminky.urs.cz/item/CS_URS_2024_02/358315114" TargetMode="External" /><Relationship Id="rId10" Type="http://schemas.openxmlformats.org/officeDocument/2006/relationships/hyperlink" Target="https://podminky.urs.cz/item/CS_URS_2024_02/112101102" TargetMode="External" /><Relationship Id="rId11" Type="http://schemas.openxmlformats.org/officeDocument/2006/relationships/hyperlink" Target="https://podminky.urs.cz/item/CS_URS_2024_02/112251102" TargetMode="External" /><Relationship Id="rId12" Type="http://schemas.openxmlformats.org/officeDocument/2006/relationships/hyperlink" Target="https://podminky.urs.cz/item/CS_URS_2024_02/162201402" TargetMode="External" /><Relationship Id="rId13" Type="http://schemas.openxmlformats.org/officeDocument/2006/relationships/hyperlink" Target="https://podminky.urs.cz/item/CS_URS_2024_02/162201412" TargetMode="External" /><Relationship Id="rId14" Type="http://schemas.openxmlformats.org/officeDocument/2006/relationships/hyperlink" Target="https://podminky.urs.cz/item/CS_URS_2024_02/162201422" TargetMode="External" /><Relationship Id="rId15" Type="http://schemas.openxmlformats.org/officeDocument/2006/relationships/hyperlink" Target="https://podminky.urs.cz/item/CS_URS_2024_02/997221551" TargetMode="External" /><Relationship Id="rId16" Type="http://schemas.openxmlformats.org/officeDocument/2006/relationships/hyperlink" Target="https://podminky.urs.cz/item/CS_URS_2024_02/997221559" TargetMode="External" /><Relationship Id="rId17" Type="http://schemas.openxmlformats.org/officeDocument/2006/relationships/hyperlink" Target="https://podminky.urs.cz/item/CS_URS_2024_02/997221861" TargetMode="External" /><Relationship Id="rId18" Type="http://schemas.openxmlformats.org/officeDocument/2006/relationships/hyperlink" Target="https://podminky.urs.cz/item/CS_URS_2024_02/997221873" TargetMode="External" /><Relationship Id="rId19" Type="http://schemas.openxmlformats.org/officeDocument/2006/relationships/hyperlink" Target="https://podminky.urs.cz/item/CS_URS_2024_02/997221875" TargetMode="External" /><Relationship Id="rId20" Type="http://schemas.openxmlformats.org/officeDocument/2006/relationships/hyperlink" Target="https://podminky.urs.cz/item/CS_URS_2024_02/997221858" TargetMode="External" /><Relationship Id="rId21" Type="http://schemas.openxmlformats.org/officeDocument/2006/relationships/hyperlink" Target="https://podminky.urs.cz/item/CS_URS_2024_02/121151113" TargetMode="External" /><Relationship Id="rId22" Type="http://schemas.openxmlformats.org/officeDocument/2006/relationships/hyperlink" Target="https://podminky.urs.cz/item/CS_URS_2024_02/122211101" TargetMode="External" /><Relationship Id="rId23" Type="http://schemas.openxmlformats.org/officeDocument/2006/relationships/hyperlink" Target="https://podminky.urs.cz/item/CS_URS_2024_02/122251103" TargetMode="External" /><Relationship Id="rId24" Type="http://schemas.openxmlformats.org/officeDocument/2006/relationships/hyperlink" Target="https://podminky.urs.cz/item/CS_URS_2024_02/132251102" TargetMode="External" /><Relationship Id="rId25" Type="http://schemas.openxmlformats.org/officeDocument/2006/relationships/hyperlink" Target="https://podminky.urs.cz/item/CS_URS_2024_02/133251101" TargetMode="External" /><Relationship Id="rId26" Type="http://schemas.openxmlformats.org/officeDocument/2006/relationships/hyperlink" Target="https://podminky.urs.cz/item/CS_URS_2024_02/174151101" TargetMode="External" /><Relationship Id="rId27" Type="http://schemas.openxmlformats.org/officeDocument/2006/relationships/hyperlink" Target="https://podminky.urs.cz/item/CS_URS_2024_02/162751117" TargetMode="External" /><Relationship Id="rId28" Type="http://schemas.openxmlformats.org/officeDocument/2006/relationships/hyperlink" Target="https://podminky.urs.cz/item/CS_URS_2024_02/171251201" TargetMode="External" /><Relationship Id="rId29" Type="http://schemas.openxmlformats.org/officeDocument/2006/relationships/hyperlink" Target="https://podminky.urs.cz/item/CS_URS_2024_02/171201231" TargetMode="External" /><Relationship Id="rId30" Type="http://schemas.openxmlformats.org/officeDocument/2006/relationships/hyperlink" Target="https://podminky.urs.cz/item/CS_URS_2024_02/181951112" TargetMode="External" /><Relationship Id="rId31" Type="http://schemas.openxmlformats.org/officeDocument/2006/relationships/hyperlink" Target="https://podminky.urs.cz/item/CS_URS_2024_02/043154000" TargetMode="External" /><Relationship Id="rId32" Type="http://schemas.openxmlformats.org/officeDocument/2006/relationships/hyperlink" Target="https://podminky.urs.cz/item/CS_URS_2024_02/122251104.1" TargetMode="External" /><Relationship Id="rId33" Type="http://schemas.openxmlformats.org/officeDocument/2006/relationships/hyperlink" Target="https://podminky.urs.cz/item/CS_URS_2024_02/122211101.1" TargetMode="External" /><Relationship Id="rId34" Type="http://schemas.openxmlformats.org/officeDocument/2006/relationships/hyperlink" Target="https://podminky.urs.cz/item/CS_URS_2024_02/162751117" TargetMode="External" /><Relationship Id="rId35" Type="http://schemas.openxmlformats.org/officeDocument/2006/relationships/hyperlink" Target="https://podminky.urs.cz/item/CS_URS_2024_02/171251201.1" TargetMode="External" /><Relationship Id="rId36" Type="http://schemas.openxmlformats.org/officeDocument/2006/relationships/hyperlink" Target="https://podminky.urs.cz/item/CS_URS_2024_02/171201231.1" TargetMode="External" /><Relationship Id="rId37" Type="http://schemas.openxmlformats.org/officeDocument/2006/relationships/hyperlink" Target="https://podminky.urs.cz/item/CS_URS_2024_02/564951313" TargetMode="External" /><Relationship Id="rId38" Type="http://schemas.openxmlformats.org/officeDocument/2006/relationships/hyperlink" Target="https://podminky.urs.cz/item/CS_URS_2024_02/919726122.1" TargetMode="External" /><Relationship Id="rId39" Type="http://schemas.openxmlformats.org/officeDocument/2006/relationships/hyperlink" Target="https://podminky.urs.cz/item/CS_URS_2024_02/043154000" TargetMode="External" /><Relationship Id="rId40" Type="http://schemas.openxmlformats.org/officeDocument/2006/relationships/hyperlink" Target="https://podminky.urs.cz/item/CS_URS_2024_02/181411131" TargetMode="External" /><Relationship Id="rId41" Type="http://schemas.openxmlformats.org/officeDocument/2006/relationships/hyperlink" Target="https://podminky.urs.cz/item/CS_URS_2024_02/182303111" TargetMode="External" /><Relationship Id="rId42" Type="http://schemas.openxmlformats.org/officeDocument/2006/relationships/hyperlink" Target="https://podminky.urs.cz/item/CS_URS_2024_02/184853511" TargetMode="External" /><Relationship Id="rId43" Type="http://schemas.openxmlformats.org/officeDocument/2006/relationships/hyperlink" Target="https://podminky.urs.cz/item/CS_URS_2024_02/183101322" TargetMode="External" /><Relationship Id="rId44" Type="http://schemas.openxmlformats.org/officeDocument/2006/relationships/hyperlink" Target="https://podminky.urs.cz/item/CS_URS_2024_02/184102118" TargetMode="External" /><Relationship Id="rId45" Type="http://schemas.openxmlformats.org/officeDocument/2006/relationships/hyperlink" Target="https://podminky.urs.cz/item/CS_URS_2024_02/184215132" TargetMode="External" /><Relationship Id="rId46" Type="http://schemas.openxmlformats.org/officeDocument/2006/relationships/hyperlink" Target="https://podminky.urs.cz/item/CS_URS_2024_02/184851111" TargetMode="External" /><Relationship Id="rId47" Type="http://schemas.openxmlformats.org/officeDocument/2006/relationships/hyperlink" Target="https://podminky.urs.cz/item/CS_URS_2024_02/184911431" TargetMode="External" /><Relationship Id="rId48" Type="http://schemas.openxmlformats.org/officeDocument/2006/relationships/hyperlink" Target="https://podminky.urs.cz/item/CS_URS_2024_02/185804312" TargetMode="External" /><Relationship Id="rId49" Type="http://schemas.openxmlformats.org/officeDocument/2006/relationships/hyperlink" Target="https://podminky.urs.cz/item/CS_URS_2024_02/564730101" TargetMode="External" /><Relationship Id="rId50" Type="http://schemas.openxmlformats.org/officeDocument/2006/relationships/hyperlink" Target="https://podminky.urs.cz/item/CS_URS_2024_02/564851011" TargetMode="External" /><Relationship Id="rId51" Type="http://schemas.openxmlformats.org/officeDocument/2006/relationships/hyperlink" Target="https://podminky.urs.cz/item/CS_URS_2024_02/564871111" TargetMode="External" /><Relationship Id="rId52" Type="http://schemas.openxmlformats.org/officeDocument/2006/relationships/hyperlink" Target="https://podminky.urs.cz/item/CS_URS_2024_02/564871116" TargetMode="External" /><Relationship Id="rId53" Type="http://schemas.openxmlformats.org/officeDocument/2006/relationships/hyperlink" Target="https://podminky.urs.cz/item/CS_URS_2024_02/577134031" TargetMode="External" /><Relationship Id="rId54" Type="http://schemas.openxmlformats.org/officeDocument/2006/relationships/hyperlink" Target="https://podminky.urs.cz/item/CS_URS_2024_02/565155101" TargetMode="External" /><Relationship Id="rId55" Type="http://schemas.openxmlformats.org/officeDocument/2006/relationships/hyperlink" Target="https://podminky.urs.cz/item/CS_URS_2024_02/573111112" TargetMode="External" /><Relationship Id="rId56" Type="http://schemas.openxmlformats.org/officeDocument/2006/relationships/hyperlink" Target="https://podminky.urs.cz/item/CS_URS_2024_02/573211106" TargetMode="External" /><Relationship Id="rId57" Type="http://schemas.openxmlformats.org/officeDocument/2006/relationships/hyperlink" Target="https://podminky.urs.cz/item/CS_URS_2024_02/596212353" TargetMode="External" /><Relationship Id="rId58" Type="http://schemas.openxmlformats.org/officeDocument/2006/relationships/hyperlink" Target="https://podminky.urs.cz/item/CS_URS_2024_02/593532114" TargetMode="External" /><Relationship Id="rId59" Type="http://schemas.openxmlformats.org/officeDocument/2006/relationships/hyperlink" Target="https://podminky.urs.cz/item/CS_URS_2024_02/596211113" TargetMode="External" /><Relationship Id="rId60" Type="http://schemas.openxmlformats.org/officeDocument/2006/relationships/hyperlink" Target="https://podminky.urs.cz/item/CS_URS_2024_02/919732221" TargetMode="External" /><Relationship Id="rId61" Type="http://schemas.openxmlformats.org/officeDocument/2006/relationships/hyperlink" Target="https://podminky.urs.cz/item/CS_URS_2024_02/043154000" TargetMode="External" /><Relationship Id="rId62" Type="http://schemas.openxmlformats.org/officeDocument/2006/relationships/hyperlink" Target="https://podminky.urs.cz/item/CS_URS_2024_02/899204112" TargetMode="External" /><Relationship Id="rId63" Type="http://schemas.openxmlformats.org/officeDocument/2006/relationships/hyperlink" Target="https://podminky.urs.cz/item/CS_URS_2024_02/452112132" TargetMode="External" /><Relationship Id="rId64" Type="http://schemas.openxmlformats.org/officeDocument/2006/relationships/hyperlink" Target="https://podminky.urs.cz/item/CS_URS_2024_02/895941351" TargetMode="External" /><Relationship Id="rId65" Type="http://schemas.openxmlformats.org/officeDocument/2006/relationships/hyperlink" Target="https://podminky.urs.cz/item/CS_URS_2024_02/895941362" TargetMode="External" /><Relationship Id="rId66" Type="http://schemas.openxmlformats.org/officeDocument/2006/relationships/hyperlink" Target="https://podminky.urs.cz/item/CS_URS_2024_02/895941361" TargetMode="External" /><Relationship Id="rId67" Type="http://schemas.openxmlformats.org/officeDocument/2006/relationships/hyperlink" Target="https://podminky.urs.cz/item/CS_URS_2024_02/895941366" TargetMode="External" /><Relationship Id="rId68" Type="http://schemas.openxmlformats.org/officeDocument/2006/relationships/hyperlink" Target="https://podminky.urs.cz/item/CS_URS_2024_02/895941343" TargetMode="External" /><Relationship Id="rId69" Type="http://schemas.openxmlformats.org/officeDocument/2006/relationships/hyperlink" Target="https://podminky.urs.cz/item/CS_URS_2024_02/899620121" TargetMode="External" /><Relationship Id="rId70" Type="http://schemas.openxmlformats.org/officeDocument/2006/relationships/hyperlink" Target="https://podminky.urs.cz/item/CS_URS_2024_02/212752702" TargetMode="External" /><Relationship Id="rId71" Type="http://schemas.openxmlformats.org/officeDocument/2006/relationships/hyperlink" Target="https://podminky.urs.cz/item/CS_URS_2024_02/919726121" TargetMode="External" /><Relationship Id="rId72" Type="http://schemas.openxmlformats.org/officeDocument/2006/relationships/hyperlink" Target="https://podminky.urs.cz/item/CS_URS_2024_02/894812611" TargetMode="External" /><Relationship Id="rId73" Type="http://schemas.openxmlformats.org/officeDocument/2006/relationships/hyperlink" Target="https://podminky.urs.cz/item/CS_URS_2024_02/871313121" TargetMode="External" /><Relationship Id="rId74" Type="http://schemas.openxmlformats.org/officeDocument/2006/relationships/hyperlink" Target="https://podminky.urs.cz/item/CS_URS_2024_02/877310310" TargetMode="External" /><Relationship Id="rId75" Type="http://schemas.openxmlformats.org/officeDocument/2006/relationships/hyperlink" Target="https://podminky.urs.cz/item/CS_URS_2024_02/916231213" TargetMode="External" /><Relationship Id="rId76" Type="http://schemas.openxmlformats.org/officeDocument/2006/relationships/hyperlink" Target="https://podminky.urs.cz/item/CS_URS_2024_02/916131213" TargetMode="External" /><Relationship Id="rId77" Type="http://schemas.openxmlformats.org/officeDocument/2006/relationships/hyperlink" Target="https://podminky.urs.cz/item/CS_URS_2024_02/914511112" TargetMode="External" /><Relationship Id="rId78" Type="http://schemas.openxmlformats.org/officeDocument/2006/relationships/hyperlink" Target="https://podminky.urs.cz/item/CS_URS_2024_02/914111111" TargetMode="External" /><Relationship Id="rId79" Type="http://schemas.openxmlformats.org/officeDocument/2006/relationships/hyperlink" Target="https://podminky.urs.cz/item/CS_URS_2024_02/915621111" TargetMode="External" /><Relationship Id="rId80" Type="http://schemas.openxmlformats.org/officeDocument/2006/relationships/hyperlink" Target="https://podminky.urs.cz/item/CS_URS_2024_02/915131111" TargetMode="External" /><Relationship Id="rId81" Type="http://schemas.openxmlformats.org/officeDocument/2006/relationships/hyperlink" Target="https://podminky.urs.cz/item/CS_URS_2024_02/998223011" TargetMode="External" /><Relationship Id="rId8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37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39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PROINK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Výstavba parkovací plochy na ul. Na Kopci v Karviné-Mizerově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ul. Na Kopci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2. 7. 2024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Magistrát města Karviná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PROINK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75</v>
      </c>
      <c r="BT54" s="110" t="s">
        <v>76</v>
      </c>
      <c r="BV54" s="110" t="s">
        <v>77</v>
      </c>
      <c r="BW54" s="110" t="s">
        <v>5</v>
      </c>
      <c r="BX54" s="110" t="s">
        <v>78</v>
      </c>
      <c r="CL54" s="110" t="s">
        <v>19</v>
      </c>
    </row>
    <row r="55" s="7" customFormat="1" ht="24.75" customHeight="1">
      <c r="A55" s="111" t="s">
        <v>79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'PROINK - Výstavba parkova...'!J28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80</v>
      </c>
      <c r="AR55" s="118"/>
      <c r="AS55" s="119">
        <v>0</v>
      </c>
      <c r="AT55" s="120">
        <f>ROUND(SUM(AV55:AW55),2)</f>
        <v>0</v>
      </c>
      <c r="AU55" s="121">
        <f>'PROINK - Výstavba parkova...'!P83</f>
        <v>0</v>
      </c>
      <c r="AV55" s="120">
        <f>'PROINK - Výstavba parkova...'!J31</f>
        <v>0</v>
      </c>
      <c r="AW55" s="120">
        <f>'PROINK - Výstavba parkova...'!J32</f>
        <v>0</v>
      </c>
      <c r="AX55" s="120">
        <f>'PROINK - Výstavba parkova...'!J33</f>
        <v>0</v>
      </c>
      <c r="AY55" s="120">
        <f>'PROINK - Výstavba parkova...'!J34</f>
        <v>0</v>
      </c>
      <c r="AZ55" s="120">
        <f>'PROINK - Výstavba parkova...'!F31</f>
        <v>0</v>
      </c>
      <c r="BA55" s="120">
        <f>'PROINK - Výstavba parkova...'!F32</f>
        <v>0</v>
      </c>
      <c r="BB55" s="120">
        <f>'PROINK - Výstavba parkova...'!F33</f>
        <v>0</v>
      </c>
      <c r="BC55" s="120">
        <f>'PROINK - Výstavba parkova...'!F34</f>
        <v>0</v>
      </c>
      <c r="BD55" s="122">
        <f>'PROINK - Výstavba parkova...'!F35</f>
        <v>0</v>
      </c>
      <c r="BE55" s="7"/>
      <c r="BT55" s="123" t="s">
        <v>81</v>
      </c>
      <c r="BU55" s="123" t="s">
        <v>82</v>
      </c>
      <c r="BV55" s="123" t="s">
        <v>77</v>
      </c>
      <c r="BW55" s="123" t="s">
        <v>5</v>
      </c>
      <c r="BX55" s="123" t="s">
        <v>78</v>
      </c>
      <c r="CL55" s="123" t="s">
        <v>19</v>
      </c>
    </row>
    <row r="56" s="7" customFormat="1" ht="16.5" customHeight="1">
      <c r="A56" s="111" t="s">
        <v>79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'VRN - Vedlejší náklady'!J30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80</v>
      </c>
      <c r="AR56" s="118"/>
      <c r="AS56" s="124">
        <v>0</v>
      </c>
      <c r="AT56" s="125">
        <f>ROUND(SUM(AV56:AW56),2)</f>
        <v>0</v>
      </c>
      <c r="AU56" s="126">
        <f>'VRN - Vedlejší náklady'!P80</f>
        <v>0</v>
      </c>
      <c r="AV56" s="125">
        <f>'VRN - Vedlejší náklady'!J33</f>
        <v>0</v>
      </c>
      <c r="AW56" s="125">
        <f>'VRN - Vedlejší náklady'!J34</f>
        <v>0</v>
      </c>
      <c r="AX56" s="125">
        <f>'VRN - Vedlejší náklady'!J35</f>
        <v>0</v>
      </c>
      <c r="AY56" s="125">
        <f>'VRN - Vedlejší náklady'!J36</f>
        <v>0</v>
      </c>
      <c r="AZ56" s="125">
        <f>'VRN - Vedlejší náklady'!F33</f>
        <v>0</v>
      </c>
      <c r="BA56" s="125">
        <f>'VRN - Vedlejší náklady'!F34</f>
        <v>0</v>
      </c>
      <c r="BB56" s="125">
        <f>'VRN - Vedlejší náklady'!F35</f>
        <v>0</v>
      </c>
      <c r="BC56" s="125">
        <f>'VRN - Vedlejší náklady'!F36</f>
        <v>0</v>
      </c>
      <c r="BD56" s="127">
        <f>'VRN - Vedlejší náklady'!F37</f>
        <v>0</v>
      </c>
      <c r="BE56" s="7"/>
      <c r="BT56" s="123" t="s">
        <v>81</v>
      </c>
      <c r="BV56" s="123" t="s">
        <v>77</v>
      </c>
      <c r="BW56" s="123" t="s">
        <v>85</v>
      </c>
      <c r="BX56" s="123" t="s">
        <v>5</v>
      </c>
      <c r="CL56" s="123" t="s">
        <v>19</v>
      </c>
      <c r="CM56" s="123" t="s">
        <v>86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PlI04ENPX5cYRpDAom5bEfIanRuD+aVyLB24LBLiNI0PwrvaZ4HrsPbHYPhoeq25GyXXSTHGUz/3tHLTTypXzQ==" hashValue="yTnuwwhGUEbpQF2/M3nt3F0VUFQnKQS1rGpYVAlHx7IiBBnrA7PsWoFNct3aaOFGPXJO5FqzvVNOfkU3CSKzig==" algorithmName="SHA-512" password="C4E3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PROINK - Výstavba parkova...'!C2" display="/"/>
    <hyperlink ref="A56" location="'VRN - Vedlejší nákla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1"/>
      <c r="AT3" s="18" t="s">
        <v>86</v>
      </c>
    </row>
    <row r="4" s="1" customFormat="1" ht="24.96" customHeight="1">
      <c r="B4" s="21"/>
      <c r="D4" s="130" t="s">
        <v>87</v>
      </c>
      <c r="L4" s="21"/>
      <c r="M4" s="131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32" t="s">
        <v>16</v>
      </c>
      <c r="E6" s="39"/>
      <c r="F6" s="39"/>
      <c r="G6" s="39"/>
      <c r="H6" s="39"/>
      <c r="I6" s="39"/>
      <c r="J6" s="39"/>
      <c r="K6" s="39"/>
      <c r="L6" s="133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4" t="s">
        <v>17</v>
      </c>
      <c r="F7" s="39"/>
      <c r="G7" s="39"/>
      <c r="H7" s="39"/>
      <c r="I7" s="39"/>
      <c r="J7" s="39"/>
      <c r="K7" s="39"/>
      <c r="L7" s="133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33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2" t="s">
        <v>18</v>
      </c>
      <c r="E9" s="39"/>
      <c r="F9" s="135" t="s">
        <v>19</v>
      </c>
      <c r="G9" s="39"/>
      <c r="H9" s="39"/>
      <c r="I9" s="132" t="s">
        <v>20</v>
      </c>
      <c r="J9" s="135" t="s">
        <v>19</v>
      </c>
      <c r="K9" s="39"/>
      <c r="L9" s="133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2" t="s">
        <v>21</v>
      </c>
      <c r="E10" s="39"/>
      <c r="F10" s="135" t="s">
        <v>22</v>
      </c>
      <c r="G10" s="39"/>
      <c r="H10" s="39"/>
      <c r="I10" s="132" t="s">
        <v>23</v>
      </c>
      <c r="J10" s="136" t="str">
        <f>'Rekapitulace stavby'!AN8</f>
        <v>2. 7. 2024</v>
      </c>
      <c r="K10" s="39"/>
      <c r="L10" s="13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3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2" t="s">
        <v>25</v>
      </c>
      <c r="E12" s="39"/>
      <c r="F12" s="39"/>
      <c r="G12" s="39"/>
      <c r="H12" s="39"/>
      <c r="I12" s="132" t="s">
        <v>26</v>
      </c>
      <c r="J12" s="135" t="s">
        <v>27</v>
      </c>
      <c r="K12" s="39"/>
      <c r="L12" s="133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5" t="s">
        <v>28</v>
      </c>
      <c r="F13" s="39"/>
      <c r="G13" s="39"/>
      <c r="H13" s="39"/>
      <c r="I13" s="132" t="s">
        <v>29</v>
      </c>
      <c r="J13" s="135" t="s">
        <v>30</v>
      </c>
      <c r="K13" s="39"/>
      <c r="L13" s="133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33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2" t="s">
        <v>31</v>
      </c>
      <c r="E15" s="39"/>
      <c r="F15" s="39"/>
      <c r="G15" s="39"/>
      <c r="H15" s="39"/>
      <c r="I15" s="132" t="s">
        <v>26</v>
      </c>
      <c r="J15" s="34" t="str">
        <f>'Rekapitulace stavby'!AN13</f>
        <v>Vyplň údaj</v>
      </c>
      <c r="K15" s="39"/>
      <c r="L15" s="133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5"/>
      <c r="G16" s="135"/>
      <c r="H16" s="135"/>
      <c r="I16" s="132" t="s">
        <v>29</v>
      </c>
      <c r="J16" s="34" t="str">
        <f>'Rekapitulace stavby'!AN14</f>
        <v>Vyplň údaj</v>
      </c>
      <c r="K16" s="39"/>
      <c r="L16" s="133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33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2" t="s">
        <v>33</v>
      </c>
      <c r="E18" s="39"/>
      <c r="F18" s="39"/>
      <c r="G18" s="39"/>
      <c r="H18" s="39"/>
      <c r="I18" s="132" t="s">
        <v>26</v>
      </c>
      <c r="J18" s="135" t="str">
        <f>IF('Rekapitulace stavby'!AN16="","",'Rekapitulace stavby'!AN16)</f>
        <v/>
      </c>
      <c r="K18" s="39"/>
      <c r="L18" s="133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5" t="str">
        <f>IF('Rekapitulace stavby'!E17="","",'Rekapitulace stavby'!E17)</f>
        <v xml:space="preserve"> </v>
      </c>
      <c r="F19" s="39"/>
      <c r="G19" s="39"/>
      <c r="H19" s="39"/>
      <c r="I19" s="132" t="s">
        <v>29</v>
      </c>
      <c r="J19" s="135" t="str">
        <f>IF('Rekapitulace stavby'!AN17="","",'Rekapitulace stavby'!AN17)</f>
        <v/>
      </c>
      <c r="K19" s="39"/>
      <c r="L19" s="133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33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2" t="s">
        <v>36</v>
      </c>
      <c r="E21" s="39"/>
      <c r="F21" s="39"/>
      <c r="G21" s="39"/>
      <c r="H21" s="39"/>
      <c r="I21" s="132" t="s">
        <v>26</v>
      </c>
      <c r="J21" s="135" t="s">
        <v>37</v>
      </c>
      <c r="K21" s="39"/>
      <c r="L21" s="133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5" t="s">
        <v>38</v>
      </c>
      <c r="F22" s="39"/>
      <c r="G22" s="39"/>
      <c r="H22" s="39"/>
      <c r="I22" s="132" t="s">
        <v>29</v>
      </c>
      <c r="J22" s="135" t="s">
        <v>39</v>
      </c>
      <c r="K22" s="39"/>
      <c r="L22" s="133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33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2" t="s">
        <v>40</v>
      </c>
      <c r="E24" s="39"/>
      <c r="F24" s="39"/>
      <c r="G24" s="39"/>
      <c r="H24" s="39"/>
      <c r="I24" s="39"/>
      <c r="J24" s="39"/>
      <c r="K24" s="39"/>
      <c r="L24" s="133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7"/>
      <c r="B25" s="138"/>
      <c r="C25" s="137"/>
      <c r="D25" s="137"/>
      <c r="E25" s="139" t="s">
        <v>41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33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1"/>
      <c r="E27" s="141"/>
      <c r="F27" s="141"/>
      <c r="G27" s="141"/>
      <c r="H27" s="141"/>
      <c r="I27" s="141"/>
      <c r="J27" s="141"/>
      <c r="K27" s="141"/>
      <c r="L27" s="133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2" t="s">
        <v>42</v>
      </c>
      <c r="E28" s="39"/>
      <c r="F28" s="39"/>
      <c r="G28" s="39"/>
      <c r="H28" s="39"/>
      <c r="I28" s="39"/>
      <c r="J28" s="143">
        <f>ROUND(J83, 2)</f>
        <v>0</v>
      </c>
      <c r="K28" s="39"/>
      <c r="L28" s="133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1"/>
      <c r="E29" s="141"/>
      <c r="F29" s="141"/>
      <c r="G29" s="141"/>
      <c r="H29" s="141"/>
      <c r="I29" s="141"/>
      <c r="J29" s="141"/>
      <c r="K29" s="141"/>
      <c r="L29" s="133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4" t="s">
        <v>44</v>
      </c>
      <c r="G30" s="39"/>
      <c r="H30" s="39"/>
      <c r="I30" s="144" t="s">
        <v>43</v>
      </c>
      <c r="J30" s="144" t="s">
        <v>45</v>
      </c>
      <c r="K30" s="39"/>
      <c r="L30" s="133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5" t="s">
        <v>46</v>
      </c>
      <c r="E31" s="132" t="s">
        <v>47</v>
      </c>
      <c r="F31" s="146">
        <f>ROUND((SUM(BE83:BE328)),  2)</f>
        <v>0</v>
      </c>
      <c r="G31" s="39"/>
      <c r="H31" s="39"/>
      <c r="I31" s="147">
        <v>0.20999999999999999</v>
      </c>
      <c r="J31" s="146">
        <f>ROUND(((SUM(BE83:BE328))*I31),  2)</f>
        <v>0</v>
      </c>
      <c r="K31" s="39"/>
      <c r="L31" s="133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2" t="s">
        <v>48</v>
      </c>
      <c r="F32" s="146">
        <f>ROUND((SUM(BF83:BF328)),  2)</f>
        <v>0</v>
      </c>
      <c r="G32" s="39"/>
      <c r="H32" s="39"/>
      <c r="I32" s="147">
        <v>0.12</v>
      </c>
      <c r="J32" s="146">
        <f>ROUND(((SUM(BF83:BF328))*I32),  2)</f>
        <v>0</v>
      </c>
      <c r="K32" s="39"/>
      <c r="L32" s="133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2" t="s">
        <v>49</v>
      </c>
      <c r="F33" s="146">
        <f>ROUND((SUM(BG83:BG328)),  2)</f>
        <v>0</v>
      </c>
      <c r="G33" s="39"/>
      <c r="H33" s="39"/>
      <c r="I33" s="147">
        <v>0.20999999999999999</v>
      </c>
      <c r="J33" s="146">
        <f>0</f>
        <v>0</v>
      </c>
      <c r="K33" s="39"/>
      <c r="L33" s="133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2" t="s">
        <v>50</v>
      </c>
      <c r="F34" s="146">
        <f>ROUND((SUM(BH83:BH328)),  2)</f>
        <v>0</v>
      </c>
      <c r="G34" s="39"/>
      <c r="H34" s="39"/>
      <c r="I34" s="147">
        <v>0.12</v>
      </c>
      <c r="J34" s="146">
        <f>0</f>
        <v>0</v>
      </c>
      <c r="K34" s="39"/>
      <c r="L34" s="133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2" t="s">
        <v>51</v>
      </c>
      <c r="F35" s="146">
        <f>ROUND((SUM(BI83:BI328)),  2)</f>
        <v>0</v>
      </c>
      <c r="G35" s="39"/>
      <c r="H35" s="39"/>
      <c r="I35" s="147">
        <v>0</v>
      </c>
      <c r="J35" s="146">
        <f>0</f>
        <v>0</v>
      </c>
      <c r="K35" s="39"/>
      <c r="L35" s="133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33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8"/>
      <c r="D37" s="149" t="s">
        <v>52</v>
      </c>
      <c r="E37" s="150"/>
      <c r="F37" s="150"/>
      <c r="G37" s="151" t="s">
        <v>53</v>
      </c>
      <c r="H37" s="152" t="s">
        <v>54</v>
      </c>
      <c r="I37" s="150"/>
      <c r="J37" s="153">
        <f>SUM(J28:J35)</f>
        <v>0</v>
      </c>
      <c r="K37" s="154"/>
      <c r="L37" s="133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33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33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88</v>
      </c>
      <c r="D43" s="41"/>
      <c r="E43" s="41"/>
      <c r="F43" s="41"/>
      <c r="G43" s="41"/>
      <c r="H43" s="41"/>
      <c r="I43" s="41"/>
      <c r="J43" s="41"/>
      <c r="K43" s="41"/>
      <c r="L43" s="133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33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33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Výstavba parkovací plochy na ul. Na Kopci v Karviné-Mizerově</v>
      </c>
      <c r="F46" s="41"/>
      <c r="G46" s="41"/>
      <c r="H46" s="41"/>
      <c r="I46" s="41"/>
      <c r="J46" s="41"/>
      <c r="K46" s="41"/>
      <c r="L46" s="133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33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ul. Na Kopci</v>
      </c>
      <c r="G48" s="41"/>
      <c r="H48" s="41"/>
      <c r="I48" s="33" t="s">
        <v>23</v>
      </c>
      <c r="J48" s="73" t="str">
        <f>IF(J10="","",J10)</f>
        <v>2. 7. 2024</v>
      </c>
      <c r="K48" s="41"/>
      <c r="L48" s="133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33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Magistrát města Karviná</v>
      </c>
      <c r="G50" s="41"/>
      <c r="H50" s="41"/>
      <c r="I50" s="33" t="s">
        <v>33</v>
      </c>
      <c r="J50" s="37" t="str">
        <f>E19</f>
        <v xml:space="preserve"> </v>
      </c>
      <c r="K50" s="41"/>
      <c r="L50" s="133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31</v>
      </c>
      <c r="D51" s="41"/>
      <c r="E51" s="41"/>
      <c r="F51" s="28" t="str">
        <f>IF(E16="","",E16)</f>
        <v>Vyplň údaj</v>
      </c>
      <c r="G51" s="41"/>
      <c r="H51" s="41"/>
      <c r="I51" s="33" t="s">
        <v>36</v>
      </c>
      <c r="J51" s="37" t="str">
        <f>E22</f>
        <v>PROINK s.r.o.</v>
      </c>
      <c r="K51" s="41"/>
      <c r="L51" s="133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33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9" t="s">
        <v>89</v>
      </c>
      <c r="D53" s="160"/>
      <c r="E53" s="160"/>
      <c r="F53" s="160"/>
      <c r="G53" s="160"/>
      <c r="H53" s="160"/>
      <c r="I53" s="160"/>
      <c r="J53" s="161" t="s">
        <v>90</v>
      </c>
      <c r="K53" s="160"/>
      <c r="L53" s="133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33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62" t="s">
        <v>74</v>
      </c>
      <c r="D55" s="41"/>
      <c r="E55" s="41"/>
      <c r="F55" s="41"/>
      <c r="G55" s="41"/>
      <c r="H55" s="41"/>
      <c r="I55" s="41"/>
      <c r="J55" s="103">
        <f>J83</f>
        <v>0</v>
      </c>
      <c r="K55" s="41"/>
      <c r="L55" s="133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91</v>
      </c>
    </row>
    <row r="56" s="9" customFormat="1" ht="24.96" customHeight="1">
      <c r="A56" s="9"/>
      <c r="B56" s="163"/>
      <c r="C56" s="164"/>
      <c r="D56" s="165" t="s">
        <v>92</v>
      </c>
      <c r="E56" s="166"/>
      <c r="F56" s="166"/>
      <c r="G56" s="166"/>
      <c r="H56" s="166"/>
      <c r="I56" s="166"/>
      <c r="J56" s="167">
        <f>J84</f>
        <v>0</v>
      </c>
      <c r="K56" s="164"/>
      <c r="L56" s="168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9"/>
      <c r="C57" s="170"/>
      <c r="D57" s="171" t="s">
        <v>93</v>
      </c>
      <c r="E57" s="172"/>
      <c r="F57" s="172"/>
      <c r="G57" s="172"/>
      <c r="H57" s="172"/>
      <c r="I57" s="172"/>
      <c r="J57" s="173">
        <f>J85</f>
        <v>0</v>
      </c>
      <c r="K57" s="170"/>
      <c r="L57" s="174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4.88" customHeight="1">
      <c r="A58" s="10"/>
      <c r="B58" s="169"/>
      <c r="C58" s="170"/>
      <c r="D58" s="171" t="s">
        <v>94</v>
      </c>
      <c r="E58" s="172"/>
      <c r="F58" s="172"/>
      <c r="G58" s="172"/>
      <c r="H58" s="172"/>
      <c r="I58" s="172"/>
      <c r="J58" s="173">
        <f>J86</f>
        <v>0</v>
      </c>
      <c r="K58" s="170"/>
      <c r="L58" s="174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4.88" customHeight="1">
      <c r="A59" s="10"/>
      <c r="B59" s="169"/>
      <c r="C59" s="170"/>
      <c r="D59" s="171" t="s">
        <v>95</v>
      </c>
      <c r="E59" s="172"/>
      <c r="F59" s="172"/>
      <c r="G59" s="172"/>
      <c r="H59" s="172"/>
      <c r="I59" s="172"/>
      <c r="J59" s="173">
        <f>J130</f>
        <v>0</v>
      </c>
      <c r="K59" s="170"/>
      <c r="L59" s="174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4.88" customHeight="1">
      <c r="A60" s="10"/>
      <c r="B60" s="169"/>
      <c r="C60" s="170"/>
      <c r="D60" s="171" t="s">
        <v>96</v>
      </c>
      <c r="E60" s="172"/>
      <c r="F60" s="172"/>
      <c r="G60" s="172"/>
      <c r="H60" s="172"/>
      <c r="I60" s="172"/>
      <c r="J60" s="173">
        <f>J164</f>
        <v>0</v>
      </c>
      <c r="K60" s="170"/>
      <c r="L60" s="174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4.88" customHeight="1">
      <c r="A61" s="10"/>
      <c r="B61" s="169"/>
      <c r="C61" s="170"/>
      <c r="D61" s="171" t="s">
        <v>97</v>
      </c>
      <c r="E61" s="172"/>
      <c r="F61" s="172"/>
      <c r="G61" s="172"/>
      <c r="H61" s="172"/>
      <c r="I61" s="172"/>
      <c r="J61" s="173">
        <f>J187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69"/>
      <c r="C62" s="170"/>
      <c r="D62" s="171" t="s">
        <v>98</v>
      </c>
      <c r="E62" s="172"/>
      <c r="F62" s="172"/>
      <c r="G62" s="172"/>
      <c r="H62" s="172"/>
      <c r="I62" s="172"/>
      <c r="J62" s="173">
        <f>J223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69"/>
      <c r="C63" s="170"/>
      <c r="D63" s="171" t="s">
        <v>99</v>
      </c>
      <c r="E63" s="172"/>
      <c r="F63" s="172"/>
      <c r="G63" s="172"/>
      <c r="H63" s="172"/>
      <c r="I63" s="172"/>
      <c r="J63" s="173">
        <f>J256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69"/>
      <c r="C64" s="170"/>
      <c r="D64" s="171" t="s">
        <v>100</v>
      </c>
      <c r="E64" s="172"/>
      <c r="F64" s="172"/>
      <c r="G64" s="172"/>
      <c r="H64" s="172"/>
      <c r="I64" s="172"/>
      <c r="J64" s="173">
        <f>J282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101</v>
      </c>
      <c r="E65" s="172"/>
      <c r="F65" s="172"/>
      <c r="G65" s="172"/>
      <c r="H65" s="172"/>
      <c r="I65" s="172"/>
      <c r="J65" s="173">
        <f>J326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3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3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102</v>
      </c>
      <c r="D72" s="41"/>
      <c r="E72" s="41"/>
      <c r="F72" s="41"/>
      <c r="G72" s="41"/>
      <c r="H72" s="41"/>
      <c r="I72" s="41"/>
      <c r="J72" s="41"/>
      <c r="K72" s="41"/>
      <c r="L72" s="133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3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3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E7</f>
        <v>Výstavba parkovací plochy na ul. Na Kopci v Karviné-Mizerově</v>
      </c>
      <c r="F75" s="41"/>
      <c r="G75" s="41"/>
      <c r="H75" s="41"/>
      <c r="I75" s="41"/>
      <c r="J75" s="41"/>
      <c r="K75" s="41"/>
      <c r="L75" s="133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3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F10</f>
        <v>ul. Na Kopci</v>
      </c>
      <c r="G77" s="41"/>
      <c r="H77" s="41"/>
      <c r="I77" s="33" t="s">
        <v>23</v>
      </c>
      <c r="J77" s="73" t="str">
        <f>IF(J10="","",J10)</f>
        <v>2. 7. 2024</v>
      </c>
      <c r="K77" s="41"/>
      <c r="L77" s="133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3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E13</f>
        <v>Magistrát města Karviná</v>
      </c>
      <c r="G79" s="41"/>
      <c r="H79" s="41"/>
      <c r="I79" s="33" t="s">
        <v>33</v>
      </c>
      <c r="J79" s="37" t="str">
        <f>E19</f>
        <v xml:space="preserve"> </v>
      </c>
      <c r="K79" s="41"/>
      <c r="L79" s="133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31</v>
      </c>
      <c r="D80" s="41"/>
      <c r="E80" s="41"/>
      <c r="F80" s="28" t="str">
        <f>IF(E16="","",E16)</f>
        <v>Vyplň údaj</v>
      </c>
      <c r="G80" s="41"/>
      <c r="H80" s="41"/>
      <c r="I80" s="33" t="s">
        <v>36</v>
      </c>
      <c r="J80" s="37" t="str">
        <f>E22</f>
        <v>PROINK s.r.o.</v>
      </c>
      <c r="K80" s="41"/>
      <c r="L80" s="133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3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5"/>
      <c r="B82" s="176"/>
      <c r="C82" s="177" t="s">
        <v>103</v>
      </c>
      <c r="D82" s="178" t="s">
        <v>61</v>
      </c>
      <c r="E82" s="178" t="s">
        <v>57</v>
      </c>
      <c r="F82" s="178" t="s">
        <v>58</v>
      </c>
      <c r="G82" s="178" t="s">
        <v>104</v>
      </c>
      <c r="H82" s="178" t="s">
        <v>105</v>
      </c>
      <c r="I82" s="178" t="s">
        <v>106</v>
      </c>
      <c r="J82" s="178" t="s">
        <v>90</v>
      </c>
      <c r="K82" s="179" t="s">
        <v>107</v>
      </c>
      <c r="L82" s="180"/>
      <c r="M82" s="93" t="s">
        <v>19</v>
      </c>
      <c r="N82" s="94" t="s">
        <v>46</v>
      </c>
      <c r="O82" s="94" t="s">
        <v>108</v>
      </c>
      <c r="P82" s="94" t="s">
        <v>109</v>
      </c>
      <c r="Q82" s="94" t="s">
        <v>110</v>
      </c>
      <c r="R82" s="94" t="s">
        <v>111</v>
      </c>
      <c r="S82" s="94" t="s">
        <v>112</v>
      </c>
      <c r="T82" s="95" t="s">
        <v>113</v>
      </c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</row>
    <row r="83" s="2" customFormat="1" ht="22.8" customHeight="1">
      <c r="A83" s="39"/>
      <c r="B83" s="40"/>
      <c r="C83" s="100" t="s">
        <v>114</v>
      </c>
      <c r="D83" s="41"/>
      <c r="E83" s="41"/>
      <c r="F83" s="41"/>
      <c r="G83" s="41"/>
      <c r="H83" s="41"/>
      <c r="I83" s="41"/>
      <c r="J83" s="181">
        <f>BK83</f>
        <v>0</v>
      </c>
      <c r="K83" s="41"/>
      <c r="L83" s="45"/>
      <c r="M83" s="96"/>
      <c r="N83" s="182"/>
      <c r="O83" s="97"/>
      <c r="P83" s="183">
        <f>P84</f>
        <v>0</v>
      </c>
      <c r="Q83" s="97"/>
      <c r="R83" s="183">
        <f>R84</f>
        <v>350.60887878</v>
      </c>
      <c r="S83" s="97"/>
      <c r="T83" s="184">
        <f>T84</f>
        <v>580.09899999999993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75</v>
      </c>
      <c r="AU83" s="18" t="s">
        <v>91</v>
      </c>
      <c r="BK83" s="185">
        <f>BK84</f>
        <v>0</v>
      </c>
    </row>
    <row r="84" s="12" customFormat="1" ht="25.92" customHeight="1">
      <c r="A84" s="12"/>
      <c r="B84" s="186"/>
      <c r="C84" s="187"/>
      <c r="D84" s="188" t="s">
        <v>75</v>
      </c>
      <c r="E84" s="189" t="s">
        <v>115</v>
      </c>
      <c r="F84" s="189" t="s">
        <v>116</v>
      </c>
      <c r="G84" s="187"/>
      <c r="H84" s="187"/>
      <c r="I84" s="190"/>
      <c r="J84" s="191">
        <f>BK84</f>
        <v>0</v>
      </c>
      <c r="K84" s="187"/>
      <c r="L84" s="192"/>
      <c r="M84" s="193"/>
      <c r="N84" s="194"/>
      <c r="O84" s="194"/>
      <c r="P84" s="195">
        <f>P85+P326</f>
        <v>0</v>
      </c>
      <c r="Q84" s="194"/>
      <c r="R84" s="195">
        <f>R85+R326</f>
        <v>350.60887878</v>
      </c>
      <c r="S84" s="194"/>
      <c r="T84" s="196">
        <f>T85+T326</f>
        <v>580.09899999999993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7" t="s">
        <v>81</v>
      </c>
      <c r="AT84" s="198" t="s">
        <v>75</v>
      </c>
      <c r="AU84" s="198" t="s">
        <v>76</v>
      </c>
      <c r="AY84" s="197" t="s">
        <v>117</v>
      </c>
      <c r="BK84" s="199">
        <f>BK85+BK326</f>
        <v>0</v>
      </c>
    </row>
    <row r="85" s="12" customFormat="1" ht="22.8" customHeight="1">
      <c r="A85" s="12"/>
      <c r="B85" s="186"/>
      <c r="C85" s="187"/>
      <c r="D85" s="188" t="s">
        <v>75</v>
      </c>
      <c r="E85" s="200" t="s">
        <v>81</v>
      </c>
      <c r="F85" s="200" t="s">
        <v>118</v>
      </c>
      <c r="G85" s="187"/>
      <c r="H85" s="187"/>
      <c r="I85" s="190"/>
      <c r="J85" s="201">
        <f>BK85</f>
        <v>0</v>
      </c>
      <c r="K85" s="187"/>
      <c r="L85" s="192"/>
      <c r="M85" s="193"/>
      <c r="N85" s="194"/>
      <c r="O85" s="194"/>
      <c r="P85" s="195">
        <f>P86+P130+P164+P187+P223+P256+P282</f>
        <v>0</v>
      </c>
      <c r="Q85" s="194"/>
      <c r="R85" s="195">
        <f>R86+R130+R164+R187+R223+R256+R282</f>
        <v>350.60887878</v>
      </c>
      <c r="S85" s="194"/>
      <c r="T85" s="196">
        <f>T86+T130+T164+T187+T223+T256+T282</f>
        <v>580.09899999999993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7" t="s">
        <v>81</v>
      </c>
      <c r="AT85" s="198" t="s">
        <v>75</v>
      </c>
      <c r="AU85" s="198" t="s">
        <v>81</v>
      </c>
      <c r="AY85" s="197" t="s">
        <v>117</v>
      </c>
      <c r="BK85" s="199">
        <f>BK86+BK130+BK164+BK187+BK223+BK256+BK282</f>
        <v>0</v>
      </c>
    </row>
    <row r="86" s="12" customFormat="1" ht="20.88" customHeight="1">
      <c r="A86" s="12"/>
      <c r="B86" s="186"/>
      <c r="C86" s="187"/>
      <c r="D86" s="188" t="s">
        <v>75</v>
      </c>
      <c r="E86" s="200" t="s">
        <v>119</v>
      </c>
      <c r="F86" s="200" t="s">
        <v>120</v>
      </c>
      <c r="G86" s="187"/>
      <c r="H86" s="187"/>
      <c r="I86" s="190"/>
      <c r="J86" s="201">
        <f>BK86</f>
        <v>0</v>
      </c>
      <c r="K86" s="187"/>
      <c r="L86" s="192"/>
      <c r="M86" s="193"/>
      <c r="N86" s="194"/>
      <c r="O86" s="194"/>
      <c r="P86" s="195">
        <f>SUM(P87:P129)</f>
        <v>0</v>
      </c>
      <c r="Q86" s="194"/>
      <c r="R86" s="195">
        <f>SUM(R87:R129)</f>
        <v>0.067130780000000001</v>
      </c>
      <c r="S86" s="194"/>
      <c r="T86" s="196">
        <f>SUM(T87:T129)</f>
        <v>580.09899999999993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7" t="s">
        <v>81</v>
      </c>
      <c r="AT86" s="198" t="s">
        <v>75</v>
      </c>
      <c r="AU86" s="198" t="s">
        <v>86</v>
      </c>
      <c r="AY86" s="197" t="s">
        <v>117</v>
      </c>
      <c r="BK86" s="199">
        <f>SUM(BK87:BK129)</f>
        <v>0</v>
      </c>
    </row>
    <row r="87" s="2" customFormat="1" ht="16.5" customHeight="1">
      <c r="A87" s="39"/>
      <c r="B87" s="40"/>
      <c r="C87" s="202" t="s">
        <v>81</v>
      </c>
      <c r="D87" s="202" t="s">
        <v>121</v>
      </c>
      <c r="E87" s="203" t="s">
        <v>122</v>
      </c>
      <c r="F87" s="204" t="s">
        <v>123</v>
      </c>
      <c r="G87" s="205" t="s">
        <v>124</v>
      </c>
      <c r="H87" s="206">
        <v>164</v>
      </c>
      <c r="I87" s="207"/>
      <c r="J87" s="208">
        <f>ROUND(I87*H87,2)</f>
        <v>0</v>
      </c>
      <c r="K87" s="204" t="s">
        <v>125</v>
      </c>
      <c r="L87" s="45"/>
      <c r="M87" s="209" t="s">
        <v>19</v>
      </c>
      <c r="N87" s="210" t="s">
        <v>47</v>
      </c>
      <c r="O87" s="85"/>
      <c r="P87" s="211">
        <f>O87*H87</f>
        <v>0</v>
      </c>
      <c r="Q87" s="211">
        <v>1.6449999999999999E-06</v>
      </c>
      <c r="R87" s="211">
        <f>Q87*H87</f>
        <v>0.00026978000000000001</v>
      </c>
      <c r="S87" s="211">
        <v>0</v>
      </c>
      <c r="T87" s="212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3" t="s">
        <v>126</v>
      </c>
      <c r="AT87" s="213" t="s">
        <v>121</v>
      </c>
      <c r="AU87" s="213" t="s">
        <v>127</v>
      </c>
      <c r="AY87" s="18" t="s">
        <v>117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18" t="s">
        <v>81</v>
      </c>
      <c r="BK87" s="214">
        <f>ROUND(I87*H87,2)</f>
        <v>0</v>
      </c>
      <c r="BL87" s="18" t="s">
        <v>126</v>
      </c>
      <c r="BM87" s="213" t="s">
        <v>128</v>
      </c>
    </row>
    <row r="88" s="2" customFormat="1">
      <c r="A88" s="39"/>
      <c r="B88" s="40"/>
      <c r="C88" s="41"/>
      <c r="D88" s="215" t="s">
        <v>129</v>
      </c>
      <c r="E88" s="41"/>
      <c r="F88" s="216" t="s">
        <v>130</v>
      </c>
      <c r="G88" s="41"/>
      <c r="H88" s="41"/>
      <c r="I88" s="217"/>
      <c r="J88" s="41"/>
      <c r="K88" s="41"/>
      <c r="L88" s="45"/>
      <c r="M88" s="218"/>
      <c r="N88" s="219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129</v>
      </c>
      <c r="AU88" s="18" t="s">
        <v>127</v>
      </c>
    </row>
    <row r="89" s="2" customFormat="1" ht="33" customHeight="1">
      <c r="A89" s="39"/>
      <c r="B89" s="40"/>
      <c r="C89" s="202" t="s">
        <v>86</v>
      </c>
      <c r="D89" s="202" t="s">
        <v>121</v>
      </c>
      <c r="E89" s="203" t="s">
        <v>131</v>
      </c>
      <c r="F89" s="204" t="s">
        <v>132</v>
      </c>
      <c r="G89" s="205" t="s">
        <v>133</v>
      </c>
      <c r="H89" s="206">
        <v>302</v>
      </c>
      <c r="I89" s="207"/>
      <c r="J89" s="208">
        <f>ROUND(I89*H89,2)</f>
        <v>0</v>
      </c>
      <c r="K89" s="204" t="s">
        <v>125</v>
      </c>
      <c r="L89" s="45"/>
      <c r="M89" s="209" t="s">
        <v>19</v>
      </c>
      <c r="N89" s="210" t="s">
        <v>47</v>
      </c>
      <c r="O89" s="85"/>
      <c r="P89" s="211">
        <f>O89*H89</f>
        <v>0</v>
      </c>
      <c r="Q89" s="211">
        <v>0</v>
      </c>
      <c r="R89" s="211">
        <f>Q89*H89</f>
        <v>0</v>
      </c>
      <c r="S89" s="211">
        <v>0.22</v>
      </c>
      <c r="T89" s="212">
        <f>S89*H89</f>
        <v>66.439999999999998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3" t="s">
        <v>126</v>
      </c>
      <c r="AT89" s="213" t="s">
        <v>121</v>
      </c>
      <c r="AU89" s="213" t="s">
        <v>127</v>
      </c>
      <c r="AY89" s="18" t="s">
        <v>117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18" t="s">
        <v>81</v>
      </c>
      <c r="BK89" s="214">
        <f>ROUND(I89*H89,2)</f>
        <v>0</v>
      </c>
      <c r="BL89" s="18" t="s">
        <v>126</v>
      </c>
      <c r="BM89" s="213" t="s">
        <v>134</v>
      </c>
    </row>
    <row r="90" s="2" customFormat="1">
      <c r="A90" s="39"/>
      <c r="B90" s="40"/>
      <c r="C90" s="41"/>
      <c r="D90" s="215" t="s">
        <v>129</v>
      </c>
      <c r="E90" s="41"/>
      <c r="F90" s="216" t="s">
        <v>135</v>
      </c>
      <c r="G90" s="41"/>
      <c r="H90" s="41"/>
      <c r="I90" s="217"/>
      <c r="J90" s="41"/>
      <c r="K90" s="41"/>
      <c r="L90" s="45"/>
      <c r="M90" s="218"/>
      <c r="N90" s="219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129</v>
      </c>
      <c r="AU90" s="18" t="s">
        <v>127</v>
      </c>
    </row>
    <row r="91" s="13" customFormat="1">
      <c r="A91" s="13"/>
      <c r="B91" s="220"/>
      <c r="C91" s="221"/>
      <c r="D91" s="222" t="s">
        <v>136</v>
      </c>
      <c r="E91" s="223" t="s">
        <v>19</v>
      </c>
      <c r="F91" s="224" t="s">
        <v>137</v>
      </c>
      <c r="G91" s="221"/>
      <c r="H91" s="225">
        <v>302</v>
      </c>
      <c r="I91" s="226"/>
      <c r="J91" s="221"/>
      <c r="K91" s="221"/>
      <c r="L91" s="227"/>
      <c r="M91" s="228"/>
      <c r="N91" s="229"/>
      <c r="O91" s="229"/>
      <c r="P91" s="229"/>
      <c r="Q91" s="229"/>
      <c r="R91" s="229"/>
      <c r="S91" s="229"/>
      <c r="T91" s="23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1" t="s">
        <v>136</v>
      </c>
      <c r="AU91" s="231" t="s">
        <v>127</v>
      </c>
      <c r="AV91" s="13" t="s">
        <v>86</v>
      </c>
      <c r="AW91" s="13" t="s">
        <v>35</v>
      </c>
      <c r="AX91" s="13" t="s">
        <v>81</v>
      </c>
      <c r="AY91" s="231" t="s">
        <v>117</v>
      </c>
    </row>
    <row r="92" s="2" customFormat="1" ht="37.8" customHeight="1">
      <c r="A92" s="39"/>
      <c r="B92" s="40"/>
      <c r="C92" s="202" t="s">
        <v>127</v>
      </c>
      <c r="D92" s="202" t="s">
        <v>121</v>
      </c>
      <c r="E92" s="203" t="s">
        <v>138</v>
      </c>
      <c r="F92" s="204" t="s">
        <v>139</v>
      </c>
      <c r="G92" s="205" t="s">
        <v>133</v>
      </c>
      <c r="H92" s="206">
        <v>615</v>
      </c>
      <c r="I92" s="207"/>
      <c r="J92" s="208">
        <f>ROUND(I92*H92,2)</f>
        <v>0</v>
      </c>
      <c r="K92" s="204" t="s">
        <v>125</v>
      </c>
      <c r="L92" s="45"/>
      <c r="M92" s="209" t="s">
        <v>19</v>
      </c>
      <c r="N92" s="210" t="s">
        <v>47</v>
      </c>
      <c r="O92" s="85"/>
      <c r="P92" s="211">
        <f>O92*H92</f>
        <v>0</v>
      </c>
      <c r="Q92" s="211">
        <v>0</v>
      </c>
      <c r="R92" s="211">
        <f>Q92*H92</f>
        <v>0</v>
      </c>
      <c r="S92" s="211">
        <v>0.44</v>
      </c>
      <c r="T92" s="212">
        <f>S92*H92</f>
        <v>270.60000000000002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3" t="s">
        <v>126</v>
      </c>
      <c r="AT92" s="213" t="s">
        <v>121</v>
      </c>
      <c r="AU92" s="213" t="s">
        <v>127</v>
      </c>
      <c r="AY92" s="18" t="s">
        <v>117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18" t="s">
        <v>81</v>
      </c>
      <c r="BK92" s="214">
        <f>ROUND(I92*H92,2)</f>
        <v>0</v>
      </c>
      <c r="BL92" s="18" t="s">
        <v>126</v>
      </c>
      <c r="BM92" s="213" t="s">
        <v>140</v>
      </c>
    </row>
    <row r="93" s="2" customFormat="1">
      <c r="A93" s="39"/>
      <c r="B93" s="40"/>
      <c r="C93" s="41"/>
      <c r="D93" s="215" t="s">
        <v>129</v>
      </c>
      <c r="E93" s="41"/>
      <c r="F93" s="216" t="s">
        <v>141</v>
      </c>
      <c r="G93" s="41"/>
      <c r="H93" s="41"/>
      <c r="I93" s="217"/>
      <c r="J93" s="41"/>
      <c r="K93" s="41"/>
      <c r="L93" s="45"/>
      <c r="M93" s="218"/>
      <c r="N93" s="219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129</v>
      </c>
      <c r="AU93" s="18" t="s">
        <v>127</v>
      </c>
    </row>
    <row r="94" s="13" customFormat="1">
      <c r="A94" s="13"/>
      <c r="B94" s="220"/>
      <c r="C94" s="221"/>
      <c r="D94" s="222" t="s">
        <v>136</v>
      </c>
      <c r="E94" s="223" t="s">
        <v>19</v>
      </c>
      <c r="F94" s="224" t="s">
        <v>142</v>
      </c>
      <c r="G94" s="221"/>
      <c r="H94" s="225">
        <v>615</v>
      </c>
      <c r="I94" s="226"/>
      <c r="J94" s="221"/>
      <c r="K94" s="221"/>
      <c r="L94" s="227"/>
      <c r="M94" s="228"/>
      <c r="N94" s="229"/>
      <c r="O94" s="229"/>
      <c r="P94" s="229"/>
      <c r="Q94" s="229"/>
      <c r="R94" s="229"/>
      <c r="S94" s="229"/>
      <c r="T94" s="23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1" t="s">
        <v>136</v>
      </c>
      <c r="AU94" s="231" t="s">
        <v>127</v>
      </c>
      <c r="AV94" s="13" t="s">
        <v>86</v>
      </c>
      <c r="AW94" s="13" t="s">
        <v>35</v>
      </c>
      <c r="AX94" s="13" t="s">
        <v>81</v>
      </c>
      <c r="AY94" s="231" t="s">
        <v>117</v>
      </c>
    </row>
    <row r="95" s="2" customFormat="1" ht="37.8" customHeight="1">
      <c r="A95" s="39"/>
      <c r="B95" s="40"/>
      <c r="C95" s="202" t="s">
        <v>126</v>
      </c>
      <c r="D95" s="202" t="s">
        <v>121</v>
      </c>
      <c r="E95" s="203" t="s">
        <v>143</v>
      </c>
      <c r="F95" s="204" t="s">
        <v>144</v>
      </c>
      <c r="G95" s="205" t="s">
        <v>133</v>
      </c>
      <c r="H95" s="206">
        <v>406</v>
      </c>
      <c r="I95" s="207"/>
      <c r="J95" s="208">
        <f>ROUND(I95*H95,2)</f>
        <v>0</v>
      </c>
      <c r="K95" s="204" t="s">
        <v>125</v>
      </c>
      <c r="L95" s="45"/>
      <c r="M95" s="209" t="s">
        <v>19</v>
      </c>
      <c r="N95" s="210" t="s">
        <v>47</v>
      </c>
      <c r="O95" s="85"/>
      <c r="P95" s="211">
        <f>O95*H95</f>
        <v>0</v>
      </c>
      <c r="Q95" s="211">
        <v>0</v>
      </c>
      <c r="R95" s="211">
        <f>Q95*H95</f>
        <v>0</v>
      </c>
      <c r="S95" s="211">
        <v>0.26000000000000001</v>
      </c>
      <c r="T95" s="212">
        <f>S95*H95</f>
        <v>105.56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3" t="s">
        <v>126</v>
      </c>
      <c r="AT95" s="213" t="s">
        <v>121</v>
      </c>
      <c r="AU95" s="213" t="s">
        <v>127</v>
      </c>
      <c r="AY95" s="18" t="s">
        <v>117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18" t="s">
        <v>81</v>
      </c>
      <c r="BK95" s="214">
        <f>ROUND(I95*H95,2)</f>
        <v>0</v>
      </c>
      <c r="BL95" s="18" t="s">
        <v>126</v>
      </c>
      <c r="BM95" s="213" t="s">
        <v>145</v>
      </c>
    </row>
    <row r="96" s="2" customFormat="1">
      <c r="A96" s="39"/>
      <c r="B96" s="40"/>
      <c r="C96" s="41"/>
      <c r="D96" s="215" t="s">
        <v>129</v>
      </c>
      <c r="E96" s="41"/>
      <c r="F96" s="216" t="s">
        <v>146</v>
      </c>
      <c r="G96" s="41"/>
      <c r="H96" s="41"/>
      <c r="I96" s="217"/>
      <c r="J96" s="41"/>
      <c r="K96" s="41"/>
      <c r="L96" s="45"/>
      <c r="M96" s="218"/>
      <c r="N96" s="219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129</v>
      </c>
      <c r="AU96" s="18" t="s">
        <v>127</v>
      </c>
    </row>
    <row r="97" s="2" customFormat="1" ht="24.15" customHeight="1">
      <c r="A97" s="39"/>
      <c r="B97" s="40"/>
      <c r="C97" s="202" t="s">
        <v>147</v>
      </c>
      <c r="D97" s="202" t="s">
        <v>121</v>
      </c>
      <c r="E97" s="203" t="s">
        <v>148</v>
      </c>
      <c r="F97" s="204" t="s">
        <v>149</v>
      </c>
      <c r="G97" s="205" t="s">
        <v>150</v>
      </c>
      <c r="H97" s="206">
        <v>2</v>
      </c>
      <c r="I97" s="207"/>
      <c r="J97" s="208">
        <f>ROUND(I97*H97,2)</f>
        <v>0</v>
      </c>
      <c r="K97" s="204" t="s">
        <v>125</v>
      </c>
      <c r="L97" s="45"/>
      <c r="M97" s="209" t="s">
        <v>19</v>
      </c>
      <c r="N97" s="210" t="s">
        <v>47</v>
      </c>
      <c r="O97" s="85"/>
      <c r="P97" s="211">
        <f>O97*H97</f>
        <v>0</v>
      </c>
      <c r="Q97" s="211">
        <v>0.032028000000000001</v>
      </c>
      <c r="R97" s="211">
        <f>Q97*H97</f>
        <v>0.064056000000000002</v>
      </c>
      <c r="S97" s="211">
        <v>0</v>
      </c>
      <c r="T97" s="212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3" t="s">
        <v>126</v>
      </c>
      <c r="AT97" s="213" t="s">
        <v>121</v>
      </c>
      <c r="AU97" s="213" t="s">
        <v>127</v>
      </c>
      <c r="AY97" s="18" t="s">
        <v>117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18" t="s">
        <v>81</v>
      </c>
      <c r="BK97" s="214">
        <f>ROUND(I97*H97,2)</f>
        <v>0</v>
      </c>
      <c r="BL97" s="18" t="s">
        <v>126</v>
      </c>
      <c r="BM97" s="213" t="s">
        <v>151</v>
      </c>
    </row>
    <row r="98" s="2" customFormat="1">
      <c r="A98" s="39"/>
      <c r="B98" s="40"/>
      <c r="C98" s="41"/>
      <c r="D98" s="215" t="s">
        <v>129</v>
      </c>
      <c r="E98" s="41"/>
      <c r="F98" s="216" t="s">
        <v>152</v>
      </c>
      <c r="G98" s="41"/>
      <c r="H98" s="41"/>
      <c r="I98" s="217"/>
      <c r="J98" s="41"/>
      <c r="K98" s="41"/>
      <c r="L98" s="45"/>
      <c r="M98" s="218"/>
      <c r="N98" s="219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129</v>
      </c>
      <c r="AU98" s="18" t="s">
        <v>127</v>
      </c>
    </row>
    <row r="99" s="2" customFormat="1" ht="16.5" customHeight="1">
      <c r="A99" s="39"/>
      <c r="B99" s="40"/>
      <c r="C99" s="202" t="s">
        <v>153</v>
      </c>
      <c r="D99" s="202" t="s">
        <v>121</v>
      </c>
      <c r="E99" s="203" t="s">
        <v>154</v>
      </c>
      <c r="F99" s="204" t="s">
        <v>155</v>
      </c>
      <c r="G99" s="205" t="s">
        <v>133</v>
      </c>
      <c r="H99" s="206">
        <v>6</v>
      </c>
      <c r="I99" s="207"/>
      <c r="J99" s="208">
        <f>ROUND(I99*H99,2)</f>
        <v>0</v>
      </c>
      <c r="K99" s="204" t="s">
        <v>125</v>
      </c>
      <c r="L99" s="45"/>
      <c r="M99" s="209" t="s">
        <v>19</v>
      </c>
      <c r="N99" s="210" t="s">
        <v>47</v>
      </c>
      <c r="O99" s="85"/>
      <c r="P99" s="211">
        <f>O99*H99</f>
        <v>0</v>
      </c>
      <c r="Q99" s="211">
        <v>0.00046749999999999998</v>
      </c>
      <c r="R99" s="211">
        <f>Q99*H99</f>
        <v>0.0028049999999999998</v>
      </c>
      <c r="S99" s="211">
        <v>0</v>
      </c>
      <c r="T99" s="212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3" t="s">
        <v>126</v>
      </c>
      <c r="AT99" s="213" t="s">
        <v>121</v>
      </c>
      <c r="AU99" s="213" t="s">
        <v>127</v>
      </c>
      <c r="AY99" s="18" t="s">
        <v>117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18" t="s">
        <v>81</v>
      </c>
      <c r="BK99" s="214">
        <f>ROUND(I99*H99,2)</f>
        <v>0</v>
      </c>
      <c r="BL99" s="18" t="s">
        <v>126</v>
      </c>
      <c r="BM99" s="213" t="s">
        <v>156</v>
      </c>
    </row>
    <row r="100" s="2" customFormat="1">
      <c r="A100" s="39"/>
      <c r="B100" s="40"/>
      <c r="C100" s="41"/>
      <c r="D100" s="215" t="s">
        <v>129</v>
      </c>
      <c r="E100" s="41"/>
      <c r="F100" s="216" t="s">
        <v>157</v>
      </c>
      <c r="G100" s="41"/>
      <c r="H100" s="41"/>
      <c r="I100" s="217"/>
      <c r="J100" s="41"/>
      <c r="K100" s="41"/>
      <c r="L100" s="45"/>
      <c r="M100" s="218"/>
      <c r="N100" s="219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129</v>
      </c>
      <c r="AU100" s="18" t="s">
        <v>127</v>
      </c>
    </row>
    <row r="101" s="2" customFormat="1" ht="24.15" customHeight="1">
      <c r="A101" s="39"/>
      <c r="B101" s="40"/>
      <c r="C101" s="202" t="s">
        <v>158</v>
      </c>
      <c r="D101" s="202" t="s">
        <v>121</v>
      </c>
      <c r="E101" s="203" t="s">
        <v>159</v>
      </c>
      <c r="F101" s="204" t="s">
        <v>160</v>
      </c>
      <c r="G101" s="205" t="s">
        <v>124</v>
      </c>
      <c r="H101" s="206">
        <v>627</v>
      </c>
      <c r="I101" s="207"/>
      <c r="J101" s="208">
        <f>ROUND(I101*H101,2)</f>
        <v>0</v>
      </c>
      <c r="K101" s="204" t="s">
        <v>125</v>
      </c>
      <c r="L101" s="45"/>
      <c r="M101" s="209" t="s">
        <v>19</v>
      </c>
      <c r="N101" s="210" t="s">
        <v>47</v>
      </c>
      <c r="O101" s="85"/>
      <c r="P101" s="211">
        <f>O101*H101</f>
        <v>0</v>
      </c>
      <c r="Q101" s="211">
        <v>0</v>
      </c>
      <c r="R101" s="211">
        <f>Q101*H101</f>
        <v>0</v>
      </c>
      <c r="S101" s="211">
        <v>0.20499999999999999</v>
      </c>
      <c r="T101" s="212">
        <f>S101*H101</f>
        <v>128.535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3" t="s">
        <v>126</v>
      </c>
      <c r="AT101" s="213" t="s">
        <v>121</v>
      </c>
      <c r="AU101" s="213" t="s">
        <v>127</v>
      </c>
      <c r="AY101" s="18" t="s">
        <v>117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18" t="s">
        <v>81</v>
      </c>
      <c r="BK101" s="214">
        <f>ROUND(I101*H101,2)</f>
        <v>0</v>
      </c>
      <c r="BL101" s="18" t="s">
        <v>126</v>
      </c>
      <c r="BM101" s="213" t="s">
        <v>161</v>
      </c>
    </row>
    <row r="102" s="2" customFormat="1">
      <c r="A102" s="39"/>
      <c r="B102" s="40"/>
      <c r="C102" s="41"/>
      <c r="D102" s="215" t="s">
        <v>129</v>
      </c>
      <c r="E102" s="41"/>
      <c r="F102" s="216" t="s">
        <v>162</v>
      </c>
      <c r="G102" s="41"/>
      <c r="H102" s="41"/>
      <c r="I102" s="217"/>
      <c r="J102" s="41"/>
      <c r="K102" s="41"/>
      <c r="L102" s="45"/>
      <c r="M102" s="218"/>
      <c r="N102" s="219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129</v>
      </c>
      <c r="AU102" s="18" t="s">
        <v>127</v>
      </c>
    </row>
    <row r="103" s="2" customFormat="1" ht="33" customHeight="1">
      <c r="A103" s="39"/>
      <c r="B103" s="40"/>
      <c r="C103" s="202" t="s">
        <v>163</v>
      </c>
      <c r="D103" s="202" t="s">
        <v>121</v>
      </c>
      <c r="E103" s="203" t="s">
        <v>164</v>
      </c>
      <c r="F103" s="204" t="s">
        <v>165</v>
      </c>
      <c r="G103" s="205" t="s">
        <v>150</v>
      </c>
      <c r="H103" s="206">
        <v>2</v>
      </c>
      <c r="I103" s="207"/>
      <c r="J103" s="208">
        <f>ROUND(I103*H103,2)</f>
        <v>0</v>
      </c>
      <c r="K103" s="204" t="s">
        <v>125</v>
      </c>
      <c r="L103" s="45"/>
      <c r="M103" s="209" t="s">
        <v>19</v>
      </c>
      <c r="N103" s="210" t="s">
        <v>47</v>
      </c>
      <c r="O103" s="85"/>
      <c r="P103" s="211">
        <f>O103*H103</f>
        <v>0</v>
      </c>
      <c r="Q103" s="211">
        <v>0</v>
      </c>
      <c r="R103" s="211">
        <f>Q103*H103</f>
        <v>0</v>
      </c>
      <c r="S103" s="211">
        <v>0.082000000000000003</v>
      </c>
      <c r="T103" s="212">
        <f>S103*H103</f>
        <v>0.16400000000000001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3" t="s">
        <v>126</v>
      </c>
      <c r="AT103" s="213" t="s">
        <v>121</v>
      </c>
      <c r="AU103" s="213" t="s">
        <v>127</v>
      </c>
      <c r="AY103" s="18" t="s">
        <v>117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18" t="s">
        <v>81</v>
      </c>
      <c r="BK103" s="214">
        <f>ROUND(I103*H103,2)</f>
        <v>0</v>
      </c>
      <c r="BL103" s="18" t="s">
        <v>126</v>
      </c>
      <c r="BM103" s="213" t="s">
        <v>166</v>
      </c>
    </row>
    <row r="104" s="2" customFormat="1">
      <c r="A104" s="39"/>
      <c r="B104" s="40"/>
      <c r="C104" s="41"/>
      <c r="D104" s="215" t="s">
        <v>129</v>
      </c>
      <c r="E104" s="41"/>
      <c r="F104" s="216" t="s">
        <v>167</v>
      </c>
      <c r="G104" s="41"/>
      <c r="H104" s="41"/>
      <c r="I104" s="217"/>
      <c r="J104" s="41"/>
      <c r="K104" s="41"/>
      <c r="L104" s="45"/>
      <c r="M104" s="218"/>
      <c r="N104" s="219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129</v>
      </c>
      <c r="AU104" s="18" t="s">
        <v>127</v>
      </c>
    </row>
    <row r="105" s="2" customFormat="1" ht="21.75" customHeight="1">
      <c r="A105" s="39"/>
      <c r="B105" s="40"/>
      <c r="C105" s="202" t="s">
        <v>168</v>
      </c>
      <c r="D105" s="202" t="s">
        <v>121</v>
      </c>
      <c r="E105" s="203" t="s">
        <v>169</v>
      </c>
      <c r="F105" s="204" t="s">
        <v>170</v>
      </c>
      <c r="G105" s="205" t="s">
        <v>171</v>
      </c>
      <c r="H105" s="206">
        <v>4</v>
      </c>
      <c r="I105" s="207"/>
      <c r="J105" s="208">
        <f>ROUND(I105*H105,2)</f>
        <v>0</v>
      </c>
      <c r="K105" s="204" t="s">
        <v>125</v>
      </c>
      <c r="L105" s="45"/>
      <c r="M105" s="209" t="s">
        <v>19</v>
      </c>
      <c r="N105" s="210" t="s">
        <v>47</v>
      </c>
      <c r="O105" s="85"/>
      <c r="P105" s="211">
        <f>O105*H105</f>
        <v>0</v>
      </c>
      <c r="Q105" s="211">
        <v>0</v>
      </c>
      <c r="R105" s="211">
        <f>Q105*H105</f>
        <v>0</v>
      </c>
      <c r="S105" s="211">
        <v>2.2000000000000002</v>
      </c>
      <c r="T105" s="212">
        <f>S105*H105</f>
        <v>8.8000000000000007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3" t="s">
        <v>126</v>
      </c>
      <c r="AT105" s="213" t="s">
        <v>121</v>
      </c>
      <c r="AU105" s="213" t="s">
        <v>127</v>
      </c>
      <c r="AY105" s="18" t="s">
        <v>117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18" t="s">
        <v>81</v>
      </c>
      <c r="BK105" s="214">
        <f>ROUND(I105*H105,2)</f>
        <v>0</v>
      </c>
      <c r="BL105" s="18" t="s">
        <v>126</v>
      </c>
      <c r="BM105" s="213" t="s">
        <v>172</v>
      </c>
    </row>
    <row r="106" s="2" customFormat="1">
      <c r="A106" s="39"/>
      <c r="B106" s="40"/>
      <c r="C106" s="41"/>
      <c r="D106" s="215" t="s">
        <v>129</v>
      </c>
      <c r="E106" s="41"/>
      <c r="F106" s="216" t="s">
        <v>173</v>
      </c>
      <c r="G106" s="41"/>
      <c r="H106" s="41"/>
      <c r="I106" s="217"/>
      <c r="J106" s="41"/>
      <c r="K106" s="41"/>
      <c r="L106" s="45"/>
      <c r="M106" s="218"/>
      <c r="N106" s="219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129</v>
      </c>
      <c r="AU106" s="18" t="s">
        <v>127</v>
      </c>
    </row>
    <row r="107" s="2" customFormat="1" ht="21.75" customHeight="1">
      <c r="A107" s="39"/>
      <c r="B107" s="40"/>
      <c r="C107" s="202" t="s">
        <v>174</v>
      </c>
      <c r="D107" s="202" t="s">
        <v>121</v>
      </c>
      <c r="E107" s="203" t="s">
        <v>175</v>
      </c>
      <c r="F107" s="204" t="s">
        <v>176</v>
      </c>
      <c r="G107" s="205" t="s">
        <v>150</v>
      </c>
      <c r="H107" s="206">
        <v>2</v>
      </c>
      <c r="I107" s="207"/>
      <c r="J107" s="208">
        <f>ROUND(I107*H107,2)</f>
        <v>0</v>
      </c>
      <c r="K107" s="204" t="s">
        <v>125</v>
      </c>
      <c r="L107" s="45"/>
      <c r="M107" s="209" t="s">
        <v>19</v>
      </c>
      <c r="N107" s="210" t="s">
        <v>47</v>
      </c>
      <c r="O107" s="85"/>
      <c r="P107" s="211">
        <f>O107*H107</f>
        <v>0</v>
      </c>
      <c r="Q107" s="211">
        <v>0</v>
      </c>
      <c r="R107" s="211">
        <f>Q107*H107</f>
        <v>0</v>
      </c>
      <c r="S107" s="211">
        <v>0</v>
      </c>
      <c r="T107" s="212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3" t="s">
        <v>126</v>
      </c>
      <c r="AT107" s="213" t="s">
        <v>121</v>
      </c>
      <c r="AU107" s="213" t="s">
        <v>127</v>
      </c>
      <c r="AY107" s="18" t="s">
        <v>117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8" t="s">
        <v>81</v>
      </c>
      <c r="BK107" s="214">
        <f>ROUND(I107*H107,2)</f>
        <v>0</v>
      </c>
      <c r="BL107" s="18" t="s">
        <v>126</v>
      </c>
      <c r="BM107" s="213" t="s">
        <v>177</v>
      </c>
    </row>
    <row r="108" s="2" customFormat="1">
      <c r="A108" s="39"/>
      <c r="B108" s="40"/>
      <c r="C108" s="41"/>
      <c r="D108" s="215" t="s">
        <v>129</v>
      </c>
      <c r="E108" s="41"/>
      <c r="F108" s="216" t="s">
        <v>178</v>
      </c>
      <c r="G108" s="41"/>
      <c r="H108" s="41"/>
      <c r="I108" s="217"/>
      <c r="J108" s="41"/>
      <c r="K108" s="41"/>
      <c r="L108" s="45"/>
      <c r="M108" s="218"/>
      <c r="N108" s="219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129</v>
      </c>
      <c r="AU108" s="18" t="s">
        <v>127</v>
      </c>
    </row>
    <row r="109" s="2" customFormat="1" ht="16.5" customHeight="1">
      <c r="A109" s="39"/>
      <c r="B109" s="40"/>
      <c r="C109" s="202" t="s">
        <v>119</v>
      </c>
      <c r="D109" s="202" t="s">
        <v>121</v>
      </c>
      <c r="E109" s="203" t="s">
        <v>179</v>
      </c>
      <c r="F109" s="204" t="s">
        <v>180</v>
      </c>
      <c r="G109" s="205" t="s">
        <v>150</v>
      </c>
      <c r="H109" s="206">
        <v>2</v>
      </c>
      <c r="I109" s="207"/>
      <c r="J109" s="208">
        <f>ROUND(I109*H109,2)</f>
        <v>0</v>
      </c>
      <c r="K109" s="204" t="s">
        <v>125</v>
      </c>
      <c r="L109" s="45"/>
      <c r="M109" s="209" t="s">
        <v>19</v>
      </c>
      <c r="N109" s="210" t="s">
        <v>47</v>
      </c>
      <c r="O109" s="85"/>
      <c r="P109" s="211">
        <f>O109*H109</f>
        <v>0</v>
      </c>
      <c r="Q109" s="211">
        <v>0</v>
      </c>
      <c r="R109" s="211">
        <f>Q109*H109</f>
        <v>0</v>
      </c>
      <c r="S109" s="211">
        <v>0</v>
      </c>
      <c r="T109" s="212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3" t="s">
        <v>126</v>
      </c>
      <c r="AT109" s="213" t="s">
        <v>121</v>
      </c>
      <c r="AU109" s="213" t="s">
        <v>127</v>
      </c>
      <c r="AY109" s="18" t="s">
        <v>117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18" t="s">
        <v>81</v>
      </c>
      <c r="BK109" s="214">
        <f>ROUND(I109*H109,2)</f>
        <v>0</v>
      </c>
      <c r="BL109" s="18" t="s">
        <v>126</v>
      </c>
      <c r="BM109" s="213" t="s">
        <v>181</v>
      </c>
    </row>
    <row r="110" s="2" customFormat="1">
      <c r="A110" s="39"/>
      <c r="B110" s="40"/>
      <c r="C110" s="41"/>
      <c r="D110" s="215" t="s">
        <v>129</v>
      </c>
      <c r="E110" s="41"/>
      <c r="F110" s="216" t="s">
        <v>182</v>
      </c>
      <c r="G110" s="41"/>
      <c r="H110" s="41"/>
      <c r="I110" s="217"/>
      <c r="J110" s="41"/>
      <c r="K110" s="41"/>
      <c r="L110" s="45"/>
      <c r="M110" s="218"/>
      <c r="N110" s="219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129</v>
      </c>
      <c r="AU110" s="18" t="s">
        <v>127</v>
      </c>
    </row>
    <row r="111" s="2" customFormat="1" ht="24.15" customHeight="1">
      <c r="A111" s="39"/>
      <c r="B111" s="40"/>
      <c r="C111" s="202" t="s">
        <v>8</v>
      </c>
      <c r="D111" s="202" t="s">
        <v>121</v>
      </c>
      <c r="E111" s="203" t="s">
        <v>183</v>
      </c>
      <c r="F111" s="204" t="s">
        <v>184</v>
      </c>
      <c r="G111" s="205" t="s">
        <v>150</v>
      </c>
      <c r="H111" s="206">
        <v>2</v>
      </c>
      <c r="I111" s="207"/>
      <c r="J111" s="208">
        <f>ROUND(I111*H111,2)</f>
        <v>0</v>
      </c>
      <c r="K111" s="204" t="s">
        <v>125</v>
      </c>
      <c r="L111" s="45"/>
      <c r="M111" s="209" t="s">
        <v>19</v>
      </c>
      <c r="N111" s="210" t="s">
        <v>47</v>
      </c>
      <c r="O111" s="85"/>
      <c r="P111" s="211">
        <f>O111*H111</f>
        <v>0</v>
      </c>
      <c r="Q111" s="211">
        <v>0</v>
      </c>
      <c r="R111" s="211">
        <f>Q111*H111</f>
        <v>0</v>
      </c>
      <c r="S111" s="211">
        <v>0</v>
      </c>
      <c r="T111" s="212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3" t="s">
        <v>126</v>
      </c>
      <c r="AT111" s="213" t="s">
        <v>121</v>
      </c>
      <c r="AU111" s="213" t="s">
        <v>127</v>
      </c>
      <c r="AY111" s="18" t="s">
        <v>117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18" t="s">
        <v>81</v>
      </c>
      <c r="BK111" s="214">
        <f>ROUND(I111*H111,2)</f>
        <v>0</v>
      </c>
      <c r="BL111" s="18" t="s">
        <v>126</v>
      </c>
      <c r="BM111" s="213" t="s">
        <v>185</v>
      </c>
    </row>
    <row r="112" s="2" customFormat="1">
      <c r="A112" s="39"/>
      <c r="B112" s="40"/>
      <c r="C112" s="41"/>
      <c r="D112" s="215" t="s">
        <v>129</v>
      </c>
      <c r="E112" s="41"/>
      <c r="F112" s="216" t="s">
        <v>186</v>
      </c>
      <c r="G112" s="41"/>
      <c r="H112" s="41"/>
      <c r="I112" s="217"/>
      <c r="J112" s="41"/>
      <c r="K112" s="41"/>
      <c r="L112" s="45"/>
      <c r="M112" s="218"/>
      <c r="N112" s="219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129</v>
      </c>
      <c r="AU112" s="18" t="s">
        <v>127</v>
      </c>
    </row>
    <row r="113" s="2" customFormat="1" ht="24.15" customHeight="1">
      <c r="A113" s="39"/>
      <c r="B113" s="40"/>
      <c r="C113" s="202" t="s">
        <v>187</v>
      </c>
      <c r="D113" s="202" t="s">
        <v>121</v>
      </c>
      <c r="E113" s="203" t="s">
        <v>188</v>
      </c>
      <c r="F113" s="204" t="s">
        <v>189</v>
      </c>
      <c r="G113" s="205" t="s">
        <v>150</v>
      </c>
      <c r="H113" s="206">
        <v>2</v>
      </c>
      <c r="I113" s="207"/>
      <c r="J113" s="208">
        <f>ROUND(I113*H113,2)</f>
        <v>0</v>
      </c>
      <c r="K113" s="204" t="s">
        <v>125</v>
      </c>
      <c r="L113" s="45"/>
      <c r="M113" s="209" t="s">
        <v>19</v>
      </c>
      <c r="N113" s="210" t="s">
        <v>47</v>
      </c>
      <c r="O113" s="85"/>
      <c r="P113" s="211">
        <f>O113*H113</f>
        <v>0</v>
      </c>
      <c r="Q113" s="211">
        <v>0</v>
      </c>
      <c r="R113" s="211">
        <f>Q113*H113</f>
        <v>0</v>
      </c>
      <c r="S113" s="211">
        <v>0</v>
      </c>
      <c r="T113" s="212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3" t="s">
        <v>126</v>
      </c>
      <c r="AT113" s="213" t="s">
        <v>121</v>
      </c>
      <c r="AU113" s="213" t="s">
        <v>127</v>
      </c>
      <c r="AY113" s="18" t="s">
        <v>117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18" t="s">
        <v>81</v>
      </c>
      <c r="BK113" s="214">
        <f>ROUND(I113*H113,2)</f>
        <v>0</v>
      </c>
      <c r="BL113" s="18" t="s">
        <v>126</v>
      </c>
      <c r="BM113" s="213" t="s">
        <v>190</v>
      </c>
    </row>
    <row r="114" s="2" customFormat="1">
      <c r="A114" s="39"/>
      <c r="B114" s="40"/>
      <c r="C114" s="41"/>
      <c r="D114" s="215" t="s">
        <v>129</v>
      </c>
      <c r="E114" s="41"/>
      <c r="F114" s="216" t="s">
        <v>191</v>
      </c>
      <c r="G114" s="41"/>
      <c r="H114" s="41"/>
      <c r="I114" s="217"/>
      <c r="J114" s="41"/>
      <c r="K114" s="41"/>
      <c r="L114" s="45"/>
      <c r="M114" s="218"/>
      <c r="N114" s="219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129</v>
      </c>
      <c r="AU114" s="18" t="s">
        <v>127</v>
      </c>
    </row>
    <row r="115" s="2" customFormat="1" ht="24.15" customHeight="1">
      <c r="A115" s="39"/>
      <c r="B115" s="40"/>
      <c r="C115" s="202" t="s">
        <v>192</v>
      </c>
      <c r="D115" s="202" t="s">
        <v>121</v>
      </c>
      <c r="E115" s="203" t="s">
        <v>193</v>
      </c>
      <c r="F115" s="204" t="s">
        <v>194</v>
      </c>
      <c r="G115" s="205" t="s">
        <v>150</v>
      </c>
      <c r="H115" s="206">
        <v>2</v>
      </c>
      <c r="I115" s="207"/>
      <c r="J115" s="208">
        <f>ROUND(I115*H115,2)</f>
        <v>0</v>
      </c>
      <c r="K115" s="204" t="s">
        <v>125</v>
      </c>
      <c r="L115" s="45"/>
      <c r="M115" s="209" t="s">
        <v>19</v>
      </c>
      <c r="N115" s="210" t="s">
        <v>47</v>
      </c>
      <c r="O115" s="85"/>
      <c r="P115" s="211">
        <f>O115*H115</f>
        <v>0</v>
      </c>
      <c r="Q115" s="211">
        <v>0</v>
      </c>
      <c r="R115" s="211">
        <f>Q115*H115</f>
        <v>0</v>
      </c>
      <c r="S115" s="211">
        <v>0</v>
      </c>
      <c r="T115" s="212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3" t="s">
        <v>126</v>
      </c>
      <c r="AT115" s="213" t="s">
        <v>121</v>
      </c>
      <c r="AU115" s="213" t="s">
        <v>127</v>
      </c>
      <c r="AY115" s="18" t="s">
        <v>117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18" t="s">
        <v>81</v>
      </c>
      <c r="BK115" s="214">
        <f>ROUND(I115*H115,2)</f>
        <v>0</v>
      </c>
      <c r="BL115" s="18" t="s">
        <v>126</v>
      </c>
      <c r="BM115" s="213" t="s">
        <v>195</v>
      </c>
    </row>
    <row r="116" s="2" customFormat="1">
      <c r="A116" s="39"/>
      <c r="B116" s="40"/>
      <c r="C116" s="41"/>
      <c r="D116" s="215" t="s">
        <v>129</v>
      </c>
      <c r="E116" s="41"/>
      <c r="F116" s="216" t="s">
        <v>196</v>
      </c>
      <c r="G116" s="41"/>
      <c r="H116" s="41"/>
      <c r="I116" s="217"/>
      <c r="J116" s="41"/>
      <c r="K116" s="41"/>
      <c r="L116" s="45"/>
      <c r="M116" s="218"/>
      <c r="N116" s="219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129</v>
      </c>
      <c r="AU116" s="18" t="s">
        <v>127</v>
      </c>
    </row>
    <row r="117" s="2" customFormat="1" ht="24.15" customHeight="1">
      <c r="A117" s="39"/>
      <c r="B117" s="40"/>
      <c r="C117" s="202" t="s">
        <v>197</v>
      </c>
      <c r="D117" s="202" t="s">
        <v>121</v>
      </c>
      <c r="E117" s="203" t="s">
        <v>198</v>
      </c>
      <c r="F117" s="204" t="s">
        <v>199</v>
      </c>
      <c r="G117" s="205" t="s">
        <v>200</v>
      </c>
      <c r="H117" s="206">
        <v>580.09900000000005</v>
      </c>
      <c r="I117" s="207"/>
      <c r="J117" s="208">
        <f>ROUND(I117*H117,2)</f>
        <v>0</v>
      </c>
      <c r="K117" s="204" t="s">
        <v>125</v>
      </c>
      <c r="L117" s="45"/>
      <c r="M117" s="209" t="s">
        <v>19</v>
      </c>
      <c r="N117" s="210" t="s">
        <v>47</v>
      </c>
      <c r="O117" s="85"/>
      <c r="P117" s="211">
        <f>O117*H117</f>
        <v>0</v>
      </c>
      <c r="Q117" s="211">
        <v>0</v>
      </c>
      <c r="R117" s="211">
        <f>Q117*H117</f>
        <v>0</v>
      </c>
      <c r="S117" s="211">
        <v>0</v>
      </c>
      <c r="T117" s="212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3" t="s">
        <v>126</v>
      </c>
      <c r="AT117" s="213" t="s">
        <v>121</v>
      </c>
      <c r="AU117" s="213" t="s">
        <v>127</v>
      </c>
      <c r="AY117" s="18" t="s">
        <v>117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18" t="s">
        <v>81</v>
      </c>
      <c r="BK117" s="214">
        <f>ROUND(I117*H117,2)</f>
        <v>0</v>
      </c>
      <c r="BL117" s="18" t="s">
        <v>126</v>
      </c>
      <c r="BM117" s="213" t="s">
        <v>201</v>
      </c>
    </row>
    <row r="118" s="2" customFormat="1">
      <c r="A118" s="39"/>
      <c r="B118" s="40"/>
      <c r="C118" s="41"/>
      <c r="D118" s="215" t="s">
        <v>129</v>
      </c>
      <c r="E118" s="41"/>
      <c r="F118" s="216" t="s">
        <v>202</v>
      </c>
      <c r="G118" s="41"/>
      <c r="H118" s="41"/>
      <c r="I118" s="217"/>
      <c r="J118" s="41"/>
      <c r="K118" s="41"/>
      <c r="L118" s="45"/>
      <c r="M118" s="218"/>
      <c r="N118" s="219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129</v>
      </c>
      <c r="AU118" s="18" t="s">
        <v>127</v>
      </c>
    </row>
    <row r="119" s="2" customFormat="1" ht="24.15" customHeight="1">
      <c r="A119" s="39"/>
      <c r="B119" s="40"/>
      <c r="C119" s="202" t="s">
        <v>203</v>
      </c>
      <c r="D119" s="202" t="s">
        <v>121</v>
      </c>
      <c r="E119" s="203" t="s">
        <v>204</v>
      </c>
      <c r="F119" s="204" t="s">
        <v>205</v>
      </c>
      <c r="G119" s="205" t="s">
        <v>200</v>
      </c>
      <c r="H119" s="206">
        <v>5220.8909999999996</v>
      </c>
      <c r="I119" s="207"/>
      <c r="J119" s="208">
        <f>ROUND(I119*H119,2)</f>
        <v>0</v>
      </c>
      <c r="K119" s="204" t="s">
        <v>125</v>
      </c>
      <c r="L119" s="45"/>
      <c r="M119" s="209" t="s">
        <v>19</v>
      </c>
      <c r="N119" s="210" t="s">
        <v>47</v>
      </c>
      <c r="O119" s="85"/>
      <c r="P119" s="211">
        <f>O119*H119</f>
        <v>0</v>
      </c>
      <c r="Q119" s="211">
        <v>0</v>
      </c>
      <c r="R119" s="211">
        <f>Q119*H119</f>
        <v>0</v>
      </c>
      <c r="S119" s="211">
        <v>0</v>
      </c>
      <c r="T119" s="212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3" t="s">
        <v>126</v>
      </c>
      <c r="AT119" s="213" t="s">
        <v>121</v>
      </c>
      <c r="AU119" s="213" t="s">
        <v>127</v>
      </c>
      <c r="AY119" s="18" t="s">
        <v>117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18" t="s">
        <v>81</v>
      </c>
      <c r="BK119" s="214">
        <f>ROUND(I119*H119,2)</f>
        <v>0</v>
      </c>
      <c r="BL119" s="18" t="s">
        <v>126</v>
      </c>
      <c r="BM119" s="213" t="s">
        <v>206</v>
      </c>
    </row>
    <row r="120" s="2" customFormat="1">
      <c r="A120" s="39"/>
      <c r="B120" s="40"/>
      <c r="C120" s="41"/>
      <c r="D120" s="215" t="s">
        <v>129</v>
      </c>
      <c r="E120" s="41"/>
      <c r="F120" s="216" t="s">
        <v>207</v>
      </c>
      <c r="G120" s="41"/>
      <c r="H120" s="41"/>
      <c r="I120" s="217"/>
      <c r="J120" s="41"/>
      <c r="K120" s="41"/>
      <c r="L120" s="45"/>
      <c r="M120" s="218"/>
      <c r="N120" s="219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129</v>
      </c>
      <c r="AU120" s="18" t="s">
        <v>127</v>
      </c>
    </row>
    <row r="121" s="13" customFormat="1">
      <c r="A121" s="13"/>
      <c r="B121" s="220"/>
      <c r="C121" s="221"/>
      <c r="D121" s="222" t="s">
        <v>136</v>
      </c>
      <c r="E121" s="223" t="s">
        <v>19</v>
      </c>
      <c r="F121" s="224" t="s">
        <v>208</v>
      </c>
      <c r="G121" s="221"/>
      <c r="H121" s="225">
        <v>5220.8909999999996</v>
      </c>
      <c r="I121" s="226"/>
      <c r="J121" s="221"/>
      <c r="K121" s="221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136</v>
      </c>
      <c r="AU121" s="231" t="s">
        <v>127</v>
      </c>
      <c r="AV121" s="13" t="s">
        <v>86</v>
      </c>
      <c r="AW121" s="13" t="s">
        <v>35</v>
      </c>
      <c r="AX121" s="13" t="s">
        <v>81</v>
      </c>
      <c r="AY121" s="231" t="s">
        <v>117</v>
      </c>
    </row>
    <row r="122" s="2" customFormat="1" ht="24.15" customHeight="1">
      <c r="A122" s="39"/>
      <c r="B122" s="40"/>
      <c r="C122" s="202" t="s">
        <v>209</v>
      </c>
      <c r="D122" s="202" t="s">
        <v>121</v>
      </c>
      <c r="E122" s="203" t="s">
        <v>210</v>
      </c>
      <c r="F122" s="204" t="s">
        <v>211</v>
      </c>
      <c r="G122" s="205" t="s">
        <v>200</v>
      </c>
      <c r="H122" s="206">
        <v>243.059</v>
      </c>
      <c r="I122" s="207"/>
      <c r="J122" s="208">
        <f>ROUND(I122*H122,2)</f>
        <v>0</v>
      </c>
      <c r="K122" s="204" t="s">
        <v>125</v>
      </c>
      <c r="L122" s="45"/>
      <c r="M122" s="209" t="s">
        <v>19</v>
      </c>
      <c r="N122" s="210" t="s">
        <v>47</v>
      </c>
      <c r="O122" s="85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3" t="s">
        <v>126</v>
      </c>
      <c r="AT122" s="213" t="s">
        <v>121</v>
      </c>
      <c r="AU122" s="213" t="s">
        <v>127</v>
      </c>
      <c r="AY122" s="18" t="s">
        <v>117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8" t="s">
        <v>81</v>
      </c>
      <c r="BK122" s="214">
        <f>ROUND(I122*H122,2)</f>
        <v>0</v>
      </c>
      <c r="BL122" s="18" t="s">
        <v>126</v>
      </c>
      <c r="BM122" s="213" t="s">
        <v>212</v>
      </c>
    </row>
    <row r="123" s="2" customFormat="1">
      <c r="A123" s="39"/>
      <c r="B123" s="40"/>
      <c r="C123" s="41"/>
      <c r="D123" s="215" t="s">
        <v>129</v>
      </c>
      <c r="E123" s="41"/>
      <c r="F123" s="216" t="s">
        <v>213</v>
      </c>
      <c r="G123" s="41"/>
      <c r="H123" s="41"/>
      <c r="I123" s="217"/>
      <c r="J123" s="41"/>
      <c r="K123" s="41"/>
      <c r="L123" s="45"/>
      <c r="M123" s="218"/>
      <c r="N123" s="219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129</v>
      </c>
      <c r="AU123" s="18" t="s">
        <v>127</v>
      </c>
    </row>
    <row r="124" s="2" customFormat="1" ht="24.15" customHeight="1">
      <c r="A124" s="39"/>
      <c r="B124" s="40"/>
      <c r="C124" s="202" t="s">
        <v>214</v>
      </c>
      <c r="D124" s="202" t="s">
        <v>121</v>
      </c>
      <c r="E124" s="203" t="s">
        <v>215</v>
      </c>
      <c r="F124" s="204" t="s">
        <v>216</v>
      </c>
      <c r="G124" s="205" t="s">
        <v>200</v>
      </c>
      <c r="H124" s="206">
        <v>270.60000000000002</v>
      </c>
      <c r="I124" s="207"/>
      <c r="J124" s="208">
        <f>ROUND(I124*H124,2)</f>
        <v>0</v>
      </c>
      <c r="K124" s="204" t="s">
        <v>125</v>
      </c>
      <c r="L124" s="45"/>
      <c r="M124" s="209" t="s">
        <v>19</v>
      </c>
      <c r="N124" s="210" t="s">
        <v>47</v>
      </c>
      <c r="O124" s="85"/>
      <c r="P124" s="211">
        <f>O124*H124</f>
        <v>0</v>
      </c>
      <c r="Q124" s="211">
        <v>0</v>
      </c>
      <c r="R124" s="211">
        <f>Q124*H124</f>
        <v>0</v>
      </c>
      <c r="S124" s="211">
        <v>0</v>
      </c>
      <c r="T124" s="212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3" t="s">
        <v>126</v>
      </c>
      <c r="AT124" s="213" t="s">
        <v>121</v>
      </c>
      <c r="AU124" s="213" t="s">
        <v>127</v>
      </c>
      <c r="AY124" s="18" t="s">
        <v>117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18" t="s">
        <v>81</v>
      </c>
      <c r="BK124" s="214">
        <f>ROUND(I124*H124,2)</f>
        <v>0</v>
      </c>
      <c r="BL124" s="18" t="s">
        <v>126</v>
      </c>
      <c r="BM124" s="213" t="s">
        <v>217</v>
      </c>
    </row>
    <row r="125" s="2" customFormat="1">
      <c r="A125" s="39"/>
      <c r="B125" s="40"/>
      <c r="C125" s="41"/>
      <c r="D125" s="215" t="s">
        <v>129</v>
      </c>
      <c r="E125" s="41"/>
      <c r="F125" s="216" t="s">
        <v>218</v>
      </c>
      <c r="G125" s="41"/>
      <c r="H125" s="41"/>
      <c r="I125" s="217"/>
      <c r="J125" s="41"/>
      <c r="K125" s="41"/>
      <c r="L125" s="45"/>
      <c r="M125" s="218"/>
      <c r="N125" s="219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129</v>
      </c>
      <c r="AU125" s="18" t="s">
        <v>127</v>
      </c>
    </row>
    <row r="126" s="2" customFormat="1" ht="24.15" customHeight="1">
      <c r="A126" s="39"/>
      <c r="B126" s="40"/>
      <c r="C126" s="202" t="s">
        <v>219</v>
      </c>
      <c r="D126" s="202" t="s">
        <v>121</v>
      </c>
      <c r="E126" s="203" t="s">
        <v>220</v>
      </c>
      <c r="F126" s="204" t="s">
        <v>221</v>
      </c>
      <c r="G126" s="205" t="s">
        <v>200</v>
      </c>
      <c r="H126" s="206">
        <v>66.439999999999998</v>
      </c>
      <c r="I126" s="207"/>
      <c r="J126" s="208">
        <f>ROUND(I126*H126,2)</f>
        <v>0</v>
      </c>
      <c r="K126" s="204" t="s">
        <v>125</v>
      </c>
      <c r="L126" s="45"/>
      <c r="M126" s="209" t="s">
        <v>19</v>
      </c>
      <c r="N126" s="210" t="s">
        <v>47</v>
      </c>
      <c r="O126" s="85"/>
      <c r="P126" s="211">
        <f>O126*H126</f>
        <v>0</v>
      </c>
      <c r="Q126" s="211">
        <v>0</v>
      </c>
      <c r="R126" s="211">
        <f>Q126*H126</f>
        <v>0</v>
      </c>
      <c r="S126" s="211">
        <v>0</v>
      </c>
      <c r="T126" s="212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3" t="s">
        <v>126</v>
      </c>
      <c r="AT126" s="213" t="s">
        <v>121</v>
      </c>
      <c r="AU126" s="213" t="s">
        <v>127</v>
      </c>
      <c r="AY126" s="18" t="s">
        <v>117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18" t="s">
        <v>81</v>
      </c>
      <c r="BK126" s="214">
        <f>ROUND(I126*H126,2)</f>
        <v>0</v>
      </c>
      <c r="BL126" s="18" t="s">
        <v>126</v>
      </c>
      <c r="BM126" s="213" t="s">
        <v>222</v>
      </c>
    </row>
    <row r="127" s="2" customFormat="1">
      <c r="A127" s="39"/>
      <c r="B127" s="40"/>
      <c r="C127" s="41"/>
      <c r="D127" s="215" t="s">
        <v>129</v>
      </c>
      <c r="E127" s="41"/>
      <c r="F127" s="216" t="s">
        <v>223</v>
      </c>
      <c r="G127" s="41"/>
      <c r="H127" s="41"/>
      <c r="I127" s="217"/>
      <c r="J127" s="41"/>
      <c r="K127" s="41"/>
      <c r="L127" s="45"/>
      <c r="M127" s="218"/>
      <c r="N127" s="219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129</v>
      </c>
      <c r="AU127" s="18" t="s">
        <v>127</v>
      </c>
    </row>
    <row r="128" s="2" customFormat="1" ht="24.15" customHeight="1">
      <c r="A128" s="39"/>
      <c r="B128" s="40"/>
      <c r="C128" s="202" t="s">
        <v>224</v>
      </c>
      <c r="D128" s="202" t="s">
        <v>121</v>
      </c>
      <c r="E128" s="203" t="s">
        <v>225</v>
      </c>
      <c r="F128" s="204" t="s">
        <v>226</v>
      </c>
      <c r="G128" s="205" t="s">
        <v>200</v>
      </c>
      <c r="H128" s="206">
        <v>4</v>
      </c>
      <c r="I128" s="207"/>
      <c r="J128" s="208">
        <f>ROUND(I128*H128,2)</f>
        <v>0</v>
      </c>
      <c r="K128" s="204" t="s">
        <v>125</v>
      </c>
      <c r="L128" s="45"/>
      <c r="M128" s="209" t="s">
        <v>19</v>
      </c>
      <c r="N128" s="210" t="s">
        <v>47</v>
      </c>
      <c r="O128" s="85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3" t="s">
        <v>126</v>
      </c>
      <c r="AT128" s="213" t="s">
        <v>121</v>
      </c>
      <c r="AU128" s="213" t="s">
        <v>127</v>
      </c>
      <c r="AY128" s="18" t="s">
        <v>117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8" t="s">
        <v>81</v>
      </c>
      <c r="BK128" s="214">
        <f>ROUND(I128*H128,2)</f>
        <v>0</v>
      </c>
      <c r="BL128" s="18" t="s">
        <v>126</v>
      </c>
      <c r="BM128" s="213" t="s">
        <v>227</v>
      </c>
    </row>
    <row r="129" s="2" customFormat="1">
      <c r="A129" s="39"/>
      <c r="B129" s="40"/>
      <c r="C129" s="41"/>
      <c r="D129" s="215" t="s">
        <v>129</v>
      </c>
      <c r="E129" s="41"/>
      <c r="F129" s="216" t="s">
        <v>228</v>
      </c>
      <c r="G129" s="41"/>
      <c r="H129" s="41"/>
      <c r="I129" s="217"/>
      <c r="J129" s="41"/>
      <c r="K129" s="41"/>
      <c r="L129" s="45"/>
      <c r="M129" s="218"/>
      <c r="N129" s="219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129</v>
      </c>
      <c r="AU129" s="18" t="s">
        <v>127</v>
      </c>
    </row>
    <row r="130" s="12" customFormat="1" ht="20.88" customHeight="1">
      <c r="A130" s="12"/>
      <c r="B130" s="186"/>
      <c r="C130" s="187"/>
      <c r="D130" s="188" t="s">
        <v>75</v>
      </c>
      <c r="E130" s="200" t="s">
        <v>187</v>
      </c>
      <c r="F130" s="200" t="s">
        <v>229</v>
      </c>
      <c r="G130" s="187"/>
      <c r="H130" s="187"/>
      <c r="I130" s="190"/>
      <c r="J130" s="201">
        <f>BK130</f>
        <v>0</v>
      </c>
      <c r="K130" s="187"/>
      <c r="L130" s="192"/>
      <c r="M130" s="193"/>
      <c r="N130" s="194"/>
      <c r="O130" s="194"/>
      <c r="P130" s="195">
        <f>SUM(P131:P163)</f>
        <v>0</v>
      </c>
      <c r="Q130" s="194"/>
      <c r="R130" s="195">
        <f>SUM(R131:R163)</f>
        <v>35</v>
      </c>
      <c r="S130" s="194"/>
      <c r="T130" s="196">
        <f>SUM(T131:T163)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97" t="s">
        <v>81</v>
      </c>
      <c r="AT130" s="198" t="s">
        <v>75</v>
      </c>
      <c r="AU130" s="198" t="s">
        <v>86</v>
      </c>
      <c r="AY130" s="197" t="s">
        <v>117</v>
      </c>
      <c r="BK130" s="199">
        <f>SUM(BK131:BK163)</f>
        <v>0</v>
      </c>
    </row>
    <row r="131" s="2" customFormat="1" ht="16.5" customHeight="1">
      <c r="A131" s="39"/>
      <c r="B131" s="40"/>
      <c r="C131" s="202" t="s">
        <v>7</v>
      </c>
      <c r="D131" s="202" t="s">
        <v>121</v>
      </c>
      <c r="E131" s="203" t="s">
        <v>230</v>
      </c>
      <c r="F131" s="204" t="s">
        <v>231</v>
      </c>
      <c r="G131" s="205" t="s">
        <v>133</v>
      </c>
      <c r="H131" s="206">
        <v>458</v>
      </c>
      <c r="I131" s="207"/>
      <c r="J131" s="208">
        <f>ROUND(I131*H131,2)</f>
        <v>0</v>
      </c>
      <c r="K131" s="204" t="s">
        <v>125</v>
      </c>
      <c r="L131" s="45"/>
      <c r="M131" s="209" t="s">
        <v>19</v>
      </c>
      <c r="N131" s="210" t="s">
        <v>47</v>
      </c>
      <c r="O131" s="85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3" t="s">
        <v>126</v>
      </c>
      <c r="AT131" s="213" t="s">
        <v>121</v>
      </c>
      <c r="AU131" s="213" t="s">
        <v>127</v>
      </c>
      <c r="AY131" s="18" t="s">
        <v>117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8" t="s">
        <v>81</v>
      </c>
      <c r="BK131" s="214">
        <f>ROUND(I131*H131,2)</f>
        <v>0</v>
      </c>
      <c r="BL131" s="18" t="s">
        <v>126</v>
      </c>
      <c r="BM131" s="213" t="s">
        <v>232</v>
      </c>
    </row>
    <row r="132" s="2" customFormat="1">
      <c r="A132" s="39"/>
      <c r="B132" s="40"/>
      <c r="C132" s="41"/>
      <c r="D132" s="215" t="s">
        <v>129</v>
      </c>
      <c r="E132" s="41"/>
      <c r="F132" s="216" t="s">
        <v>233</v>
      </c>
      <c r="G132" s="41"/>
      <c r="H132" s="41"/>
      <c r="I132" s="217"/>
      <c r="J132" s="41"/>
      <c r="K132" s="41"/>
      <c r="L132" s="45"/>
      <c r="M132" s="218"/>
      <c r="N132" s="219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129</v>
      </c>
      <c r="AU132" s="18" t="s">
        <v>127</v>
      </c>
    </row>
    <row r="133" s="2" customFormat="1" ht="16.5" customHeight="1">
      <c r="A133" s="39"/>
      <c r="B133" s="40"/>
      <c r="C133" s="202" t="s">
        <v>234</v>
      </c>
      <c r="D133" s="202" t="s">
        <v>121</v>
      </c>
      <c r="E133" s="203" t="s">
        <v>235</v>
      </c>
      <c r="F133" s="204" t="s">
        <v>236</v>
      </c>
      <c r="G133" s="205" t="s">
        <v>171</v>
      </c>
      <c r="H133" s="206">
        <v>27</v>
      </c>
      <c r="I133" s="207"/>
      <c r="J133" s="208">
        <f>ROUND(I133*H133,2)</f>
        <v>0</v>
      </c>
      <c r="K133" s="204" t="s">
        <v>125</v>
      </c>
      <c r="L133" s="45"/>
      <c r="M133" s="209" t="s">
        <v>19</v>
      </c>
      <c r="N133" s="210" t="s">
        <v>47</v>
      </c>
      <c r="O133" s="85"/>
      <c r="P133" s="211">
        <f>O133*H133</f>
        <v>0</v>
      </c>
      <c r="Q133" s="211">
        <v>0</v>
      </c>
      <c r="R133" s="211">
        <f>Q133*H133</f>
        <v>0</v>
      </c>
      <c r="S133" s="211">
        <v>0</v>
      </c>
      <c r="T133" s="212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3" t="s">
        <v>126</v>
      </c>
      <c r="AT133" s="213" t="s">
        <v>121</v>
      </c>
      <c r="AU133" s="213" t="s">
        <v>127</v>
      </c>
      <c r="AY133" s="18" t="s">
        <v>117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18" t="s">
        <v>81</v>
      </c>
      <c r="BK133" s="214">
        <f>ROUND(I133*H133,2)</f>
        <v>0</v>
      </c>
      <c r="BL133" s="18" t="s">
        <v>126</v>
      </c>
      <c r="BM133" s="213" t="s">
        <v>237</v>
      </c>
    </row>
    <row r="134" s="2" customFormat="1">
      <c r="A134" s="39"/>
      <c r="B134" s="40"/>
      <c r="C134" s="41"/>
      <c r="D134" s="215" t="s">
        <v>129</v>
      </c>
      <c r="E134" s="41"/>
      <c r="F134" s="216" t="s">
        <v>238</v>
      </c>
      <c r="G134" s="41"/>
      <c r="H134" s="41"/>
      <c r="I134" s="217"/>
      <c r="J134" s="41"/>
      <c r="K134" s="41"/>
      <c r="L134" s="45"/>
      <c r="M134" s="218"/>
      <c r="N134" s="219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129</v>
      </c>
      <c r="AU134" s="18" t="s">
        <v>127</v>
      </c>
    </row>
    <row r="135" s="2" customFormat="1" ht="21.75" customHeight="1">
      <c r="A135" s="39"/>
      <c r="B135" s="40"/>
      <c r="C135" s="202" t="s">
        <v>239</v>
      </c>
      <c r="D135" s="202" t="s">
        <v>121</v>
      </c>
      <c r="E135" s="203" t="s">
        <v>240</v>
      </c>
      <c r="F135" s="204" t="s">
        <v>241</v>
      </c>
      <c r="G135" s="205" t="s">
        <v>171</v>
      </c>
      <c r="H135" s="206">
        <v>93</v>
      </c>
      <c r="I135" s="207"/>
      <c r="J135" s="208">
        <f>ROUND(I135*H135,2)</f>
        <v>0</v>
      </c>
      <c r="K135" s="204" t="s">
        <v>125</v>
      </c>
      <c r="L135" s="45"/>
      <c r="M135" s="209" t="s">
        <v>19</v>
      </c>
      <c r="N135" s="210" t="s">
        <v>47</v>
      </c>
      <c r="O135" s="85"/>
      <c r="P135" s="211">
        <f>O135*H135</f>
        <v>0</v>
      </c>
      <c r="Q135" s="211">
        <v>0</v>
      </c>
      <c r="R135" s="211">
        <f>Q135*H135</f>
        <v>0</v>
      </c>
      <c r="S135" s="211">
        <v>0</v>
      </c>
      <c r="T135" s="212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3" t="s">
        <v>126</v>
      </c>
      <c r="AT135" s="213" t="s">
        <v>121</v>
      </c>
      <c r="AU135" s="213" t="s">
        <v>127</v>
      </c>
      <c r="AY135" s="18" t="s">
        <v>117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18" t="s">
        <v>81</v>
      </c>
      <c r="BK135" s="214">
        <f>ROUND(I135*H135,2)</f>
        <v>0</v>
      </c>
      <c r="BL135" s="18" t="s">
        <v>126</v>
      </c>
      <c r="BM135" s="213" t="s">
        <v>242</v>
      </c>
    </row>
    <row r="136" s="2" customFormat="1">
      <c r="A136" s="39"/>
      <c r="B136" s="40"/>
      <c r="C136" s="41"/>
      <c r="D136" s="215" t="s">
        <v>129</v>
      </c>
      <c r="E136" s="41"/>
      <c r="F136" s="216" t="s">
        <v>243</v>
      </c>
      <c r="G136" s="41"/>
      <c r="H136" s="41"/>
      <c r="I136" s="217"/>
      <c r="J136" s="41"/>
      <c r="K136" s="41"/>
      <c r="L136" s="45"/>
      <c r="M136" s="218"/>
      <c r="N136" s="219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129</v>
      </c>
      <c r="AU136" s="18" t="s">
        <v>127</v>
      </c>
    </row>
    <row r="137" s="2" customFormat="1" ht="24.15" customHeight="1">
      <c r="A137" s="39"/>
      <c r="B137" s="40"/>
      <c r="C137" s="202" t="s">
        <v>244</v>
      </c>
      <c r="D137" s="202" t="s">
        <v>121</v>
      </c>
      <c r="E137" s="203" t="s">
        <v>245</v>
      </c>
      <c r="F137" s="204" t="s">
        <v>246</v>
      </c>
      <c r="G137" s="205" t="s">
        <v>171</v>
      </c>
      <c r="H137" s="206">
        <v>19.52</v>
      </c>
      <c r="I137" s="207"/>
      <c r="J137" s="208">
        <f>ROUND(I137*H137,2)</f>
        <v>0</v>
      </c>
      <c r="K137" s="204" t="s">
        <v>125</v>
      </c>
      <c r="L137" s="45"/>
      <c r="M137" s="209" t="s">
        <v>19</v>
      </c>
      <c r="N137" s="210" t="s">
        <v>47</v>
      </c>
      <c r="O137" s="85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3" t="s">
        <v>126</v>
      </c>
      <c r="AT137" s="213" t="s">
        <v>121</v>
      </c>
      <c r="AU137" s="213" t="s">
        <v>127</v>
      </c>
      <c r="AY137" s="18" t="s">
        <v>117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8" t="s">
        <v>81</v>
      </c>
      <c r="BK137" s="214">
        <f>ROUND(I137*H137,2)</f>
        <v>0</v>
      </c>
      <c r="BL137" s="18" t="s">
        <v>126</v>
      </c>
      <c r="BM137" s="213" t="s">
        <v>247</v>
      </c>
    </row>
    <row r="138" s="2" customFormat="1">
      <c r="A138" s="39"/>
      <c r="B138" s="40"/>
      <c r="C138" s="41"/>
      <c r="D138" s="215" t="s">
        <v>129</v>
      </c>
      <c r="E138" s="41"/>
      <c r="F138" s="216" t="s">
        <v>248</v>
      </c>
      <c r="G138" s="41"/>
      <c r="H138" s="41"/>
      <c r="I138" s="217"/>
      <c r="J138" s="41"/>
      <c r="K138" s="41"/>
      <c r="L138" s="45"/>
      <c r="M138" s="218"/>
      <c r="N138" s="219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129</v>
      </c>
      <c r="AU138" s="18" t="s">
        <v>127</v>
      </c>
    </row>
    <row r="139" s="2" customFormat="1">
      <c r="A139" s="39"/>
      <c r="B139" s="40"/>
      <c r="C139" s="41"/>
      <c r="D139" s="222" t="s">
        <v>249</v>
      </c>
      <c r="E139" s="41"/>
      <c r="F139" s="232" t="s">
        <v>250</v>
      </c>
      <c r="G139" s="41"/>
      <c r="H139" s="41"/>
      <c r="I139" s="217"/>
      <c r="J139" s="41"/>
      <c r="K139" s="41"/>
      <c r="L139" s="45"/>
      <c r="M139" s="218"/>
      <c r="N139" s="219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249</v>
      </c>
      <c r="AU139" s="18" t="s">
        <v>127</v>
      </c>
    </row>
    <row r="140" s="13" customFormat="1">
      <c r="A140" s="13"/>
      <c r="B140" s="220"/>
      <c r="C140" s="221"/>
      <c r="D140" s="222" t="s">
        <v>136</v>
      </c>
      <c r="E140" s="223" t="s">
        <v>19</v>
      </c>
      <c r="F140" s="224" t="s">
        <v>251</v>
      </c>
      <c r="G140" s="221"/>
      <c r="H140" s="225">
        <v>19.52</v>
      </c>
      <c r="I140" s="226"/>
      <c r="J140" s="221"/>
      <c r="K140" s="221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136</v>
      </c>
      <c r="AU140" s="231" t="s">
        <v>127</v>
      </c>
      <c r="AV140" s="13" t="s">
        <v>86</v>
      </c>
      <c r="AW140" s="13" t="s">
        <v>35</v>
      </c>
      <c r="AX140" s="13" t="s">
        <v>81</v>
      </c>
      <c r="AY140" s="231" t="s">
        <v>117</v>
      </c>
    </row>
    <row r="141" s="2" customFormat="1" ht="16.5" customHeight="1">
      <c r="A141" s="39"/>
      <c r="B141" s="40"/>
      <c r="C141" s="202" t="s">
        <v>252</v>
      </c>
      <c r="D141" s="202" t="s">
        <v>121</v>
      </c>
      <c r="E141" s="203" t="s">
        <v>253</v>
      </c>
      <c r="F141" s="204" t="s">
        <v>254</v>
      </c>
      <c r="G141" s="205" t="s">
        <v>171</v>
      </c>
      <c r="H141" s="206">
        <v>4</v>
      </c>
      <c r="I141" s="207"/>
      <c r="J141" s="208">
        <f>ROUND(I141*H141,2)</f>
        <v>0</v>
      </c>
      <c r="K141" s="204" t="s">
        <v>125</v>
      </c>
      <c r="L141" s="45"/>
      <c r="M141" s="209" t="s">
        <v>19</v>
      </c>
      <c r="N141" s="210" t="s">
        <v>47</v>
      </c>
      <c r="O141" s="85"/>
      <c r="P141" s="211">
        <f>O141*H141</f>
        <v>0</v>
      </c>
      <c r="Q141" s="211">
        <v>0</v>
      </c>
      <c r="R141" s="211">
        <f>Q141*H141</f>
        <v>0</v>
      </c>
      <c r="S141" s="211">
        <v>0</v>
      </c>
      <c r="T141" s="21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3" t="s">
        <v>126</v>
      </c>
      <c r="AT141" s="213" t="s">
        <v>121</v>
      </c>
      <c r="AU141" s="213" t="s">
        <v>127</v>
      </c>
      <c r="AY141" s="18" t="s">
        <v>117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18" t="s">
        <v>81</v>
      </c>
      <c r="BK141" s="214">
        <f>ROUND(I141*H141,2)</f>
        <v>0</v>
      </c>
      <c r="BL141" s="18" t="s">
        <v>126</v>
      </c>
      <c r="BM141" s="213" t="s">
        <v>255</v>
      </c>
    </row>
    <row r="142" s="2" customFormat="1">
      <c r="A142" s="39"/>
      <c r="B142" s="40"/>
      <c r="C142" s="41"/>
      <c r="D142" s="215" t="s">
        <v>129</v>
      </c>
      <c r="E142" s="41"/>
      <c r="F142" s="216" t="s">
        <v>256</v>
      </c>
      <c r="G142" s="41"/>
      <c r="H142" s="41"/>
      <c r="I142" s="217"/>
      <c r="J142" s="41"/>
      <c r="K142" s="41"/>
      <c r="L142" s="45"/>
      <c r="M142" s="218"/>
      <c r="N142" s="219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129</v>
      </c>
      <c r="AU142" s="18" t="s">
        <v>127</v>
      </c>
    </row>
    <row r="143" s="2" customFormat="1" ht="24.15" customHeight="1">
      <c r="A143" s="39"/>
      <c r="B143" s="40"/>
      <c r="C143" s="202" t="s">
        <v>257</v>
      </c>
      <c r="D143" s="202" t="s">
        <v>121</v>
      </c>
      <c r="E143" s="203" t="s">
        <v>258</v>
      </c>
      <c r="F143" s="204" t="s">
        <v>259</v>
      </c>
      <c r="G143" s="205" t="s">
        <v>171</v>
      </c>
      <c r="H143" s="206">
        <v>21.52</v>
      </c>
      <c r="I143" s="207"/>
      <c r="J143" s="208">
        <f>ROUND(I143*H143,2)</f>
        <v>0</v>
      </c>
      <c r="K143" s="204" t="s">
        <v>125</v>
      </c>
      <c r="L143" s="45"/>
      <c r="M143" s="209" t="s">
        <v>19</v>
      </c>
      <c r="N143" s="210" t="s">
        <v>47</v>
      </c>
      <c r="O143" s="85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3" t="s">
        <v>126</v>
      </c>
      <c r="AT143" s="213" t="s">
        <v>121</v>
      </c>
      <c r="AU143" s="213" t="s">
        <v>127</v>
      </c>
      <c r="AY143" s="18" t="s">
        <v>117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8" t="s">
        <v>81</v>
      </c>
      <c r="BK143" s="214">
        <f>ROUND(I143*H143,2)</f>
        <v>0</v>
      </c>
      <c r="BL143" s="18" t="s">
        <v>126</v>
      </c>
      <c r="BM143" s="213" t="s">
        <v>260</v>
      </c>
    </row>
    <row r="144" s="2" customFormat="1">
      <c r="A144" s="39"/>
      <c r="B144" s="40"/>
      <c r="C144" s="41"/>
      <c r="D144" s="215" t="s">
        <v>129</v>
      </c>
      <c r="E144" s="41"/>
      <c r="F144" s="216" t="s">
        <v>261</v>
      </c>
      <c r="G144" s="41"/>
      <c r="H144" s="41"/>
      <c r="I144" s="217"/>
      <c r="J144" s="41"/>
      <c r="K144" s="41"/>
      <c r="L144" s="45"/>
      <c r="M144" s="218"/>
      <c r="N144" s="219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129</v>
      </c>
      <c r="AU144" s="18" t="s">
        <v>127</v>
      </c>
    </row>
    <row r="145" s="2" customFormat="1">
      <c r="A145" s="39"/>
      <c r="B145" s="40"/>
      <c r="C145" s="41"/>
      <c r="D145" s="222" t="s">
        <v>249</v>
      </c>
      <c r="E145" s="41"/>
      <c r="F145" s="232" t="s">
        <v>262</v>
      </c>
      <c r="G145" s="41"/>
      <c r="H145" s="41"/>
      <c r="I145" s="217"/>
      <c r="J145" s="41"/>
      <c r="K145" s="41"/>
      <c r="L145" s="45"/>
      <c r="M145" s="218"/>
      <c r="N145" s="219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249</v>
      </c>
      <c r="AU145" s="18" t="s">
        <v>127</v>
      </c>
    </row>
    <row r="146" s="13" customFormat="1">
      <c r="A146" s="13"/>
      <c r="B146" s="220"/>
      <c r="C146" s="221"/>
      <c r="D146" s="222" t="s">
        <v>136</v>
      </c>
      <c r="E146" s="223" t="s">
        <v>19</v>
      </c>
      <c r="F146" s="224" t="s">
        <v>86</v>
      </c>
      <c r="G146" s="221"/>
      <c r="H146" s="225">
        <v>2</v>
      </c>
      <c r="I146" s="226"/>
      <c r="J146" s="221"/>
      <c r="K146" s="221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136</v>
      </c>
      <c r="AU146" s="231" t="s">
        <v>127</v>
      </c>
      <c r="AV146" s="13" t="s">
        <v>86</v>
      </c>
      <c r="AW146" s="13" t="s">
        <v>35</v>
      </c>
      <c r="AX146" s="13" t="s">
        <v>76</v>
      </c>
      <c r="AY146" s="231" t="s">
        <v>117</v>
      </c>
    </row>
    <row r="147" s="13" customFormat="1">
      <c r="A147" s="13"/>
      <c r="B147" s="220"/>
      <c r="C147" s="221"/>
      <c r="D147" s="222" t="s">
        <v>136</v>
      </c>
      <c r="E147" s="223" t="s">
        <v>19</v>
      </c>
      <c r="F147" s="224" t="s">
        <v>251</v>
      </c>
      <c r="G147" s="221"/>
      <c r="H147" s="225">
        <v>19.52</v>
      </c>
      <c r="I147" s="226"/>
      <c r="J147" s="221"/>
      <c r="K147" s="221"/>
      <c r="L147" s="227"/>
      <c r="M147" s="228"/>
      <c r="N147" s="229"/>
      <c r="O147" s="229"/>
      <c r="P147" s="229"/>
      <c r="Q147" s="229"/>
      <c r="R147" s="229"/>
      <c r="S147" s="229"/>
      <c r="T147" s="23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1" t="s">
        <v>136</v>
      </c>
      <c r="AU147" s="231" t="s">
        <v>127</v>
      </c>
      <c r="AV147" s="13" t="s">
        <v>86</v>
      </c>
      <c r="AW147" s="13" t="s">
        <v>35</v>
      </c>
      <c r="AX147" s="13" t="s">
        <v>76</v>
      </c>
      <c r="AY147" s="231" t="s">
        <v>117</v>
      </c>
    </row>
    <row r="148" s="14" customFormat="1">
      <c r="A148" s="14"/>
      <c r="B148" s="233"/>
      <c r="C148" s="234"/>
      <c r="D148" s="222" t="s">
        <v>136</v>
      </c>
      <c r="E148" s="235" t="s">
        <v>19</v>
      </c>
      <c r="F148" s="236" t="s">
        <v>263</v>
      </c>
      <c r="G148" s="234"/>
      <c r="H148" s="237">
        <v>21.52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3" t="s">
        <v>136</v>
      </c>
      <c r="AU148" s="243" t="s">
        <v>127</v>
      </c>
      <c r="AV148" s="14" t="s">
        <v>126</v>
      </c>
      <c r="AW148" s="14" t="s">
        <v>35</v>
      </c>
      <c r="AX148" s="14" t="s">
        <v>81</v>
      </c>
      <c r="AY148" s="243" t="s">
        <v>117</v>
      </c>
    </row>
    <row r="149" s="2" customFormat="1" ht="16.5" customHeight="1">
      <c r="A149" s="39"/>
      <c r="B149" s="40"/>
      <c r="C149" s="244" t="s">
        <v>264</v>
      </c>
      <c r="D149" s="244" t="s">
        <v>265</v>
      </c>
      <c r="E149" s="245" t="s">
        <v>266</v>
      </c>
      <c r="F149" s="246" t="s">
        <v>267</v>
      </c>
      <c r="G149" s="247" t="s">
        <v>200</v>
      </c>
      <c r="H149" s="248">
        <v>4</v>
      </c>
      <c r="I149" s="249"/>
      <c r="J149" s="250">
        <f>ROUND(I149*H149,2)</f>
        <v>0</v>
      </c>
      <c r="K149" s="246" t="s">
        <v>125</v>
      </c>
      <c r="L149" s="251"/>
      <c r="M149" s="252" t="s">
        <v>19</v>
      </c>
      <c r="N149" s="253" t="s">
        <v>47</v>
      </c>
      <c r="O149" s="85"/>
      <c r="P149" s="211">
        <f>O149*H149</f>
        <v>0</v>
      </c>
      <c r="Q149" s="211">
        <v>1</v>
      </c>
      <c r="R149" s="211">
        <f>Q149*H149</f>
        <v>4</v>
      </c>
      <c r="S149" s="211">
        <v>0</v>
      </c>
      <c r="T149" s="21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3" t="s">
        <v>163</v>
      </c>
      <c r="AT149" s="213" t="s">
        <v>265</v>
      </c>
      <c r="AU149" s="213" t="s">
        <v>127</v>
      </c>
      <c r="AY149" s="18" t="s">
        <v>117</v>
      </c>
      <c r="BE149" s="214">
        <f>IF(N149="základní",J149,0)</f>
        <v>0</v>
      </c>
      <c r="BF149" s="214">
        <f>IF(N149="snížená",J149,0)</f>
        <v>0</v>
      </c>
      <c r="BG149" s="214">
        <f>IF(N149="zákl. přenesená",J149,0)</f>
        <v>0</v>
      </c>
      <c r="BH149" s="214">
        <f>IF(N149="sníž. přenesená",J149,0)</f>
        <v>0</v>
      </c>
      <c r="BI149" s="214">
        <f>IF(N149="nulová",J149,0)</f>
        <v>0</v>
      </c>
      <c r="BJ149" s="18" t="s">
        <v>81</v>
      </c>
      <c r="BK149" s="214">
        <f>ROUND(I149*H149,2)</f>
        <v>0</v>
      </c>
      <c r="BL149" s="18" t="s">
        <v>126</v>
      </c>
      <c r="BM149" s="213" t="s">
        <v>268</v>
      </c>
    </row>
    <row r="150" s="2" customFormat="1" ht="16.5" customHeight="1">
      <c r="A150" s="39"/>
      <c r="B150" s="40"/>
      <c r="C150" s="244" t="s">
        <v>269</v>
      </c>
      <c r="D150" s="244" t="s">
        <v>265</v>
      </c>
      <c r="E150" s="245" t="s">
        <v>270</v>
      </c>
      <c r="F150" s="246" t="s">
        <v>271</v>
      </c>
      <c r="G150" s="247" t="s">
        <v>200</v>
      </c>
      <c r="H150" s="248">
        <v>31</v>
      </c>
      <c r="I150" s="249"/>
      <c r="J150" s="250">
        <f>ROUND(I150*H150,2)</f>
        <v>0</v>
      </c>
      <c r="K150" s="246" t="s">
        <v>125</v>
      </c>
      <c r="L150" s="251"/>
      <c r="M150" s="252" t="s">
        <v>19</v>
      </c>
      <c r="N150" s="253" t="s">
        <v>47</v>
      </c>
      <c r="O150" s="85"/>
      <c r="P150" s="211">
        <f>O150*H150</f>
        <v>0</v>
      </c>
      <c r="Q150" s="211">
        <v>1</v>
      </c>
      <c r="R150" s="211">
        <f>Q150*H150</f>
        <v>31</v>
      </c>
      <c r="S150" s="211">
        <v>0</v>
      </c>
      <c r="T150" s="212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3" t="s">
        <v>163</v>
      </c>
      <c r="AT150" s="213" t="s">
        <v>265</v>
      </c>
      <c r="AU150" s="213" t="s">
        <v>127</v>
      </c>
      <c r="AY150" s="18" t="s">
        <v>117</v>
      </c>
      <c r="BE150" s="214">
        <f>IF(N150="základní",J150,0)</f>
        <v>0</v>
      </c>
      <c r="BF150" s="214">
        <f>IF(N150="snížená",J150,0)</f>
        <v>0</v>
      </c>
      <c r="BG150" s="214">
        <f>IF(N150="zákl. přenesená",J150,0)</f>
        <v>0</v>
      </c>
      <c r="BH150" s="214">
        <f>IF(N150="sníž. přenesená",J150,0)</f>
        <v>0</v>
      </c>
      <c r="BI150" s="214">
        <f>IF(N150="nulová",J150,0)</f>
        <v>0</v>
      </c>
      <c r="BJ150" s="18" t="s">
        <v>81</v>
      </c>
      <c r="BK150" s="214">
        <f>ROUND(I150*H150,2)</f>
        <v>0</v>
      </c>
      <c r="BL150" s="18" t="s">
        <v>126</v>
      </c>
      <c r="BM150" s="213" t="s">
        <v>272</v>
      </c>
    </row>
    <row r="151" s="2" customFormat="1" ht="37.8" customHeight="1">
      <c r="A151" s="39"/>
      <c r="B151" s="40"/>
      <c r="C151" s="202" t="s">
        <v>273</v>
      </c>
      <c r="D151" s="202" t="s">
        <v>121</v>
      </c>
      <c r="E151" s="203" t="s">
        <v>274</v>
      </c>
      <c r="F151" s="204" t="s">
        <v>275</v>
      </c>
      <c r="G151" s="205" t="s">
        <v>171</v>
      </c>
      <c r="H151" s="206">
        <v>183.87000000000001</v>
      </c>
      <c r="I151" s="207"/>
      <c r="J151" s="208">
        <f>ROUND(I151*H151,2)</f>
        <v>0</v>
      </c>
      <c r="K151" s="204" t="s">
        <v>125</v>
      </c>
      <c r="L151" s="45"/>
      <c r="M151" s="209" t="s">
        <v>19</v>
      </c>
      <c r="N151" s="210" t="s">
        <v>47</v>
      </c>
      <c r="O151" s="85"/>
      <c r="P151" s="211">
        <f>O151*H151</f>
        <v>0</v>
      </c>
      <c r="Q151" s="211">
        <v>0</v>
      </c>
      <c r="R151" s="211">
        <f>Q151*H151</f>
        <v>0</v>
      </c>
      <c r="S151" s="211">
        <v>0</v>
      </c>
      <c r="T151" s="212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3" t="s">
        <v>126</v>
      </c>
      <c r="AT151" s="213" t="s">
        <v>121</v>
      </c>
      <c r="AU151" s="213" t="s">
        <v>127</v>
      </c>
      <c r="AY151" s="18" t="s">
        <v>117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18" t="s">
        <v>81</v>
      </c>
      <c r="BK151" s="214">
        <f>ROUND(I151*H151,2)</f>
        <v>0</v>
      </c>
      <c r="BL151" s="18" t="s">
        <v>126</v>
      </c>
      <c r="BM151" s="213" t="s">
        <v>276</v>
      </c>
    </row>
    <row r="152" s="2" customFormat="1">
      <c r="A152" s="39"/>
      <c r="B152" s="40"/>
      <c r="C152" s="41"/>
      <c r="D152" s="215" t="s">
        <v>129</v>
      </c>
      <c r="E152" s="41"/>
      <c r="F152" s="216" t="s">
        <v>277</v>
      </c>
      <c r="G152" s="41"/>
      <c r="H152" s="41"/>
      <c r="I152" s="217"/>
      <c r="J152" s="41"/>
      <c r="K152" s="41"/>
      <c r="L152" s="45"/>
      <c r="M152" s="218"/>
      <c r="N152" s="219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129</v>
      </c>
      <c r="AU152" s="18" t="s">
        <v>127</v>
      </c>
    </row>
    <row r="153" s="13" customFormat="1">
      <c r="A153" s="13"/>
      <c r="B153" s="220"/>
      <c r="C153" s="221"/>
      <c r="D153" s="222" t="s">
        <v>136</v>
      </c>
      <c r="E153" s="223" t="s">
        <v>19</v>
      </c>
      <c r="F153" s="224" t="s">
        <v>278</v>
      </c>
      <c r="G153" s="221"/>
      <c r="H153" s="225">
        <v>183.87000000000001</v>
      </c>
      <c r="I153" s="226"/>
      <c r="J153" s="221"/>
      <c r="K153" s="221"/>
      <c r="L153" s="227"/>
      <c r="M153" s="228"/>
      <c r="N153" s="229"/>
      <c r="O153" s="229"/>
      <c r="P153" s="229"/>
      <c r="Q153" s="229"/>
      <c r="R153" s="229"/>
      <c r="S153" s="229"/>
      <c r="T153" s="23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1" t="s">
        <v>136</v>
      </c>
      <c r="AU153" s="231" t="s">
        <v>127</v>
      </c>
      <c r="AV153" s="13" t="s">
        <v>86</v>
      </c>
      <c r="AW153" s="13" t="s">
        <v>35</v>
      </c>
      <c r="AX153" s="13" t="s">
        <v>81</v>
      </c>
      <c r="AY153" s="231" t="s">
        <v>117</v>
      </c>
    </row>
    <row r="154" s="2" customFormat="1" ht="24.15" customHeight="1">
      <c r="A154" s="39"/>
      <c r="B154" s="40"/>
      <c r="C154" s="202" t="s">
        <v>279</v>
      </c>
      <c r="D154" s="202" t="s">
        <v>121</v>
      </c>
      <c r="E154" s="203" t="s">
        <v>280</v>
      </c>
      <c r="F154" s="204" t="s">
        <v>281</v>
      </c>
      <c r="G154" s="205" t="s">
        <v>171</v>
      </c>
      <c r="H154" s="206">
        <v>183.87000000000001</v>
      </c>
      <c r="I154" s="207"/>
      <c r="J154" s="208">
        <f>ROUND(I154*H154,2)</f>
        <v>0</v>
      </c>
      <c r="K154" s="204" t="s">
        <v>125</v>
      </c>
      <c r="L154" s="45"/>
      <c r="M154" s="209" t="s">
        <v>19</v>
      </c>
      <c r="N154" s="210" t="s">
        <v>47</v>
      </c>
      <c r="O154" s="85"/>
      <c r="P154" s="211">
        <f>O154*H154</f>
        <v>0</v>
      </c>
      <c r="Q154" s="211">
        <v>0</v>
      </c>
      <c r="R154" s="211">
        <f>Q154*H154</f>
        <v>0</v>
      </c>
      <c r="S154" s="211">
        <v>0</v>
      </c>
      <c r="T154" s="212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3" t="s">
        <v>126</v>
      </c>
      <c r="AT154" s="213" t="s">
        <v>121</v>
      </c>
      <c r="AU154" s="213" t="s">
        <v>127</v>
      </c>
      <c r="AY154" s="18" t="s">
        <v>117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18" t="s">
        <v>81</v>
      </c>
      <c r="BK154" s="214">
        <f>ROUND(I154*H154,2)</f>
        <v>0</v>
      </c>
      <c r="BL154" s="18" t="s">
        <v>126</v>
      </c>
      <c r="BM154" s="213" t="s">
        <v>282</v>
      </c>
    </row>
    <row r="155" s="2" customFormat="1">
      <c r="A155" s="39"/>
      <c r="B155" s="40"/>
      <c r="C155" s="41"/>
      <c r="D155" s="215" t="s">
        <v>129</v>
      </c>
      <c r="E155" s="41"/>
      <c r="F155" s="216" t="s">
        <v>283</v>
      </c>
      <c r="G155" s="41"/>
      <c r="H155" s="41"/>
      <c r="I155" s="217"/>
      <c r="J155" s="41"/>
      <c r="K155" s="41"/>
      <c r="L155" s="45"/>
      <c r="M155" s="218"/>
      <c r="N155" s="219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129</v>
      </c>
      <c r="AU155" s="18" t="s">
        <v>127</v>
      </c>
    </row>
    <row r="156" s="2" customFormat="1" ht="24.15" customHeight="1">
      <c r="A156" s="39"/>
      <c r="B156" s="40"/>
      <c r="C156" s="202" t="s">
        <v>284</v>
      </c>
      <c r="D156" s="202" t="s">
        <v>121</v>
      </c>
      <c r="E156" s="203" t="s">
        <v>285</v>
      </c>
      <c r="F156" s="204" t="s">
        <v>216</v>
      </c>
      <c r="G156" s="205" t="s">
        <v>200</v>
      </c>
      <c r="H156" s="206">
        <v>294.19200000000001</v>
      </c>
      <c r="I156" s="207"/>
      <c r="J156" s="208">
        <f>ROUND(I156*H156,2)</f>
        <v>0</v>
      </c>
      <c r="K156" s="204" t="s">
        <v>125</v>
      </c>
      <c r="L156" s="45"/>
      <c r="M156" s="209" t="s">
        <v>19</v>
      </c>
      <c r="N156" s="210" t="s">
        <v>47</v>
      </c>
      <c r="O156" s="85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3" t="s">
        <v>126</v>
      </c>
      <c r="AT156" s="213" t="s">
        <v>121</v>
      </c>
      <c r="AU156" s="213" t="s">
        <v>127</v>
      </c>
      <c r="AY156" s="18" t="s">
        <v>117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8" t="s">
        <v>81</v>
      </c>
      <c r="BK156" s="214">
        <f>ROUND(I156*H156,2)</f>
        <v>0</v>
      </c>
      <c r="BL156" s="18" t="s">
        <v>126</v>
      </c>
      <c r="BM156" s="213" t="s">
        <v>286</v>
      </c>
    </row>
    <row r="157" s="2" customFormat="1">
      <c r="A157" s="39"/>
      <c r="B157" s="40"/>
      <c r="C157" s="41"/>
      <c r="D157" s="215" t="s">
        <v>129</v>
      </c>
      <c r="E157" s="41"/>
      <c r="F157" s="216" t="s">
        <v>287</v>
      </c>
      <c r="G157" s="41"/>
      <c r="H157" s="41"/>
      <c r="I157" s="217"/>
      <c r="J157" s="41"/>
      <c r="K157" s="41"/>
      <c r="L157" s="45"/>
      <c r="M157" s="218"/>
      <c r="N157" s="219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129</v>
      </c>
      <c r="AU157" s="18" t="s">
        <v>127</v>
      </c>
    </row>
    <row r="158" s="13" customFormat="1">
      <c r="A158" s="13"/>
      <c r="B158" s="220"/>
      <c r="C158" s="221"/>
      <c r="D158" s="222" t="s">
        <v>136</v>
      </c>
      <c r="E158" s="223" t="s">
        <v>19</v>
      </c>
      <c r="F158" s="224" t="s">
        <v>288</v>
      </c>
      <c r="G158" s="221"/>
      <c r="H158" s="225">
        <v>294.19200000000001</v>
      </c>
      <c r="I158" s="226"/>
      <c r="J158" s="221"/>
      <c r="K158" s="221"/>
      <c r="L158" s="227"/>
      <c r="M158" s="228"/>
      <c r="N158" s="229"/>
      <c r="O158" s="229"/>
      <c r="P158" s="229"/>
      <c r="Q158" s="229"/>
      <c r="R158" s="229"/>
      <c r="S158" s="229"/>
      <c r="T158" s="23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1" t="s">
        <v>136</v>
      </c>
      <c r="AU158" s="231" t="s">
        <v>127</v>
      </c>
      <c r="AV158" s="13" t="s">
        <v>86</v>
      </c>
      <c r="AW158" s="13" t="s">
        <v>35</v>
      </c>
      <c r="AX158" s="13" t="s">
        <v>81</v>
      </c>
      <c r="AY158" s="231" t="s">
        <v>117</v>
      </c>
    </row>
    <row r="159" s="2" customFormat="1" ht="21.75" customHeight="1">
      <c r="A159" s="39"/>
      <c r="B159" s="40"/>
      <c r="C159" s="202" t="s">
        <v>289</v>
      </c>
      <c r="D159" s="202" t="s">
        <v>121</v>
      </c>
      <c r="E159" s="203" t="s">
        <v>290</v>
      </c>
      <c r="F159" s="204" t="s">
        <v>291</v>
      </c>
      <c r="G159" s="205" t="s">
        <v>133</v>
      </c>
      <c r="H159" s="206">
        <v>951</v>
      </c>
      <c r="I159" s="207"/>
      <c r="J159" s="208">
        <f>ROUND(I159*H159,2)</f>
        <v>0</v>
      </c>
      <c r="K159" s="204" t="s">
        <v>125</v>
      </c>
      <c r="L159" s="45"/>
      <c r="M159" s="209" t="s">
        <v>19</v>
      </c>
      <c r="N159" s="210" t="s">
        <v>47</v>
      </c>
      <c r="O159" s="85"/>
      <c r="P159" s="211">
        <f>O159*H159</f>
        <v>0</v>
      </c>
      <c r="Q159" s="211">
        <v>0</v>
      </c>
      <c r="R159" s="211">
        <f>Q159*H159</f>
        <v>0</v>
      </c>
      <c r="S159" s="211">
        <v>0</v>
      </c>
      <c r="T159" s="21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3" t="s">
        <v>126</v>
      </c>
      <c r="AT159" s="213" t="s">
        <v>121</v>
      </c>
      <c r="AU159" s="213" t="s">
        <v>127</v>
      </c>
      <c r="AY159" s="18" t="s">
        <v>117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18" t="s">
        <v>81</v>
      </c>
      <c r="BK159" s="214">
        <f>ROUND(I159*H159,2)</f>
        <v>0</v>
      </c>
      <c r="BL159" s="18" t="s">
        <v>126</v>
      </c>
      <c r="BM159" s="213" t="s">
        <v>292</v>
      </c>
    </row>
    <row r="160" s="2" customFormat="1">
      <c r="A160" s="39"/>
      <c r="B160" s="40"/>
      <c r="C160" s="41"/>
      <c r="D160" s="215" t="s">
        <v>129</v>
      </c>
      <c r="E160" s="41"/>
      <c r="F160" s="216" t="s">
        <v>293</v>
      </c>
      <c r="G160" s="41"/>
      <c r="H160" s="41"/>
      <c r="I160" s="217"/>
      <c r="J160" s="41"/>
      <c r="K160" s="41"/>
      <c r="L160" s="45"/>
      <c r="M160" s="218"/>
      <c r="N160" s="219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129</v>
      </c>
      <c r="AU160" s="18" t="s">
        <v>127</v>
      </c>
    </row>
    <row r="161" s="13" customFormat="1">
      <c r="A161" s="13"/>
      <c r="B161" s="220"/>
      <c r="C161" s="221"/>
      <c r="D161" s="222" t="s">
        <v>136</v>
      </c>
      <c r="E161" s="223" t="s">
        <v>19</v>
      </c>
      <c r="F161" s="224" t="s">
        <v>294</v>
      </c>
      <c r="G161" s="221"/>
      <c r="H161" s="225">
        <v>951</v>
      </c>
      <c r="I161" s="226"/>
      <c r="J161" s="221"/>
      <c r="K161" s="221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136</v>
      </c>
      <c r="AU161" s="231" t="s">
        <v>127</v>
      </c>
      <c r="AV161" s="13" t="s">
        <v>86</v>
      </c>
      <c r="AW161" s="13" t="s">
        <v>35</v>
      </c>
      <c r="AX161" s="13" t="s">
        <v>81</v>
      </c>
      <c r="AY161" s="231" t="s">
        <v>117</v>
      </c>
    </row>
    <row r="162" s="2" customFormat="1" ht="16.5" customHeight="1">
      <c r="A162" s="39"/>
      <c r="B162" s="40"/>
      <c r="C162" s="202" t="s">
        <v>295</v>
      </c>
      <c r="D162" s="202" t="s">
        <v>121</v>
      </c>
      <c r="E162" s="203" t="s">
        <v>296</v>
      </c>
      <c r="F162" s="204" t="s">
        <v>297</v>
      </c>
      <c r="G162" s="205" t="s">
        <v>150</v>
      </c>
      <c r="H162" s="206">
        <v>3</v>
      </c>
      <c r="I162" s="207"/>
      <c r="J162" s="208">
        <f>ROUND(I162*H162,2)</f>
        <v>0</v>
      </c>
      <c r="K162" s="204" t="s">
        <v>125</v>
      </c>
      <c r="L162" s="45"/>
      <c r="M162" s="209" t="s">
        <v>19</v>
      </c>
      <c r="N162" s="210" t="s">
        <v>47</v>
      </c>
      <c r="O162" s="85"/>
      <c r="P162" s="211">
        <f>O162*H162</f>
        <v>0</v>
      </c>
      <c r="Q162" s="211">
        <v>0</v>
      </c>
      <c r="R162" s="211">
        <f>Q162*H162</f>
        <v>0</v>
      </c>
      <c r="S162" s="211">
        <v>0</v>
      </c>
      <c r="T162" s="21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3" t="s">
        <v>298</v>
      </c>
      <c r="AT162" s="213" t="s">
        <v>121</v>
      </c>
      <c r="AU162" s="213" t="s">
        <v>127</v>
      </c>
      <c r="AY162" s="18" t="s">
        <v>117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18" t="s">
        <v>81</v>
      </c>
      <c r="BK162" s="214">
        <f>ROUND(I162*H162,2)</f>
        <v>0</v>
      </c>
      <c r="BL162" s="18" t="s">
        <v>298</v>
      </c>
      <c r="BM162" s="213" t="s">
        <v>299</v>
      </c>
    </row>
    <row r="163" s="2" customFormat="1">
      <c r="A163" s="39"/>
      <c r="B163" s="40"/>
      <c r="C163" s="41"/>
      <c r="D163" s="215" t="s">
        <v>129</v>
      </c>
      <c r="E163" s="41"/>
      <c r="F163" s="216" t="s">
        <v>300</v>
      </c>
      <c r="G163" s="41"/>
      <c r="H163" s="41"/>
      <c r="I163" s="217"/>
      <c r="J163" s="41"/>
      <c r="K163" s="41"/>
      <c r="L163" s="45"/>
      <c r="M163" s="218"/>
      <c r="N163" s="219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129</v>
      </c>
      <c r="AU163" s="18" t="s">
        <v>127</v>
      </c>
    </row>
    <row r="164" s="12" customFormat="1" ht="20.88" customHeight="1">
      <c r="A164" s="12"/>
      <c r="B164" s="186"/>
      <c r="C164" s="187"/>
      <c r="D164" s="188" t="s">
        <v>75</v>
      </c>
      <c r="E164" s="200" t="s">
        <v>209</v>
      </c>
      <c r="F164" s="200" t="s">
        <v>301</v>
      </c>
      <c r="G164" s="187"/>
      <c r="H164" s="187"/>
      <c r="I164" s="190"/>
      <c r="J164" s="201">
        <f>BK164</f>
        <v>0</v>
      </c>
      <c r="K164" s="187"/>
      <c r="L164" s="192"/>
      <c r="M164" s="193"/>
      <c r="N164" s="194"/>
      <c r="O164" s="194"/>
      <c r="P164" s="195">
        <f>SUM(P165:P186)</f>
        <v>0</v>
      </c>
      <c r="Q164" s="194"/>
      <c r="R164" s="195">
        <f>SUM(R165:R186)</f>
        <v>0.24029499999999998</v>
      </c>
      <c r="S164" s="194"/>
      <c r="T164" s="196">
        <f>SUM(T165:T186)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97" t="s">
        <v>81</v>
      </c>
      <c r="AT164" s="198" t="s">
        <v>75</v>
      </c>
      <c r="AU164" s="198" t="s">
        <v>86</v>
      </c>
      <c r="AY164" s="197" t="s">
        <v>117</v>
      </c>
      <c r="BK164" s="199">
        <f>SUM(BK165:BK186)</f>
        <v>0</v>
      </c>
    </row>
    <row r="165" s="2" customFormat="1" ht="21.75" customHeight="1">
      <c r="A165" s="39"/>
      <c r="B165" s="40"/>
      <c r="C165" s="202" t="s">
        <v>302</v>
      </c>
      <c r="D165" s="202" t="s">
        <v>121</v>
      </c>
      <c r="E165" s="203" t="s">
        <v>303</v>
      </c>
      <c r="F165" s="204" t="s">
        <v>304</v>
      </c>
      <c r="G165" s="205" t="s">
        <v>171</v>
      </c>
      <c r="H165" s="206">
        <v>110</v>
      </c>
      <c r="I165" s="207"/>
      <c r="J165" s="208">
        <f>ROUND(I165*H165,2)</f>
        <v>0</v>
      </c>
      <c r="K165" s="204" t="s">
        <v>125</v>
      </c>
      <c r="L165" s="45"/>
      <c r="M165" s="209" t="s">
        <v>19</v>
      </c>
      <c r="N165" s="210" t="s">
        <v>47</v>
      </c>
      <c r="O165" s="85"/>
      <c r="P165" s="211">
        <f>O165*H165</f>
        <v>0</v>
      </c>
      <c r="Q165" s="211">
        <v>0</v>
      </c>
      <c r="R165" s="211">
        <f>Q165*H165</f>
        <v>0</v>
      </c>
      <c r="S165" s="211">
        <v>0</v>
      </c>
      <c r="T165" s="212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3" t="s">
        <v>126</v>
      </c>
      <c r="AT165" s="213" t="s">
        <v>121</v>
      </c>
      <c r="AU165" s="213" t="s">
        <v>127</v>
      </c>
      <c r="AY165" s="18" t="s">
        <v>117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18" t="s">
        <v>81</v>
      </c>
      <c r="BK165" s="214">
        <f>ROUND(I165*H165,2)</f>
        <v>0</v>
      </c>
      <c r="BL165" s="18" t="s">
        <v>126</v>
      </c>
      <c r="BM165" s="213" t="s">
        <v>305</v>
      </c>
    </row>
    <row r="166" s="2" customFormat="1">
      <c r="A166" s="39"/>
      <c r="B166" s="40"/>
      <c r="C166" s="41"/>
      <c r="D166" s="215" t="s">
        <v>129</v>
      </c>
      <c r="E166" s="41"/>
      <c r="F166" s="216" t="s">
        <v>306</v>
      </c>
      <c r="G166" s="41"/>
      <c r="H166" s="41"/>
      <c r="I166" s="217"/>
      <c r="J166" s="41"/>
      <c r="K166" s="41"/>
      <c r="L166" s="45"/>
      <c r="M166" s="218"/>
      <c r="N166" s="219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129</v>
      </c>
      <c r="AU166" s="18" t="s">
        <v>127</v>
      </c>
    </row>
    <row r="167" s="13" customFormat="1">
      <c r="A167" s="13"/>
      <c r="B167" s="220"/>
      <c r="C167" s="221"/>
      <c r="D167" s="222" t="s">
        <v>136</v>
      </c>
      <c r="E167" s="223" t="s">
        <v>19</v>
      </c>
      <c r="F167" s="224" t="s">
        <v>307</v>
      </c>
      <c r="G167" s="221"/>
      <c r="H167" s="225">
        <v>110</v>
      </c>
      <c r="I167" s="226"/>
      <c r="J167" s="221"/>
      <c r="K167" s="221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136</v>
      </c>
      <c r="AU167" s="231" t="s">
        <v>127</v>
      </c>
      <c r="AV167" s="13" t="s">
        <v>86</v>
      </c>
      <c r="AW167" s="13" t="s">
        <v>35</v>
      </c>
      <c r="AX167" s="13" t="s">
        <v>81</v>
      </c>
      <c r="AY167" s="231" t="s">
        <v>117</v>
      </c>
    </row>
    <row r="168" s="2" customFormat="1" ht="16.5" customHeight="1">
      <c r="A168" s="39"/>
      <c r="B168" s="40"/>
      <c r="C168" s="202" t="s">
        <v>308</v>
      </c>
      <c r="D168" s="202" t="s">
        <v>121</v>
      </c>
      <c r="E168" s="203" t="s">
        <v>309</v>
      </c>
      <c r="F168" s="204" t="s">
        <v>236</v>
      </c>
      <c r="G168" s="205" t="s">
        <v>171</v>
      </c>
      <c r="H168" s="206">
        <v>44.200000000000003</v>
      </c>
      <c r="I168" s="207"/>
      <c r="J168" s="208">
        <f>ROUND(I168*H168,2)</f>
        <v>0</v>
      </c>
      <c r="K168" s="204" t="s">
        <v>125</v>
      </c>
      <c r="L168" s="45"/>
      <c r="M168" s="209" t="s">
        <v>19</v>
      </c>
      <c r="N168" s="210" t="s">
        <v>47</v>
      </c>
      <c r="O168" s="85"/>
      <c r="P168" s="211">
        <f>O168*H168</f>
        <v>0</v>
      </c>
      <c r="Q168" s="211">
        <v>0</v>
      </c>
      <c r="R168" s="211">
        <f>Q168*H168</f>
        <v>0</v>
      </c>
      <c r="S168" s="211">
        <v>0</v>
      </c>
      <c r="T168" s="21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3" t="s">
        <v>126</v>
      </c>
      <c r="AT168" s="213" t="s">
        <v>121</v>
      </c>
      <c r="AU168" s="213" t="s">
        <v>127</v>
      </c>
      <c r="AY168" s="18" t="s">
        <v>117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18" t="s">
        <v>81</v>
      </c>
      <c r="BK168" s="214">
        <f>ROUND(I168*H168,2)</f>
        <v>0</v>
      </c>
      <c r="BL168" s="18" t="s">
        <v>126</v>
      </c>
      <c r="BM168" s="213" t="s">
        <v>310</v>
      </c>
    </row>
    <row r="169" s="2" customFormat="1">
      <c r="A169" s="39"/>
      <c r="B169" s="40"/>
      <c r="C169" s="41"/>
      <c r="D169" s="215" t="s">
        <v>129</v>
      </c>
      <c r="E169" s="41"/>
      <c r="F169" s="216" t="s">
        <v>311</v>
      </c>
      <c r="G169" s="41"/>
      <c r="H169" s="41"/>
      <c r="I169" s="217"/>
      <c r="J169" s="41"/>
      <c r="K169" s="41"/>
      <c r="L169" s="45"/>
      <c r="M169" s="218"/>
      <c r="N169" s="219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129</v>
      </c>
      <c r="AU169" s="18" t="s">
        <v>127</v>
      </c>
    </row>
    <row r="170" s="2" customFormat="1" ht="37.8" customHeight="1">
      <c r="A170" s="39"/>
      <c r="B170" s="40"/>
      <c r="C170" s="202" t="s">
        <v>312</v>
      </c>
      <c r="D170" s="202" t="s">
        <v>121</v>
      </c>
      <c r="E170" s="203" t="s">
        <v>274</v>
      </c>
      <c r="F170" s="204" t="s">
        <v>275</v>
      </c>
      <c r="G170" s="205" t="s">
        <v>171</v>
      </c>
      <c r="H170" s="206">
        <v>154.19999999999999</v>
      </c>
      <c r="I170" s="207"/>
      <c r="J170" s="208">
        <f>ROUND(I170*H170,2)</f>
        <v>0</v>
      </c>
      <c r="K170" s="204" t="s">
        <v>125</v>
      </c>
      <c r="L170" s="45"/>
      <c r="M170" s="209" t="s">
        <v>19</v>
      </c>
      <c r="N170" s="210" t="s">
        <v>47</v>
      </c>
      <c r="O170" s="85"/>
      <c r="P170" s="211">
        <f>O170*H170</f>
        <v>0</v>
      </c>
      <c r="Q170" s="211">
        <v>0</v>
      </c>
      <c r="R170" s="211">
        <f>Q170*H170</f>
        <v>0</v>
      </c>
      <c r="S170" s="211">
        <v>0</v>
      </c>
      <c r="T170" s="21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3" t="s">
        <v>126</v>
      </c>
      <c r="AT170" s="213" t="s">
        <v>121</v>
      </c>
      <c r="AU170" s="213" t="s">
        <v>127</v>
      </c>
      <c r="AY170" s="18" t="s">
        <v>117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8" t="s">
        <v>81</v>
      </c>
      <c r="BK170" s="214">
        <f>ROUND(I170*H170,2)</f>
        <v>0</v>
      </c>
      <c r="BL170" s="18" t="s">
        <v>126</v>
      </c>
      <c r="BM170" s="213" t="s">
        <v>313</v>
      </c>
    </row>
    <row r="171" s="2" customFormat="1">
      <c r="A171" s="39"/>
      <c r="B171" s="40"/>
      <c r="C171" s="41"/>
      <c r="D171" s="215" t="s">
        <v>129</v>
      </c>
      <c r="E171" s="41"/>
      <c r="F171" s="216" t="s">
        <v>277</v>
      </c>
      <c r="G171" s="41"/>
      <c r="H171" s="41"/>
      <c r="I171" s="217"/>
      <c r="J171" s="41"/>
      <c r="K171" s="41"/>
      <c r="L171" s="45"/>
      <c r="M171" s="218"/>
      <c r="N171" s="219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129</v>
      </c>
      <c r="AU171" s="18" t="s">
        <v>127</v>
      </c>
    </row>
    <row r="172" s="13" customFormat="1">
      <c r="A172" s="13"/>
      <c r="B172" s="220"/>
      <c r="C172" s="221"/>
      <c r="D172" s="222" t="s">
        <v>136</v>
      </c>
      <c r="E172" s="223" t="s">
        <v>19</v>
      </c>
      <c r="F172" s="224" t="s">
        <v>314</v>
      </c>
      <c r="G172" s="221"/>
      <c r="H172" s="225">
        <v>154.19999999999999</v>
      </c>
      <c r="I172" s="226"/>
      <c r="J172" s="221"/>
      <c r="K172" s="221"/>
      <c r="L172" s="227"/>
      <c r="M172" s="228"/>
      <c r="N172" s="229"/>
      <c r="O172" s="229"/>
      <c r="P172" s="229"/>
      <c r="Q172" s="229"/>
      <c r="R172" s="229"/>
      <c r="S172" s="229"/>
      <c r="T172" s="23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1" t="s">
        <v>136</v>
      </c>
      <c r="AU172" s="231" t="s">
        <v>127</v>
      </c>
      <c r="AV172" s="13" t="s">
        <v>86</v>
      </c>
      <c r="AW172" s="13" t="s">
        <v>35</v>
      </c>
      <c r="AX172" s="13" t="s">
        <v>81</v>
      </c>
      <c r="AY172" s="231" t="s">
        <v>117</v>
      </c>
    </row>
    <row r="173" s="2" customFormat="1" ht="24.15" customHeight="1">
      <c r="A173" s="39"/>
      <c r="B173" s="40"/>
      <c r="C173" s="202" t="s">
        <v>315</v>
      </c>
      <c r="D173" s="202" t="s">
        <v>121</v>
      </c>
      <c r="E173" s="203" t="s">
        <v>316</v>
      </c>
      <c r="F173" s="204" t="s">
        <v>281</v>
      </c>
      <c r="G173" s="205" t="s">
        <v>171</v>
      </c>
      <c r="H173" s="206">
        <v>154.19999999999999</v>
      </c>
      <c r="I173" s="207"/>
      <c r="J173" s="208">
        <f>ROUND(I173*H173,2)</f>
        <v>0</v>
      </c>
      <c r="K173" s="204" t="s">
        <v>125</v>
      </c>
      <c r="L173" s="45"/>
      <c r="M173" s="209" t="s">
        <v>19</v>
      </c>
      <c r="N173" s="210" t="s">
        <v>47</v>
      </c>
      <c r="O173" s="85"/>
      <c r="P173" s="211">
        <f>O173*H173</f>
        <v>0</v>
      </c>
      <c r="Q173" s="211">
        <v>0</v>
      </c>
      <c r="R173" s="211">
        <f>Q173*H173</f>
        <v>0</v>
      </c>
      <c r="S173" s="211">
        <v>0</v>
      </c>
      <c r="T173" s="21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3" t="s">
        <v>126</v>
      </c>
      <c r="AT173" s="213" t="s">
        <v>121</v>
      </c>
      <c r="AU173" s="213" t="s">
        <v>127</v>
      </c>
      <c r="AY173" s="18" t="s">
        <v>117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18" t="s">
        <v>81</v>
      </c>
      <c r="BK173" s="214">
        <f>ROUND(I173*H173,2)</f>
        <v>0</v>
      </c>
      <c r="BL173" s="18" t="s">
        <v>126</v>
      </c>
      <c r="BM173" s="213" t="s">
        <v>317</v>
      </c>
    </row>
    <row r="174" s="2" customFormat="1">
      <c r="A174" s="39"/>
      <c r="B174" s="40"/>
      <c r="C174" s="41"/>
      <c r="D174" s="215" t="s">
        <v>129</v>
      </c>
      <c r="E174" s="41"/>
      <c r="F174" s="216" t="s">
        <v>318</v>
      </c>
      <c r="G174" s="41"/>
      <c r="H174" s="41"/>
      <c r="I174" s="217"/>
      <c r="J174" s="41"/>
      <c r="K174" s="41"/>
      <c r="L174" s="45"/>
      <c r="M174" s="218"/>
      <c r="N174" s="219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129</v>
      </c>
      <c r="AU174" s="18" t="s">
        <v>127</v>
      </c>
    </row>
    <row r="175" s="2" customFormat="1" ht="24.15" customHeight="1">
      <c r="A175" s="39"/>
      <c r="B175" s="40"/>
      <c r="C175" s="202" t="s">
        <v>319</v>
      </c>
      <c r="D175" s="202" t="s">
        <v>121</v>
      </c>
      <c r="E175" s="203" t="s">
        <v>320</v>
      </c>
      <c r="F175" s="204" t="s">
        <v>216</v>
      </c>
      <c r="G175" s="205" t="s">
        <v>200</v>
      </c>
      <c r="H175" s="206">
        <v>246.72</v>
      </c>
      <c r="I175" s="207"/>
      <c r="J175" s="208">
        <f>ROUND(I175*H175,2)</f>
        <v>0</v>
      </c>
      <c r="K175" s="204" t="s">
        <v>125</v>
      </c>
      <c r="L175" s="45"/>
      <c r="M175" s="209" t="s">
        <v>19</v>
      </c>
      <c r="N175" s="210" t="s">
        <v>47</v>
      </c>
      <c r="O175" s="85"/>
      <c r="P175" s="211">
        <f>O175*H175</f>
        <v>0</v>
      </c>
      <c r="Q175" s="211">
        <v>0</v>
      </c>
      <c r="R175" s="211">
        <f>Q175*H175</f>
        <v>0</v>
      </c>
      <c r="S175" s="211">
        <v>0</v>
      </c>
      <c r="T175" s="212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3" t="s">
        <v>126</v>
      </c>
      <c r="AT175" s="213" t="s">
        <v>121</v>
      </c>
      <c r="AU175" s="213" t="s">
        <v>127</v>
      </c>
      <c r="AY175" s="18" t="s">
        <v>117</v>
      </c>
      <c r="BE175" s="214">
        <f>IF(N175="základní",J175,0)</f>
        <v>0</v>
      </c>
      <c r="BF175" s="214">
        <f>IF(N175="snížená",J175,0)</f>
        <v>0</v>
      </c>
      <c r="BG175" s="214">
        <f>IF(N175="zákl. přenesená",J175,0)</f>
        <v>0</v>
      </c>
      <c r="BH175" s="214">
        <f>IF(N175="sníž. přenesená",J175,0)</f>
        <v>0</v>
      </c>
      <c r="BI175" s="214">
        <f>IF(N175="nulová",J175,0)</f>
        <v>0</v>
      </c>
      <c r="BJ175" s="18" t="s">
        <v>81</v>
      </c>
      <c r="BK175" s="214">
        <f>ROUND(I175*H175,2)</f>
        <v>0</v>
      </c>
      <c r="BL175" s="18" t="s">
        <v>126</v>
      </c>
      <c r="BM175" s="213" t="s">
        <v>321</v>
      </c>
    </row>
    <row r="176" s="2" customFormat="1">
      <c r="A176" s="39"/>
      <c r="B176" s="40"/>
      <c r="C176" s="41"/>
      <c r="D176" s="215" t="s">
        <v>129</v>
      </c>
      <c r="E176" s="41"/>
      <c r="F176" s="216" t="s">
        <v>322</v>
      </c>
      <c r="G176" s="41"/>
      <c r="H176" s="41"/>
      <c r="I176" s="217"/>
      <c r="J176" s="41"/>
      <c r="K176" s="41"/>
      <c r="L176" s="45"/>
      <c r="M176" s="218"/>
      <c r="N176" s="219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129</v>
      </c>
      <c r="AU176" s="18" t="s">
        <v>127</v>
      </c>
    </row>
    <row r="177" s="13" customFormat="1">
      <c r="A177" s="13"/>
      <c r="B177" s="220"/>
      <c r="C177" s="221"/>
      <c r="D177" s="222" t="s">
        <v>136</v>
      </c>
      <c r="E177" s="223" t="s">
        <v>19</v>
      </c>
      <c r="F177" s="224" t="s">
        <v>323</v>
      </c>
      <c r="G177" s="221"/>
      <c r="H177" s="225">
        <v>246.72</v>
      </c>
      <c r="I177" s="226"/>
      <c r="J177" s="221"/>
      <c r="K177" s="221"/>
      <c r="L177" s="227"/>
      <c r="M177" s="228"/>
      <c r="N177" s="229"/>
      <c r="O177" s="229"/>
      <c r="P177" s="229"/>
      <c r="Q177" s="229"/>
      <c r="R177" s="229"/>
      <c r="S177" s="229"/>
      <c r="T177" s="23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1" t="s">
        <v>136</v>
      </c>
      <c r="AU177" s="231" t="s">
        <v>127</v>
      </c>
      <c r="AV177" s="13" t="s">
        <v>86</v>
      </c>
      <c r="AW177" s="13" t="s">
        <v>35</v>
      </c>
      <c r="AX177" s="13" t="s">
        <v>81</v>
      </c>
      <c r="AY177" s="231" t="s">
        <v>117</v>
      </c>
    </row>
    <row r="178" s="2" customFormat="1" ht="24.15" customHeight="1">
      <c r="A178" s="39"/>
      <c r="B178" s="40"/>
      <c r="C178" s="202" t="s">
        <v>324</v>
      </c>
      <c r="D178" s="202" t="s">
        <v>121</v>
      </c>
      <c r="E178" s="203" t="s">
        <v>325</v>
      </c>
      <c r="F178" s="204" t="s">
        <v>326</v>
      </c>
      <c r="G178" s="205" t="s">
        <v>133</v>
      </c>
      <c r="H178" s="206">
        <v>1028</v>
      </c>
      <c r="I178" s="207"/>
      <c r="J178" s="208">
        <f>ROUND(I178*H178,2)</f>
        <v>0</v>
      </c>
      <c r="K178" s="204" t="s">
        <v>125</v>
      </c>
      <c r="L178" s="45"/>
      <c r="M178" s="209" t="s">
        <v>19</v>
      </c>
      <c r="N178" s="210" t="s">
        <v>47</v>
      </c>
      <c r="O178" s="85"/>
      <c r="P178" s="211">
        <f>O178*H178</f>
        <v>0</v>
      </c>
      <c r="Q178" s="211">
        <v>0</v>
      </c>
      <c r="R178" s="211">
        <f>Q178*H178</f>
        <v>0</v>
      </c>
      <c r="S178" s="211">
        <v>0</v>
      </c>
      <c r="T178" s="212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3" t="s">
        <v>126</v>
      </c>
      <c r="AT178" s="213" t="s">
        <v>121</v>
      </c>
      <c r="AU178" s="213" t="s">
        <v>127</v>
      </c>
      <c r="AY178" s="18" t="s">
        <v>117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18" t="s">
        <v>81</v>
      </c>
      <c r="BK178" s="214">
        <f>ROUND(I178*H178,2)</f>
        <v>0</v>
      </c>
      <c r="BL178" s="18" t="s">
        <v>126</v>
      </c>
      <c r="BM178" s="213" t="s">
        <v>327</v>
      </c>
    </row>
    <row r="179" s="2" customFormat="1">
      <c r="A179" s="39"/>
      <c r="B179" s="40"/>
      <c r="C179" s="41"/>
      <c r="D179" s="215" t="s">
        <v>129</v>
      </c>
      <c r="E179" s="41"/>
      <c r="F179" s="216" t="s">
        <v>328</v>
      </c>
      <c r="G179" s="41"/>
      <c r="H179" s="41"/>
      <c r="I179" s="217"/>
      <c r="J179" s="41"/>
      <c r="K179" s="41"/>
      <c r="L179" s="45"/>
      <c r="M179" s="218"/>
      <c r="N179" s="219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129</v>
      </c>
      <c r="AU179" s="18" t="s">
        <v>127</v>
      </c>
    </row>
    <row r="180" s="2" customFormat="1">
      <c r="A180" s="39"/>
      <c r="B180" s="40"/>
      <c r="C180" s="41"/>
      <c r="D180" s="222" t="s">
        <v>249</v>
      </c>
      <c r="E180" s="41"/>
      <c r="F180" s="232" t="s">
        <v>329</v>
      </c>
      <c r="G180" s="41"/>
      <c r="H180" s="41"/>
      <c r="I180" s="217"/>
      <c r="J180" s="41"/>
      <c r="K180" s="41"/>
      <c r="L180" s="45"/>
      <c r="M180" s="218"/>
      <c r="N180" s="219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249</v>
      </c>
      <c r="AU180" s="18" t="s">
        <v>127</v>
      </c>
    </row>
    <row r="181" s="13" customFormat="1">
      <c r="A181" s="13"/>
      <c r="B181" s="220"/>
      <c r="C181" s="221"/>
      <c r="D181" s="222" t="s">
        <v>136</v>
      </c>
      <c r="E181" s="223" t="s">
        <v>19</v>
      </c>
      <c r="F181" s="224" t="s">
        <v>330</v>
      </c>
      <c r="G181" s="221"/>
      <c r="H181" s="225">
        <v>1028</v>
      </c>
      <c r="I181" s="226"/>
      <c r="J181" s="221"/>
      <c r="K181" s="221"/>
      <c r="L181" s="227"/>
      <c r="M181" s="228"/>
      <c r="N181" s="229"/>
      <c r="O181" s="229"/>
      <c r="P181" s="229"/>
      <c r="Q181" s="229"/>
      <c r="R181" s="229"/>
      <c r="S181" s="229"/>
      <c r="T181" s="23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1" t="s">
        <v>136</v>
      </c>
      <c r="AU181" s="231" t="s">
        <v>127</v>
      </c>
      <c r="AV181" s="13" t="s">
        <v>86</v>
      </c>
      <c r="AW181" s="13" t="s">
        <v>35</v>
      </c>
      <c r="AX181" s="13" t="s">
        <v>81</v>
      </c>
      <c r="AY181" s="231" t="s">
        <v>117</v>
      </c>
    </row>
    <row r="182" s="2" customFormat="1" ht="16.5" customHeight="1">
      <c r="A182" s="39"/>
      <c r="B182" s="40"/>
      <c r="C182" s="202" t="s">
        <v>331</v>
      </c>
      <c r="D182" s="202" t="s">
        <v>121</v>
      </c>
      <c r="E182" s="203" t="s">
        <v>332</v>
      </c>
      <c r="F182" s="204" t="s">
        <v>155</v>
      </c>
      <c r="G182" s="205" t="s">
        <v>133</v>
      </c>
      <c r="H182" s="206">
        <v>514</v>
      </c>
      <c r="I182" s="207"/>
      <c r="J182" s="208">
        <f>ROUND(I182*H182,2)</f>
        <v>0</v>
      </c>
      <c r="K182" s="204" t="s">
        <v>125</v>
      </c>
      <c r="L182" s="45"/>
      <c r="M182" s="209" t="s">
        <v>19</v>
      </c>
      <c r="N182" s="210" t="s">
        <v>47</v>
      </c>
      <c r="O182" s="85"/>
      <c r="P182" s="211">
        <f>O182*H182</f>
        <v>0</v>
      </c>
      <c r="Q182" s="211">
        <v>0.00046749999999999998</v>
      </c>
      <c r="R182" s="211">
        <f>Q182*H182</f>
        <v>0.24029499999999998</v>
      </c>
      <c r="S182" s="211">
        <v>0</v>
      </c>
      <c r="T182" s="212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3" t="s">
        <v>126</v>
      </c>
      <c r="AT182" s="213" t="s">
        <v>121</v>
      </c>
      <c r="AU182" s="213" t="s">
        <v>127</v>
      </c>
      <c r="AY182" s="18" t="s">
        <v>117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8" t="s">
        <v>81</v>
      </c>
      <c r="BK182" s="214">
        <f>ROUND(I182*H182,2)</f>
        <v>0</v>
      </c>
      <c r="BL182" s="18" t="s">
        <v>126</v>
      </c>
      <c r="BM182" s="213" t="s">
        <v>333</v>
      </c>
    </row>
    <row r="183" s="2" customFormat="1">
      <c r="A183" s="39"/>
      <c r="B183" s="40"/>
      <c r="C183" s="41"/>
      <c r="D183" s="215" t="s">
        <v>129</v>
      </c>
      <c r="E183" s="41"/>
      <c r="F183" s="216" t="s">
        <v>334</v>
      </c>
      <c r="G183" s="41"/>
      <c r="H183" s="41"/>
      <c r="I183" s="217"/>
      <c r="J183" s="41"/>
      <c r="K183" s="41"/>
      <c r="L183" s="45"/>
      <c r="M183" s="218"/>
      <c r="N183" s="219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129</v>
      </c>
      <c r="AU183" s="18" t="s">
        <v>127</v>
      </c>
    </row>
    <row r="184" s="13" customFormat="1">
      <c r="A184" s="13"/>
      <c r="B184" s="220"/>
      <c r="C184" s="221"/>
      <c r="D184" s="222" t="s">
        <v>136</v>
      </c>
      <c r="E184" s="223" t="s">
        <v>19</v>
      </c>
      <c r="F184" s="224" t="s">
        <v>335</v>
      </c>
      <c r="G184" s="221"/>
      <c r="H184" s="225">
        <v>514</v>
      </c>
      <c r="I184" s="226"/>
      <c r="J184" s="221"/>
      <c r="K184" s="221"/>
      <c r="L184" s="227"/>
      <c r="M184" s="228"/>
      <c r="N184" s="229"/>
      <c r="O184" s="229"/>
      <c r="P184" s="229"/>
      <c r="Q184" s="229"/>
      <c r="R184" s="229"/>
      <c r="S184" s="229"/>
      <c r="T184" s="23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1" t="s">
        <v>136</v>
      </c>
      <c r="AU184" s="231" t="s">
        <v>127</v>
      </c>
      <c r="AV184" s="13" t="s">
        <v>86</v>
      </c>
      <c r="AW184" s="13" t="s">
        <v>35</v>
      </c>
      <c r="AX184" s="13" t="s">
        <v>81</v>
      </c>
      <c r="AY184" s="231" t="s">
        <v>117</v>
      </c>
    </row>
    <row r="185" s="2" customFormat="1" ht="16.5" customHeight="1">
      <c r="A185" s="39"/>
      <c r="B185" s="40"/>
      <c r="C185" s="202" t="s">
        <v>336</v>
      </c>
      <c r="D185" s="202" t="s">
        <v>121</v>
      </c>
      <c r="E185" s="203" t="s">
        <v>296</v>
      </c>
      <c r="F185" s="204" t="s">
        <v>297</v>
      </c>
      <c r="G185" s="205" t="s">
        <v>150</v>
      </c>
      <c r="H185" s="206">
        <v>2</v>
      </c>
      <c r="I185" s="207"/>
      <c r="J185" s="208">
        <f>ROUND(I185*H185,2)</f>
        <v>0</v>
      </c>
      <c r="K185" s="204" t="s">
        <v>125</v>
      </c>
      <c r="L185" s="45"/>
      <c r="M185" s="209" t="s">
        <v>19</v>
      </c>
      <c r="N185" s="210" t="s">
        <v>47</v>
      </c>
      <c r="O185" s="85"/>
      <c r="P185" s="211">
        <f>O185*H185</f>
        <v>0</v>
      </c>
      <c r="Q185" s="211">
        <v>0</v>
      </c>
      <c r="R185" s="211">
        <f>Q185*H185</f>
        <v>0</v>
      </c>
      <c r="S185" s="211">
        <v>0</v>
      </c>
      <c r="T185" s="212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3" t="s">
        <v>298</v>
      </c>
      <c r="AT185" s="213" t="s">
        <v>121</v>
      </c>
      <c r="AU185" s="213" t="s">
        <v>127</v>
      </c>
      <c r="AY185" s="18" t="s">
        <v>117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18" t="s">
        <v>81</v>
      </c>
      <c r="BK185" s="214">
        <f>ROUND(I185*H185,2)</f>
        <v>0</v>
      </c>
      <c r="BL185" s="18" t="s">
        <v>298</v>
      </c>
      <c r="BM185" s="213" t="s">
        <v>337</v>
      </c>
    </row>
    <row r="186" s="2" customFormat="1">
      <c r="A186" s="39"/>
      <c r="B186" s="40"/>
      <c r="C186" s="41"/>
      <c r="D186" s="215" t="s">
        <v>129</v>
      </c>
      <c r="E186" s="41"/>
      <c r="F186" s="216" t="s">
        <v>300</v>
      </c>
      <c r="G186" s="41"/>
      <c r="H186" s="41"/>
      <c r="I186" s="217"/>
      <c r="J186" s="41"/>
      <c r="K186" s="41"/>
      <c r="L186" s="45"/>
      <c r="M186" s="218"/>
      <c r="N186" s="219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129</v>
      </c>
      <c r="AU186" s="18" t="s">
        <v>127</v>
      </c>
    </row>
    <row r="187" s="12" customFormat="1" ht="20.88" customHeight="1">
      <c r="A187" s="12"/>
      <c r="B187" s="186"/>
      <c r="C187" s="187"/>
      <c r="D187" s="188" t="s">
        <v>75</v>
      </c>
      <c r="E187" s="200" t="s">
        <v>214</v>
      </c>
      <c r="F187" s="200" t="s">
        <v>338</v>
      </c>
      <c r="G187" s="187"/>
      <c r="H187" s="187"/>
      <c r="I187" s="190"/>
      <c r="J187" s="201">
        <f>BK187</f>
        <v>0</v>
      </c>
      <c r="K187" s="187"/>
      <c r="L187" s="192"/>
      <c r="M187" s="193"/>
      <c r="N187" s="194"/>
      <c r="O187" s="194"/>
      <c r="P187" s="195">
        <f>SUM(P188:P222)</f>
        <v>0</v>
      </c>
      <c r="Q187" s="194"/>
      <c r="R187" s="195">
        <f>SUM(R188:R222)</f>
        <v>0.20073170000000001</v>
      </c>
      <c r="S187" s="194"/>
      <c r="T187" s="196">
        <f>SUM(T188:T222)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97" t="s">
        <v>81</v>
      </c>
      <c r="AT187" s="198" t="s">
        <v>75</v>
      </c>
      <c r="AU187" s="198" t="s">
        <v>86</v>
      </c>
      <c r="AY187" s="197" t="s">
        <v>117</v>
      </c>
      <c r="BK187" s="199">
        <f>SUM(BK188:BK222)</f>
        <v>0</v>
      </c>
    </row>
    <row r="188" s="2" customFormat="1" ht="24.15" customHeight="1">
      <c r="A188" s="39"/>
      <c r="B188" s="40"/>
      <c r="C188" s="202" t="s">
        <v>339</v>
      </c>
      <c r="D188" s="202" t="s">
        <v>121</v>
      </c>
      <c r="E188" s="203" t="s">
        <v>340</v>
      </c>
      <c r="F188" s="204" t="s">
        <v>341</v>
      </c>
      <c r="G188" s="205" t="s">
        <v>133</v>
      </c>
      <c r="H188" s="206">
        <v>189</v>
      </c>
      <c r="I188" s="207"/>
      <c r="J188" s="208">
        <f>ROUND(I188*H188,2)</f>
        <v>0</v>
      </c>
      <c r="K188" s="204" t="s">
        <v>125</v>
      </c>
      <c r="L188" s="45"/>
      <c r="M188" s="209" t="s">
        <v>19</v>
      </c>
      <c r="N188" s="210" t="s">
        <v>47</v>
      </c>
      <c r="O188" s="85"/>
      <c r="P188" s="211">
        <f>O188*H188</f>
        <v>0</v>
      </c>
      <c r="Q188" s="211">
        <v>0</v>
      </c>
      <c r="R188" s="211">
        <f>Q188*H188</f>
        <v>0</v>
      </c>
      <c r="S188" s="211">
        <v>0</v>
      </c>
      <c r="T188" s="212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3" t="s">
        <v>126</v>
      </c>
      <c r="AT188" s="213" t="s">
        <v>121</v>
      </c>
      <c r="AU188" s="213" t="s">
        <v>127</v>
      </c>
      <c r="AY188" s="18" t="s">
        <v>117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18" t="s">
        <v>81</v>
      </c>
      <c r="BK188" s="214">
        <f>ROUND(I188*H188,2)</f>
        <v>0</v>
      </c>
      <c r="BL188" s="18" t="s">
        <v>126</v>
      </c>
      <c r="BM188" s="213" t="s">
        <v>342</v>
      </c>
    </row>
    <row r="189" s="2" customFormat="1">
      <c r="A189" s="39"/>
      <c r="B189" s="40"/>
      <c r="C189" s="41"/>
      <c r="D189" s="215" t="s">
        <v>129</v>
      </c>
      <c r="E189" s="41"/>
      <c r="F189" s="216" t="s">
        <v>343</v>
      </c>
      <c r="G189" s="41"/>
      <c r="H189" s="41"/>
      <c r="I189" s="217"/>
      <c r="J189" s="41"/>
      <c r="K189" s="41"/>
      <c r="L189" s="45"/>
      <c r="M189" s="218"/>
      <c r="N189" s="219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129</v>
      </c>
      <c r="AU189" s="18" t="s">
        <v>127</v>
      </c>
    </row>
    <row r="190" s="2" customFormat="1">
      <c r="A190" s="39"/>
      <c r="B190" s="40"/>
      <c r="C190" s="41"/>
      <c r="D190" s="222" t="s">
        <v>249</v>
      </c>
      <c r="E190" s="41"/>
      <c r="F190" s="232" t="s">
        <v>344</v>
      </c>
      <c r="G190" s="41"/>
      <c r="H190" s="41"/>
      <c r="I190" s="217"/>
      <c r="J190" s="41"/>
      <c r="K190" s="41"/>
      <c r="L190" s="45"/>
      <c r="M190" s="218"/>
      <c r="N190" s="219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249</v>
      </c>
      <c r="AU190" s="18" t="s">
        <v>127</v>
      </c>
    </row>
    <row r="191" s="2" customFormat="1" ht="21.75" customHeight="1">
      <c r="A191" s="39"/>
      <c r="B191" s="40"/>
      <c r="C191" s="202" t="s">
        <v>345</v>
      </c>
      <c r="D191" s="202" t="s">
        <v>121</v>
      </c>
      <c r="E191" s="203" t="s">
        <v>346</v>
      </c>
      <c r="F191" s="204" t="s">
        <v>347</v>
      </c>
      <c r="G191" s="205" t="s">
        <v>133</v>
      </c>
      <c r="H191" s="206">
        <v>567</v>
      </c>
      <c r="I191" s="207"/>
      <c r="J191" s="208">
        <f>ROUND(I191*H191,2)</f>
        <v>0</v>
      </c>
      <c r="K191" s="204" t="s">
        <v>125</v>
      </c>
      <c r="L191" s="45"/>
      <c r="M191" s="209" t="s">
        <v>19</v>
      </c>
      <c r="N191" s="210" t="s">
        <v>47</v>
      </c>
      <c r="O191" s="85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3" t="s">
        <v>126</v>
      </c>
      <c r="AT191" s="213" t="s">
        <v>121</v>
      </c>
      <c r="AU191" s="213" t="s">
        <v>127</v>
      </c>
      <c r="AY191" s="18" t="s">
        <v>117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8" t="s">
        <v>81</v>
      </c>
      <c r="BK191" s="214">
        <f>ROUND(I191*H191,2)</f>
        <v>0</v>
      </c>
      <c r="BL191" s="18" t="s">
        <v>126</v>
      </c>
      <c r="BM191" s="213" t="s">
        <v>348</v>
      </c>
    </row>
    <row r="192" s="2" customFormat="1">
      <c r="A192" s="39"/>
      <c r="B192" s="40"/>
      <c r="C192" s="41"/>
      <c r="D192" s="215" t="s">
        <v>129</v>
      </c>
      <c r="E192" s="41"/>
      <c r="F192" s="216" t="s">
        <v>349</v>
      </c>
      <c r="G192" s="41"/>
      <c r="H192" s="41"/>
      <c r="I192" s="217"/>
      <c r="J192" s="41"/>
      <c r="K192" s="41"/>
      <c r="L192" s="45"/>
      <c r="M192" s="218"/>
      <c r="N192" s="219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129</v>
      </c>
      <c r="AU192" s="18" t="s">
        <v>127</v>
      </c>
    </row>
    <row r="193" s="13" customFormat="1">
      <c r="A193" s="13"/>
      <c r="B193" s="220"/>
      <c r="C193" s="221"/>
      <c r="D193" s="222" t="s">
        <v>136</v>
      </c>
      <c r="E193" s="223" t="s">
        <v>19</v>
      </c>
      <c r="F193" s="224" t="s">
        <v>350</v>
      </c>
      <c r="G193" s="221"/>
      <c r="H193" s="225">
        <v>567</v>
      </c>
      <c r="I193" s="226"/>
      <c r="J193" s="221"/>
      <c r="K193" s="221"/>
      <c r="L193" s="227"/>
      <c r="M193" s="228"/>
      <c r="N193" s="229"/>
      <c r="O193" s="229"/>
      <c r="P193" s="229"/>
      <c r="Q193" s="229"/>
      <c r="R193" s="229"/>
      <c r="S193" s="229"/>
      <c r="T193" s="23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1" t="s">
        <v>136</v>
      </c>
      <c r="AU193" s="231" t="s">
        <v>127</v>
      </c>
      <c r="AV193" s="13" t="s">
        <v>86</v>
      </c>
      <c r="AW193" s="13" t="s">
        <v>35</v>
      </c>
      <c r="AX193" s="13" t="s">
        <v>81</v>
      </c>
      <c r="AY193" s="231" t="s">
        <v>117</v>
      </c>
    </row>
    <row r="194" s="2" customFormat="1" ht="24.15" customHeight="1">
      <c r="A194" s="39"/>
      <c r="B194" s="40"/>
      <c r="C194" s="202" t="s">
        <v>351</v>
      </c>
      <c r="D194" s="202" t="s">
        <v>121</v>
      </c>
      <c r="E194" s="203" t="s">
        <v>352</v>
      </c>
      <c r="F194" s="204" t="s">
        <v>353</v>
      </c>
      <c r="G194" s="205" t="s">
        <v>133</v>
      </c>
      <c r="H194" s="206">
        <v>189</v>
      </c>
      <c r="I194" s="207"/>
      <c r="J194" s="208">
        <f>ROUND(I194*H194,2)</f>
        <v>0</v>
      </c>
      <c r="K194" s="204" t="s">
        <v>125</v>
      </c>
      <c r="L194" s="45"/>
      <c r="M194" s="209" t="s">
        <v>19</v>
      </c>
      <c r="N194" s="210" t="s">
        <v>47</v>
      </c>
      <c r="O194" s="85"/>
      <c r="P194" s="211">
        <f>O194*H194</f>
        <v>0</v>
      </c>
      <c r="Q194" s="211">
        <v>3.3000000000000002E-06</v>
      </c>
      <c r="R194" s="211">
        <f>Q194*H194</f>
        <v>0.00062370000000000004</v>
      </c>
      <c r="S194" s="211">
        <v>0</v>
      </c>
      <c r="T194" s="212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3" t="s">
        <v>126</v>
      </c>
      <c r="AT194" s="213" t="s">
        <v>121</v>
      </c>
      <c r="AU194" s="213" t="s">
        <v>127</v>
      </c>
      <c r="AY194" s="18" t="s">
        <v>117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18" t="s">
        <v>81</v>
      </c>
      <c r="BK194" s="214">
        <f>ROUND(I194*H194,2)</f>
        <v>0</v>
      </c>
      <c r="BL194" s="18" t="s">
        <v>126</v>
      </c>
      <c r="BM194" s="213" t="s">
        <v>354</v>
      </c>
    </row>
    <row r="195" s="2" customFormat="1">
      <c r="A195" s="39"/>
      <c r="B195" s="40"/>
      <c r="C195" s="41"/>
      <c r="D195" s="215" t="s">
        <v>129</v>
      </c>
      <c r="E195" s="41"/>
      <c r="F195" s="216" t="s">
        <v>355</v>
      </c>
      <c r="G195" s="41"/>
      <c r="H195" s="41"/>
      <c r="I195" s="217"/>
      <c r="J195" s="41"/>
      <c r="K195" s="41"/>
      <c r="L195" s="45"/>
      <c r="M195" s="218"/>
      <c r="N195" s="219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129</v>
      </c>
      <c r="AU195" s="18" t="s">
        <v>127</v>
      </c>
    </row>
    <row r="196" s="2" customFormat="1" ht="24.15" customHeight="1">
      <c r="A196" s="39"/>
      <c r="B196" s="40"/>
      <c r="C196" s="202" t="s">
        <v>356</v>
      </c>
      <c r="D196" s="202" t="s">
        <v>121</v>
      </c>
      <c r="E196" s="203" t="s">
        <v>357</v>
      </c>
      <c r="F196" s="204" t="s">
        <v>358</v>
      </c>
      <c r="G196" s="205" t="s">
        <v>150</v>
      </c>
      <c r="H196" s="206">
        <v>2</v>
      </c>
      <c r="I196" s="207"/>
      <c r="J196" s="208">
        <f>ROUND(I196*H196,2)</f>
        <v>0</v>
      </c>
      <c r="K196" s="204" t="s">
        <v>125</v>
      </c>
      <c r="L196" s="45"/>
      <c r="M196" s="209" t="s">
        <v>19</v>
      </c>
      <c r="N196" s="210" t="s">
        <v>47</v>
      </c>
      <c r="O196" s="85"/>
      <c r="P196" s="211">
        <f>O196*H196</f>
        <v>0</v>
      </c>
      <c r="Q196" s="211">
        <v>0</v>
      </c>
      <c r="R196" s="211">
        <f>Q196*H196</f>
        <v>0</v>
      </c>
      <c r="S196" s="211">
        <v>0</v>
      </c>
      <c r="T196" s="21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3" t="s">
        <v>126</v>
      </c>
      <c r="AT196" s="213" t="s">
        <v>121</v>
      </c>
      <c r="AU196" s="213" t="s">
        <v>127</v>
      </c>
      <c r="AY196" s="18" t="s">
        <v>117</v>
      </c>
      <c r="BE196" s="214">
        <f>IF(N196="základní",J196,0)</f>
        <v>0</v>
      </c>
      <c r="BF196" s="214">
        <f>IF(N196="snížená",J196,0)</f>
        <v>0</v>
      </c>
      <c r="BG196" s="214">
        <f>IF(N196="zákl. přenesená",J196,0)</f>
        <v>0</v>
      </c>
      <c r="BH196" s="214">
        <f>IF(N196="sníž. přenesená",J196,0)</f>
        <v>0</v>
      </c>
      <c r="BI196" s="214">
        <f>IF(N196="nulová",J196,0)</f>
        <v>0</v>
      </c>
      <c r="BJ196" s="18" t="s">
        <v>81</v>
      </c>
      <c r="BK196" s="214">
        <f>ROUND(I196*H196,2)</f>
        <v>0</v>
      </c>
      <c r="BL196" s="18" t="s">
        <v>126</v>
      </c>
      <c r="BM196" s="213" t="s">
        <v>359</v>
      </c>
    </row>
    <row r="197" s="2" customFormat="1">
      <c r="A197" s="39"/>
      <c r="B197" s="40"/>
      <c r="C197" s="41"/>
      <c r="D197" s="215" t="s">
        <v>129</v>
      </c>
      <c r="E197" s="41"/>
      <c r="F197" s="216" t="s">
        <v>360</v>
      </c>
      <c r="G197" s="41"/>
      <c r="H197" s="41"/>
      <c r="I197" s="217"/>
      <c r="J197" s="41"/>
      <c r="K197" s="41"/>
      <c r="L197" s="45"/>
      <c r="M197" s="218"/>
      <c r="N197" s="219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129</v>
      </c>
      <c r="AU197" s="18" t="s">
        <v>127</v>
      </c>
    </row>
    <row r="198" s="2" customFormat="1">
      <c r="A198" s="39"/>
      <c r="B198" s="40"/>
      <c r="C198" s="41"/>
      <c r="D198" s="222" t="s">
        <v>249</v>
      </c>
      <c r="E198" s="41"/>
      <c r="F198" s="232" t="s">
        <v>361</v>
      </c>
      <c r="G198" s="41"/>
      <c r="H198" s="41"/>
      <c r="I198" s="217"/>
      <c r="J198" s="41"/>
      <c r="K198" s="41"/>
      <c r="L198" s="45"/>
      <c r="M198" s="218"/>
      <c r="N198" s="219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249</v>
      </c>
      <c r="AU198" s="18" t="s">
        <v>127</v>
      </c>
    </row>
    <row r="199" s="2" customFormat="1" ht="24.15" customHeight="1">
      <c r="A199" s="39"/>
      <c r="B199" s="40"/>
      <c r="C199" s="202" t="s">
        <v>362</v>
      </c>
      <c r="D199" s="202" t="s">
        <v>121</v>
      </c>
      <c r="E199" s="203" t="s">
        <v>363</v>
      </c>
      <c r="F199" s="204" t="s">
        <v>364</v>
      </c>
      <c r="G199" s="205" t="s">
        <v>150</v>
      </c>
      <c r="H199" s="206">
        <v>2</v>
      </c>
      <c r="I199" s="207"/>
      <c r="J199" s="208">
        <f>ROUND(I199*H199,2)</f>
        <v>0</v>
      </c>
      <c r="K199" s="204" t="s">
        <v>125</v>
      </c>
      <c r="L199" s="45"/>
      <c r="M199" s="209" t="s">
        <v>19</v>
      </c>
      <c r="N199" s="210" t="s">
        <v>47</v>
      </c>
      <c r="O199" s="85"/>
      <c r="P199" s="211">
        <f>O199*H199</f>
        <v>0</v>
      </c>
      <c r="Q199" s="211">
        <v>0</v>
      </c>
      <c r="R199" s="211">
        <f>Q199*H199</f>
        <v>0</v>
      </c>
      <c r="S199" s="211">
        <v>0</v>
      </c>
      <c r="T199" s="21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3" t="s">
        <v>126</v>
      </c>
      <c r="AT199" s="213" t="s">
        <v>121</v>
      </c>
      <c r="AU199" s="213" t="s">
        <v>127</v>
      </c>
      <c r="AY199" s="18" t="s">
        <v>117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18" t="s">
        <v>81</v>
      </c>
      <c r="BK199" s="214">
        <f>ROUND(I199*H199,2)</f>
        <v>0</v>
      </c>
      <c r="BL199" s="18" t="s">
        <v>126</v>
      </c>
      <c r="BM199" s="213" t="s">
        <v>365</v>
      </c>
    </row>
    <row r="200" s="2" customFormat="1">
      <c r="A200" s="39"/>
      <c r="B200" s="40"/>
      <c r="C200" s="41"/>
      <c r="D200" s="215" t="s">
        <v>129</v>
      </c>
      <c r="E200" s="41"/>
      <c r="F200" s="216" t="s">
        <v>366</v>
      </c>
      <c r="G200" s="41"/>
      <c r="H200" s="41"/>
      <c r="I200" s="217"/>
      <c r="J200" s="41"/>
      <c r="K200" s="41"/>
      <c r="L200" s="45"/>
      <c r="M200" s="218"/>
      <c r="N200" s="219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129</v>
      </c>
      <c r="AU200" s="18" t="s">
        <v>127</v>
      </c>
    </row>
    <row r="201" s="2" customFormat="1" ht="16.5" customHeight="1">
      <c r="A201" s="39"/>
      <c r="B201" s="40"/>
      <c r="C201" s="244" t="s">
        <v>367</v>
      </c>
      <c r="D201" s="244" t="s">
        <v>265</v>
      </c>
      <c r="E201" s="245" t="s">
        <v>368</v>
      </c>
      <c r="F201" s="246" t="s">
        <v>369</v>
      </c>
      <c r="G201" s="247" t="s">
        <v>150</v>
      </c>
      <c r="H201" s="248">
        <v>2</v>
      </c>
      <c r="I201" s="249"/>
      <c r="J201" s="250">
        <f>ROUND(I201*H201,2)</f>
        <v>0</v>
      </c>
      <c r="K201" s="246" t="s">
        <v>19</v>
      </c>
      <c r="L201" s="251"/>
      <c r="M201" s="252" t="s">
        <v>19</v>
      </c>
      <c r="N201" s="253" t="s">
        <v>47</v>
      </c>
      <c r="O201" s="85"/>
      <c r="P201" s="211">
        <f>O201*H201</f>
        <v>0</v>
      </c>
      <c r="Q201" s="211">
        <v>0</v>
      </c>
      <c r="R201" s="211">
        <f>Q201*H201</f>
        <v>0</v>
      </c>
      <c r="S201" s="211">
        <v>0</v>
      </c>
      <c r="T201" s="212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3" t="s">
        <v>163</v>
      </c>
      <c r="AT201" s="213" t="s">
        <v>265</v>
      </c>
      <c r="AU201" s="213" t="s">
        <v>127</v>
      </c>
      <c r="AY201" s="18" t="s">
        <v>117</v>
      </c>
      <c r="BE201" s="214">
        <f>IF(N201="základní",J201,0)</f>
        <v>0</v>
      </c>
      <c r="BF201" s="214">
        <f>IF(N201="snížená",J201,0)</f>
        <v>0</v>
      </c>
      <c r="BG201" s="214">
        <f>IF(N201="zákl. přenesená",J201,0)</f>
        <v>0</v>
      </c>
      <c r="BH201" s="214">
        <f>IF(N201="sníž. přenesená",J201,0)</f>
        <v>0</v>
      </c>
      <c r="BI201" s="214">
        <f>IF(N201="nulová",J201,0)</f>
        <v>0</v>
      </c>
      <c r="BJ201" s="18" t="s">
        <v>81</v>
      </c>
      <c r="BK201" s="214">
        <f>ROUND(I201*H201,2)</f>
        <v>0</v>
      </c>
      <c r="BL201" s="18" t="s">
        <v>126</v>
      </c>
      <c r="BM201" s="213" t="s">
        <v>370</v>
      </c>
    </row>
    <row r="202" s="2" customFormat="1">
      <c r="A202" s="39"/>
      <c r="B202" s="40"/>
      <c r="C202" s="41"/>
      <c r="D202" s="222" t="s">
        <v>249</v>
      </c>
      <c r="E202" s="41"/>
      <c r="F202" s="232" t="s">
        <v>371</v>
      </c>
      <c r="G202" s="41"/>
      <c r="H202" s="41"/>
      <c r="I202" s="217"/>
      <c r="J202" s="41"/>
      <c r="K202" s="41"/>
      <c r="L202" s="45"/>
      <c r="M202" s="218"/>
      <c r="N202" s="219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249</v>
      </c>
      <c r="AU202" s="18" t="s">
        <v>127</v>
      </c>
    </row>
    <row r="203" s="2" customFormat="1" ht="16.5" customHeight="1">
      <c r="A203" s="39"/>
      <c r="B203" s="40"/>
      <c r="C203" s="202" t="s">
        <v>372</v>
      </c>
      <c r="D203" s="202" t="s">
        <v>121</v>
      </c>
      <c r="E203" s="203" t="s">
        <v>373</v>
      </c>
      <c r="F203" s="204" t="s">
        <v>374</v>
      </c>
      <c r="G203" s="205" t="s">
        <v>150</v>
      </c>
      <c r="H203" s="206">
        <v>2</v>
      </c>
      <c r="I203" s="207"/>
      <c r="J203" s="208">
        <f>ROUND(I203*H203,2)</f>
        <v>0</v>
      </c>
      <c r="K203" s="204" t="s">
        <v>125</v>
      </c>
      <c r="L203" s="45"/>
      <c r="M203" s="209" t="s">
        <v>19</v>
      </c>
      <c r="N203" s="210" t="s">
        <v>47</v>
      </c>
      <c r="O203" s="85"/>
      <c r="P203" s="211">
        <f>O203*H203</f>
        <v>0</v>
      </c>
      <c r="Q203" s="211">
        <v>5.3999999999999998E-05</v>
      </c>
      <c r="R203" s="211">
        <f>Q203*H203</f>
        <v>0.000108</v>
      </c>
      <c r="S203" s="211">
        <v>0</v>
      </c>
      <c r="T203" s="212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3" t="s">
        <v>126</v>
      </c>
      <c r="AT203" s="213" t="s">
        <v>121</v>
      </c>
      <c r="AU203" s="213" t="s">
        <v>127</v>
      </c>
      <c r="AY203" s="18" t="s">
        <v>117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18" t="s">
        <v>81</v>
      </c>
      <c r="BK203" s="214">
        <f>ROUND(I203*H203,2)</f>
        <v>0</v>
      </c>
      <c r="BL203" s="18" t="s">
        <v>126</v>
      </c>
      <c r="BM203" s="213" t="s">
        <v>375</v>
      </c>
    </row>
    <row r="204" s="2" customFormat="1">
      <c r="A204" s="39"/>
      <c r="B204" s="40"/>
      <c r="C204" s="41"/>
      <c r="D204" s="215" t="s">
        <v>129</v>
      </c>
      <c r="E204" s="41"/>
      <c r="F204" s="216" t="s">
        <v>376</v>
      </c>
      <c r="G204" s="41"/>
      <c r="H204" s="41"/>
      <c r="I204" s="217"/>
      <c r="J204" s="41"/>
      <c r="K204" s="41"/>
      <c r="L204" s="45"/>
      <c r="M204" s="218"/>
      <c r="N204" s="219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129</v>
      </c>
      <c r="AU204" s="18" t="s">
        <v>127</v>
      </c>
    </row>
    <row r="205" s="2" customFormat="1" ht="16.5" customHeight="1">
      <c r="A205" s="39"/>
      <c r="B205" s="40"/>
      <c r="C205" s="244" t="s">
        <v>377</v>
      </c>
      <c r="D205" s="244" t="s">
        <v>265</v>
      </c>
      <c r="E205" s="245" t="s">
        <v>378</v>
      </c>
      <c r="F205" s="246" t="s">
        <v>379</v>
      </c>
      <c r="G205" s="247" t="s">
        <v>150</v>
      </c>
      <c r="H205" s="248">
        <v>6</v>
      </c>
      <c r="I205" s="249"/>
      <c r="J205" s="250">
        <f>ROUND(I205*H205,2)</f>
        <v>0</v>
      </c>
      <c r="K205" s="246" t="s">
        <v>19</v>
      </c>
      <c r="L205" s="251"/>
      <c r="M205" s="252" t="s">
        <v>19</v>
      </c>
      <c r="N205" s="253" t="s">
        <v>47</v>
      </c>
      <c r="O205" s="85"/>
      <c r="P205" s="211">
        <f>O205*H205</f>
        <v>0</v>
      </c>
      <c r="Q205" s="211">
        <v>0</v>
      </c>
      <c r="R205" s="211">
        <f>Q205*H205</f>
        <v>0</v>
      </c>
      <c r="S205" s="211">
        <v>0</v>
      </c>
      <c r="T205" s="212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3" t="s">
        <v>163</v>
      </c>
      <c r="AT205" s="213" t="s">
        <v>265</v>
      </c>
      <c r="AU205" s="213" t="s">
        <v>127</v>
      </c>
      <c r="AY205" s="18" t="s">
        <v>117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18" t="s">
        <v>81</v>
      </c>
      <c r="BK205" s="214">
        <f>ROUND(I205*H205,2)</f>
        <v>0</v>
      </c>
      <c r="BL205" s="18" t="s">
        <v>126</v>
      </c>
      <c r="BM205" s="213" t="s">
        <v>380</v>
      </c>
    </row>
    <row r="206" s="2" customFormat="1" ht="16.5" customHeight="1">
      <c r="A206" s="39"/>
      <c r="B206" s="40"/>
      <c r="C206" s="202" t="s">
        <v>381</v>
      </c>
      <c r="D206" s="202" t="s">
        <v>121</v>
      </c>
      <c r="E206" s="203" t="s">
        <v>382</v>
      </c>
      <c r="F206" s="204" t="s">
        <v>383</v>
      </c>
      <c r="G206" s="205" t="s">
        <v>171</v>
      </c>
      <c r="H206" s="206">
        <v>1</v>
      </c>
      <c r="I206" s="207"/>
      <c r="J206" s="208">
        <f>ROUND(I206*H206,2)</f>
        <v>0</v>
      </c>
      <c r="K206" s="204" t="s">
        <v>125</v>
      </c>
      <c r="L206" s="45"/>
      <c r="M206" s="209" t="s">
        <v>19</v>
      </c>
      <c r="N206" s="210" t="s">
        <v>47</v>
      </c>
      <c r="O206" s="85"/>
      <c r="P206" s="211">
        <f>O206*H206</f>
        <v>0</v>
      </c>
      <c r="Q206" s="211">
        <v>0</v>
      </c>
      <c r="R206" s="211">
        <f>Q206*H206</f>
        <v>0</v>
      </c>
      <c r="S206" s="211">
        <v>0</v>
      </c>
      <c r="T206" s="212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3" t="s">
        <v>126</v>
      </c>
      <c r="AT206" s="213" t="s">
        <v>121</v>
      </c>
      <c r="AU206" s="213" t="s">
        <v>127</v>
      </c>
      <c r="AY206" s="18" t="s">
        <v>117</v>
      </c>
      <c r="BE206" s="214">
        <f>IF(N206="základní",J206,0)</f>
        <v>0</v>
      </c>
      <c r="BF206" s="214">
        <f>IF(N206="snížená",J206,0)</f>
        <v>0</v>
      </c>
      <c r="BG206" s="214">
        <f>IF(N206="zákl. přenesená",J206,0)</f>
        <v>0</v>
      </c>
      <c r="BH206" s="214">
        <f>IF(N206="sníž. přenesená",J206,0)</f>
        <v>0</v>
      </c>
      <c r="BI206" s="214">
        <f>IF(N206="nulová",J206,0)</f>
        <v>0</v>
      </c>
      <c r="BJ206" s="18" t="s">
        <v>81</v>
      </c>
      <c r="BK206" s="214">
        <f>ROUND(I206*H206,2)</f>
        <v>0</v>
      </c>
      <c r="BL206" s="18" t="s">
        <v>126</v>
      </c>
      <c r="BM206" s="213" t="s">
        <v>384</v>
      </c>
    </row>
    <row r="207" s="2" customFormat="1">
      <c r="A207" s="39"/>
      <c r="B207" s="40"/>
      <c r="C207" s="41"/>
      <c r="D207" s="215" t="s">
        <v>129</v>
      </c>
      <c r="E207" s="41"/>
      <c r="F207" s="216" t="s">
        <v>385</v>
      </c>
      <c r="G207" s="41"/>
      <c r="H207" s="41"/>
      <c r="I207" s="217"/>
      <c r="J207" s="41"/>
      <c r="K207" s="41"/>
      <c r="L207" s="45"/>
      <c r="M207" s="218"/>
      <c r="N207" s="219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129</v>
      </c>
      <c r="AU207" s="18" t="s">
        <v>127</v>
      </c>
    </row>
    <row r="208" s="2" customFormat="1">
      <c r="A208" s="39"/>
      <c r="B208" s="40"/>
      <c r="C208" s="41"/>
      <c r="D208" s="222" t="s">
        <v>249</v>
      </c>
      <c r="E208" s="41"/>
      <c r="F208" s="232" t="s">
        <v>386</v>
      </c>
      <c r="G208" s="41"/>
      <c r="H208" s="41"/>
      <c r="I208" s="217"/>
      <c r="J208" s="41"/>
      <c r="K208" s="41"/>
      <c r="L208" s="45"/>
      <c r="M208" s="218"/>
      <c r="N208" s="219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249</v>
      </c>
      <c r="AU208" s="18" t="s">
        <v>127</v>
      </c>
    </row>
    <row r="209" s="2" customFormat="1" ht="21.75" customHeight="1">
      <c r="A209" s="39"/>
      <c r="B209" s="40"/>
      <c r="C209" s="202" t="s">
        <v>387</v>
      </c>
      <c r="D209" s="202" t="s">
        <v>121</v>
      </c>
      <c r="E209" s="203" t="s">
        <v>388</v>
      </c>
      <c r="F209" s="204" t="s">
        <v>389</v>
      </c>
      <c r="G209" s="205" t="s">
        <v>133</v>
      </c>
      <c r="H209" s="206">
        <v>6</v>
      </c>
      <c r="I209" s="207"/>
      <c r="J209" s="208">
        <f>ROUND(I209*H209,2)</f>
        <v>0</v>
      </c>
      <c r="K209" s="204" t="s">
        <v>125</v>
      </c>
      <c r="L209" s="45"/>
      <c r="M209" s="209" t="s">
        <v>19</v>
      </c>
      <c r="N209" s="210" t="s">
        <v>47</v>
      </c>
      <c r="O209" s="85"/>
      <c r="P209" s="211">
        <f>O209*H209</f>
        <v>0</v>
      </c>
      <c r="Q209" s="211">
        <v>0</v>
      </c>
      <c r="R209" s="211">
        <f>Q209*H209</f>
        <v>0</v>
      </c>
      <c r="S209" s="211">
        <v>0</v>
      </c>
      <c r="T209" s="212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3" t="s">
        <v>126</v>
      </c>
      <c r="AT209" s="213" t="s">
        <v>121</v>
      </c>
      <c r="AU209" s="213" t="s">
        <v>127</v>
      </c>
      <c r="AY209" s="18" t="s">
        <v>117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18" t="s">
        <v>81</v>
      </c>
      <c r="BK209" s="214">
        <f>ROUND(I209*H209,2)</f>
        <v>0</v>
      </c>
      <c r="BL209" s="18" t="s">
        <v>126</v>
      </c>
      <c r="BM209" s="213" t="s">
        <v>390</v>
      </c>
    </row>
    <row r="210" s="2" customFormat="1">
      <c r="A210" s="39"/>
      <c r="B210" s="40"/>
      <c r="C210" s="41"/>
      <c r="D210" s="215" t="s">
        <v>129</v>
      </c>
      <c r="E210" s="41"/>
      <c r="F210" s="216" t="s">
        <v>391</v>
      </c>
      <c r="G210" s="41"/>
      <c r="H210" s="41"/>
      <c r="I210" s="217"/>
      <c r="J210" s="41"/>
      <c r="K210" s="41"/>
      <c r="L210" s="45"/>
      <c r="M210" s="218"/>
      <c r="N210" s="219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129</v>
      </c>
      <c r="AU210" s="18" t="s">
        <v>127</v>
      </c>
    </row>
    <row r="211" s="2" customFormat="1" ht="16.5" customHeight="1">
      <c r="A211" s="39"/>
      <c r="B211" s="40"/>
      <c r="C211" s="244" t="s">
        <v>392</v>
      </c>
      <c r="D211" s="244" t="s">
        <v>265</v>
      </c>
      <c r="E211" s="245" t="s">
        <v>393</v>
      </c>
      <c r="F211" s="246" t="s">
        <v>394</v>
      </c>
      <c r="G211" s="247" t="s">
        <v>171</v>
      </c>
      <c r="H211" s="248">
        <v>1</v>
      </c>
      <c r="I211" s="249"/>
      <c r="J211" s="250">
        <f>ROUND(I211*H211,2)</f>
        <v>0</v>
      </c>
      <c r="K211" s="246" t="s">
        <v>125</v>
      </c>
      <c r="L211" s="251"/>
      <c r="M211" s="252" t="s">
        <v>19</v>
      </c>
      <c r="N211" s="253" t="s">
        <v>47</v>
      </c>
      <c r="O211" s="85"/>
      <c r="P211" s="211">
        <f>O211*H211</f>
        <v>0</v>
      </c>
      <c r="Q211" s="211">
        <v>0.20000000000000001</v>
      </c>
      <c r="R211" s="211">
        <f>Q211*H211</f>
        <v>0.20000000000000001</v>
      </c>
      <c r="S211" s="211">
        <v>0</v>
      </c>
      <c r="T211" s="212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3" t="s">
        <v>163</v>
      </c>
      <c r="AT211" s="213" t="s">
        <v>265</v>
      </c>
      <c r="AU211" s="213" t="s">
        <v>127</v>
      </c>
      <c r="AY211" s="18" t="s">
        <v>117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18" t="s">
        <v>81</v>
      </c>
      <c r="BK211" s="214">
        <f>ROUND(I211*H211,2)</f>
        <v>0</v>
      </c>
      <c r="BL211" s="18" t="s">
        <v>126</v>
      </c>
      <c r="BM211" s="213" t="s">
        <v>395</v>
      </c>
    </row>
    <row r="212" s="2" customFormat="1" ht="16.5" customHeight="1">
      <c r="A212" s="39"/>
      <c r="B212" s="40"/>
      <c r="C212" s="202" t="s">
        <v>396</v>
      </c>
      <c r="D212" s="202" t="s">
        <v>121</v>
      </c>
      <c r="E212" s="203" t="s">
        <v>397</v>
      </c>
      <c r="F212" s="204" t="s">
        <v>398</v>
      </c>
      <c r="G212" s="205" t="s">
        <v>171</v>
      </c>
      <c r="H212" s="206">
        <v>1</v>
      </c>
      <c r="I212" s="207"/>
      <c r="J212" s="208">
        <f>ROUND(I212*H212,2)</f>
        <v>0</v>
      </c>
      <c r="K212" s="204" t="s">
        <v>125</v>
      </c>
      <c r="L212" s="45"/>
      <c r="M212" s="209" t="s">
        <v>19</v>
      </c>
      <c r="N212" s="210" t="s">
        <v>47</v>
      </c>
      <c r="O212" s="85"/>
      <c r="P212" s="211">
        <f>O212*H212</f>
        <v>0</v>
      </c>
      <c r="Q212" s="211">
        <v>0</v>
      </c>
      <c r="R212" s="211">
        <f>Q212*H212</f>
        <v>0</v>
      </c>
      <c r="S212" s="211">
        <v>0</v>
      </c>
      <c r="T212" s="212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3" t="s">
        <v>126</v>
      </c>
      <c r="AT212" s="213" t="s">
        <v>121</v>
      </c>
      <c r="AU212" s="213" t="s">
        <v>127</v>
      </c>
      <c r="AY212" s="18" t="s">
        <v>117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18" t="s">
        <v>81</v>
      </c>
      <c r="BK212" s="214">
        <f>ROUND(I212*H212,2)</f>
        <v>0</v>
      </c>
      <c r="BL212" s="18" t="s">
        <v>126</v>
      </c>
      <c r="BM212" s="213" t="s">
        <v>399</v>
      </c>
    </row>
    <row r="213" s="2" customFormat="1">
      <c r="A213" s="39"/>
      <c r="B213" s="40"/>
      <c r="C213" s="41"/>
      <c r="D213" s="215" t="s">
        <v>129</v>
      </c>
      <c r="E213" s="41"/>
      <c r="F213" s="216" t="s">
        <v>400</v>
      </c>
      <c r="G213" s="41"/>
      <c r="H213" s="41"/>
      <c r="I213" s="217"/>
      <c r="J213" s="41"/>
      <c r="K213" s="41"/>
      <c r="L213" s="45"/>
      <c r="M213" s="218"/>
      <c r="N213" s="219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129</v>
      </c>
      <c r="AU213" s="18" t="s">
        <v>127</v>
      </c>
    </row>
    <row r="214" s="2" customFormat="1" ht="16.5" customHeight="1">
      <c r="A214" s="39"/>
      <c r="B214" s="40"/>
      <c r="C214" s="202" t="s">
        <v>401</v>
      </c>
      <c r="D214" s="202" t="s">
        <v>121</v>
      </c>
      <c r="E214" s="203" t="s">
        <v>402</v>
      </c>
      <c r="F214" s="204" t="s">
        <v>403</v>
      </c>
      <c r="G214" s="205" t="s">
        <v>133</v>
      </c>
      <c r="H214" s="206">
        <v>1</v>
      </c>
      <c r="I214" s="207"/>
      <c r="J214" s="208">
        <f>ROUND(I214*H214,2)</f>
        <v>0</v>
      </c>
      <c r="K214" s="204" t="s">
        <v>19</v>
      </c>
      <c r="L214" s="45"/>
      <c r="M214" s="209" t="s">
        <v>19</v>
      </c>
      <c r="N214" s="210" t="s">
        <v>47</v>
      </c>
      <c r="O214" s="85"/>
      <c r="P214" s="211">
        <f>O214*H214</f>
        <v>0</v>
      </c>
      <c r="Q214" s="211">
        <v>0</v>
      </c>
      <c r="R214" s="211">
        <f>Q214*H214</f>
        <v>0</v>
      </c>
      <c r="S214" s="211">
        <v>0</v>
      </c>
      <c r="T214" s="212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3" t="s">
        <v>126</v>
      </c>
      <c r="AT214" s="213" t="s">
        <v>121</v>
      </c>
      <c r="AU214" s="213" t="s">
        <v>127</v>
      </c>
      <c r="AY214" s="18" t="s">
        <v>117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18" t="s">
        <v>81</v>
      </c>
      <c r="BK214" s="214">
        <f>ROUND(I214*H214,2)</f>
        <v>0</v>
      </c>
      <c r="BL214" s="18" t="s">
        <v>126</v>
      </c>
      <c r="BM214" s="213" t="s">
        <v>404</v>
      </c>
    </row>
    <row r="215" s="2" customFormat="1" ht="16.5" customHeight="1">
      <c r="A215" s="39"/>
      <c r="B215" s="40"/>
      <c r="C215" s="202" t="s">
        <v>405</v>
      </c>
      <c r="D215" s="202" t="s">
        <v>121</v>
      </c>
      <c r="E215" s="203" t="s">
        <v>406</v>
      </c>
      <c r="F215" s="204" t="s">
        <v>407</v>
      </c>
      <c r="G215" s="205" t="s">
        <v>133</v>
      </c>
      <c r="H215" s="206">
        <v>1</v>
      </c>
      <c r="I215" s="207"/>
      <c r="J215" s="208">
        <f>ROUND(I215*H215,2)</f>
        <v>0</v>
      </c>
      <c r="K215" s="204" t="s">
        <v>19</v>
      </c>
      <c r="L215" s="45"/>
      <c r="M215" s="209" t="s">
        <v>19</v>
      </c>
      <c r="N215" s="210" t="s">
        <v>47</v>
      </c>
      <c r="O215" s="85"/>
      <c r="P215" s="211">
        <f>O215*H215</f>
        <v>0</v>
      </c>
      <c r="Q215" s="211">
        <v>0</v>
      </c>
      <c r="R215" s="211">
        <f>Q215*H215</f>
        <v>0</v>
      </c>
      <c r="S215" s="211">
        <v>0</v>
      </c>
      <c r="T215" s="212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3" t="s">
        <v>126</v>
      </c>
      <c r="AT215" s="213" t="s">
        <v>121</v>
      </c>
      <c r="AU215" s="213" t="s">
        <v>127</v>
      </c>
      <c r="AY215" s="18" t="s">
        <v>117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18" t="s">
        <v>81</v>
      </c>
      <c r="BK215" s="214">
        <f>ROUND(I215*H215,2)</f>
        <v>0</v>
      </c>
      <c r="BL215" s="18" t="s">
        <v>126</v>
      </c>
      <c r="BM215" s="213" t="s">
        <v>408</v>
      </c>
    </row>
    <row r="216" s="2" customFormat="1" ht="24.15" customHeight="1">
      <c r="A216" s="39"/>
      <c r="B216" s="40"/>
      <c r="C216" s="202" t="s">
        <v>409</v>
      </c>
      <c r="D216" s="202" t="s">
        <v>121</v>
      </c>
      <c r="E216" s="203" t="s">
        <v>410</v>
      </c>
      <c r="F216" s="204" t="s">
        <v>411</v>
      </c>
      <c r="G216" s="205" t="s">
        <v>133</v>
      </c>
      <c r="H216" s="206">
        <v>1</v>
      </c>
      <c r="I216" s="207"/>
      <c r="J216" s="208">
        <f>ROUND(I216*H216,2)</f>
        <v>0</v>
      </c>
      <c r="K216" s="204" t="s">
        <v>125</v>
      </c>
      <c r="L216" s="45"/>
      <c r="M216" s="209" t="s">
        <v>19</v>
      </c>
      <c r="N216" s="210" t="s">
        <v>47</v>
      </c>
      <c r="O216" s="85"/>
      <c r="P216" s="211">
        <f>O216*H216</f>
        <v>0</v>
      </c>
      <c r="Q216" s="211">
        <v>0</v>
      </c>
      <c r="R216" s="211">
        <f>Q216*H216</f>
        <v>0</v>
      </c>
      <c r="S216" s="211">
        <v>0</v>
      </c>
      <c r="T216" s="212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3" t="s">
        <v>126</v>
      </c>
      <c r="AT216" s="213" t="s">
        <v>121</v>
      </c>
      <c r="AU216" s="213" t="s">
        <v>127</v>
      </c>
      <c r="AY216" s="18" t="s">
        <v>117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18" t="s">
        <v>81</v>
      </c>
      <c r="BK216" s="214">
        <f>ROUND(I216*H216,2)</f>
        <v>0</v>
      </c>
      <c r="BL216" s="18" t="s">
        <v>126</v>
      </c>
      <c r="BM216" s="213" t="s">
        <v>412</v>
      </c>
    </row>
    <row r="217" s="2" customFormat="1">
      <c r="A217" s="39"/>
      <c r="B217" s="40"/>
      <c r="C217" s="41"/>
      <c r="D217" s="215" t="s">
        <v>129</v>
      </c>
      <c r="E217" s="41"/>
      <c r="F217" s="216" t="s">
        <v>413</v>
      </c>
      <c r="G217" s="41"/>
      <c r="H217" s="41"/>
      <c r="I217" s="217"/>
      <c r="J217" s="41"/>
      <c r="K217" s="41"/>
      <c r="L217" s="45"/>
      <c r="M217" s="218"/>
      <c r="N217" s="219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129</v>
      </c>
      <c r="AU217" s="18" t="s">
        <v>127</v>
      </c>
    </row>
    <row r="218" s="2" customFormat="1">
      <c r="A218" s="39"/>
      <c r="B218" s="40"/>
      <c r="C218" s="41"/>
      <c r="D218" s="222" t="s">
        <v>249</v>
      </c>
      <c r="E218" s="41"/>
      <c r="F218" s="232" t="s">
        <v>361</v>
      </c>
      <c r="G218" s="41"/>
      <c r="H218" s="41"/>
      <c r="I218" s="217"/>
      <c r="J218" s="41"/>
      <c r="K218" s="41"/>
      <c r="L218" s="45"/>
      <c r="M218" s="218"/>
      <c r="N218" s="219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249</v>
      </c>
      <c r="AU218" s="18" t="s">
        <v>127</v>
      </c>
    </row>
    <row r="219" s="2" customFormat="1" ht="16.5" customHeight="1">
      <c r="A219" s="39"/>
      <c r="B219" s="40"/>
      <c r="C219" s="202" t="s">
        <v>414</v>
      </c>
      <c r="D219" s="202" t="s">
        <v>121</v>
      </c>
      <c r="E219" s="203" t="s">
        <v>415</v>
      </c>
      <c r="F219" s="204" t="s">
        <v>416</v>
      </c>
      <c r="G219" s="205" t="s">
        <v>124</v>
      </c>
      <c r="H219" s="206">
        <v>9</v>
      </c>
      <c r="I219" s="207"/>
      <c r="J219" s="208">
        <f>ROUND(I219*H219,2)</f>
        <v>0</v>
      </c>
      <c r="K219" s="204" t="s">
        <v>19</v>
      </c>
      <c r="L219" s="45"/>
      <c r="M219" s="209" t="s">
        <v>19</v>
      </c>
      <c r="N219" s="210" t="s">
        <v>47</v>
      </c>
      <c r="O219" s="85"/>
      <c r="P219" s="211">
        <f>O219*H219</f>
        <v>0</v>
      </c>
      <c r="Q219" s="211">
        <v>0</v>
      </c>
      <c r="R219" s="211">
        <f>Q219*H219</f>
        <v>0</v>
      </c>
      <c r="S219" s="211">
        <v>0</v>
      </c>
      <c r="T219" s="212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3" t="s">
        <v>126</v>
      </c>
      <c r="AT219" s="213" t="s">
        <v>121</v>
      </c>
      <c r="AU219" s="213" t="s">
        <v>127</v>
      </c>
      <c r="AY219" s="18" t="s">
        <v>117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18" t="s">
        <v>81</v>
      </c>
      <c r="BK219" s="214">
        <f>ROUND(I219*H219,2)</f>
        <v>0</v>
      </c>
      <c r="BL219" s="18" t="s">
        <v>126</v>
      </c>
      <c r="BM219" s="213" t="s">
        <v>417</v>
      </c>
    </row>
    <row r="220" s="13" customFormat="1">
      <c r="A220" s="13"/>
      <c r="B220" s="220"/>
      <c r="C220" s="221"/>
      <c r="D220" s="222" t="s">
        <v>136</v>
      </c>
      <c r="E220" s="223" t="s">
        <v>19</v>
      </c>
      <c r="F220" s="224" t="s">
        <v>418</v>
      </c>
      <c r="G220" s="221"/>
      <c r="H220" s="225">
        <v>9</v>
      </c>
      <c r="I220" s="226"/>
      <c r="J220" s="221"/>
      <c r="K220" s="221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136</v>
      </c>
      <c r="AU220" s="231" t="s">
        <v>127</v>
      </c>
      <c r="AV220" s="13" t="s">
        <v>86</v>
      </c>
      <c r="AW220" s="13" t="s">
        <v>35</v>
      </c>
      <c r="AX220" s="13" t="s">
        <v>81</v>
      </c>
      <c r="AY220" s="231" t="s">
        <v>117</v>
      </c>
    </row>
    <row r="221" s="2" customFormat="1" ht="16.5" customHeight="1">
      <c r="A221" s="39"/>
      <c r="B221" s="40"/>
      <c r="C221" s="202" t="s">
        <v>419</v>
      </c>
      <c r="D221" s="202" t="s">
        <v>121</v>
      </c>
      <c r="E221" s="203" t="s">
        <v>420</v>
      </c>
      <c r="F221" s="204" t="s">
        <v>421</v>
      </c>
      <c r="G221" s="205" t="s">
        <v>150</v>
      </c>
      <c r="H221" s="206">
        <v>2</v>
      </c>
      <c r="I221" s="207"/>
      <c r="J221" s="208">
        <f>ROUND(I221*H221,2)</f>
        <v>0</v>
      </c>
      <c r="K221" s="204" t="s">
        <v>19</v>
      </c>
      <c r="L221" s="45"/>
      <c r="M221" s="209" t="s">
        <v>19</v>
      </c>
      <c r="N221" s="210" t="s">
        <v>47</v>
      </c>
      <c r="O221" s="85"/>
      <c r="P221" s="211">
        <f>O221*H221</f>
        <v>0</v>
      </c>
      <c r="Q221" s="211">
        <v>0</v>
      </c>
      <c r="R221" s="211">
        <f>Q221*H221</f>
        <v>0</v>
      </c>
      <c r="S221" s="211">
        <v>0</v>
      </c>
      <c r="T221" s="212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3" t="s">
        <v>126</v>
      </c>
      <c r="AT221" s="213" t="s">
        <v>121</v>
      </c>
      <c r="AU221" s="213" t="s">
        <v>127</v>
      </c>
      <c r="AY221" s="18" t="s">
        <v>117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18" t="s">
        <v>81</v>
      </c>
      <c r="BK221" s="214">
        <f>ROUND(I221*H221,2)</f>
        <v>0</v>
      </c>
      <c r="BL221" s="18" t="s">
        <v>126</v>
      </c>
      <c r="BM221" s="213" t="s">
        <v>422</v>
      </c>
    </row>
    <row r="222" s="2" customFormat="1" ht="16.5" customHeight="1">
      <c r="A222" s="39"/>
      <c r="B222" s="40"/>
      <c r="C222" s="202" t="s">
        <v>423</v>
      </c>
      <c r="D222" s="202" t="s">
        <v>121</v>
      </c>
      <c r="E222" s="203" t="s">
        <v>424</v>
      </c>
      <c r="F222" s="204" t="s">
        <v>425</v>
      </c>
      <c r="G222" s="205" t="s">
        <v>426</v>
      </c>
      <c r="H222" s="206">
        <v>5</v>
      </c>
      <c r="I222" s="207"/>
      <c r="J222" s="208">
        <f>ROUND(I222*H222,2)</f>
        <v>0</v>
      </c>
      <c r="K222" s="204" t="s">
        <v>19</v>
      </c>
      <c r="L222" s="45"/>
      <c r="M222" s="209" t="s">
        <v>19</v>
      </c>
      <c r="N222" s="210" t="s">
        <v>47</v>
      </c>
      <c r="O222" s="85"/>
      <c r="P222" s="211">
        <f>O222*H222</f>
        <v>0</v>
      </c>
      <c r="Q222" s="211">
        <v>0</v>
      </c>
      <c r="R222" s="211">
        <f>Q222*H222</f>
        <v>0</v>
      </c>
      <c r="S222" s="211">
        <v>0</v>
      </c>
      <c r="T222" s="212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3" t="s">
        <v>126</v>
      </c>
      <c r="AT222" s="213" t="s">
        <v>121</v>
      </c>
      <c r="AU222" s="213" t="s">
        <v>127</v>
      </c>
      <c r="AY222" s="18" t="s">
        <v>117</v>
      </c>
      <c r="BE222" s="214">
        <f>IF(N222="základní",J222,0)</f>
        <v>0</v>
      </c>
      <c r="BF222" s="214">
        <f>IF(N222="snížená",J222,0)</f>
        <v>0</v>
      </c>
      <c r="BG222" s="214">
        <f>IF(N222="zákl. přenesená",J222,0)</f>
        <v>0</v>
      </c>
      <c r="BH222" s="214">
        <f>IF(N222="sníž. přenesená",J222,0)</f>
        <v>0</v>
      </c>
      <c r="BI222" s="214">
        <f>IF(N222="nulová",J222,0)</f>
        <v>0</v>
      </c>
      <c r="BJ222" s="18" t="s">
        <v>81</v>
      </c>
      <c r="BK222" s="214">
        <f>ROUND(I222*H222,2)</f>
        <v>0</v>
      </c>
      <c r="BL222" s="18" t="s">
        <v>126</v>
      </c>
      <c r="BM222" s="213" t="s">
        <v>427</v>
      </c>
    </row>
    <row r="223" s="12" customFormat="1" ht="20.88" customHeight="1">
      <c r="A223" s="12"/>
      <c r="B223" s="186"/>
      <c r="C223" s="187"/>
      <c r="D223" s="188" t="s">
        <v>75</v>
      </c>
      <c r="E223" s="200" t="s">
        <v>147</v>
      </c>
      <c r="F223" s="200" t="s">
        <v>428</v>
      </c>
      <c r="G223" s="187"/>
      <c r="H223" s="187"/>
      <c r="I223" s="190"/>
      <c r="J223" s="201">
        <f>BK223</f>
        <v>0</v>
      </c>
      <c r="K223" s="187"/>
      <c r="L223" s="192"/>
      <c r="M223" s="193"/>
      <c r="N223" s="194"/>
      <c r="O223" s="194"/>
      <c r="P223" s="195">
        <f>SUM(P224:P255)</f>
        <v>0</v>
      </c>
      <c r="Q223" s="194"/>
      <c r="R223" s="195">
        <f>SUM(R224:R255)</f>
        <v>160.47088479999999</v>
      </c>
      <c r="S223" s="194"/>
      <c r="T223" s="196">
        <f>SUM(T224:T255)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97" t="s">
        <v>81</v>
      </c>
      <c r="AT223" s="198" t="s">
        <v>75</v>
      </c>
      <c r="AU223" s="198" t="s">
        <v>86</v>
      </c>
      <c r="AY223" s="197" t="s">
        <v>117</v>
      </c>
      <c r="BK223" s="199">
        <f>SUM(BK224:BK255)</f>
        <v>0</v>
      </c>
    </row>
    <row r="224" s="2" customFormat="1" ht="21.75" customHeight="1">
      <c r="A224" s="39"/>
      <c r="B224" s="40"/>
      <c r="C224" s="202" t="s">
        <v>429</v>
      </c>
      <c r="D224" s="202" t="s">
        <v>121</v>
      </c>
      <c r="E224" s="203" t="s">
        <v>430</v>
      </c>
      <c r="F224" s="204" t="s">
        <v>431</v>
      </c>
      <c r="G224" s="205" t="s">
        <v>133</v>
      </c>
      <c r="H224" s="206">
        <v>437</v>
      </c>
      <c r="I224" s="207"/>
      <c r="J224" s="208">
        <f>ROUND(I224*H224,2)</f>
        <v>0</v>
      </c>
      <c r="K224" s="204" t="s">
        <v>125</v>
      </c>
      <c r="L224" s="45"/>
      <c r="M224" s="209" t="s">
        <v>19</v>
      </c>
      <c r="N224" s="210" t="s">
        <v>47</v>
      </c>
      <c r="O224" s="85"/>
      <c r="P224" s="211">
        <f>O224*H224</f>
        <v>0</v>
      </c>
      <c r="Q224" s="211">
        <v>0</v>
      </c>
      <c r="R224" s="211">
        <f>Q224*H224</f>
        <v>0</v>
      </c>
      <c r="S224" s="211">
        <v>0</v>
      </c>
      <c r="T224" s="212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3" t="s">
        <v>126</v>
      </c>
      <c r="AT224" s="213" t="s">
        <v>121</v>
      </c>
      <c r="AU224" s="213" t="s">
        <v>127</v>
      </c>
      <c r="AY224" s="18" t="s">
        <v>117</v>
      </c>
      <c r="BE224" s="214">
        <f>IF(N224="základní",J224,0)</f>
        <v>0</v>
      </c>
      <c r="BF224" s="214">
        <f>IF(N224="snížená",J224,0)</f>
        <v>0</v>
      </c>
      <c r="BG224" s="214">
        <f>IF(N224="zákl. přenesená",J224,0)</f>
        <v>0</v>
      </c>
      <c r="BH224" s="214">
        <f>IF(N224="sníž. přenesená",J224,0)</f>
        <v>0</v>
      </c>
      <c r="BI224" s="214">
        <f>IF(N224="nulová",J224,0)</f>
        <v>0</v>
      </c>
      <c r="BJ224" s="18" t="s">
        <v>81</v>
      </c>
      <c r="BK224" s="214">
        <f>ROUND(I224*H224,2)</f>
        <v>0</v>
      </c>
      <c r="BL224" s="18" t="s">
        <v>126</v>
      </c>
      <c r="BM224" s="213" t="s">
        <v>432</v>
      </c>
    </row>
    <row r="225" s="2" customFormat="1">
      <c r="A225" s="39"/>
      <c r="B225" s="40"/>
      <c r="C225" s="41"/>
      <c r="D225" s="215" t="s">
        <v>129</v>
      </c>
      <c r="E225" s="41"/>
      <c r="F225" s="216" t="s">
        <v>433</v>
      </c>
      <c r="G225" s="41"/>
      <c r="H225" s="41"/>
      <c r="I225" s="217"/>
      <c r="J225" s="41"/>
      <c r="K225" s="41"/>
      <c r="L225" s="45"/>
      <c r="M225" s="218"/>
      <c r="N225" s="219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129</v>
      </c>
      <c r="AU225" s="18" t="s">
        <v>127</v>
      </c>
    </row>
    <row r="226" s="13" customFormat="1">
      <c r="A226" s="13"/>
      <c r="B226" s="220"/>
      <c r="C226" s="221"/>
      <c r="D226" s="222" t="s">
        <v>136</v>
      </c>
      <c r="E226" s="223" t="s">
        <v>19</v>
      </c>
      <c r="F226" s="224" t="s">
        <v>434</v>
      </c>
      <c r="G226" s="221"/>
      <c r="H226" s="225">
        <v>437</v>
      </c>
      <c r="I226" s="226"/>
      <c r="J226" s="221"/>
      <c r="K226" s="221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136</v>
      </c>
      <c r="AU226" s="231" t="s">
        <v>127</v>
      </c>
      <c r="AV226" s="13" t="s">
        <v>86</v>
      </c>
      <c r="AW226" s="13" t="s">
        <v>35</v>
      </c>
      <c r="AX226" s="13" t="s">
        <v>81</v>
      </c>
      <c r="AY226" s="231" t="s">
        <v>117</v>
      </c>
    </row>
    <row r="227" s="2" customFormat="1" ht="21.75" customHeight="1">
      <c r="A227" s="39"/>
      <c r="B227" s="40"/>
      <c r="C227" s="202" t="s">
        <v>435</v>
      </c>
      <c r="D227" s="202" t="s">
        <v>121</v>
      </c>
      <c r="E227" s="203" t="s">
        <v>436</v>
      </c>
      <c r="F227" s="204" t="s">
        <v>437</v>
      </c>
      <c r="G227" s="205" t="s">
        <v>133</v>
      </c>
      <c r="H227" s="206">
        <v>41</v>
      </c>
      <c r="I227" s="207"/>
      <c r="J227" s="208">
        <f>ROUND(I227*H227,2)</f>
        <v>0</v>
      </c>
      <c r="K227" s="204" t="s">
        <v>125</v>
      </c>
      <c r="L227" s="45"/>
      <c r="M227" s="209" t="s">
        <v>19</v>
      </c>
      <c r="N227" s="210" t="s">
        <v>47</v>
      </c>
      <c r="O227" s="85"/>
      <c r="P227" s="211">
        <f>O227*H227</f>
        <v>0</v>
      </c>
      <c r="Q227" s="211">
        <v>0</v>
      </c>
      <c r="R227" s="211">
        <f>Q227*H227</f>
        <v>0</v>
      </c>
      <c r="S227" s="211">
        <v>0</v>
      </c>
      <c r="T227" s="212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3" t="s">
        <v>126</v>
      </c>
      <c r="AT227" s="213" t="s">
        <v>121</v>
      </c>
      <c r="AU227" s="213" t="s">
        <v>127</v>
      </c>
      <c r="AY227" s="18" t="s">
        <v>117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18" t="s">
        <v>81</v>
      </c>
      <c r="BK227" s="214">
        <f>ROUND(I227*H227,2)</f>
        <v>0</v>
      </c>
      <c r="BL227" s="18" t="s">
        <v>126</v>
      </c>
      <c r="BM227" s="213" t="s">
        <v>438</v>
      </c>
    </row>
    <row r="228" s="2" customFormat="1">
      <c r="A228" s="39"/>
      <c r="B228" s="40"/>
      <c r="C228" s="41"/>
      <c r="D228" s="215" t="s">
        <v>129</v>
      </c>
      <c r="E228" s="41"/>
      <c r="F228" s="216" t="s">
        <v>439</v>
      </c>
      <c r="G228" s="41"/>
      <c r="H228" s="41"/>
      <c r="I228" s="217"/>
      <c r="J228" s="41"/>
      <c r="K228" s="41"/>
      <c r="L228" s="45"/>
      <c r="M228" s="218"/>
      <c r="N228" s="219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129</v>
      </c>
      <c r="AU228" s="18" t="s">
        <v>127</v>
      </c>
    </row>
    <row r="229" s="2" customFormat="1" ht="21.75" customHeight="1">
      <c r="A229" s="39"/>
      <c r="B229" s="40"/>
      <c r="C229" s="202" t="s">
        <v>440</v>
      </c>
      <c r="D229" s="202" t="s">
        <v>121</v>
      </c>
      <c r="E229" s="203" t="s">
        <v>441</v>
      </c>
      <c r="F229" s="204" t="s">
        <v>442</v>
      </c>
      <c r="G229" s="205" t="s">
        <v>133</v>
      </c>
      <c r="H229" s="206">
        <v>473</v>
      </c>
      <c r="I229" s="207"/>
      <c r="J229" s="208">
        <f>ROUND(I229*H229,2)</f>
        <v>0</v>
      </c>
      <c r="K229" s="204" t="s">
        <v>125</v>
      </c>
      <c r="L229" s="45"/>
      <c r="M229" s="209" t="s">
        <v>19</v>
      </c>
      <c r="N229" s="210" t="s">
        <v>47</v>
      </c>
      <c r="O229" s="85"/>
      <c r="P229" s="211">
        <f>O229*H229</f>
        <v>0</v>
      </c>
      <c r="Q229" s="211">
        <v>0</v>
      </c>
      <c r="R229" s="211">
        <f>Q229*H229</f>
        <v>0</v>
      </c>
      <c r="S229" s="211">
        <v>0</v>
      </c>
      <c r="T229" s="212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3" t="s">
        <v>126</v>
      </c>
      <c r="AT229" s="213" t="s">
        <v>121</v>
      </c>
      <c r="AU229" s="213" t="s">
        <v>127</v>
      </c>
      <c r="AY229" s="18" t="s">
        <v>117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18" t="s">
        <v>81</v>
      </c>
      <c r="BK229" s="214">
        <f>ROUND(I229*H229,2)</f>
        <v>0</v>
      </c>
      <c r="BL229" s="18" t="s">
        <v>126</v>
      </c>
      <c r="BM229" s="213" t="s">
        <v>443</v>
      </c>
    </row>
    <row r="230" s="2" customFormat="1">
      <c r="A230" s="39"/>
      <c r="B230" s="40"/>
      <c r="C230" s="41"/>
      <c r="D230" s="215" t="s">
        <v>129</v>
      </c>
      <c r="E230" s="41"/>
      <c r="F230" s="216" t="s">
        <v>444</v>
      </c>
      <c r="G230" s="41"/>
      <c r="H230" s="41"/>
      <c r="I230" s="217"/>
      <c r="J230" s="41"/>
      <c r="K230" s="41"/>
      <c r="L230" s="45"/>
      <c r="M230" s="218"/>
      <c r="N230" s="219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129</v>
      </c>
      <c r="AU230" s="18" t="s">
        <v>127</v>
      </c>
    </row>
    <row r="231" s="2" customFormat="1" ht="24.15" customHeight="1">
      <c r="A231" s="39"/>
      <c r="B231" s="40"/>
      <c r="C231" s="202" t="s">
        <v>445</v>
      </c>
      <c r="D231" s="202" t="s">
        <v>121</v>
      </c>
      <c r="E231" s="203" t="s">
        <v>446</v>
      </c>
      <c r="F231" s="204" t="s">
        <v>447</v>
      </c>
      <c r="G231" s="205" t="s">
        <v>133</v>
      </c>
      <c r="H231" s="206">
        <v>81</v>
      </c>
      <c r="I231" s="207"/>
      <c r="J231" s="208">
        <f>ROUND(I231*H231,2)</f>
        <v>0</v>
      </c>
      <c r="K231" s="204" t="s">
        <v>125</v>
      </c>
      <c r="L231" s="45"/>
      <c r="M231" s="209" t="s">
        <v>19</v>
      </c>
      <c r="N231" s="210" t="s">
        <v>47</v>
      </c>
      <c r="O231" s="85"/>
      <c r="P231" s="211">
        <f>O231*H231</f>
        <v>0</v>
      </c>
      <c r="Q231" s="211">
        <v>0</v>
      </c>
      <c r="R231" s="211">
        <f>Q231*H231</f>
        <v>0</v>
      </c>
      <c r="S231" s="211">
        <v>0</v>
      </c>
      <c r="T231" s="212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3" t="s">
        <v>126</v>
      </c>
      <c r="AT231" s="213" t="s">
        <v>121</v>
      </c>
      <c r="AU231" s="213" t="s">
        <v>127</v>
      </c>
      <c r="AY231" s="18" t="s">
        <v>117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18" t="s">
        <v>81</v>
      </c>
      <c r="BK231" s="214">
        <f>ROUND(I231*H231,2)</f>
        <v>0</v>
      </c>
      <c r="BL231" s="18" t="s">
        <v>126</v>
      </c>
      <c r="BM231" s="213" t="s">
        <v>448</v>
      </c>
    </row>
    <row r="232" s="2" customFormat="1">
      <c r="A232" s="39"/>
      <c r="B232" s="40"/>
      <c r="C232" s="41"/>
      <c r="D232" s="215" t="s">
        <v>129</v>
      </c>
      <c r="E232" s="41"/>
      <c r="F232" s="216" t="s">
        <v>449</v>
      </c>
      <c r="G232" s="41"/>
      <c r="H232" s="41"/>
      <c r="I232" s="217"/>
      <c r="J232" s="41"/>
      <c r="K232" s="41"/>
      <c r="L232" s="45"/>
      <c r="M232" s="218"/>
      <c r="N232" s="219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129</v>
      </c>
      <c r="AU232" s="18" t="s">
        <v>127</v>
      </c>
    </row>
    <row r="233" s="2" customFormat="1" ht="24.15" customHeight="1">
      <c r="A233" s="39"/>
      <c r="B233" s="40"/>
      <c r="C233" s="202" t="s">
        <v>450</v>
      </c>
      <c r="D233" s="202" t="s">
        <v>121</v>
      </c>
      <c r="E233" s="203" t="s">
        <v>451</v>
      </c>
      <c r="F233" s="204" t="s">
        <v>452</v>
      </c>
      <c r="G233" s="205" t="s">
        <v>133</v>
      </c>
      <c r="H233" s="206">
        <v>81</v>
      </c>
      <c r="I233" s="207"/>
      <c r="J233" s="208">
        <f>ROUND(I233*H233,2)</f>
        <v>0</v>
      </c>
      <c r="K233" s="204" t="s">
        <v>125</v>
      </c>
      <c r="L233" s="45"/>
      <c r="M233" s="209" t="s">
        <v>19</v>
      </c>
      <c r="N233" s="210" t="s">
        <v>47</v>
      </c>
      <c r="O233" s="85"/>
      <c r="P233" s="211">
        <f>O233*H233</f>
        <v>0</v>
      </c>
      <c r="Q233" s="211">
        <v>0</v>
      </c>
      <c r="R233" s="211">
        <f>Q233*H233</f>
        <v>0</v>
      </c>
      <c r="S233" s="211">
        <v>0</v>
      </c>
      <c r="T233" s="212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3" t="s">
        <v>126</v>
      </c>
      <c r="AT233" s="213" t="s">
        <v>121</v>
      </c>
      <c r="AU233" s="213" t="s">
        <v>127</v>
      </c>
      <c r="AY233" s="18" t="s">
        <v>117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18" t="s">
        <v>81</v>
      </c>
      <c r="BK233" s="214">
        <f>ROUND(I233*H233,2)</f>
        <v>0</v>
      </c>
      <c r="BL233" s="18" t="s">
        <v>126</v>
      </c>
      <c r="BM233" s="213" t="s">
        <v>453</v>
      </c>
    </row>
    <row r="234" s="2" customFormat="1">
      <c r="A234" s="39"/>
      <c r="B234" s="40"/>
      <c r="C234" s="41"/>
      <c r="D234" s="215" t="s">
        <v>129</v>
      </c>
      <c r="E234" s="41"/>
      <c r="F234" s="216" t="s">
        <v>454</v>
      </c>
      <c r="G234" s="41"/>
      <c r="H234" s="41"/>
      <c r="I234" s="217"/>
      <c r="J234" s="41"/>
      <c r="K234" s="41"/>
      <c r="L234" s="45"/>
      <c r="M234" s="218"/>
      <c r="N234" s="219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129</v>
      </c>
      <c r="AU234" s="18" t="s">
        <v>127</v>
      </c>
    </row>
    <row r="235" s="2" customFormat="1" ht="16.5" customHeight="1">
      <c r="A235" s="39"/>
      <c r="B235" s="40"/>
      <c r="C235" s="202" t="s">
        <v>455</v>
      </c>
      <c r="D235" s="202" t="s">
        <v>121</v>
      </c>
      <c r="E235" s="203" t="s">
        <v>456</v>
      </c>
      <c r="F235" s="204" t="s">
        <v>457</v>
      </c>
      <c r="G235" s="205" t="s">
        <v>133</v>
      </c>
      <c r="H235" s="206">
        <v>81</v>
      </c>
      <c r="I235" s="207"/>
      <c r="J235" s="208">
        <f>ROUND(I235*H235,2)</f>
        <v>0</v>
      </c>
      <c r="K235" s="204" t="s">
        <v>125</v>
      </c>
      <c r="L235" s="45"/>
      <c r="M235" s="209" t="s">
        <v>19</v>
      </c>
      <c r="N235" s="210" t="s">
        <v>47</v>
      </c>
      <c r="O235" s="85"/>
      <c r="P235" s="211">
        <f>O235*H235</f>
        <v>0</v>
      </c>
      <c r="Q235" s="211">
        <v>0</v>
      </c>
      <c r="R235" s="211">
        <f>Q235*H235</f>
        <v>0</v>
      </c>
      <c r="S235" s="211">
        <v>0</v>
      </c>
      <c r="T235" s="212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3" t="s">
        <v>126</v>
      </c>
      <c r="AT235" s="213" t="s">
        <v>121</v>
      </c>
      <c r="AU235" s="213" t="s">
        <v>127</v>
      </c>
      <c r="AY235" s="18" t="s">
        <v>117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18" t="s">
        <v>81</v>
      </c>
      <c r="BK235" s="214">
        <f>ROUND(I235*H235,2)</f>
        <v>0</v>
      </c>
      <c r="BL235" s="18" t="s">
        <v>126</v>
      </c>
      <c r="BM235" s="213" t="s">
        <v>458</v>
      </c>
    </row>
    <row r="236" s="2" customFormat="1">
      <c r="A236" s="39"/>
      <c r="B236" s="40"/>
      <c r="C236" s="41"/>
      <c r="D236" s="215" t="s">
        <v>129</v>
      </c>
      <c r="E236" s="41"/>
      <c r="F236" s="216" t="s">
        <v>459</v>
      </c>
      <c r="G236" s="41"/>
      <c r="H236" s="41"/>
      <c r="I236" s="217"/>
      <c r="J236" s="41"/>
      <c r="K236" s="41"/>
      <c r="L236" s="45"/>
      <c r="M236" s="218"/>
      <c r="N236" s="219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129</v>
      </c>
      <c r="AU236" s="18" t="s">
        <v>127</v>
      </c>
    </row>
    <row r="237" s="2" customFormat="1" ht="16.5" customHeight="1">
      <c r="A237" s="39"/>
      <c r="B237" s="40"/>
      <c r="C237" s="202" t="s">
        <v>460</v>
      </c>
      <c r="D237" s="202" t="s">
        <v>121</v>
      </c>
      <c r="E237" s="203" t="s">
        <v>461</v>
      </c>
      <c r="F237" s="204" t="s">
        <v>462</v>
      </c>
      <c r="G237" s="205" t="s">
        <v>133</v>
      </c>
      <c r="H237" s="206">
        <v>81</v>
      </c>
      <c r="I237" s="207"/>
      <c r="J237" s="208">
        <f>ROUND(I237*H237,2)</f>
        <v>0</v>
      </c>
      <c r="K237" s="204" t="s">
        <v>125</v>
      </c>
      <c r="L237" s="45"/>
      <c r="M237" s="209" t="s">
        <v>19</v>
      </c>
      <c r="N237" s="210" t="s">
        <v>47</v>
      </c>
      <c r="O237" s="85"/>
      <c r="P237" s="211">
        <f>O237*H237</f>
        <v>0</v>
      </c>
      <c r="Q237" s="211">
        <v>0</v>
      </c>
      <c r="R237" s="211">
        <f>Q237*H237</f>
        <v>0</v>
      </c>
      <c r="S237" s="211">
        <v>0</v>
      </c>
      <c r="T237" s="212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3" t="s">
        <v>126</v>
      </c>
      <c r="AT237" s="213" t="s">
        <v>121</v>
      </c>
      <c r="AU237" s="213" t="s">
        <v>127</v>
      </c>
      <c r="AY237" s="18" t="s">
        <v>117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18" t="s">
        <v>81</v>
      </c>
      <c r="BK237" s="214">
        <f>ROUND(I237*H237,2)</f>
        <v>0</v>
      </c>
      <c r="BL237" s="18" t="s">
        <v>126</v>
      </c>
      <c r="BM237" s="213" t="s">
        <v>463</v>
      </c>
    </row>
    <row r="238" s="2" customFormat="1">
      <c r="A238" s="39"/>
      <c r="B238" s="40"/>
      <c r="C238" s="41"/>
      <c r="D238" s="215" t="s">
        <v>129</v>
      </c>
      <c r="E238" s="41"/>
      <c r="F238" s="216" t="s">
        <v>464</v>
      </c>
      <c r="G238" s="41"/>
      <c r="H238" s="41"/>
      <c r="I238" s="217"/>
      <c r="J238" s="41"/>
      <c r="K238" s="41"/>
      <c r="L238" s="45"/>
      <c r="M238" s="218"/>
      <c r="N238" s="219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129</v>
      </c>
      <c r="AU238" s="18" t="s">
        <v>127</v>
      </c>
    </row>
    <row r="239" s="2" customFormat="1" ht="37.8" customHeight="1">
      <c r="A239" s="39"/>
      <c r="B239" s="40"/>
      <c r="C239" s="202" t="s">
        <v>465</v>
      </c>
      <c r="D239" s="202" t="s">
        <v>121</v>
      </c>
      <c r="E239" s="203" t="s">
        <v>466</v>
      </c>
      <c r="F239" s="204" t="s">
        <v>467</v>
      </c>
      <c r="G239" s="205" t="s">
        <v>133</v>
      </c>
      <c r="H239" s="206">
        <v>41</v>
      </c>
      <c r="I239" s="207"/>
      <c r="J239" s="208">
        <f>ROUND(I239*H239,2)</f>
        <v>0</v>
      </c>
      <c r="K239" s="204" t="s">
        <v>125</v>
      </c>
      <c r="L239" s="45"/>
      <c r="M239" s="209" t="s">
        <v>19</v>
      </c>
      <c r="N239" s="210" t="s">
        <v>47</v>
      </c>
      <c r="O239" s="85"/>
      <c r="P239" s="211">
        <f>O239*H239</f>
        <v>0</v>
      </c>
      <c r="Q239" s="211">
        <v>0.11162</v>
      </c>
      <c r="R239" s="211">
        <f>Q239*H239</f>
        <v>4.5764199999999997</v>
      </c>
      <c r="S239" s="211">
        <v>0</v>
      </c>
      <c r="T239" s="212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3" t="s">
        <v>126</v>
      </c>
      <c r="AT239" s="213" t="s">
        <v>121</v>
      </c>
      <c r="AU239" s="213" t="s">
        <v>127</v>
      </c>
      <c r="AY239" s="18" t="s">
        <v>117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18" t="s">
        <v>81</v>
      </c>
      <c r="BK239" s="214">
        <f>ROUND(I239*H239,2)</f>
        <v>0</v>
      </c>
      <c r="BL239" s="18" t="s">
        <v>126</v>
      </c>
      <c r="BM239" s="213" t="s">
        <v>468</v>
      </c>
    </row>
    <row r="240" s="2" customFormat="1">
      <c r="A240" s="39"/>
      <c r="B240" s="40"/>
      <c r="C240" s="41"/>
      <c r="D240" s="215" t="s">
        <v>129</v>
      </c>
      <c r="E240" s="41"/>
      <c r="F240" s="216" t="s">
        <v>469</v>
      </c>
      <c r="G240" s="41"/>
      <c r="H240" s="41"/>
      <c r="I240" s="217"/>
      <c r="J240" s="41"/>
      <c r="K240" s="41"/>
      <c r="L240" s="45"/>
      <c r="M240" s="218"/>
      <c r="N240" s="219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129</v>
      </c>
      <c r="AU240" s="18" t="s">
        <v>127</v>
      </c>
    </row>
    <row r="241" s="2" customFormat="1" ht="16.5" customHeight="1">
      <c r="A241" s="39"/>
      <c r="B241" s="40"/>
      <c r="C241" s="244" t="s">
        <v>470</v>
      </c>
      <c r="D241" s="244" t="s">
        <v>265</v>
      </c>
      <c r="E241" s="245" t="s">
        <v>471</v>
      </c>
      <c r="F241" s="246" t="s">
        <v>472</v>
      </c>
      <c r="G241" s="247" t="s">
        <v>133</v>
      </c>
      <c r="H241" s="248">
        <v>42</v>
      </c>
      <c r="I241" s="249"/>
      <c r="J241" s="250">
        <f>ROUND(I241*H241,2)</f>
        <v>0</v>
      </c>
      <c r="K241" s="246" t="s">
        <v>125</v>
      </c>
      <c r="L241" s="251"/>
      <c r="M241" s="252" t="s">
        <v>19</v>
      </c>
      <c r="N241" s="253" t="s">
        <v>47</v>
      </c>
      <c r="O241" s="85"/>
      <c r="P241" s="211">
        <f>O241*H241</f>
        <v>0</v>
      </c>
      <c r="Q241" s="211">
        <v>0.17599999999999999</v>
      </c>
      <c r="R241" s="211">
        <f>Q241*H241</f>
        <v>7.3919999999999995</v>
      </c>
      <c r="S241" s="211">
        <v>0</v>
      </c>
      <c r="T241" s="212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3" t="s">
        <v>163</v>
      </c>
      <c r="AT241" s="213" t="s">
        <v>265</v>
      </c>
      <c r="AU241" s="213" t="s">
        <v>127</v>
      </c>
      <c r="AY241" s="18" t="s">
        <v>117</v>
      </c>
      <c r="BE241" s="214">
        <f>IF(N241="základní",J241,0)</f>
        <v>0</v>
      </c>
      <c r="BF241" s="214">
        <f>IF(N241="snížená",J241,0)</f>
        <v>0</v>
      </c>
      <c r="BG241" s="214">
        <f>IF(N241="zákl. přenesená",J241,0)</f>
        <v>0</v>
      </c>
      <c r="BH241" s="214">
        <f>IF(N241="sníž. přenesená",J241,0)</f>
        <v>0</v>
      </c>
      <c r="BI241" s="214">
        <f>IF(N241="nulová",J241,0)</f>
        <v>0</v>
      </c>
      <c r="BJ241" s="18" t="s">
        <v>81</v>
      </c>
      <c r="BK241" s="214">
        <f>ROUND(I241*H241,2)</f>
        <v>0</v>
      </c>
      <c r="BL241" s="18" t="s">
        <v>126</v>
      </c>
      <c r="BM241" s="213" t="s">
        <v>473</v>
      </c>
    </row>
    <row r="242" s="2" customFormat="1" ht="33" customHeight="1">
      <c r="A242" s="39"/>
      <c r="B242" s="40"/>
      <c r="C242" s="202" t="s">
        <v>474</v>
      </c>
      <c r="D242" s="202" t="s">
        <v>121</v>
      </c>
      <c r="E242" s="203" t="s">
        <v>475</v>
      </c>
      <c r="F242" s="204" t="s">
        <v>476</v>
      </c>
      <c r="G242" s="205" t="s">
        <v>133</v>
      </c>
      <c r="H242" s="206">
        <v>473</v>
      </c>
      <c r="I242" s="207"/>
      <c r="J242" s="208">
        <f>ROUND(I242*H242,2)</f>
        <v>0</v>
      </c>
      <c r="K242" s="204" t="s">
        <v>125</v>
      </c>
      <c r="L242" s="45"/>
      <c r="M242" s="209" t="s">
        <v>19</v>
      </c>
      <c r="N242" s="210" t="s">
        <v>47</v>
      </c>
      <c r="O242" s="85"/>
      <c r="P242" s="211">
        <f>O242*H242</f>
        <v>0</v>
      </c>
      <c r="Q242" s="211">
        <v>0.040000000000000001</v>
      </c>
      <c r="R242" s="211">
        <f>Q242*H242</f>
        <v>18.920000000000002</v>
      </c>
      <c r="S242" s="211">
        <v>0</v>
      </c>
      <c r="T242" s="212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3" t="s">
        <v>126</v>
      </c>
      <c r="AT242" s="213" t="s">
        <v>121</v>
      </c>
      <c r="AU242" s="213" t="s">
        <v>127</v>
      </c>
      <c r="AY242" s="18" t="s">
        <v>117</v>
      </c>
      <c r="BE242" s="214">
        <f>IF(N242="základní",J242,0)</f>
        <v>0</v>
      </c>
      <c r="BF242" s="214">
        <f>IF(N242="snížená",J242,0)</f>
        <v>0</v>
      </c>
      <c r="BG242" s="214">
        <f>IF(N242="zákl. přenesená",J242,0)</f>
        <v>0</v>
      </c>
      <c r="BH242" s="214">
        <f>IF(N242="sníž. přenesená",J242,0)</f>
        <v>0</v>
      </c>
      <c r="BI242" s="214">
        <f>IF(N242="nulová",J242,0)</f>
        <v>0</v>
      </c>
      <c r="BJ242" s="18" t="s">
        <v>81</v>
      </c>
      <c r="BK242" s="214">
        <f>ROUND(I242*H242,2)</f>
        <v>0</v>
      </c>
      <c r="BL242" s="18" t="s">
        <v>126</v>
      </c>
      <c r="BM242" s="213" t="s">
        <v>477</v>
      </c>
    </row>
    <row r="243" s="2" customFormat="1">
      <c r="A243" s="39"/>
      <c r="B243" s="40"/>
      <c r="C243" s="41"/>
      <c r="D243" s="215" t="s">
        <v>129</v>
      </c>
      <c r="E243" s="41"/>
      <c r="F243" s="216" t="s">
        <v>478</v>
      </c>
      <c r="G243" s="41"/>
      <c r="H243" s="41"/>
      <c r="I243" s="217"/>
      <c r="J243" s="41"/>
      <c r="K243" s="41"/>
      <c r="L243" s="45"/>
      <c r="M243" s="218"/>
      <c r="N243" s="219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129</v>
      </c>
      <c r="AU243" s="18" t="s">
        <v>127</v>
      </c>
    </row>
    <row r="244" s="2" customFormat="1" ht="16.5" customHeight="1">
      <c r="A244" s="39"/>
      <c r="B244" s="40"/>
      <c r="C244" s="244" t="s">
        <v>479</v>
      </c>
      <c r="D244" s="244" t="s">
        <v>265</v>
      </c>
      <c r="E244" s="245" t="s">
        <v>480</v>
      </c>
      <c r="F244" s="246" t="s">
        <v>481</v>
      </c>
      <c r="G244" s="247" t="s">
        <v>133</v>
      </c>
      <c r="H244" s="248">
        <v>478</v>
      </c>
      <c r="I244" s="249"/>
      <c r="J244" s="250">
        <f>ROUND(I244*H244,2)</f>
        <v>0</v>
      </c>
      <c r="K244" s="246" t="s">
        <v>125</v>
      </c>
      <c r="L244" s="251"/>
      <c r="M244" s="252" t="s">
        <v>19</v>
      </c>
      <c r="N244" s="253" t="s">
        <v>47</v>
      </c>
      <c r="O244" s="85"/>
      <c r="P244" s="211">
        <f>O244*H244</f>
        <v>0</v>
      </c>
      <c r="Q244" s="211">
        <v>0.010800000000000001</v>
      </c>
      <c r="R244" s="211">
        <f>Q244*H244</f>
        <v>5.1623999999999999</v>
      </c>
      <c r="S244" s="211">
        <v>0</v>
      </c>
      <c r="T244" s="212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3" t="s">
        <v>163</v>
      </c>
      <c r="AT244" s="213" t="s">
        <v>265</v>
      </c>
      <c r="AU244" s="213" t="s">
        <v>127</v>
      </c>
      <c r="AY244" s="18" t="s">
        <v>117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18" t="s">
        <v>81</v>
      </c>
      <c r="BK244" s="214">
        <f>ROUND(I244*H244,2)</f>
        <v>0</v>
      </c>
      <c r="BL244" s="18" t="s">
        <v>126</v>
      </c>
      <c r="BM244" s="213" t="s">
        <v>482</v>
      </c>
    </row>
    <row r="245" s="2" customFormat="1" ht="16.5" customHeight="1">
      <c r="A245" s="39"/>
      <c r="B245" s="40"/>
      <c r="C245" s="244" t="s">
        <v>483</v>
      </c>
      <c r="D245" s="244" t="s">
        <v>265</v>
      </c>
      <c r="E245" s="245" t="s">
        <v>484</v>
      </c>
      <c r="F245" s="246" t="s">
        <v>485</v>
      </c>
      <c r="G245" s="247" t="s">
        <v>200</v>
      </c>
      <c r="H245" s="248">
        <v>27</v>
      </c>
      <c r="I245" s="249"/>
      <c r="J245" s="250">
        <f>ROUND(I245*H245,2)</f>
        <v>0</v>
      </c>
      <c r="K245" s="246" t="s">
        <v>125</v>
      </c>
      <c r="L245" s="251"/>
      <c r="M245" s="252" t="s">
        <v>19</v>
      </c>
      <c r="N245" s="253" t="s">
        <v>47</v>
      </c>
      <c r="O245" s="85"/>
      <c r="P245" s="211">
        <f>O245*H245</f>
        <v>0</v>
      </c>
      <c r="Q245" s="211">
        <v>1</v>
      </c>
      <c r="R245" s="211">
        <f>Q245*H245</f>
        <v>27</v>
      </c>
      <c r="S245" s="211">
        <v>0</v>
      </c>
      <c r="T245" s="212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3" t="s">
        <v>163</v>
      </c>
      <c r="AT245" s="213" t="s">
        <v>265</v>
      </c>
      <c r="AU245" s="213" t="s">
        <v>127</v>
      </c>
      <c r="AY245" s="18" t="s">
        <v>117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18" t="s">
        <v>81</v>
      </c>
      <c r="BK245" s="214">
        <f>ROUND(I245*H245,2)</f>
        <v>0</v>
      </c>
      <c r="BL245" s="18" t="s">
        <v>126</v>
      </c>
      <c r="BM245" s="213" t="s">
        <v>486</v>
      </c>
    </row>
    <row r="246" s="2" customFormat="1" ht="37.8" customHeight="1">
      <c r="A246" s="39"/>
      <c r="B246" s="40"/>
      <c r="C246" s="202" t="s">
        <v>487</v>
      </c>
      <c r="D246" s="202" t="s">
        <v>121</v>
      </c>
      <c r="E246" s="203" t="s">
        <v>488</v>
      </c>
      <c r="F246" s="204" t="s">
        <v>489</v>
      </c>
      <c r="G246" s="205" t="s">
        <v>133</v>
      </c>
      <c r="H246" s="206">
        <v>437</v>
      </c>
      <c r="I246" s="207"/>
      <c r="J246" s="208">
        <f>ROUND(I246*H246,2)</f>
        <v>0</v>
      </c>
      <c r="K246" s="204" t="s">
        <v>125</v>
      </c>
      <c r="L246" s="45"/>
      <c r="M246" s="209" t="s">
        <v>19</v>
      </c>
      <c r="N246" s="210" t="s">
        <v>47</v>
      </c>
      <c r="O246" s="85"/>
      <c r="P246" s="211">
        <f>O246*H246</f>
        <v>0</v>
      </c>
      <c r="Q246" s="211">
        <v>0.089219999999999994</v>
      </c>
      <c r="R246" s="211">
        <f>Q246*H246</f>
        <v>38.989139999999999</v>
      </c>
      <c r="S246" s="211">
        <v>0</v>
      </c>
      <c r="T246" s="212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3" t="s">
        <v>126</v>
      </c>
      <c r="AT246" s="213" t="s">
        <v>121</v>
      </c>
      <c r="AU246" s="213" t="s">
        <v>127</v>
      </c>
      <c r="AY246" s="18" t="s">
        <v>117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18" t="s">
        <v>81</v>
      </c>
      <c r="BK246" s="214">
        <f>ROUND(I246*H246,2)</f>
        <v>0</v>
      </c>
      <c r="BL246" s="18" t="s">
        <v>126</v>
      </c>
      <c r="BM246" s="213" t="s">
        <v>490</v>
      </c>
    </row>
    <row r="247" s="2" customFormat="1">
      <c r="A247" s="39"/>
      <c r="B247" s="40"/>
      <c r="C247" s="41"/>
      <c r="D247" s="215" t="s">
        <v>129</v>
      </c>
      <c r="E247" s="41"/>
      <c r="F247" s="216" t="s">
        <v>491</v>
      </c>
      <c r="G247" s="41"/>
      <c r="H247" s="41"/>
      <c r="I247" s="217"/>
      <c r="J247" s="41"/>
      <c r="K247" s="41"/>
      <c r="L247" s="45"/>
      <c r="M247" s="218"/>
      <c r="N247" s="219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129</v>
      </c>
      <c r="AU247" s="18" t="s">
        <v>127</v>
      </c>
    </row>
    <row r="248" s="2" customFormat="1">
      <c r="A248" s="39"/>
      <c r="B248" s="40"/>
      <c r="C248" s="41"/>
      <c r="D248" s="222" t="s">
        <v>249</v>
      </c>
      <c r="E248" s="41"/>
      <c r="F248" s="232" t="s">
        <v>492</v>
      </c>
      <c r="G248" s="41"/>
      <c r="H248" s="41"/>
      <c r="I248" s="217"/>
      <c r="J248" s="41"/>
      <c r="K248" s="41"/>
      <c r="L248" s="45"/>
      <c r="M248" s="218"/>
      <c r="N248" s="219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249</v>
      </c>
      <c r="AU248" s="18" t="s">
        <v>127</v>
      </c>
    </row>
    <row r="249" s="13" customFormat="1">
      <c r="A249" s="13"/>
      <c r="B249" s="220"/>
      <c r="C249" s="221"/>
      <c r="D249" s="222" t="s">
        <v>136</v>
      </c>
      <c r="E249" s="223" t="s">
        <v>19</v>
      </c>
      <c r="F249" s="224" t="s">
        <v>434</v>
      </c>
      <c r="G249" s="221"/>
      <c r="H249" s="225">
        <v>437</v>
      </c>
      <c r="I249" s="226"/>
      <c r="J249" s="221"/>
      <c r="K249" s="221"/>
      <c r="L249" s="227"/>
      <c r="M249" s="228"/>
      <c r="N249" s="229"/>
      <c r="O249" s="229"/>
      <c r="P249" s="229"/>
      <c r="Q249" s="229"/>
      <c r="R249" s="229"/>
      <c r="S249" s="229"/>
      <c r="T249" s="23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1" t="s">
        <v>136</v>
      </c>
      <c r="AU249" s="231" t="s">
        <v>127</v>
      </c>
      <c r="AV249" s="13" t="s">
        <v>86</v>
      </c>
      <c r="AW249" s="13" t="s">
        <v>35</v>
      </c>
      <c r="AX249" s="13" t="s">
        <v>81</v>
      </c>
      <c r="AY249" s="231" t="s">
        <v>117</v>
      </c>
    </row>
    <row r="250" s="2" customFormat="1" ht="16.5" customHeight="1">
      <c r="A250" s="39"/>
      <c r="B250" s="40"/>
      <c r="C250" s="244" t="s">
        <v>493</v>
      </c>
      <c r="D250" s="244" t="s">
        <v>265</v>
      </c>
      <c r="E250" s="245" t="s">
        <v>494</v>
      </c>
      <c r="F250" s="246" t="s">
        <v>495</v>
      </c>
      <c r="G250" s="247" t="s">
        <v>133</v>
      </c>
      <c r="H250" s="248">
        <v>430</v>
      </c>
      <c r="I250" s="249"/>
      <c r="J250" s="250">
        <f>ROUND(I250*H250,2)</f>
        <v>0</v>
      </c>
      <c r="K250" s="246" t="s">
        <v>125</v>
      </c>
      <c r="L250" s="251"/>
      <c r="M250" s="252" t="s">
        <v>19</v>
      </c>
      <c r="N250" s="253" t="s">
        <v>47</v>
      </c>
      <c r="O250" s="85"/>
      <c r="P250" s="211">
        <f>O250*H250</f>
        <v>0</v>
      </c>
      <c r="Q250" s="211">
        <v>0.13200000000000001</v>
      </c>
      <c r="R250" s="211">
        <f>Q250*H250</f>
        <v>56.760000000000005</v>
      </c>
      <c r="S250" s="211">
        <v>0</v>
      </c>
      <c r="T250" s="212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3" t="s">
        <v>163</v>
      </c>
      <c r="AT250" s="213" t="s">
        <v>265</v>
      </c>
      <c r="AU250" s="213" t="s">
        <v>127</v>
      </c>
      <c r="AY250" s="18" t="s">
        <v>117</v>
      </c>
      <c r="BE250" s="214">
        <f>IF(N250="základní",J250,0)</f>
        <v>0</v>
      </c>
      <c r="BF250" s="214">
        <f>IF(N250="snížená",J250,0)</f>
        <v>0</v>
      </c>
      <c r="BG250" s="214">
        <f>IF(N250="zákl. přenesená",J250,0)</f>
        <v>0</v>
      </c>
      <c r="BH250" s="214">
        <f>IF(N250="sníž. přenesená",J250,0)</f>
        <v>0</v>
      </c>
      <c r="BI250" s="214">
        <f>IF(N250="nulová",J250,0)</f>
        <v>0</v>
      </c>
      <c r="BJ250" s="18" t="s">
        <v>81</v>
      </c>
      <c r="BK250" s="214">
        <f>ROUND(I250*H250,2)</f>
        <v>0</v>
      </c>
      <c r="BL250" s="18" t="s">
        <v>126</v>
      </c>
      <c r="BM250" s="213" t="s">
        <v>496</v>
      </c>
    </row>
    <row r="251" s="2" customFormat="1" ht="16.5" customHeight="1">
      <c r="A251" s="39"/>
      <c r="B251" s="40"/>
      <c r="C251" s="244" t="s">
        <v>497</v>
      </c>
      <c r="D251" s="244" t="s">
        <v>265</v>
      </c>
      <c r="E251" s="245" t="s">
        <v>498</v>
      </c>
      <c r="F251" s="246" t="s">
        <v>499</v>
      </c>
      <c r="G251" s="247" t="s">
        <v>133</v>
      </c>
      <c r="H251" s="248">
        <v>12</v>
      </c>
      <c r="I251" s="249"/>
      <c r="J251" s="250">
        <f>ROUND(I251*H251,2)</f>
        <v>0</v>
      </c>
      <c r="K251" s="246" t="s">
        <v>125</v>
      </c>
      <c r="L251" s="251"/>
      <c r="M251" s="252" t="s">
        <v>19</v>
      </c>
      <c r="N251" s="253" t="s">
        <v>47</v>
      </c>
      <c r="O251" s="85"/>
      <c r="P251" s="211">
        <f>O251*H251</f>
        <v>0</v>
      </c>
      <c r="Q251" s="211">
        <v>0.13100000000000001</v>
      </c>
      <c r="R251" s="211">
        <f>Q251*H251</f>
        <v>1.5720000000000001</v>
      </c>
      <c r="S251" s="211">
        <v>0</v>
      </c>
      <c r="T251" s="212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3" t="s">
        <v>163</v>
      </c>
      <c r="AT251" s="213" t="s">
        <v>265</v>
      </c>
      <c r="AU251" s="213" t="s">
        <v>127</v>
      </c>
      <c r="AY251" s="18" t="s">
        <v>117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18" t="s">
        <v>81</v>
      </c>
      <c r="BK251" s="214">
        <f>ROUND(I251*H251,2)</f>
        <v>0</v>
      </c>
      <c r="BL251" s="18" t="s">
        <v>126</v>
      </c>
      <c r="BM251" s="213" t="s">
        <v>500</v>
      </c>
    </row>
    <row r="252" s="2" customFormat="1" ht="33" customHeight="1">
      <c r="A252" s="39"/>
      <c r="B252" s="40"/>
      <c r="C252" s="202" t="s">
        <v>501</v>
      </c>
      <c r="D252" s="202" t="s">
        <v>121</v>
      </c>
      <c r="E252" s="203" t="s">
        <v>502</v>
      </c>
      <c r="F252" s="204" t="s">
        <v>503</v>
      </c>
      <c r="G252" s="205" t="s">
        <v>124</v>
      </c>
      <c r="H252" s="206">
        <v>164</v>
      </c>
      <c r="I252" s="207"/>
      <c r="J252" s="208">
        <f>ROUND(I252*H252,2)</f>
        <v>0</v>
      </c>
      <c r="K252" s="204" t="s">
        <v>125</v>
      </c>
      <c r="L252" s="45"/>
      <c r="M252" s="209" t="s">
        <v>19</v>
      </c>
      <c r="N252" s="210" t="s">
        <v>47</v>
      </c>
      <c r="O252" s="85"/>
      <c r="P252" s="211">
        <f>O252*H252</f>
        <v>0</v>
      </c>
      <c r="Q252" s="211">
        <v>0.00060320000000000003</v>
      </c>
      <c r="R252" s="211">
        <f>Q252*H252</f>
        <v>0.098924800000000007</v>
      </c>
      <c r="S252" s="211">
        <v>0</v>
      </c>
      <c r="T252" s="212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3" t="s">
        <v>126</v>
      </c>
      <c r="AT252" s="213" t="s">
        <v>121</v>
      </c>
      <c r="AU252" s="213" t="s">
        <v>127</v>
      </c>
      <c r="AY252" s="18" t="s">
        <v>117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18" t="s">
        <v>81</v>
      </c>
      <c r="BK252" s="214">
        <f>ROUND(I252*H252,2)</f>
        <v>0</v>
      </c>
      <c r="BL252" s="18" t="s">
        <v>126</v>
      </c>
      <c r="BM252" s="213" t="s">
        <v>504</v>
      </c>
    </row>
    <row r="253" s="2" customFormat="1">
      <c r="A253" s="39"/>
      <c r="B253" s="40"/>
      <c r="C253" s="41"/>
      <c r="D253" s="215" t="s">
        <v>129</v>
      </c>
      <c r="E253" s="41"/>
      <c r="F253" s="216" t="s">
        <v>505</v>
      </c>
      <c r="G253" s="41"/>
      <c r="H253" s="41"/>
      <c r="I253" s="217"/>
      <c r="J253" s="41"/>
      <c r="K253" s="41"/>
      <c r="L253" s="45"/>
      <c r="M253" s="218"/>
      <c r="N253" s="219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129</v>
      </c>
      <c r="AU253" s="18" t="s">
        <v>127</v>
      </c>
    </row>
    <row r="254" s="2" customFormat="1" ht="16.5" customHeight="1">
      <c r="A254" s="39"/>
      <c r="B254" s="40"/>
      <c r="C254" s="202" t="s">
        <v>506</v>
      </c>
      <c r="D254" s="202" t="s">
        <v>121</v>
      </c>
      <c r="E254" s="203" t="s">
        <v>296</v>
      </c>
      <c r="F254" s="204" t="s">
        <v>297</v>
      </c>
      <c r="G254" s="205" t="s">
        <v>150</v>
      </c>
      <c r="H254" s="206">
        <v>3</v>
      </c>
      <c r="I254" s="207"/>
      <c r="J254" s="208">
        <f>ROUND(I254*H254,2)</f>
        <v>0</v>
      </c>
      <c r="K254" s="204" t="s">
        <v>125</v>
      </c>
      <c r="L254" s="45"/>
      <c r="M254" s="209" t="s">
        <v>19</v>
      </c>
      <c r="N254" s="210" t="s">
        <v>47</v>
      </c>
      <c r="O254" s="85"/>
      <c r="P254" s="211">
        <f>O254*H254</f>
        <v>0</v>
      </c>
      <c r="Q254" s="211">
        <v>0</v>
      </c>
      <c r="R254" s="211">
        <f>Q254*H254</f>
        <v>0</v>
      </c>
      <c r="S254" s="211">
        <v>0</v>
      </c>
      <c r="T254" s="212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3" t="s">
        <v>298</v>
      </c>
      <c r="AT254" s="213" t="s">
        <v>121</v>
      </c>
      <c r="AU254" s="213" t="s">
        <v>127</v>
      </c>
      <c r="AY254" s="18" t="s">
        <v>117</v>
      </c>
      <c r="BE254" s="214">
        <f>IF(N254="základní",J254,0)</f>
        <v>0</v>
      </c>
      <c r="BF254" s="214">
        <f>IF(N254="snížená",J254,0)</f>
        <v>0</v>
      </c>
      <c r="BG254" s="214">
        <f>IF(N254="zákl. přenesená",J254,0)</f>
        <v>0</v>
      </c>
      <c r="BH254" s="214">
        <f>IF(N254="sníž. přenesená",J254,0)</f>
        <v>0</v>
      </c>
      <c r="BI254" s="214">
        <f>IF(N254="nulová",J254,0)</f>
        <v>0</v>
      </c>
      <c r="BJ254" s="18" t="s">
        <v>81</v>
      </c>
      <c r="BK254" s="214">
        <f>ROUND(I254*H254,2)</f>
        <v>0</v>
      </c>
      <c r="BL254" s="18" t="s">
        <v>298</v>
      </c>
      <c r="BM254" s="213" t="s">
        <v>507</v>
      </c>
    </row>
    <row r="255" s="2" customFormat="1">
      <c r="A255" s="39"/>
      <c r="B255" s="40"/>
      <c r="C255" s="41"/>
      <c r="D255" s="215" t="s">
        <v>129</v>
      </c>
      <c r="E255" s="41"/>
      <c r="F255" s="216" t="s">
        <v>300</v>
      </c>
      <c r="G255" s="41"/>
      <c r="H255" s="41"/>
      <c r="I255" s="217"/>
      <c r="J255" s="41"/>
      <c r="K255" s="41"/>
      <c r="L255" s="45"/>
      <c r="M255" s="218"/>
      <c r="N255" s="219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129</v>
      </c>
      <c r="AU255" s="18" t="s">
        <v>127</v>
      </c>
    </row>
    <row r="256" s="12" customFormat="1" ht="20.88" customHeight="1">
      <c r="A256" s="12"/>
      <c r="B256" s="186"/>
      <c r="C256" s="187"/>
      <c r="D256" s="188" t="s">
        <v>75</v>
      </c>
      <c r="E256" s="200" t="s">
        <v>508</v>
      </c>
      <c r="F256" s="200" t="s">
        <v>509</v>
      </c>
      <c r="G256" s="187"/>
      <c r="H256" s="187"/>
      <c r="I256" s="190"/>
      <c r="J256" s="201">
        <f>BK256</f>
        <v>0</v>
      </c>
      <c r="K256" s="187"/>
      <c r="L256" s="192"/>
      <c r="M256" s="193"/>
      <c r="N256" s="194"/>
      <c r="O256" s="194"/>
      <c r="P256" s="195">
        <f>SUM(P257:P281)</f>
        <v>0</v>
      </c>
      <c r="Q256" s="194"/>
      <c r="R256" s="195">
        <f>SUM(R257:R281)</f>
        <v>12.631824000000002</v>
      </c>
      <c r="S256" s="194"/>
      <c r="T256" s="196">
        <f>SUM(T257:T281)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97" t="s">
        <v>81</v>
      </c>
      <c r="AT256" s="198" t="s">
        <v>75</v>
      </c>
      <c r="AU256" s="198" t="s">
        <v>86</v>
      </c>
      <c r="AY256" s="197" t="s">
        <v>117</v>
      </c>
      <c r="BK256" s="199">
        <f>SUM(BK257:BK281)</f>
        <v>0</v>
      </c>
    </row>
    <row r="257" s="2" customFormat="1" ht="16.5" customHeight="1">
      <c r="A257" s="39"/>
      <c r="B257" s="40"/>
      <c r="C257" s="202" t="s">
        <v>510</v>
      </c>
      <c r="D257" s="202" t="s">
        <v>121</v>
      </c>
      <c r="E257" s="203" t="s">
        <v>511</v>
      </c>
      <c r="F257" s="204" t="s">
        <v>512</v>
      </c>
      <c r="G257" s="205" t="s">
        <v>150</v>
      </c>
      <c r="H257" s="206">
        <v>4</v>
      </c>
      <c r="I257" s="207"/>
      <c r="J257" s="208">
        <f>ROUND(I257*H257,2)</f>
        <v>0</v>
      </c>
      <c r="K257" s="204" t="s">
        <v>125</v>
      </c>
      <c r="L257" s="45"/>
      <c r="M257" s="209" t="s">
        <v>19</v>
      </c>
      <c r="N257" s="210" t="s">
        <v>47</v>
      </c>
      <c r="O257" s="85"/>
      <c r="P257" s="211">
        <f>O257*H257</f>
        <v>0</v>
      </c>
      <c r="Q257" s="211">
        <v>0.217338</v>
      </c>
      <c r="R257" s="211">
        <f>Q257*H257</f>
        <v>0.86935200000000001</v>
      </c>
      <c r="S257" s="211">
        <v>0</v>
      </c>
      <c r="T257" s="212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3" t="s">
        <v>126</v>
      </c>
      <c r="AT257" s="213" t="s">
        <v>121</v>
      </c>
      <c r="AU257" s="213" t="s">
        <v>127</v>
      </c>
      <c r="AY257" s="18" t="s">
        <v>117</v>
      </c>
      <c r="BE257" s="214">
        <f>IF(N257="základní",J257,0)</f>
        <v>0</v>
      </c>
      <c r="BF257" s="214">
        <f>IF(N257="snížená",J257,0)</f>
        <v>0</v>
      </c>
      <c r="BG257" s="214">
        <f>IF(N257="zákl. přenesená",J257,0)</f>
        <v>0</v>
      </c>
      <c r="BH257" s="214">
        <f>IF(N257="sníž. přenesená",J257,0)</f>
        <v>0</v>
      </c>
      <c r="BI257" s="214">
        <f>IF(N257="nulová",J257,0)</f>
        <v>0</v>
      </c>
      <c r="BJ257" s="18" t="s">
        <v>81</v>
      </c>
      <c r="BK257" s="214">
        <f>ROUND(I257*H257,2)</f>
        <v>0</v>
      </c>
      <c r="BL257" s="18" t="s">
        <v>126</v>
      </c>
      <c r="BM257" s="213" t="s">
        <v>513</v>
      </c>
    </row>
    <row r="258" s="2" customFormat="1">
      <c r="A258" s="39"/>
      <c r="B258" s="40"/>
      <c r="C258" s="41"/>
      <c r="D258" s="215" t="s">
        <v>129</v>
      </c>
      <c r="E258" s="41"/>
      <c r="F258" s="216" t="s">
        <v>514</v>
      </c>
      <c r="G258" s="41"/>
      <c r="H258" s="41"/>
      <c r="I258" s="217"/>
      <c r="J258" s="41"/>
      <c r="K258" s="41"/>
      <c r="L258" s="45"/>
      <c r="M258" s="218"/>
      <c r="N258" s="219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129</v>
      </c>
      <c r="AU258" s="18" t="s">
        <v>127</v>
      </c>
    </row>
    <row r="259" s="2" customFormat="1" ht="16.5" customHeight="1">
      <c r="A259" s="39"/>
      <c r="B259" s="40"/>
      <c r="C259" s="244" t="s">
        <v>515</v>
      </c>
      <c r="D259" s="244" t="s">
        <v>265</v>
      </c>
      <c r="E259" s="245" t="s">
        <v>516</v>
      </c>
      <c r="F259" s="246" t="s">
        <v>517</v>
      </c>
      <c r="G259" s="247" t="s">
        <v>150</v>
      </c>
      <c r="H259" s="248">
        <v>4</v>
      </c>
      <c r="I259" s="249"/>
      <c r="J259" s="250">
        <f>ROUND(I259*H259,2)</f>
        <v>0</v>
      </c>
      <c r="K259" s="246" t="s">
        <v>19</v>
      </c>
      <c r="L259" s="251"/>
      <c r="M259" s="252" t="s">
        <v>19</v>
      </c>
      <c r="N259" s="253" t="s">
        <v>47</v>
      </c>
      <c r="O259" s="85"/>
      <c r="P259" s="211">
        <f>O259*H259</f>
        <v>0</v>
      </c>
      <c r="Q259" s="211">
        <v>0.01</v>
      </c>
      <c r="R259" s="211">
        <f>Q259*H259</f>
        <v>0.040000000000000001</v>
      </c>
      <c r="S259" s="211">
        <v>0</v>
      </c>
      <c r="T259" s="212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3" t="s">
        <v>163</v>
      </c>
      <c r="AT259" s="213" t="s">
        <v>265</v>
      </c>
      <c r="AU259" s="213" t="s">
        <v>127</v>
      </c>
      <c r="AY259" s="18" t="s">
        <v>117</v>
      </c>
      <c r="BE259" s="214">
        <f>IF(N259="základní",J259,0)</f>
        <v>0</v>
      </c>
      <c r="BF259" s="214">
        <f>IF(N259="snížená",J259,0)</f>
        <v>0</v>
      </c>
      <c r="BG259" s="214">
        <f>IF(N259="zákl. přenesená",J259,0)</f>
        <v>0</v>
      </c>
      <c r="BH259" s="214">
        <f>IF(N259="sníž. přenesená",J259,0)</f>
        <v>0</v>
      </c>
      <c r="BI259" s="214">
        <f>IF(N259="nulová",J259,0)</f>
        <v>0</v>
      </c>
      <c r="BJ259" s="18" t="s">
        <v>81</v>
      </c>
      <c r="BK259" s="214">
        <f>ROUND(I259*H259,2)</f>
        <v>0</v>
      </c>
      <c r="BL259" s="18" t="s">
        <v>126</v>
      </c>
      <c r="BM259" s="213" t="s">
        <v>518</v>
      </c>
    </row>
    <row r="260" s="2" customFormat="1" ht="16.5" customHeight="1">
      <c r="A260" s="39"/>
      <c r="B260" s="40"/>
      <c r="C260" s="244" t="s">
        <v>519</v>
      </c>
      <c r="D260" s="244" t="s">
        <v>265</v>
      </c>
      <c r="E260" s="245" t="s">
        <v>520</v>
      </c>
      <c r="F260" s="246" t="s">
        <v>521</v>
      </c>
      <c r="G260" s="247" t="s">
        <v>150</v>
      </c>
      <c r="H260" s="248">
        <v>4</v>
      </c>
      <c r="I260" s="249"/>
      <c r="J260" s="250">
        <f>ROUND(I260*H260,2)</f>
        <v>0</v>
      </c>
      <c r="K260" s="246" t="s">
        <v>19</v>
      </c>
      <c r="L260" s="251"/>
      <c r="M260" s="252" t="s">
        <v>19</v>
      </c>
      <c r="N260" s="253" t="s">
        <v>47</v>
      </c>
      <c r="O260" s="85"/>
      <c r="P260" s="211">
        <f>O260*H260</f>
        <v>0</v>
      </c>
      <c r="Q260" s="211">
        <v>0.035000000000000003</v>
      </c>
      <c r="R260" s="211">
        <f>Q260*H260</f>
        <v>0.14000000000000001</v>
      </c>
      <c r="S260" s="211">
        <v>0</v>
      </c>
      <c r="T260" s="212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3" t="s">
        <v>163</v>
      </c>
      <c r="AT260" s="213" t="s">
        <v>265</v>
      </c>
      <c r="AU260" s="213" t="s">
        <v>127</v>
      </c>
      <c r="AY260" s="18" t="s">
        <v>117</v>
      </c>
      <c r="BE260" s="214">
        <f>IF(N260="základní",J260,0)</f>
        <v>0</v>
      </c>
      <c r="BF260" s="214">
        <f>IF(N260="snížená",J260,0)</f>
        <v>0</v>
      </c>
      <c r="BG260" s="214">
        <f>IF(N260="zákl. přenesená",J260,0)</f>
        <v>0</v>
      </c>
      <c r="BH260" s="214">
        <f>IF(N260="sníž. přenesená",J260,0)</f>
        <v>0</v>
      </c>
      <c r="BI260" s="214">
        <f>IF(N260="nulová",J260,0)</f>
        <v>0</v>
      </c>
      <c r="BJ260" s="18" t="s">
        <v>81</v>
      </c>
      <c r="BK260" s="214">
        <f>ROUND(I260*H260,2)</f>
        <v>0</v>
      </c>
      <c r="BL260" s="18" t="s">
        <v>126</v>
      </c>
      <c r="BM260" s="213" t="s">
        <v>522</v>
      </c>
    </row>
    <row r="261" s="2" customFormat="1" ht="16.5" customHeight="1">
      <c r="A261" s="39"/>
      <c r="B261" s="40"/>
      <c r="C261" s="202" t="s">
        <v>523</v>
      </c>
      <c r="D261" s="202" t="s">
        <v>121</v>
      </c>
      <c r="E261" s="203" t="s">
        <v>524</v>
      </c>
      <c r="F261" s="204" t="s">
        <v>525</v>
      </c>
      <c r="G261" s="205" t="s">
        <v>150</v>
      </c>
      <c r="H261" s="206">
        <v>4</v>
      </c>
      <c r="I261" s="207"/>
      <c r="J261" s="208">
        <f>ROUND(I261*H261,2)</f>
        <v>0</v>
      </c>
      <c r="K261" s="204" t="s">
        <v>125</v>
      </c>
      <c r="L261" s="45"/>
      <c r="M261" s="209" t="s">
        <v>19</v>
      </c>
      <c r="N261" s="210" t="s">
        <v>47</v>
      </c>
      <c r="O261" s="85"/>
      <c r="P261" s="211">
        <f>O261*H261</f>
        <v>0</v>
      </c>
      <c r="Q261" s="211">
        <v>0.087417999999999996</v>
      </c>
      <c r="R261" s="211">
        <f>Q261*H261</f>
        <v>0.34967199999999998</v>
      </c>
      <c r="S261" s="211">
        <v>0</v>
      </c>
      <c r="T261" s="212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3" t="s">
        <v>126</v>
      </c>
      <c r="AT261" s="213" t="s">
        <v>121</v>
      </c>
      <c r="AU261" s="213" t="s">
        <v>127</v>
      </c>
      <c r="AY261" s="18" t="s">
        <v>117</v>
      </c>
      <c r="BE261" s="214">
        <f>IF(N261="základní",J261,0)</f>
        <v>0</v>
      </c>
      <c r="BF261" s="214">
        <f>IF(N261="snížená",J261,0)</f>
        <v>0</v>
      </c>
      <c r="BG261" s="214">
        <f>IF(N261="zákl. přenesená",J261,0)</f>
        <v>0</v>
      </c>
      <c r="BH261" s="214">
        <f>IF(N261="sníž. přenesená",J261,0)</f>
        <v>0</v>
      </c>
      <c r="BI261" s="214">
        <f>IF(N261="nulová",J261,0)</f>
        <v>0</v>
      </c>
      <c r="BJ261" s="18" t="s">
        <v>81</v>
      </c>
      <c r="BK261" s="214">
        <f>ROUND(I261*H261,2)</f>
        <v>0</v>
      </c>
      <c r="BL261" s="18" t="s">
        <v>126</v>
      </c>
      <c r="BM261" s="213" t="s">
        <v>526</v>
      </c>
    </row>
    <row r="262" s="2" customFormat="1">
      <c r="A262" s="39"/>
      <c r="B262" s="40"/>
      <c r="C262" s="41"/>
      <c r="D262" s="215" t="s">
        <v>129</v>
      </c>
      <c r="E262" s="41"/>
      <c r="F262" s="216" t="s">
        <v>527</v>
      </c>
      <c r="G262" s="41"/>
      <c r="H262" s="41"/>
      <c r="I262" s="217"/>
      <c r="J262" s="41"/>
      <c r="K262" s="41"/>
      <c r="L262" s="45"/>
      <c r="M262" s="218"/>
      <c r="N262" s="219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129</v>
      </c>
      <c r="AU262" s="18" t="s">
        <v>127</v>
      </c>
    </row>
    <row r="263" s="2" customFormat="1" ht="16.5" customHeight="1">
      <c r="A263" s="39"/>
      <c r="B263" s="40"/>
      <c r="C263" s="244" t="s">
        <v>528</v>
      </c>
      <c r="D263" s="244" t="s">
        <v>265</v>
      </c>
      <c r="E263" s="245" t="s">
        <v>529</v>
      </c>
      <c r="F263" s="246" t="s">
        <v>530</v>
      </c>
      <c r="G263" s="247" t="s">
        <v>150</v>
      </c>
      <c r="H263" s="248">
        <v>4</v>
      </c>
      <c r="I263" s="249"/>
      <c r="J263" s="250">
        <f>ROUND(I263*H263,2)</f>
        <v>0</v>
      </c>
      <c r="K263" s="246" t="s">
        <v>125</v>
      </c>
      <c r="L263" s="251"/>
      <c r="M263" s="252" t="s">
        <v>19</v>
      </c>
      <c r="N263" s="253" t="s">
        <v>47</v>
      </c>
      <c r="O263" s="85"/>
      <c r="P263" s="211">
        <f>O263*H263</f>
        <v>0</v>
      </c>
      <c r="Q263" s="211">
        <v>0.027</v>
      </c>
      <c r="R263" s="211">
        <f>Q263*H263</f>
        <v>0.108</v>
      </c>
      <c r="S263" s="211">
        <v>0</v>
      </c>
      <c r="T263" s="212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3" t="s">
        <v>163</v>
      </c>
      <c r="AT263" s="213" t="s">
        <v>265</v>
      </c>
      <c r="AU263" s="213" t="s">
        <v>127</v>
      </c>
      <c r="AY263" s="18" t="s">
        <v>117</v>
      </c>
      <c r="BE263" s="214">
        <f>IF(N263="základní",J263,0)</f>
        <v>0</v>
      </c>
      <c r="BF263" s="214">
        <f>IF(N263="snížená",J263,0)</f>
        <v>0</v>
      </c>
      <c r="BG263" s="214">
        <f>IF(N263="zákl. přenesená",J263,0)</f>
        <v>0</v>
      </c>
      <c r="BH263" s="214">
        <f>IF(N263="sníž. přenesená",J263,0)</f>
        <v>0</v>
      </c>
      <c r="BI263" s="214">
        <f>IF(N263="nulová",J263,0)</f>
        <v>0</v>
      </c>
      <c r="BJ263" s="18" t="s">
        <v>81</v>
      </c>
      <c r="BK263" s="214">
        <f>ROUND(I263*H263,2)</f>
        <v>0</v>
      </c>
      <c r="BL263" s="18" t="s">
        <v>126</v>
      </c>
      <c r="BM263" s="213" t="s">
        <v>531</v>
      </c>
    </row>
    <row r="264" s="2" customFormat="1" ht="16.5" customHeight="1">
      <c r="A264" s="39"/>
      <c r="B264" s="40"/>
      <c r="C264" s="202" t="s">
        <v>532</v>
      </c>
      <c r="D264" s="202" t="s">
        <v>121</v>
      </c>
      <c r="E264" s="203" t="s">
        <v>533</v>
      </c>
      <c r="F264" s="204" t="s">
        <v>534</v>
      </c>
      <c r="G264" s="205" t="s">
        <v>150</v>
      </c>
      <c r="H264" s="206">
        <v>4</v>
      </c>
      <c r="I264" s="207"/>
      <c r="J264" s="208">
        <f>ROUND(I264*H264,2)</f>
        <v>0</v>
      </c>
      <c r="K264" s="204" t="s">
        <v>125</v>
      </c>
      <c r="L264" s="45"/>
      <c r="M264" s="209" t="s">
        <v>19</v>
      </c>
      <c r="N264" s="210" t="s">
        <v>47</v>
      </c>
      <c r="O264" s="85"/>
      <c r="P264" s="211">
        <f>O264*H264</f>
        <v>0</v>
      </c>
      <c r="Q264" s="211">
        <v>0.030758000000000001</v>
      </c>
      <c r="R264" s="211">
        <f>Q264*H264</f>
        <v>0.123032</v>
      </c>
      <c r="S264" s="211">
        <v>0</v>
      </c>
      <c r="T264" s="212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3" t="s">
        <v>126</v>
      </c>
      <c r="AT264" s="213" t="s">
        <v>121</v>
      </c>
      <c r="AU264" s="213" t="s">
        <v>127</v>
      </c>
      <c r="AY264" s="18" t="s">
        <v>117</v>
      </c>
      <c r="BE264" s="214">
        <f>IF(N264="základní",J264,0)</f>
        <v>0</v>
      </c>
      <c r="BF264" s="214">
        <f>IF(N264="snížená",J264,0)</f>
        <v>0</v>
      </c>
      <c r="BG264" s="214">
        <f>IF(N264="zákl. přenesená",J264,0)</f>
        <v>0</v>
      </c>
      <c r="BH264" s="214">
        <f>IF(N264="sníž. přenesená",J264,0)</f>
        <v>0</v>
      </c>
      <c r="BI264" s="214">
        <f>IF(N264="nulová",J264,0)</f>
        <v>0</v>
      </c>
      <c r="BJ264" s="18" t="s">
        <v>81</v>
      </c>
      <c r="BK264" s="214">
        <f>ROUND(I264*H264,2)</f>
        <v>0</v>
      </c>
      <c r="BL264" s="18" t="s">
        <v>126</v>
      </c>
      <c r="BM264" s="213" t="s">
        <v>535</v>
      </c>
    </row>
    <row r="265" s="2" customFormat="1">
      <c r="A265" s="39"/>
      <c r="B265" s="40"/>
      <c r="C265" s="41"/>
      <c r="D265" s="215" t="s">
        <v>129</v>
      </c>
      <c r="E265" s="41"/>
      <c r="F265" s="216" t="s">
        <v>536</v>
      </c>
      <c r="G265" s="41"/>
      <c r="H265" s="41"/>
      <c r="I265" s="217"/>
      <c r="J265" s="41"/>
      <c r="K265" s="41"/>
      <c r="L265" s="45"/>
      <c r="M265" s="218"/>
      <c r="N265" s="219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129</v>
      </c>
      <c r="AU265" s="18" t="s">
        <v>127</v>
      </c>
    </row>
    <row r="266" s="2" customFormat="1" ht="16.5" customHeight="1">
      <c r="A266" s="39"/>
      <c r="B266" s="40"/>
      <c r="C266" s="244" t="s">
        <v>537</v>
      </c>
      <c r="D266" s="244" t="s">
        <v>265</v>
      </c>
      <c r="E266" s="245" t="s">
        <v>538</v>
      </c>
      <c r="F266" s="246" t="s">
        <v>539</v>
      </c>
      <c r="G266" s="247" t="s">
        <v>150</v>
      </c>
      <c r="H266" s="248">
        <v>4</v>
      </c>
      <c r="I266" s="249"/>
      <c r="J266" s="250">
        <f>ROUND(I266*H266,2)</f>
        <v>0</v>
      </c>
      <c r="K266" s="246" t="s">
        <v>125</v>
      </c>
      <c r="L266" s="251"/>
      <c r="M266" s="252" t="s">
        <v>19</v>
      </c>
      <c r="N266" s="253" t="s">
        <v>47</v>
      </c>
      <c r="O266" s="85"/>
      <c r="P266" s="211">
        <f>O266*H266</f>
        <v>0</v>
      </c>
      <c r="Q266" s="211">
        <v>0.070000000000000007</v>
      </c>
      <c r="R266" s="211">
        <f>Q266*H266</f>
        <v>0.28000000000000003</v>
      </c>
      <c r="S266" s="211">
        <v>0</v>
      </c>
      <c r="T266" s="212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3" t="s">
        <v>163</v>
      </c>
      <c r="AT266" s="213" t="s">
        <v>265</v>
      </c>
      <c r="AU266" s="213" t="s">
        <v>127</v>
      </c>
      <c r="AY266" s="18" t="s">
        <v>117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18" t="s">
        <v>81</v>
      </c>
      <c r="BK266" s="214">
        <f>ROUND(I266*H266,2)</f>
        <v>0</v>
      </c>
      <c r="BL266" s="18" t="s">
        <v>126</v>
      </c>
      <c r="BM266" s="213" t="s">
        <v>540</v>
      </c>
    </row>
    <row r="267" s="2" customFormat="1" ht="16.5" customHeight="1">
      <c r="A267" s="39"/>
      <c r="B267" s="40"/>
      <c r="C267" s="202" t="s">
        <v>541</v>
      </c>
      <c r="D267" s="202" t="s">
        <v>121</v>
      </c>
      <c r="E267" s="203" t="s">
        <v>542</v>
      </c>
      <c r="F267" s="204" t="s">
        <v>543</v>
      </c>
      <c r="G267" s="205" t="s">
        <v>150</v>
      </c>
      <c r="H267" s="206">
        <v>4</v>
      </c>
      <c r="I267" s="207"/>
      <c r="J267" s="208">
        <f>ROUND(I267*H267,2)</f>
        <v>0</v>
      </c>
      <c r="K267" s="204" t="s">
        <v>125</v>
      </c>
      <c r="L267" s="45"/>
      <c r="M267" s="209" t="s">
        <v>19</v>
      </c>
      <c r="N267" s="210" t="s">
        <v>47</v>
      </c>
      <c r="O267" s="85"/>
      <c r="P267" s="211">
        <f>O267*H267</f>
        <v>0</v>
      </c>
      <c r="Q267" s="211">
        <v>0.030758000000000001</v>
      </c>
      <c r="R267" s="211">
        <f>Q267*H267</f>
        <v>0.123032</v>
      </c>
      <c r="S267" s="211">
        <v>0</v>
      </c>
      <c r="T267" s="212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3" t="s">
        <v>126</v>
      </c>
      <c r="AT267" s="213" t="s">
        <v>121</v>
      </c>
      <c r="AU267" s="213" t="s">
        <v>127</v>
      </c>
      <c r="AY267" s="18" t="s">
        <v>117</v>
      </c>
      <c r="BE267" s="214">
        <f>IF(N267="základní",J267,0)</f>
        <v>0</v>
      </c>
      <c r="BF267" s="214">
        <f>IF(N267="snížená",J267,0)</f>
        <v>0</v>
      </c>
      <c r="BG267" s="214">
        <f>IF(N267="zákl. přenesená",J267,0)</f>
        <v>0</v>
      </c>
      <c r="BH267" s="214">
        <f>IF(N267="sníž. přenesená",J267,0)</f>
        <v>0</v>
      </c>
      <c r="BI267" s="214">
        <f>IF(N267="nulová",J267,0)</f>
        <v>0</v>
      </c>
      <c r="BJ267" s="18" t="s">
        <v>81</v>
      </c>
      <c r="BK267" s="214">
        <f>ROUND(I267*H267,2)</f>
        <v>0</v>
      </c>
      <c r="BL267" s="18" t="s">
        <v>126</v>
      </c>
      <c r="BM267" s="213" t="s">
        <v>544</v>
      </c>
    </row>
    <row r="268" s="2" customFormat="1">
      <c r="A268" s="39"/>
      <c r="B268" s="40"/>
      <c r="C268" s="41"/>
      <c r="D268" s="215" t="s">
        <v>129</v>
      </c>
      <c r="E268" s="41"/>
      <c r="F268" s="216" t="s">
        <v>545</v>
      </c>
      <c r="G268" s="41"/>
      <c r="H268" s="41"/>
      <c r="I268" s="217"/>
      <c r="J268" s="41"/>
      <c r="K268" s="41"/>
      <c r="L268" s="45"/>
      <c r="M268" s="218"/>
      <c r="N268" s="219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129</v>
      </c>
      <c r="AU268" s="18" t="s">
        <v>127</v>
      </c>
    </row>
    <row r="269" s="2" customFormat="1" ht="16.5" customHeight="1">
      <c r="A269" s="39"/>
      <c r="B269" s="40"/>
      <c r="C269" s="244" t="s">
        <v>546</v>
      </c>
      <c r="D269" s="244" t="s">
        <v>265</v>
      </c>
      <c r="E269" s="245" t="s">
        <v>547</v>
      </c>
      <c r="F269" s="246" t="s">
        <v>548</v>
      </c>
      <c r="G269" s="247" t="s">
        <v>150</v>
      </c>
      <c r="H269" s="248">
        <v>4</v>
      </c>
      <c r="I269" s="249"/>
      <c r="J269" s="250">
        <f>ROUND(I269*H269,2)</f>
        <v>0</v>
      </c>
      <c r="K269" s="246" t="s">
        <v>125</v>
      </c>
      <c r="L269" s="251"/>
      <c r="M269" s="252" t="s">
        <v>19</v>
      </c>
      <c r="N269" s="253" t="s">
        <v>47</v>
      </c>
      <c r="O269" s="85"/>
      <c r="P269" s="211">
        <f>O269*H269</f>
        <v>0</v>
      </c>
      <c r="Q269" s="211">
        <v>0.155</v>
      </c>
      <c r="R269" s="211">
        <f>Q269*H269</f>
        <v>0.62</v>
      </c>
      <c r="S269" s="211">
        <v>0</v>
      </c>
      <c r="T269" s="212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3" t="s">
        <v>163</v>
      </c>
      <c r="AT269" s="213" t="s">
        <v>265</v>
      </c>
      <c r="AU269" s="213" t="s">
        <v>127</v>
      </c>
      <c r="AY269" s="18" t="s">
        <v>117</v>
      </c>
      <c r="BE269" s="214">
        <f>IF(N269="základní",J269,0)</f>
        <v>0</v>
      </c>
      <c r="BF269" s="214">
        <f>IF(N269="snížená",J269,0)</f>
        <v>0</v>
      </c>
      <c r="BG269" s="214">
        <f>IF(N269="zákl. přenesená",J269,0)</f>
        <v>0</v>
      </c>
      <c r="BH269" s="214">
        <f>IF(N269="sníž. přenesená",J269,0)</f>
        <v>0</v>
      </c>
      <c r="BI269" s="214">
        <f>IF(N269="nulová",J269,0)</f>
        <v>0</v>
      </c>
      <c r="BJ269" s="18" t="s">
        <v>81</v>
      </c>
      <c r="BK269" s="214">
        <f>ROUND(I269*H269,2)</f>
        <v>0</v>
      </c>
      <c r="BL269" s="18" t="s">
        <v>126</v>
      </c>
      <c r="BM269" s="213" t="s">
        <v>549</v>
      </c>
    </row>
    <row r="270" s="2" customFormat="1" ht="16.5" customHeight="1">
      <c r="A270" s="39"/>
      <c r="B270" s="40"/>
      <c r="C270" s="202" t="s">
        <v>550</v>
      </c>
      <c r="D270" s="202" t="s">
        <v>121</v>
      </c>
      <c r="E270" s="203" t="s">
        <v>551</v>
      </c>
      <c r="F270" s="204" t="s">
        <v>552</v>
      </c>
      <c r="G270" s="205" t="s">
        <v>150</v>
      </c>
      <c r="H270" s="206">
        <v>4</v>
      </c>
      <c r="I270" s="207"/>
      <c r="J270" s="208">
        <f>ROUND(I270*H270,2)</f>
        <v>0</v>
      </c>
      <c r="K270" s="204" t="s">
        <v>125</v>
      </c>
      <c r="L270" s="45"/>
      <c r="M270" s="209" t="s">
        <v>19</v>
      </c>
      <c r="N270" s="210" t="s">
        <v>47</v>
      </c>
      <c r="O270" s="85"/>
      <c r="P270" s="211">
        <f>O270*H270</f>
        <v>0</v>
      </c>
      <c r="Q270" s="211">
        <v>0.030758000000000001</v>
      </c>
      <c r="R270" s="211">
        <f>Q270*H270</f>
        <v>0.123032</v>
      </c>
      <c r="S270" s="211">
        <v>0</v>
      </c>
      <c r="T270" s="212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3" t="s">
        <v>126</v>
      </c>
      <c r="AT270" s="213" t="s">
        <v>121</v>
      </c>
      <c r="AU270" s="213" t="s">
        <v>127</v>
      </c>
      <c r="AY270" s="18" t="s">
        <v>117</v>
      </c>
      <c r="BE270" s="214">
        <f>IF(N270="základní",J270,0)</f>
        <v>0</v>
      </c>
      <c r="BF270" s="214">
        <f>IF(N270="snížená",J270,0)</f>
        <v>0</v>
      </c>
      <c r="BG270" s="214">
        <f>IF(N270="zákl. přenesená",J270,0)</f>
        <v>0</v>
      </c>
      <c r="BH270" s="214">
        <f>IF(N270="sníž. přenesená",J270,0)</f>
        <v>0</v>
      </c>
      <c r="BI270" s="214">
        <f>IF(N270="nulová",J270,0)</f>
        <v>0</v>
      </c>
      <c r="BJ270" s="18" t="s">
        <v>81</v>
      </c>
      <c r="BK270" s="214">
        <f>ROUND(I270*H270,2)</f>
        <v>0</v>
      </c>
      <c r="BL270" s="18" t="s">
        <v>126</v>
      </c>
      <c r="BM270" s="213" t="s">
        <v>553</v>
      </c>
    </row>
    <row r="271" s="2" customFormat="1">
      <c r="A271" s="39"/>
      <c r="B271" s="40"/>
      <c r="C271" s="41"/>
      <c r="D271" s="215" t="s">
        <v>129</v>
      </c>
      <c r="E271" s="41"/>
      <c r="F271" s="216" t="s">
        <v>554</v>
      </c>
      <c r="G271" s="41"/>
      <c r="H271" s="41"/>
      <c r="I271" s="217"/>
      <c r="J271" s="41"/>
      <c r="K271" s="41"/>
      <c r="L271" s="45"/>
      <c r="M271" s="218"/>
      <c r="N271" s="219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129</v>
      </c>
      <c r="AU271" s="18" t="s">
        <v>127</v>
      </c>
    </row>
    <row r="272" s="2" customFormat="1" ht="16.5" customHeight="1">
      <c r="A272" s="39"/>
      <c r="B272" s="40"/>
      <c r="C272" s="244" t="s">
        <v>555</v>
      </c>
      <c r="D272" s="244" t="s">
        <v>265</v>
      </c>
      <c r="E272" s="245" t="s">
        <v>556</v>
      </c>
      <c r="F272" s="246" t="s">
        <v>557</v>
      </c>
      <c r="G272" s="247" t="s">
        <v>150</v>
      </c>
      <c r="H272" s="248">
        <v>4</v>
      </c>
      <c r="I272" s="249"/>
      <c r="J272" s="250">
        <f>ROUND(I272*H272,2)</f>
        <v>0</v>
      </c>
      <c r="K272" s="246" t="s">
        <v>125</v>
      </c>
      <c r="L272" s="251"/>
      <c r="M272" s="252" t="s">
        <v>19</v>
      </c>
      <c r="N272" s="253" t="s">
        <v>47</v>
      </c>
      <c r="O272" s="85"/>
      <c r="P272" s="211">
        <f>O272*H272</f>
        <v>0</v>
      </c>
      <c r="Q272" s="211">
        <v>0.075999999999999998</v>
      </c>
      <c r="R272" s="211">
        <f>Q272*H272</f>
        <v>0.30399999999999999</v>
      </c>
      <c r="S272" s="211">
        <v>0</v>
      </c>
      <c r="T272" s="212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3" t="s">
        <v>163</v>
      </c>
      <c r="AT272" s="213" t="s">
        <v>265</v>
      </c>
      <c r="AU272" s="213" t="s">
        <v>127</v>
      </c>
      <c r="AY272" s="18" t="s">
        <v>117</v>
      </c>
      <c r="BE272" s="214">
        <f>IF(N272="základní",J272,0)</f>
        <v>0</v>
      </c>
      <c r="BF272" s="214">
        <f>IF(N272="snížená",J272,0)</f>
        <v>0</v>
      </c>
      <c r="BG272" s="214">
        <f>IF(N272="zákl. přenesená",J272,0)</f>
        <v>0</v>
      </c>
      <c r="BH272" s="214">
        <f>IF(N272="sníž. přenesená",J272,0)</f>
        <v>0</v>
      </c>
      <c r="BI272" s="214">
        <f>IF(N272="nulová",J272,0)</f>
        <v>0</v>
      </c>
      <c r="BJ272" s="18" t="s">
        <v>81</v>
      </c>
      <c r="BK272" s="214">
        <f>ROUND(I272*H272,2)</f>
        <v>0</v>
      </c>
      <c r="BL272" s="18" t="s">
        <v>126</v>
      </c>
      <c r="BM272" s="213" t="s">
        <v>558</v>
      </c>
    </row>
    <row r="273" s="2" customFormat="1" ht="16.5" customHeight="1">
      <c r="A273" s="39"/>
      <c r="B273" s="40"/>
      <c r="C273" s="202" t="s">
        <v>559</v>
      </c>
      <c r="D273" s="202" t="s">
        <v>121</v>
      </c>
      <c r="E273" s="203" t="s">
        <v>560</v>
      </c>
      <c r="F273" s="204" t="s">
        <v>561</v>
      </c>
      <c r="G273" s="205" t="s">
        <v>150</v>
      </c>
      <c r="H273" s="206">
        <v>4</v>
      </c>
      <c r="I273" s="207"/>
      <c r="J273" s="208">
        <f>ROUND(I273*H273,2)</f>
        <v>0</v>
      </c>
      <c r="K273" s="204" t="s">
        <v>125</v>
      </c>
      <c r="L273" s="45"/>
      <c r="M273" s="209" t="s">
        <v>19</v>
      </c>
      <c r="N273" s="210" t="s">
        <v>47</v>
      </c>
      <c r="O273" s="85"/>
      <c r="P273" s="211">
        <f>O273*H273</f>
        <v>0</v>
      </c>
      <c r="Q273" s="211">
        <v>0.030758000000000001</v>
      </c>
      <c r="R273" s="211">
        <f>Q273*H273</f>
        <v>0.123032</v>
      </c>
      <c r="S273" s="211">
        <v>0</v>
      </c>
      <c r="T273" s="212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3" t="s">
        <v>126</v>
      </c>
      <c r="AT273" s="213" t="s">
        <v>121</v>
      </c>
      <c r="AU273" s="213" t="s">
        <v>127</v>
      </c>
      <c r="AY273" s="18" t="s">
        <v>117</v>
      </c>
      <c r="BE273" s="214">
        <f>IF(N273="základní",J273,0)</f>
        <v>0</v>
      </c>
      <c r="BF273" s="214">
        <f>IF(N273="snížená",J273,0)</f>
        <v>0</v>
      </c>
      <c r="BG273" s="214">
        <f>IF(N273="zákl. přenesená",J273,0)</f>
        <v>0</v>
      </c>
      <c r="BH273" s="214">
        <f>IF(N273="sníž. přenesená",J273,0)</f>
        <v>0</v>
      </c>
      <c r="BI273" s="214">
        <f>IF(N273="nulová",J273,0)</f>
        <v>0</v>
      </c>
      <c r="BJ273" s="18" t="s">
        <v>81</v>
      </c>
      <c r="BK273" s="214">
        <f>ROUND(I273*H273,2)</f>
        <v>0</v>
      </c>
      <c r="BL273" s="18" t="s">
        <v>126</v>
      </c>
      <c r="BM273" s="213" t="s">
        <v>562</v>
      </c>
    </row>
    <row r="274" s="2" customFormat="1">
      <c r="A274" s="39"/>
      <c r="B274" s="40"/>
      <c r="C274" s="41"/>
      <c r="D274" s="215" t="s">
        <v>129</v>
      </c>
      <c r="E274" s="41"/>
      <c r="F274" s="216" t="s">
        <v>563</v>
      </c>
      <c r="G274" s="41"/>
      <c r="H274" s="41"/>
      <c r="I274" s="217"/>
      <c r="J274" s="41"/>
      <c r="K274" s="41"/>
      <c r="L274" s="45"/>
      <c r="M274" s="218"/>
      <c r="N274" s="219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129</v>
      </c>
      <c r="AU274" s="18" t="s">
        <v>127</v>
      </c>
    </row>
    <row r="275" s="2" customFormat="1" ht="16.5" customHeight="1">
      <c r="A275" s="39"/>
      <c r="B275" s="40"/>
      <c r="C275" s="244" t="s">
        <v>564</v>
      </c>
      <c r="D275" s="244" t="s">
        <v>265</v>
      </c>
      <c r="E275" s="245" t="s">
        <v>565</v>
      </c>
      <c r="F275" s="246" t="s">
        <v>566</v>
      </c>
      <c r="G275" s="247" t="s">
        <v>150</v>
      </c>
      <c r="H275" s="248">
        <v>4</v>
      </c>
      <c r="I275" s="249"/>
      <c r="J275" s="250">
        <f>ROUND(I275*H275,2)</f>
        <v>0</v>
      </c>
      <c r="K275" s="246" t="s">
        <v>125</v>
      </c>
      <c r="L275" s="251"/>
      <c r="M275" s="252" t="s">
        <v>19</v>
      </c>
      <c r="N275" s="253" t="s">
        <v>47</v>
      </c>
      <c r="O275" s="85"/>
      <c r="P275" s="211">
        <f>O275*H275</f>
        <v>0</v>
      </c>
      <c r="Q275" s="211">
        <v>0.17000000000000001</v>
      </c>
      <c r="R275" s="211">
        <f>Q275*H275</f>
        <v>0.68000000000000005</v>
      </c>
      <c r="S275" s="211">
        <v>0</v>
      </c>
      <c r="T275" s="212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3" t="s">
        <v>163</v>
      </c>
      <c r="AT275" s="213" t="s">
        <v>265</v>
      </c>
      <c r="AU275" s="213" t="s">
        <v>127</v>
      </c>
      <c r="AY275" s="18" t="s">
        <v>117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18" t="s">
        <v>81</v>
      </c>
      <c r="BK275" s="214">
        <f>ROUND(I275*H275,2)</f>
        <v>0</v>
      </c>
      <c r="BL275" s="18" t="s">
        <v>126</v>
      </c>
      <c r="BM275" s="213" t="s">
        <v>567</v>
      </c>
    </row>
    <row r="276" s="2" customFormat="1" ht="16.5" customHeight="1">
      <c r="A276" s="39"/>
      <c r="B276" s="40"/>
      <c r="C276" s="202" t="s">
        <v>568</v>
      </c>
      <c r="D276" s="202" t="s">
        <v>121</v>
      </c>
      <c r="E276" s="203" t="s">
        <v>569</v>
      </c>
      <c r="F276" s="204" t="s">
        <v>570</v>
      </c>
      <c r="G276" s="205" t="s">
        <v>150</v>
      </c>
      <c r="H276" s="206">
        <v>4</v>
      </c>
      <c r="I276" s="207"/>
      <c r="J276" s="208">
        <f>ROUND(I276*H276,2)</f>
        <v>0</v>
      </c>
      <c r="K276" s="204" t="s">
        <v>125</v>
      </c>
      <c r="L276" s="45"/>
      <c r="M276" s="209" t="s">
        <v>19</v>
      </c>
      <c r="N276" s="210" t="s">
        <v>47</v>
      </c>
      <c r="O276" s="85"/>
      <c r="P276" s="211">
        <f>O276*H276</f>
        <v>0</v>
      </c>
      <c r="Q276" s="211">
        <v>0.12525800000000001</v>
      </c>
      <c r="R276" s="211">
        <f>Q276*H276</f>
        <v>0.50103200000000003</v>
      </c>
      <c r="S276" s="211">
        <v>0</v>
      </c>
      <c r="T276" s="212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3" t="s">
        <v>126</v>
      </c>
      <c r="AT276" s="213" t="s">
        <v>121</v>
      </c>
      <c r="AU276" s="213" t="s">
        <v>127</v>
      </c>
      <c r="AY276" s="18" t="s">
        <v>117</v>
      </c>
      <c r="BE276" s="214">
        <f>IF(N276="základní",J276,0)</f>
        <v>0</v>
      </c>
      <c r="BF276" s="214">
        <f>IF(N276="snížená",J276,0)</f>
        <v>0</v>
      </c>
      <c r="BG276" s="214">
        <f>IF(N276="zákl. přenesená",J276,0)</f>
        <v>0</v>
      </c>
      <c r="BH276" s="214">
        <f>IF(N276="sníž. přenesená",J276,0)</f>
        <v>0</v>
      </c>
      <c r="BI276" s="214">
        <f>IF(N276="nulová",J276,0)</f>
        <v>0</v>
      </c>
      <c r="BJ276" s="18" t="s">
        <v>81</v>
      </c>
      <c r="BK276" s="214">
        <f>ROUND(I276*H276,2)</f>
        <v>0</v>
      </c>
      <c r="BL276" s="18" t="s">
        <v>126</v>
      </c>
      <c r="BM276" s="213" t="s">
        <v>571</v>
      </c>
    </row>
    <row r="277" s="2" customFormat="1">
      <c r="A277" s="39"/>
      <c r="B277" s="40"/>
      <c r="C277" s="41"/>
      <c r="D277" s="215" t="s">
        <v>129</v>
      </c>
      <c r="E277" s="41"/>
      <c r="F277" s="216" t="s">
        <v>572</v>
      </c>
      <c r="G277" s="41"/>
      <c r="H277" s="41"/>
      <c r="I277" s="217"/>
      <c r="J277" s="41"/>
      <c r="K277" s="41"/>
      <c r="L277" s="45"/>
      <c r="M277" s="218"/>
      <c r="N277" s="219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129</v>
      </c>
      <c r="AU277" s="18" t="s">
        <v>127</v>
      </c>
    </row>
    <row r="278" s="2" customFormat="1" ht="16.5" customHeight="1">
      <c r="A278" s="39"/>
      <c r="B278" s="40"/>
      <c r="C278" s="244" t="s">
        <v>508</v>
      </c>
      <c r="D278" s="244" t="s">
        <v>265</v>
      </c>
      <c r="E278" s="245" t="s">
        <v>573</v>
      </c>
      <c r="F278" s="246" t="s">
        <v>574</v>
      </c>
      <c r="G278" s="247" t="s">
        <v>150</v>
      </c>
      <c r="H278" s="248">
        <v>4</v>
      </c>
      <c r="I278" s="249"/>
      <c r="J278" s="250">
        <f>ROUND(I278*H278,2)</f>
        <v>0</v>
      </c>
      <c r="K278" s="246" t="s">
        <v>125</v>
      </c>
      <c r="L278" s="251"/>
      <c r="M278" s="252" t="s">
        <v>19</v>
      </c>
      <c r="N278" s="253" t="s">
        <v>47</v>
      </c>
      <c r="O278" s="85"/>
      <c r="P278" s="211">
        <f>O278*H278</f>
        <v>0</v>
      </c>
      <c r="Q278" s="211">
        <v>0.17499999999999999</v>
      </c>
      <c r="R278" s="211">
        <f>Q278*H278</f>
        <v>0.69999999999999996</v>
      </c>
      <c r="S278" s="211">
        <v>0</v>
      </c>
      <c r="T278" s="212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3" t="s">
        <v>163</v>
      </c>
      <c r="AT278" s="213" t="s">
        <v>265</v>
      </c>
      <c r="AU278" s="213" t="s">
        <v>127</v>
      </c>
      <c r="AY278" s="18" t="s">
        <v>117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18" t="s">
        <v>81</v>
      </c>
      <c r="BK278" s="214">
        <f>ROUND(I278*H278,2)</f>
        <v>0</v>
      </c>
      <c r="BL278" s="18" t="s">
        <v>126</v>
      </c>
      <c r="BM278" s="213" t="s">
        <v>575</v>
      </c>
    </row>
    <row r="279" s="2" customFormat="1" ht="21.75" customHeight="1">
      <c r="A279" s="39"/>
      <c r="B279" s="40"/>
      <c r="C279" s="202" t="s">
        <v>576</v>
      </c>
      <c r="D279" s="202" t="s">
        <v>121</v>
      </c>
      <c r="E279" s="203" t="s">
        <v>577</v>
      </c>
      <c r="F279" s="204" t="s">
        <v>578</v>
      </c>
      <c r="G279" s="205" t="s">
        <v>171</v>
      </c>
      <c r="H279" s="206">
        <v>2</v>
      </c>
      <c r="I279" s="207"/>
      <c r="J279" s="208">
        <f>ROUND(I279*H279,2)</f>
        <v>0</v>
      </c>
      <c r="K279" s="204" t="s">
        <v>125</v>
      </c>
      <c r="L279" s="45"/>
      <c r="M279" s="209" t="s">
        <v>19</v>
      </c>
      <c r="N279" s="210" t="s">
        <v>47</v>
      </c>
      <c r="O279" s="85"/>
      <c r="P279" s="211">
        <f>O279*H279</f>
        <v>0</v>
      </c>
      <c r="Q279" s="211">
        <v>2.3010199999999998</v>
      </c>
      <c r="R279" s="211">
        <f>Q279*H279</f>
        <v>4.6020399999999997</v>
      </c>
      <c r="S279" s="211">
        <v>0</v>
      </c>
      <c r="T279" s="212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3" t="s">
        <v>126</v>
      </c>
      <c r="AT279" s="213" t="s">
        <v>121</v>
      </c>
      <c r="AU279" s="213" t="s">
        <v>127</v>
      </c>
      <c r="AY279" s="18" t="s">
        <v>117</v>
      </c>
      <c r="BE279" s="214">
        <f>IF(N279="základní",J279,0)</f>
        <v>0</v>
      </c>
      <c r="BF279" s="214">
        <f>IF(N279="snížená",J279,0)</f>
        <v>0</v>
      </c>
      <c r="BG279" s="214">
        <f>IF(N279="zákl. přenesená",J279,0)</f>
        <v>0</v>
      </c>
      <c r="BH279" s="214">
        <f>IF(N279="sníž. přenesená",J279,0)</f>
        <v>0</v>
      </c>
      <c r="BI279" s="214">
        <f>IF(N279="nulová",J279,0)</f>
        <v>0</v>
      </c>
      <c r="BJ279" s="18" t="s">
        <v>81</v>
      </c>
      <c r="BK279" s="214">
        <f>ROUND(I279*H279,2)</f>
        <v>0</v>
      </c>
      <c r="BL279" s="18" t="s">
        <v>126</v>
      </c>
      <c r="BM279" s="213" t="s">
        <v>579</v>
      </c>
    </row>
    <row r="280" s="2" customFormat="1">
      <c r="A280" s="39"/>
      <c r="B280" s="40"/>
      <c r="C280" s="41"/>
      <c r="D280" s="215" t="s">
        <v>129</v>
      </c>
      <c r="E280" s="41"/>
      <c r="F280" s="216" t="s">
        <v>580</v>
      </c>
      <c r="G280" s="41"/>
      <c r="H280" s="41"/>
      <c r="I280" s="217"/>
      <c r="J280" s="41"/>
      <c r="K280" s="41"/>
      <c r="L280" s="45"/>
      <c r="M280" s="218"/>
      <c r="N280" s="219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129</v>
      </c>
      <c r="AU280" s="18" t="s">
        <v>127</v>
      </c>
    </row>
    <row r="281" s="2" customFormat="1" ht="16.5" customHeight="1">
      <c r="A281" s="39"/>
      <c r="B281" s="40"/>
      <c r="C281" s="202" t="s">
        <v>581</v>
      </c>
      <c r="D281" s="202" t="s">
        <v>121</v>
      </c>
      <c r="E281" s="203" t="s">
        <v>582</v>
      </c>
      <c r="F281" s="204" t="s">
        <v>583</v>
      </c>
      <c r="G281" s="205" t="s">
        <v>150</v>
      </c>
      <c r="H281" s="206">
        <v>7</v>
      </c>
      <c r="I281" s="207"/>
      <c r="J281" s="208">
        <f>ROUND(I281*H281,2)</f>
        <v>0</v>
      </c>
      <c r="K281" s="204" t="s">
        <v>19</v>
      </c>
      <c r="L281" s="45"/>
      <c r="M281" s="209" t="s">
        <v>19</v>
      </c>
      <c r="N281" s="210" t="s">
        <v>47</v>
      </c>
      <c r="O281" s="85"/>
      <c r="P281" s="211">
        <f>O281*H281</f>
        <v>0</v>
      </c>
      <c r="Q281" s="211">
        <v>0.42080000000000001</v>
      </c>
      <c r="R281" s="211">
        <f>Q281*H281</f>
        <v>2.9456000000000002</v>
      </c>
      <c r="S281" s="211">
        <v>0</v>
      </c>
      <c r="T281" s="212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3" t="s">
        <v>126</v>
      </c>
      <c r="AT281" s="213" t="s">
        <v>121</v>
      </c>
      <c r="AU281" s="213" t="s">
        <v>127</v>
      </c>
      <c r="AY281" s="18" t="s">
        <v>117</v>
      </c>
      <c r="BE281" s="214">
        <f>IF(N281="základní",J281,0)</f>
        <v>0</v>
      </c>
      <c r="BF281" s="214">
        <f>IF(N281="snížená",J281,0)</f>
        <v>0</v>
      </c>
      <c r="BG281" s="214">
        <f>IF(N281="zákl. přenesená",J281,0)</f>
        <v>0</v>
      </c>
      <c r="BH281" s="214">
        <f>IF(N281="sníž. přenesená",J281,0)</f>
        <v>0</v>
      </c>
      <c r="BI281" s="214">
        <f>IF(N281="nulová",J281,0)</f>
        <v>0</v>
      </c>
      <c r="BJ281" s="18" t="s">
        <v>81</v>
      </c>
      <c r="BK281" s="214">
        <f>ROUND(I281*H281,2)</f>
        <v>0</v>
      </c>
      <c r="BL281" s="18" t="s">
        <v>126</v>
      </c>
      <c r="BM281" s="213" t="s">
        <v>584</v>
      </c>
    </row>
    <row r="282" s="12" customFormat="1" ht="20.88" customHeight="1">
      <c r="A282" s="12"/>
      <c r="B282" s="186"/>
      <c r="C282" s="187"/>
      <c r="D282" s="188" t="s">
        <v>75</v>
      </c>
      <c r="E282" s="200" t="s">
        <v>168</v>
      </c>
      <c r="F282" s="200" t="s">
        <v>585</v>
      </c>
      <c r="G282" s="187"/>
      <c r="H282" s="187"/>
      <c r="I282" s="190"/>
      <c r="J282" s="201">
        <f>BK282</f>
        <v>0</v>
      </c>
      <c r="K282" s="187"/>
      <c r="L282" s="192"/>
      <c r="M282" s="193"/>
      <c r="N282" s="194"/>
      <c r="O282" s="194"/>
      <c r="P282" s="195">
        <f>SUM(P283:P325)</f>
        <v>0</v>
      </c>
      <c r="Q282" s="194"/>
      <c r="R282" s="195">
        <f>SUM(R283:R325)</f>
        <v>141.99801250000002</v>
      </c>
      <c r="S282" s="194"/>
      <c r="T282" s="196">
        <f>SUM(T283:T325)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97" t="s">
        <v>81</v>
      </c>
      <c r="AT282" s="198" t="s">
        <v>75</v>
      </c>
      <c r="AU282" s="198" t="s">
        <v>86</v>
      </c>
      <c r="AY282" s="197" t="s">
        <v>117</v>
      </c>
      <c r="BK282" s="199">
        <f>SUM(BK283:BK325)</f>
        <v>0</v>
      </c>
    </row>
    <row r="283" s="2" customFormat="1" ht="33" customHeight="1">
      <c r="A283" s="39"/>
      <c r="B283" s="40"/>
      <c r="C283" s="202" t="s">
        <v>586</v>
      </c>
      <c r="D283" s="202" t="s">
        <v>121</v>
      </c>
      <c r="E283" s="203" t="s">
        <v>587</v>
      </c>
      <c r="F283" s="204" t="s">
        <v>588</v>
      </c>
      <c r="G283" s="205" t="s">
        <v>124</v>
      </c>
      <c r="H283" s="206">
        <v>122</v>
      </c>
      <c r="I283" s="207"/>
      <c r="J283" s="208">
        <f>ROUND(I283*H283,2)</f>
        <v>0</v>
      </c>
      <c r="K283" s="204" t="s">
        <v>125</v>
      </c>
      <c r="L283" s="45"/>
      <c r="M283" s="209" t="s">
        <v>19</v>
      </c>
      <c r="N283" s="210" t="s">
        <v>47</v>
      </c>
      <c r="O283" s="85"/>
      <c r="P283" s="211">
        <f>O283*H283</f>
        <v>0</v>
      </c>
      <c r="Q283" s="211">
        <v>0.2736016</v>
      </c>
      <c r="R283" s="211">
        <f>Q283*H283</f>
        <v>33.379395199999998</v>
      </c>
      <c r="S283" s="211">
        <v>0</v>
      </c>
      <c r="T283" s="212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3" t="s">
        <v>126</v>
      </c>
      <c r="AT283" s="213" t="s">
        <v>121</v>
      </c>
      <c r="AU283" s="213" t="s">
        <v>127</v>
      </c>
      <c r="AY283" s="18" t="s">
        <v>117</v>
      </c>
      <c r="BE283" s="214">
        <f>IF(N283="základní",J283,0)</f>
        <v>0</v>
      </c>
      <c r="BF283" s="214">
        <f>IF(N283="snížená",J283,0)</f>
        <v>0</v>
      </c>
      <c r="BG283" s="214">
        <f>IF(N283="zákl. přenesená",J283,0)</f>
        <v>0</v>
      </c>
      <c r="BH283" s="214">
        <f>IF(N283="sníž. přenesená",J283,0)</f>
        <v>0</v>
      </c>
      <c r="BI283" s="214">
        <f>IF(N283="nulová",J283,0)</f>
        <v>0</v>
      </c>
      <c r="BJ283" s="18" t="s">
        <v>81</v>
      </c>
      <c r="BK283" s="214">
        <f>ROUND(I283*H283,2)</f>
        <v>0</v>
      </c>
      <c r="BL283" s="18" t="s">
        <v>126</v>
      </c>
      <c r="BM283" s="213" t="s">
        <v>589</v>
      </c>
    </row>
    <row r="284" s="2" customFormat="1">
      <c r="A284" s="39"/>
      <c r="B284" s="40"/>
      <c r="C284" s="41"/>
      <c r="D284" s="215" t="s">
        <v>129</v>
      </c>
      <c r="E284" s="41"/>
      <c r="F284" s="216" t="s">
        <v>590</v>
      </c>
      <c r="G284" s="41"/>
      <c r="H284" s="41"/>
      <c r="I284" s="217"/>
      <c r="J284" s="41"/>
      <c r="K284" s="41"/>
      <c r="L284" s="45"/>
      <c r="M284" s="218"/>
      <c r="N284" s="219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129</v>
      </c>
      <c r="AU284" s="18" t="s">
        <v>127</v>
      </c>
    </row>
    <row r="285" s="2" customFormat="1" ht="16.5" customHeight="1">
      <c r="A285" s="39"/>
      <c r="B285" s="40"/>
      <c r="C285" s="244" t="s">
        <v>591</v>
      </c>
      <c r="D285" s="244" t="s">
        <v>265</v>
      </c>
      <c r="E285" s="245" t="s">
        <v>592</v>
      </c>
      <c r="F285" s="246" t="s">
        <v>593</v>
      </c>
      <c r="G285" s="247" t="s">
        <v>150</v>
      </c>
      <c r="H285" s="248">
        <v>2</v>
      </c>
      <c r="I285" s="249"/>
      <c r="J285" s="250">
        <f>ROUND(I285*H285,2)</f>
        <v>0</v>
      </c>
      <c r="K285" s="246" t="s">
        <v>125</v>
      </c>
      <c r="L285" s="251"/>
      <c r="M285" s="252" t="s">
        <v>19</v>
      </c>
      <c r="N285" s="253" t="s">
        <v>47</v>
      </c>
      <c r="O285" s="85"/>
      <c r="P285" s="211">
        <f>O285*H285</f>
        <v>0</v>
      </c>
      <c r="Q285" s="211">
        <v>0.00011</v>
      </c>
      <c r="R285" s="211">
        <f>Q285*H285</f>
        <v>0.00022000000000000001</v>
      </c>
      <c r="S285" s="211">
        <v>0</v>
      </c>
      <c r="T285" s="212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3" t="s">
        <v>163</v>
      </c>
      <c r="AT285" s="213" t="s">
        <v>265</v>
      </c>
      <c r="AU285" s="213" t="s">
        <v>127</v>
      </c>
      <c r="AY285" s="18" t="s">
        <v>117</v>
      </c>
      <c r="BE285" s="214">
        <f>IF(N285="základní",J285,0)</f>
        <v>0</v>
      </c>
      <c r="BF285" s="214">
        <f>IF(N285="snížená",J285,0)</f>
        <v>0</v>
      </c>
      <c r="BG285" s="214">
        <f>IF(N285="zákl. přenesená",J285,0)</f>
        <v>0</v>
      </c>
      <c r="BH285" s="214">
        <f>IF(N285="sníž. přenesená",J285,0)</f>
        <v>0</v>
      </c>
      <c r="BI285" s="214">
        <f>IF(N285="nulová",J285,0)</f>
        <v>0</v>
      </c>
      <c r="BJ285" s="18" t="s">
        <v>81</v>
      </c>
      <c r="BK285" s="214">
        <f>ROUND(I285*H285,2)</f>
        <v>0</v>
      </c>
      <c r="BL285" s="18" t="s">
        <v>126</v>
      </c>
      <c r="BM285" s="213" t="s">
        <v>594</v>
      </c>
    </row>
    <row r="286" s="2" customFormat="1" ht="16.5" customHeight="1">
      <c r="A286" s="39"/>
      <c r="B286" s="40"/>
      <c r="C286" s="202" t="s">
        <v>595</v>
      </c>
      <c r="D286" s="202" t="s">
        <v>121</v>
      </c>
      <c r="E286" s="203" t="s">
        <v>596</v>
      </c>
      <c r="F286" s="204" t="s">
        <v>597</v>
      </c>
      <c r="G286" s="205" t="s">
        <v>133</v>
      </c>
      <c r="H286" s="206">
        <v>146</v>
      </c>
      <c r="I286" s="207"/>
      <c r="J286" s="208">
        <f>ROUND(I286*H286,2)</f>
        <v>0</v>
      </c>
      <c r="K286" s="204" t="s">
        <v>125</v>
      </c>
      <c r="L286" s="45"/>
      <c r="M286" s="209" t="s">
        <v>19</v>
      </c>
      <c r="N286" s="210" t="s">
        <v>47</v>
      </c>
      <c r="O286" s="85"/>
      <c r="P286" s="211">
        <f>O286*H286</f>
        <v>0</v>
      </c>
      <c r="Q286" s="211">
        <v>0.00035750000000000002</v>
      </c>
      <c r="R286" s="211">
        <f>Q286*H286</f>
        <v>0.052195000000000005</v>
      </c>
      <c r="S286" s="211">
        <v>0</v>
      </c>
      <c r="T286" s="212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3" t="s">
        <v>126</v>
      </c>
      <c r="AT286" s="213" t="s">
        <v>121</v>
      </c>
      <c r="AU286" s="213" t="s">
        <v>127</v>
      </c>
      <c r="AY286" s="18" t="s">
        <v>117</v>
      </c>
      <c r="BE286" s="214">
        <f>IF(N286="základní",J286,0)</f>
        <v>0</v>
      </c>
      <c r="BF286" s="214">
        <f>IF(N286="snížená",J286,0)</f>
        <v>0</v>
      </c>
      <c r="BG286" s="214">
        <f>IF(N286="zákl. přenesená",J286,0)</f>
        <v>0</v>
      </c>
      <c r="BH286" s="214">
        <f>IF(N286="sníž. přenesená",J286,0)</f>
        <v>0</v>
      </c>
      <c r="BI286" s="214">
        <f>IF(N286="nulová",J286,0)</f>
        <v>0</v>
      </c>
      <c r="BJ286" s="18" t="s">
        <v>81</v>
      </c>
      <c r="BK286" s="214">
        <f>ROUND(I286*H286,2)</f>
        <v>0</v>
      </c>
      <c r="BL286" s="18" t="s">
        <v>126</v>
      </c>
      <c r="BM286" s="213" t="s">
        <v>598</v>
      </c>
    </row>
    <row r="287" s="2" customFormat="1">
      <c r="A287" s="39"/>
      <c r="B287" s="40"/>
      <c r="C287" s="41"/>
      <c r="D287" s="215" t="s">
        <v>129</v>
      </c>
      <c r="E287" s="41"/>
      <c r="F287" s="216" t="s">
        <v>599</v>
      </c>
      <c r="G287" s="41"/>
      <c r="H287" s="41"/>
      <c r="I287" s="217"/>
      <c r="J287" s="41"/>
      <c r="K287" s="41"/>
      <c r="L287" s="45"/>
      <c r="M287" s="218"/>
      <c r="N287" s="219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129</v>
      </c>
      <c r="AU287" s="18" t="s">
        <v>127</v>
      </c>
    </row>
    <row r="288" s="2" customFormat="1">
      <c r="A288" s="39"/>
      <c r="B288" s="40"/>
      <c r="C288" s="41"/>
      <c r="D288" s="222" t="s">
        <v>249</v>
      </c>
      <c r="E288" s="41"/>
      <c r="F288" s="232" t="s">
        <v>600</v>
      </c>
      <c r="G288" s="41"/>
      <c r="H288" s="41"/>
      <c r="I288" s="217"/>
      <c r="J288" s="41"/>
      <c r="K288" s="41"/>
      <c r="L288" s="45"/>
      <c r="M288" s="218"/>
      <c r="N288" s="219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249</v>
      </c>
      <c r="AU288" s="18" t="s">
        <v>127</v>
      </c>
    </row>
    <row r="289" s="2" customFormat="1" ht="16.5" customHeight="1">
      <c r="A289" s="39"/>
      <c r="B289" s="40"/>
      <c r="C289" s="202" t="s">
        <v>601</v>
      </c>
      <c r="D289" s="202" t="s">
        <v>121</v>
      </c>
      <c r="E289" s="203" t="s">
        <v>602</v>
      </c>
      <c r="F289" s="204" t="s">
        <v>603</v>
      </c>
      <c r="G289" s="205" t="s">
        <v>150</v>
      </c>
      <c r="H289" s="206">
        <v>2</v>
      </c>
      <c r="I289" s="207"/>
      <c r="J289" s="208">
        <f>ROUND(I289*H289,2)</f>
        <v>0</v>
      </c>
      <c r="K289" s="204" t="s">
        <v>125</v>
      </c>
      <c r="L289" s="45"/>
      <c r="M289" s="209" t="s">
        <v>19</v>
      </c>
      <c r="N289" s="210" t="s">
        <v>47</v>
      </c>
      <c r="O289" s="85"/>
      <c r="P289" s="211">
        <f>O289*H289</f>
        <v>0</v>
      </c>
      <c r="Q289" s="211">
        <v>0.00023755</v>
      </c>
      <c r="R289" s="211">
        <f>Q289*H289</f>
        <v>0.0004751</v>
      </c>
      <c r="S289" s="211">
        <v>0</v>
      </c>
      <c r="T289" s="212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3" t="s">
        <v>126</v>
      </c>
      <c r="AT289" s="213" t="s">
        <v>121</v>
      </c>
      <c r="AU289" s="213" t="s">
        <v>127</v>
      </c>
      <c r="AY289" s="18" t="s">
        <v>117</v>
      </c>
      <c r="BE289" s="214">
        <f>IF(N289="základní",J289,0)</f>
        <v>0</v>
      </c>
      <c r="BF289" s="214">
        <f>IF(N289="snížená",J289,0)</f>
        <v>0</v>
      </c>
      <c r="BG289" s="214">
        <f>IF(N289="zákl. přenesená",J289,0)</f>
        <v>0</v>
      </c>
      <c r="BH289" s="214">
        <f>IF(N289="sníž. přenesená",J289,0)</f>
        <v>0</v>
      </c>
      <c r="BI289" s="214">
        <f>IF(N289="nulová",J289,0)</f>
        <v>0</v>
      </c>
      <c r="BJ289" s="18" t="s">
        <v>81</v>
      </c>
      <c r="BK289" s="214">
        <f>ROUND(I289*H289,2)</f>
        <v>0</v>
      </c>
      <c r="BL289" s="18" t="s">
        <v>126</v>
      </c>
      <c r="BM289" s="213" t="s">
        <v>604</v>
      </c>
    </row>
    <row r="290" s="2" customFormat="1">
      <c r="A290" s="39"/>
      <c r="B290" s="40"/>
      <c r="C290" s="41"/>
      <c r="D290" s="215" t="s">
        <v>129</v>
      </c>
      <c r="E290" s="41"/>
      <c r="F290" s="216" t="s">
        <v>605</v>
      </c>
      <c r="G290" s="41"/>
      <c r="H290" s="41"/>
      <c r="I290" s="217"/>
      <c r="J290" s="41"/>
      <c r="K290" s="41"/>
      <c r="L290" s="45"/>
      <c r="M290" s="218"/>
      <c r="N290" s="219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129</v>
      </c>
      <c r="AU290" s="18" t="s">
        <v>127</v>
      </c>
    </row>
    <row r="291" s="2" customFormat="1">
      <c r="A291" s="39"/>
      <c r="B291" s="40"/>
      <c r="C291" s="41"/>
      <c r="D291" s="222" t="s">
        <v>249</v>
      </c>
      <c r="E291" s="41"/>
      <c r="F291" s="232" t="s">
        <v>606</v>
      </c>
      <c r="G291" s="41"/>
      <c r="H291" s="41"/>
      <c r="I291" s="217"/>
      <c r="J291" s="41"/>
      <c r="K291" s="41"/>
      <c r="L291" s="45"/>
      <c r="M291" s="218"/>
      <c r="N291" s="219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249</v>
      </c>
      <c r="AU291" s="18" t="s">
        <v>127</v>
      </c>
    </row>
    <row r="292" s="2" customFormat="1" ht="16.5" customHeight="1">
      <c r="A292" s="39"/>
      <c r="B292" s="40"/>
      <c r="C292" s="244" t="s">
        <v>607</v>
      </c>
      <c r="D292" s="244" t="s">
        <v>265</v>
      </c>
      <c r="E292" s="245" t="s">
        <v>608</v>
      </c>
      <c r="F292" s="246" t="s">
        <v>609</v>
      </c>
      <c r="G292" s="247" t="s">
        <v>150</v>
      </c>
      <c r="H292" s="248">
        <v>2</v>
      </c>
      <c r="I292" s="249"/>
      <c r="J292" s="250">
        <f>ROUND(I292*H292,2)</f>
        <v>0</v>
      </c>
      <c r="K292" s="246" t="s">
        <v>19</v>
      </c>
      <c r="L292" s="251"/>
      <c r="M292" s="252" t="s">
        <v>19</v>
      </c>
      <c r="N292" s="253" t="s">
        <v>47</v>
      </c>
      <c r="O292" s="85"/>
      <c r="P292" s="211">
        <f>O292*H292</f>
        <v>0</v>
      </c>
      <c r="Q292" s="211">
        <v>0</v>
      </c>
      <c r="R292" s="211">
        <f>Q292*H292</f>
        <v>0</v>
      </c>
      <c r="S292" s="211">
        <v>0</v>
      </c>
      <c r="T292" s="212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3" t="s">
        <v>163</v>
      </c>
      <c r="AT292" s="213" t="s">
        <v>265</v>
      </c>
      <c r="AU292" s="213" t="s">
        <v>127</v>
      </c>
      <c r="AY292" s="18" t="s">
        <v>117</v>
      </c>
      <c r="BE292" s="214">
        <f>IF(N292="základní",J292,0)</f>
        <v>0</v>
      </c>
      <c r="BF292" s="214">
        <f>IF(N292="snížená",J292,0)</f>
        <v>0</v>
      </c>
      <c r="BG292" s="214">
        <f>IF(N292="zákl. přenesená",J292,0)</f>
        <v>0</v>
      </c>
      <c r="BH292" s="214">
        <f>IF(N292="sníž. přenesená",J292,0)</f>
        <v>0</v>
      </c>
      <c r="BI292" s="214">
        <f>IF(N292="nulová",J292,0)</f>
        <v>0</v>
      </c>
      <c r="BJ292" s="18" t="s">
        <v>81</v>
      </c>
      <c r="BK292" s="214">
        <f>ROUND(I292*H292,2)</f>
        <v>0</v>
      </c>
      <c r="BL292" s="18" t="s">
        <v>126</v>
      </c>
      <c r="BM292" s="213" t="s">
        <v>610</v>
      </c>
    </row>
    <row r="293" s="2" customFormat="1" ht="16.5" customHeight="1">
      <c r="A293" s="39"/>
      <c r="B293" s="40"/>
      <c r="C293" s="202" t="s">
        <v>611</v>
      </c>
      <c r="D293" s="202" t="s">
        <v>121</v>
      </c>
      <c r="E293" s="203" t="s">
        <v>612</v>
      </c>
      <c r="F293" s="204" t="s">
        <v>613</v>
      </c>
      <c r="G293" s="205" t="s">
        <v>124</v>
      </c>
      <c r="H293" s="206">
        <v>7.5</v>
      </c>
      <c r="I293" s="207"/>
      <c r="J293" s="208">
        <f>ROUND(I293*H293,2)</f>
        <v>0</v>
      </c>
      <c r="K293" s="204" t="s">
        <v>125</v>
      </c>
      <c r="L293" s="45"/>
      <c r="M293" s="209" t="s">
        <v>19</v>
      </c>
      <c r="N293" s="210" t="s">
        <v>47</v>
      </c>
      <c r="O293" s="85"/>
      <c r="P293" s="211">
        <f>O293*H293</f>
        <v>0</v>
      </c>
      <c r="Q293" s="211">
        <v>1.0000000000000001E-05</v>
      </c>
      <c r="R293" s="211">
        <f>Q293*H293</f>
        <v>7.5000000000000007E-05</v>
      </c>
      <c r="S293" s="211">
        <v>0</v>
      </c>
      <c r="T293" s="212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3" t="s">
        <v>126</v>
      </c>
      <c r="AT293" s="213" t="s">
        <v>121</v>
      </c>
      <c r="AU293" s="213" t="s">
        <v>127</v>
      </c>
      <c r="AY293" s="18" t="s">
        <v>117</v>
      </c>
      <c r="BE293" s="214">
        <f>IF(N293="základní",J293,0)</f>
        <v>0</v>
      </c>
      <c r="BF293" s="214">
        <f>IF(N293="snížená",J293,0)</f>
        <v>0</v>
      </c>
      <c r="BG293" s="214">
        <f>IF(N293="zákl. přenesená",J293,0)</f>
        <v>0</v>
      </c>
      <c r="BH293" s="214">
        <f>IF(N293="sníž. přenesená",J293,0)</f>
        <v>0</v>
      </c>
      <c r="BI293" s="214">
        <f>IF(N293="nulová",J293,0)</f>
        <v>0</v>
      </c>
      <c r="BJ293" s="18" t="s">
        <v>81</v>
      </c>
      <c r="BK293" s="214">
        <f>ROUND(I293*H293,2)</f>
        <v>0</v>
      </c>
      <c r="BL293" s="18" t="s">
        <v>126</v>
      </c>
      <c r="BM293" s="213" t="s">
        <v>614</v>
      </c>
    </row>
    <row r="294" s="2" customFormat="1">
      <c r="A294" s="39"/>
      <c r="B294" s="40"/>
      <c r="C294" s="41"/>
      <c r="D294" s="215" t="s">
        <v>129</v>
      </c>
      <c r="E294" s="41"/>
      <c r="F294" s="216" t="s">
        <v>615</v>
      </c>
      <c r="G294" s="41"/>
      <c r="H294" s="41"/>
      <c r="I294" s="217"/>
      <c r="J294" s="41"/>
      <c r="K294" s="41"/>
      <c r="L294" s="45"/>
      <c r="M294" s="218"/>
      <c r="N294" s="219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129</v>
      </c>
      <c r="AU294" s="18" t="s">
        <v>127</v>
      </c>
    </row>
    <row r="295" s="2" customFormat="1" ht="16.5" customHeight="1">
      <c r="A295" s="39"/>
      <c r="B295" s="40"/>
      <c r="C295" s="244" t="s">
        <v>616</v>
      </c>
      <c r="D295" s="244" t="s">
        <v>265</v>
      </c>
      <c r="E295" s="245" t="s">
        <v>617</v>
      </c>
      <c r="F295" s="246" t="s">
        <v>618</v>
      </c>
      <c r="G295" s="247" t="s">
        <v>124</v>
      </c>
      <c r="H295" s="248">
        <v>7.5</v>
      </c>
      <c r="I295" s="249"/>
      <c r="J295" s="250">
        <f>ROUND(I295*H295,2)</f>
        <v>0</v>
      </c>
      <c r="K295" s="246" t="s">
        <v>125</v>
      </c>
      <c r="L295" s="251"/>
      <c r="M295" s="252" t="s">
        <v>19</v>
      </c>
      <c r="N295" s="253" t="s">
        <v>47</v>
      </c>
      <c r="O295" s="85"/>
      <c r="P295" s="211">
        <f>O295*H295</f>
        <v>0</v>
      </c>
      <c r="Q295" s="211">
        <v>0.0026700000000000001</v>
      </c>
      <c r="R295" s="211">
        <f>Q295*H295</f>
        <v>0.020025000000000001</v>
      </c>
      <c r="S295" s="211">
        <v>0</v>
      </c>
      <c r="T295" s="212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3" t="s">
        <v>163</v>
      </c>
      <c r="AT295" s="213" t="s">
        <v>265</v>
      </c>
      <c r="AU295" s="213" t="s">
        <v>127</v>
      </c>
      <c r="AY295" s="18" t="s">
        <v>117</v>
      </c>
      <c r="BE295" s="214">
        <f>IF(N295="základní",J295,0)</f>
        <v>0</v>
      </c>
      <c r="BF295" s="214">
        <f>IF(N295="snížená",J295,0)</f>
        <v>0</v>
      </c>
      <c r="BG295" s="214">
        <f>IF(N295="zákl. přenesená",J295,0)</f>
        <v>0</v>
      </c>
      <c r="BH295" s="214">
        <f>IF(N295="sníž. přenesená",J295,0)</f>
        <v>0</v>
      </c>
      <c r="BI295" s="214">
        <f>IF(N295="nulová",J295,0)</f>
        <v>0</v>
      </c>
      <c r="BJ295" s="18" t="s">
        <v>81</v>
      </c>
      <c r="BK295" s="214">
        <f>ROUND(I295*H295,2)</f>
        <v>0</v>
      </c>
      <c r="BL295" s="18" t="s">
        <v>126</v>
      </c>
      <c r="BM295" s="213" t="s">
        <v>619</v>
      </c>
    </row>
    <row r="296" s="2" customFormat="1" ht="24.15" customHeight="1">
      <c r="A296" s="39"/>
      <c r="B296" s="40"/>
      <c r="C296" s="202" t="s">
        <v>620</v>
      </c>
      <c r="D296" s="202" t="s">
        <v>121</v>
      </c>
      <c r="E296" s="203" t="s">
        <v>621</v>
      </c>
      <c r="F296" s="204" t="s">
        <v>622</v>
      </c>
      <c r="G296" s="205" t="s">
        <v>150</v>
      </c>
      <c r="H296" s="206">
        <v>8</v>
      </c>
      <c r="I296" s="207"/>
      <c r="J296" s="208">
        <f>ROUND(I296*H296,2)</f>
        <v>0</v>
      </c>
      <c r="K296" s="204" t="s">
        <v>125</v>
      </c>
      <c r="L296" s="45"/>
      <c r="M296" s="209" t="s">
        <v>19</v>
      </c>
      <c r="N296" s="210" t="s">
        <v>47</v>
      </c>
      <c r="O296" s="85"/>
      <c r="P296" s="211">
        <f>O296*H296</f>
        <v>0</v>
      </c>
      <c r="Q296" s="211">
        <v>1.2500000000000001E-06</v>
      </c>
      <c r="R296" s="211">
        <f>Q296*H296</f>
        <v>1.0000000000000001E-05</v>
      </c>
      <c r="S296" s="211">
        <v>0</v>
      </c>
      <c r="T296" s="212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3" t="s">
        <v>126</v>
      </c>
      <c r="AT296" s="213" t="s">
        <v>121</v>
      </c>
      <c r="AU296" s="213" t="s">
        <v>127</v>
      </c>
      <c r="AY296" s="18" t="s">
        <v>117</v>
      </c>
      <c r="BE296" s="214">
        <f>IF(N296="základní",J296,0)</f>
        <v>0</v>
      </c>
      <c r="BF296" s="214">
        <f>IF(N296="snížená",J296,0)</f>
        <v>0</v>
      </c>
      <c r="BG296" s="214">
        <f>IF(N296="zákl. přenesená",J296,0)</f>
        <v>0</v>
      </c>
      <c r="BH296" s="214">
        <f>IF(N296="sníž. přenesená",J296,0)</f>
        <v>0</v>
      </c>
      <c r="BI296" s="214">
        <f>IF(N296="nulová",J296,0)</f>
        <v>0</v>
      </c>
      <c r="BJ296" s="18" t="s">
        <v>81</v>
      </c>
      <c r="BK296" s="214">
        <f>ROUND(I296*H296,2)</f>
        <v>0</v>
      </c>
      <c r="BL296" s="18" t="s">
        <v>126</v>
      </c>
      <c r="BM296" s="213" t="s">
        <v>623</v>
      </c>
    </row>
    <row r="297" s="2" customFormat="1">
      <c r="A297" s="39"/>
      <c r="B297" s="40"/>
      <c r="C297" s="41"/>
      <c r="D297" s="215" t="s">
        <v>129</v>
      </c>
      <c r="E297" s="41"/>
      <c r="F297" s="216" t="s">
        <v>624</v>
      </c>
      <c r="G297" s="41"/>
      <c r="H297" s="41"/>
      <c r="I297" s="217"/>
      <c r="J297" s="41"/>
      <c r="K297" s="41"/>
      <c r="L297" s="45"/>
      <c r="M297" s="218"/>
      <c r="N297" s="219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129</v>
      </c>
      <c r="AU297" s="18" t="s">
        <v>127</v>
      </c>
    </row>
    <row r="298" s="2" customFormat="1" ht="16.5" customHeight="1">
      <c r="A298" s="39"/>
      <c r="B298" s="40"/>
      <c r="C298" s="244" t="s">
        <v>625</v>
      </c>
      <c r="D298" s="244" t="s">
        <v>265</v>
      </c>
      <c r="E298" s="245" t="s">
        <v>626</v>
      </c>
      <c r="F298" s="246" t="s">
        <v>627</v>
      </c>
      <c r="G298" s="247" t="s">
        <v>150</v>
      </c>
      <c r="H298" s="248">
        <v>4</v>
      </c>
      <c r="I298" s="249"/>
      <c r="J298" s="250">
        <f>ROUND(I298*H298,2)</f>
        <v>0</v>
      </c>
      <c r="K298" s="246" t="s">
        <v>125</v>
      </c>
      <c r="L298" s="251"/>
      <c r="M298" s="252" t="s">
        <v>19</v>
      </c>
      <c r="N298" s="253" t="s">
        <v>47</v>
      </c>
      <c r="O298" s="85"/>
      <c r="P298" s="211">
        <f>O298*H298</f>
        <v>0</v>
      </c>
      <c r="Q298" s="211">
        <v>0.00072000000000000005</v>
      </c>
      <c r="R298" s="211">
        <f>Q298*H298</f>
        <v>0.0028800000000000002</v>
      </c>
      <c r="S298" s="211">
        <v>0</v>
      </c>
      <c r="T298" s="212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3" t="s">
        <v>163</v>
      </c>
      <c r="AT298" s="213" t="s">
        <v>265</v>
      </c>
      <c r="AU298" s="213" t="s">
        <v>127</v>
      </c>
      <c r="AY298" s="18" t="s">
        <v>117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18" t="s">
        <v>81</v>
      </c>
      <c r="BK298" s="214">
        <f>ROUND(I298*H298,2)</f>
        <v>0</v>
      </c>
      <c r="BL298" s="18" t="s">
        <v>126</v>
      </c>
      <c r="BM298" s="213" t="s">
        <v>628</v>
      </c>
    </row>
    <row r="299" s="2" customFormat="1" ht="16.5" customHeight="1">
      <c r="A299" s="39"/>
      <c r="B299" s="40"/>
      <c r="C299" s="244" t="s">
        <v>629</v>
      </c>
      <c r="D299" s="244" t="s">
        <v>265</v>
      </c>
      <c r="E299" s="245" t="s">
        <v>630</v>
      </c>
      <c r="F299" s="246" t="s">
        <v>631</v>
      </c>
      <c r="G299" s="247" t="s">
        <v>150</v>
      </c>
      <c r="H299" s="248">
        <v>4</v>
      </c>
      <c r="I299" s="249"/>
      <c r="J299" s="250">
        <f>ROUND(I299*H299,2)</f>
        <v>0</v>
      </c>
      <c r="K299" s="246" t="s">
        <v>125</v>
      </c>
      <c r="L299" s="251"/>
      <c r="M299" s="252" t="s">
        <v>19</v>
      </c>
      <c r="N299" s="253" t="s">
        <v>47</v>
      </c>
      <c r="O299" s="85"/>
      <c r="P299" s="211">
        <f>O299*H299</f>
        <v>0</v>
      </c>
      <c r="Q299" s="211">
        <v>0.00088000000000000003</v>
      </c>
      <c r="R299" s="211">
        <f>Q299*H299</f>
        <v>0.0035200000000000001</v>
      </c>
      <c r="S299" s="211">
        <v>0</v>
      </c>
      <c r="T299" s="212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3" t="s">
        <v>163</v>
      </c>
      <c r="AT299" s="213" t="s">
        <v>265</v>
      </c>
      <c r="AU299" s="213" t="s">
        <v>127</v>
      </c>
      <c r="AY299" s="18" t="s">
        <v>117</v>
      </c>
      <c r="BE299" s="214">
        <f>IF(N299="základní",J299,0)</f>
        <v>0</v>
      </c>
      <c r="BF299" s="214">
        <f>IF(N299="snížená",J299,0)</f>
        <v>0</v>
      </c>
      <c r="BG299" s="214">
        <f>IF(N299="zákl. přenesená",J299,0)</f>
        <v>0</v>
      </c>
      <c r="BH299" s="214">
        <f>IF(N299="sníž. přenesená",J299,0)</f>
        <v>0</v>
      </c>
      <c r="BI299" s="214">
        <f>IF(N299="nulová",J299,0)</f>
        <v>0</v>
      </c>
      <c r="BJ299" s="18" t="s">
        <v>81</v>
      </c>
      <c r="BK299" s="214">
        <f>ROUND(I299*H299,2)</f>
        <v>0</v>
      </c>
      <c r="BL299" s="18" t="s">
        <v>126</v>
      </c>
      <c r="BM299" s="213" t="s">
        <v>632</v>
      </c>
    </row>
    <row r="300" s="2" customFormat="1" ht="24.15" customHeight="1">
      <c r="A300" s="39"/>
      <c r="B300" s="40"/>
      <c r="C300" s="202" t="s">
        <v>633</v>
      </c>
      <c r="D300" s="202" t="s">
        <v>121</v>
      </c>
      <c r="E300" s="203" t="s">
        <v>634</v>
      </c>
      <c r="F300" s="204" t="s">
        <v>635</v>
      </c>
      <c r="G300" s="205" t="s">
        <v>124</v>
      </c>
      <c r="H300" s="206">
        <v>269</v>
      </c>
      <c r="I300" s="207"/>
      <c r="J300" s="208">
        <f>ROUND(I300*H300,2)</f>
        <v>0</v>
      </c>
      <c r="K300" s="204" t="s">
        <v>125</v>
      </c>
      <c r="L300" s="45"/>
      <c r="M300" s="209" t="s">
        <v>19</v>
      </c>
      <c r="N300" s="210" t="s">
        <v>47</v>
      </c>
      <c r="O300" s="85"/>
      <c r="P300" s="211">
        <f>O300*H300</f>
        <v>0</v>
      </c>
      <c r="Q300" s="211">
        <v>0.12949959999999999</v>
      </c>
      <c r="R300" s="211">
        <f>Q300*H300</f>
        <v>34.835392399999996</v>
      </c>
      <c r="S300" s="211">
        <v>0</v>
      </c>
      <c r="T300" s="212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3" t="s">
        <v>126</v>
      </c>
      <c r="AT300" s="213" t="s">
        <v>121</v>
      </c>
      <c r="AU300" s="213" t="s">
        <v>127</v>
      </c>
      <c r="AY300" s="18" t="s">
        <v>117</v>
      </c>
      <c r="BE300" s="214">
        <f>IF(N300="základní",J300,0)</f>
        <v>0</v>
      </c>
      <c r="BF300" s="214">
        <f>IF(N300="snížená",J300,0)</f>
        <v>0</v>
      </c>
      <c r="BG300" s="214">
        <f>IF(N300="zákl. přenesená",J300,0)</f>
        <v>0</v>
      </c>
      <c r="BH300" s="214">
        <f>IF(N300="sníž. přenesená",J300,0)</f>
        <v>0</v>
      </c>
      <c r="BI300" s="214">
        <f>IF(N300="nulová",J300,0)</f>
        <v>0</v>
      </c>
      <c r="BJ300" s="18" t="s">
        <v>81</v>
      </c>
      <c r="BK300" s="214">
        <f>ROUND(I300*H300,2)</f>
        <v>0</v>
      </c>
      <c r="BL300" s="18" t="s">
        <v>126</v>
      </c>
      <c r="BM300" s="213" t="s">
        <v>636</v>
      </c>
    </row>
    <row r="301" s="2" customFormat="1">
      <c r="A301" s="39"/>
      <c r="B301" s="40"/>
      <c r="C301" s="41"/>
      <c r="D301" s="215" t="s">
        <v>129</v>
      </c>
      <c r="E301" s="41"/>
      <c r="F301" s="216" t="s">
        <v>637</v>
      </c>
      <c r="G301" s="41"/>
      <c r="H301" s="41"/>
      <c r="I301" s="217"/>
      <c r="J301" s="41"/>
      <c r="K301" s="41"/>
      <c r="L301" s="45"/>
      <c r="M301" s="218"/>
      <c r="N301" s="219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129</v>
      </c>
      <c r="AU301" s="18" t="s">
        <v>127</v>
      </c>
    </row>
    <row r="302" s="13" customFormat="1">
      <c r="A302" s="13"/>
      <c r="B302" s="220"/>
      <c r="C302" s="221"/>
      <c r="D302" s="222" t="s">
        <v>136</v>
      </c>
      <c r="E302" s="223" t="s">
        <v>19</v>
      </c>
      <c r="F302" s="224" t="s">
        <v>638</v>
      </c>
      <c r="G302" s="221"/>
      <c r="H302" s="225">
        <v>269</v>
      </c>
      <c r="I302" s="226"/>
      <c r="J302" s="221"/>
      <c r="K302" s="221"/>
      <c r="L302" s="227"/>
      <c r="M302" s="228"/>
      <c r="N302" s="229"/>
      <c r="O302" s="229"/>
      <c r="P302" s="229"/>
      <c r="Q302" s="229"/>
      <c r="R302" s="229"/>
      <c r="S302" s="229"/>
      <c r="T302" s="23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1" t="s">
        <v>136</v>
      </c>
      <c r="AU302" s="231" t="s">
        <v>127</v>
      </c>
      <c r="AV302" s="13" t="s">
        <v>86</v>
      </c>
      <c r="AW302" s="13" t="s">
        <v>35</v>
      </c>
      <c r="AX302" s="13" t="s">
        <v>81</v>
      </c>
      <c r="AY302" s="231" t="s">
        <v>117</v>
      </c>
    </row>
    <row r="303" s="2" customFormat="1" ht="16.5" customHeight="1">
      <c r="A303" s="39"/>
      <c r="B303" s="40"/>
      <c r="C303" s="244" t="s">
        <v>639</v>
      </c>
      <c r="D303" s="244" t="s">
        <v>265</v>
      </c>
      <c r="E303" s="245" t="s">
        <v>640</v>
      </c>
      <c r="F303" s="246" t="s">
        <v>641</v>
      </c>
      <c r="G303" s="247" t="s">
        <v>124</v>
      </c>
      <c r="H303" s="248">
        <v>270</v>
      </c>
      <c r="I303" s="249"/>
      <c r="J303" s="250">
        <f>ROUND(I303*H303,2)</f>
        <v>0</v>
      </c>
      <c r="K303" s="246" t="s">
        <v>125</v>
      </c>
      <c r="L303" s="251"/>
      <c r="M303" s="252" t="s">
        <v>19</v>
      </c>
      <c r="N303" s="253" t="s">
        <v>47</v>
      </c>
      <c r="O303" s="85"/>
      <c r="P303" s="211">
        <f>O303*H303</f>
        <v>0</v>
      </c>
      <c r="Q303" s="211">
        <v>0.035999999999999997</v>
      </c>
      <c r="R303" s="211">
        <f>Q303*H303</f>
        <v>9.7199999999999989</v>
      </c>
      <c r="S303" s="211">
        <v>0</v>
      </c>
      <c r="T303" s="212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3" t="s">
        <v>163</v>
      </c>
      <c r="AT303" s="213" t="s">
        <v>265</v>
      </c>
      <c r="AU303" s="213" t="s">
        <v>127</v>
      </c>
      <c r="AY303" s="18" t="s">
        <v>117</v>
      </c>
      <c r="BE303" s="214">
        <f>IF(N303="základní",J303,0)</f>
        <v>0</v>
      </c>
      <c r="BF303" s="214">
        <f>IF(N303="snížená",J303,0)</f>
        <v>0</v>
      </c>
      <c r="BG303" s="214">
        <f>IF(N303="zákl. přenesená",J303,0)</f>
        <v>0</v>
      </c>
      <c r="BH303" s="214">
        <f>IF(N303="sníž. přenesená",J303,0)</f>
        <v>0</v>
      </c>
      <c r="BI303" s="214">
        <f>IF(N303="nulová",J303,0)</f>
        <v>0</v>
      </c>
      <c r="BJ303" s="18" t="s">
        <v>81</v>
      </c>
      <c r="BK303" s="214">
        <f>ROUND(I303*H303,2)</f>
        <v>0</v>
      </c>
      <c r="BL303" s="18" t="s">
        <v>126</v>
      </c>
      <c r="BM303" s="213" t="s">
        <v>642</v>
      </c>
    </row>
    <row r="304" s="2" customFormat="1" ht="16.5" customHeight="1">
      <c r="A304" s="39"/>
      <c r="B304" s="40"/>
      <c r="C304" s="244" t="s">
        <v>643</v>
      </c>
      <c r="D304" s="244" t="s">
        <v>265</v>
      </c>
      <c r="E304" s="245" t="s">
        <v>644</v>
      </c>
      <c r="F304" s="246" t="s">
        <v>645</v>
      </c>
      <c r="G304" s="247" t="s">
        <v>150</v>
      </c>
      <c r="H304" s="248">
        <v>2</v>
      </c>
      <c r="I304" s="249"/>
      <c r="J304" s="250">
        <f>ROUND(I304*H304,2)</f>
        <v>0</v>
      </c>
      <c r="K304" s="246" t="s">
        <v>19</v>
      </c>
      <c r="L304" s="251"/>
      <c r="M304" s="252" t="s">
        <v>19</v>
      </c>
      <c r="N304" s="253" t="s">
        <v>47</v>
      </c>
      <c r="O304" s="85"/>
      <c r="P304" s="211">
        <f>O304*H304</f>
        <v>0</v>
      </c>
      <c r="Q304" s="211">
        <v>0.044999999999999998</v>
      </c>
      <c r="R304" s="211">
        <f>Q304*H304</f>
        <v>0.089999999999999997</v>
      </c>
      <c r="S304" s="211">
        <v>0</v>
      </c>
      <c r="T304" s="212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3" t="s">
        <v>163</v>
      </c>
      <c r="AT304" s="213" t="s">
        <v>265</v>
      </c>
      <c r="AU304" s="213" t="s">
        <v>127</v>
      </c>
      <c r="AY304" s="18" t="s">
        <v>117</v>
      </c>
      <c r="BE304" s="214">
        <f>IF(N304="základní",J304,0)</f>
        <v>0</v>
      </c>
      <c r="BF304" s="214">
        <f>IF(N304="snížená",J304,0)</f>
        <v>0</v>
      </c>
      <c r="BG304" s="214">
        <f>IF(N304="zákl. přenesená",J304,0)</f>
        <v>0</v>
      </c>
      <c r="BH304" s="214">
        <f>IF(N304="sníž. přenesená",J304,0)</f>
        <v>0</v>
      </c>
      <c r="BI304" s="214">
        <f>IF(N304="nulová",J304,0)</f>
        <v>0</v>
      </c>
      <c r="BJ304" s="18" t="s">
        <v>81</v>
      </c>
      <c r="BK304" s="214">
        <f>ROUND(I304*H304,2)</f>
        <v>0</v>
      </c>
      <c r="BL304" s="18" t="s">
        <v>126</v>
      </c>
      <c r="BM304" s="213" t="s">
        <v>646</v>
      </c>
    </row>
    <row r="305" s="2" customFormat="1" ht="16.5" customHeight="1">
      <c r="A305" s="39"/>
      <c r="B305" s="40"/>
      <c r="C305" s="244" t="s">
        <v>647</v>
      </c>
      <c r="D305" s="244" t="s">
        <v>265</v>
      </c>
      <c r="E305" s="245" t="s">
        <v>648</v>
      </c>
      <c r="F305" s="246" t="s">
        <v>649</v>
      </c>
      <c r="G305" s="247" t="s">
        <v>150</v>
      </c>
      <c r="H305" s="248">
        <v>12</v>
      </c>
      <c r="I305" s="249"/>
      <c r="J305" s="250">
        <f>ROUND(I305*H305,2)</f>
        <v>0</v>
      </c>
      <c r="K305" s="246" t="s">
        <v>19</v>
      </c>
      <c r="L305" s="251"/>
      <c r="M305" s="252" t="s">
        <v>19</v>
      </c>
      <c r="N305" s="253" t="s">
        <v>47</v>
      </c>
      <c r="O305" s="85"/>
      <c r="P305" s="211">
        <f>O305*H305</f>
        <v>0</v>
      </c>
      <c r="Q305" s="211">
        <v>0.044999999999999998</v>
      </c>
      <c r="R305" s="211">
        <f>Q305*H305</f>
        <v>0.54000000000000004</v>
      </c>
      <c r="S305" s="211">
        <v>0</v>
      </c>
      <c r="T305" s="212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3" t="s">
        <v>163</v>
      </c>
      <c r="AT305" s="213" t="s">
        <v>265</v>
      </c>
      <c r="AU305" s="213" t="s">
        <v>127</v>
      </c>
      <c r="AY305" s="18" t="s">
        <v>117</v>
      </c>
      <c r="BE305" s="214">
        <f>IF(N305="základní",J305,0)</f>
        <v>0</v>
      </c>
      <c r="BF305" s="214">
        <f>IF(N305="snížená",J305,0)</f>
        <v>0</v>
      </c>
      <c r="BG305" s="214">
        <f>IF(N305="zákl. přenesená",J305,0)</f>
        <v>0</v>
      </c>
      <c r="BH305" s="214">
        <f>IF(N305="sníž. přenesená",J305,0)</f>
        <v>0</v>
      </c>
      <c r="BI305" s="214">
        <f>IF(N305="nulová",J305,0)</f>
        <v>0</v>
      </c>
      <c r="BJ305" s="18" t="s">
        <v>81</v>
      </c>
      <c r="BK305" s="214">
        <f>ROUND(I305*H305,2)</f>
        <v>0</v>
      </c>
      <c r="BL305" s="18" t="s">
        <v>126</v>
      </c>
      <c r="BM305" s="213" t="s">
        <v>650</v>
      </c>
    </row>
    <row r="306" s="2" customFormat="1" ht="24.15" customHeight="1">
      <c r="A306" s="39"/>
      <c r="B306" s="40"/>
      <c r="C306" s="202" t="s">
        <v>651</v>
      </c>
      <c r="D306" s="202" t="s">
        <v>121</v>
      </c>
      <c r="E306" s="203" t="s">
        <v>652</v>
      </c>
      <c r="F306" s="204" t="s">
        <v>653</v>
      </c>
      <c r="G306" s="205" t="s">
        <v>124</v>
      </c>
      <c r="H306" s="206">
        <v>300</v>
      </c>
      <c r="I306" s="207"/>
      <c r="J306" s="208">
        <f>ROUND(I306*H306,2)</f>
        <v>0</v>
      </c>
      <c r="K306" s="204" t="s">
        <v>125</v>
      </c>
      <c r="L306" s="45"/>
      <c r="M306" s="209" t="s">
        <v>19</v>
      </c>
      <c r="N306" s="210" t="s">
        <v>47</v>
      </c>
      <c r="O306" s="85"/>
      <c r="P306" s="211">
        <f>O306*H306</f>
        <v>0</v>
      </c>
      <c r="Q306" s="211">
        <v>0.15539952000000001</v>
      </c>
      <c r="R306" s="211">
        <f>Q306*H306</f>
        <v>46.619856000000006</v>
      </c>
      <c r="S306" s="211">
        <v>0</v>
      </c>
      <c r="T306" s="212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3" t="s">
        <v>126</v>
      </c>
      <c r="AT306" s="213" t="s">
        <v>121</v>
      </c>
      <c r="AU306" s="213" t="s">
        <v>127</v>
      </c>
      <c r="AY306" s="18" t="s">
        <v>117</v>
      </c>
      <c r="BE306" s="214">
        <f>IF(N306="základní",J306,0)</f>
        <v>0</v>
      </c>
      <c r="BF306" s="214">
        <f>IF(N306="snížená",J306,0)</f>
        <v>0</v>
      </c>
      <c r="BG306" s="214">
        <f>IF(N306="zákl. přenesená",J306,0)</f>
        <v>0</v>
      </c>
      <c r="BH306" s="214">
        <f>IF(N306="sníž. přenesená",J306,0)</f>
        <v>0</v>
      </c>
      <c r="BI306" s="214">
        <f>IF(N306="nulová",J306,0)</f>
        <v>0</v>
      </c>
      <c r="BJ306" s="18" t="s">
        <v>81</v>
      </c>
      <c r="BK306" s="214">
        <f>ROUND(I306*H306,2)</f>
        <v>0</v>
      </c>
      <c r="BL306" s="18" t="s">
        <v>126</v>
      </c>
      <c r="BM306" s="213" t="s">
        <v>654</v>
      </c>
    </row>
    <row r="307" s="2" customFormat="1">
      <c r="A307" s="39"/>
      <c r="B307" s="40"/>
      <c r="C307" s="41"/>
      <c r="D307" s="215" t="s">
        <v>129</v>
      </c>
      <c r="E307" s="41"/>
      <c r="F307" s="216" t="s">
        <v>655</v>
      </c>
      <c r="G307" s="41"/>
      <c r="H307" s="41"/>
      <c r="I307" s="217"/>
      <c r="J307" s="41"/>
      <c r="K307" s="41"/>
      <c r="L307" s="45"/>
      <c r="M307" s="218"/>
      <c r="N307" s="219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129</v>
      </c>
      <c r="AU307" s="18" t="s">
        <v>127</v>
      </c>
    </row>
    <row r="308" s="13" customFormat="1">
      <c r="A308" s="13"/>
      <c r="B308" s="220"/>
      <c r="C308" s="221"/>
      <c r="D308" s="222" t="s">
        <v>136</v>
      </c>
      <c r="E308" s="223" t="s">
        <v>19</v>
      </c>
      <c r="F308" s="224" t="s">
        <v>656</v>
      </c>
      <c r="G308" s="221"/>
      <c r="H308" s="225">
        <v>178</v>
      </c>
      <c r="I308" s="226"/>
      <c r="J308" s="221"/>
      <c r="K308" s="221"/>
      <c r="L308" s="227"/>
      <c r="M308" s="228"/>
      <c r="N308" s="229"/>
      <c r="O308" s="229"/>
      <c r="P308" s="229"/>
      <c r="Q308" s="229"/>
      <c r="R308" s="229"/>
      <c r="S308" s="229"/>
      <c r="T308" s="23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1" t="s">
        <v>136</v>
      </c>
      <c r="AU308" s="231" t="s">
        <v>127</v>
      </c>
      <c r="AV308" s="13" t="s">
        <v>86</v>
      </c>
      <c r="AW308" s="13" t="s">
        <v>35</v>
      </c>
      <c r="AX308" s="13" t="s">
        <v>76</v>
      </c>
      <c r="AY308" s="231" t="s">
        <v>117</v>
      </c>
    </row>
    <row r="309" s="13" customFormat="1">
      <c r="A309" s="13"/>
      <c r="B309" s="220"/>
      <c r="C309" s="221"/>
      <c r="D309" s="222" t="s">
        <v>136</v>
      </c>
      <c r="E309" s="223" t="s">
        <v>19</v>
      </c>
      <c r="F309" s="224" t="s">
        <v>657</v>
      </c>
      <c r="G309" s="221"/>
      <c r="H309" s="225">
        <v>122</v>
      </c>
      <c r="I309" s="226"/>
      <c r="J309" s="221"/>
      <c r="K309" s="221"/>
      <c r="L309" s="227"/>
      <c r="M309" s="228"/>
      <c r="N309" s="229"/>
      <c r="O309" s="229"/>
      <c r="P309" s="229"/>
      <c r="Q309" s="229"/>
      <c r="R309" s="229"/>
      <c r="S309" s="229"/>
      <c r="T309" s="23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1" t="s">
        <v>136</v>
      </c>
      <c r="AU309" s="231" t="s">
        <v>127</v>
      </c>
      <c r="AV309" s="13" t="s">
        <v>86</v>
      </c>
      <c r="AW309" s="13" t="s">
        <v>35</v>
      </c>
      <c r="AX309" s="13" t="s">
        <v>76</v>
      </c>
      <c r="AY309" s="231" t="s">
        <v>117</v>
      </c>
    </row>
    <row r="310" s="14" customFormat="1">
      <c r="A310" s="14"/>
      <c r="B310" s="233"/>
      <c r="C310" s="234"/>
      <c r="D310" s="222" t="s">
        <v>136</v>
      </c>
      <c r="E310" s="235" t="s">
        <v>19</v>
      </c>
      <c r="F310" s="236" t="s">
        <v>263</v>
      </c>
      <c r="G310" s="234"/>
      <c r="H310" s="237">
        <v>300</v>
      </c>
      <c r="I310" s="238"/>
      <c r="J310" s="234"/>
      <c r="K310" s="234"/>
      <c r="L310" s="239"/>
      <c r="M310" s="240"/>
      <c r="N310" s="241"/>
      <c r="O310" s="241"/>
      <c r="P310" s="241"/>
      <c r="Q310" s="241"/>
      <c r="R310" s="241"/>
      <c r="S310" s="241"/>
      <c r="T310" s="24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3" t="s">
        <v>136</v>
      </c>
      <c r="AU310" s="243" t="s">
        <v>127</v>
      </c>
      <c r="AV310" s="14" t="s">
        <v>126</v>
      </c>
      <c r="AW310" s="14" t="s">
        <v>35</v>
      </c>
      <c r="AX310" s="14" t="s">
        <v>81</v>
      </c>
      <c r="AY310" s="243" t="s">
        <v>117</v>
      </c>
    </row>
    <row r="311" s="2" customFormat="1" ht="16.5" customHeight="1">
      <c r="A311" s="39"/>
      <c r="B311" s="40"/>
      <c r="C311" s="244" t="s">
        <v>658</v>
      </c>
      <c r="D311" s="244" t="s">
        <v>265</v>
      </c>
      <c r="E311" s="245" t="s">
        <v>659</v>
      </c>
      <c r="F311" s="246" t="s">
        <v>660</v>
      </c>
      <c r="G311" s="247" t="s">
        <v>124</v>
      </c>
      <c r="H311" s="248">
        <v>182</v>
      </c>
      <c r="I311" s="249"/>
      <c r="J311" s="250">
        <f>ROUND(I311*H311,2)</f>
        <v>0</v>
      </c>
      <c r="K311" s="246" t="s">
        <v>125</v>
      </c>
      <c r="L311" s="251"/>
      <c r="M311" s="252" t="s">
        <v>19</v>
      </c>
      <c r="N311" s="253" t="s">
        <v>47</v>
      </c>
      <c r="O311" s="85"/>
      <c r="P311" s="211">
        <f>O311*H311</f>
        <v>0</v>
      </c>
      <c r="Q311" s="211">
        <v>0.056000000000000001</v>
      </c>
      <c r="R311" s="211">
        <f>Q311*H311</f>
        <v>10.192</v>
      </c>
      <c r="S311" s="211">
        <v>0</v>
      </c>
      <c r="T311" s="212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3" t="s">
        <v>163</v>
      </c>
      <c r="AT311" s="213" t="s">
        <v>265</v>
      </c>
      <c r="AU311" s="213" t="s">
        <v>127</v>
      </c>
      <c r="AY311" s="18" t="s">
        <v>117</v>
      </c>
      <c r="BE311" s="214">
        <f>IF(N311="základní",J311,0)</f>
        <v>0</v>
      </c>
      <c r="BF311" s="214">
        <f>IF(N311="snížená",J311,0)</f>
        <v>0</v>
      </c>
      <c r="BG311" s="214">
        <f>IF(N311="zákl. přenesená",J311,0)</f>
        <v>0</v>
      </c>
      <c r="BH311" s="214">
        <f>IF(N311="sníž. přenesená",J311,0)</f>
        <v>0</v>
      </c>
      <c r="BI311" s="214">
        <f>IF(N311="nulová",J311,0)</f>
        <v>0</v>
      </c>
      <c r="BJ311" s="18" t="s">
        <v>81</v>
      </c>
      <c r="BK311" s="214">
        <f>ROUND(I311*H311,2)</f>
        <v>0</v>
      </c>
      <c r="BL311" s="18" t="s">
        <v>126</v>
      </c>
      <c r="BM311" s="213" t="s">
        <v>661</v>
      </c>
    </row>
    <row r="312" s="2" customFormat="1" ht="16.5" customHeight="1">
      <c r="A312" s="39"/>
      <c r="B312" s="40"/>
      <c r="C312" s="244" t="s">
        <v>662</v>
      </c>
      <c r="D312" s="244" t="s">
        <v>265</v>
      </c>
      <c r="E312" s="245" t="s">
        <v>663</v>
      </c>
      <c r="F312" s="246" t="s">
        <v>664</v>
      </c>
      <c r="G312" s="247" t="s">
        <v>124</v>
      </c>
      <c r="H312" s="248">
        <v>125</v>
      </c>
      <c r="I312" s="249"/>
      <c r="J312" s="250">
        <f>ROUND(I312*H312,2)</f>
        <v>0</v>
      </c>
      <c r="K312" s="246" t="s">
        <v>125</v>
      </c>
      <c r="L312" s="251"/>
      <c r="M312" s="252" t="s">
        <v>19</v>
      </c>
      <c r="N312" s="253" t="s">
        <v>47</v>
      </c>
      <c r="O312" s="85"/>
      <c r="P312" s="211">
        <f>O312*H312</f>
        <v>0</v>
      </c>
      <c r="Q312" s="211">
        <v>0.048300000000000003</v>
      </c>
      <c r="R312" s="211">
        <f>Q312*H312</f>
        <v>6.0375000000000005</v>
      </c>
      <c r="S312" s="211">
        <v>0</v>
      </c>
      <c r="T312" s="212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3" t="s">
        <v>163</v>
      </c>
      <c r="AT312" s="213" t="s">
        <v>265</v>
      </c>
      <c r="AU312" s="213" t="s">
        <v>127</v>
      </c>
      <c r="AY312" s="18" t="s">
        <v>117</v>
      </c>
      <c r="BE312" s="214">
        <f>IF(N312="základní",J312,0)</f>
        <v>0</v>
      </c>
      <c r="BF312" s="214">
        <f>IF(N312="snížená",J312,0)</f>
        <v>0</v>
      </c>
      <c r="BG312" s="214">
        <f>IF(N312="zákl. přenesená",J312,0)</f>
        <v>0</v>
      </c>
      <c r="BH312" s="214">
        <f>IF(N312="sníž. přenesená",J312,0)</f>
        <v>0</v>
      </c>
      <c r="BI312" s="214">
        <f>IF(N312="nulová",J312,0)</f>
        <v>0</v>
      </c>
      <c r="BJ312" s="18" t="s">
        <v>81</v>
      </c>
      <c r="BK312" s="214">
        <f>ROUND(I312*H312,2)</f>
        <v>0</v>
      </c>
      <c r="BL312" s="18" t="s">
        <v>126</v>
      </c>
      <c r="BM312" s="213" t="s">
        <v>665</v>
      </c>
    </row>
    <row r="313" s="2" customFormat="1" ht="16.5" customHeight="1">
      <c r="A313" s="39"/>
      <c r="B313" s="40"/>
      <c r="C313" s="202" t="s">
        <v>666</v>
      </c>
      <c r="D313" s="202" t="s">
        <v>121</v>
      </c>
      <c r="E313" s="203" t="s">
        <v>667</v>
      </c>
      <c r="F313" s="204" t="s">
        <v>668</v>
      </c>
      <c r="G313" s="205" t="s">
        <v>150</v>
      </c>
      <c r="H313" s="206">
        <v>4</v>
      </c>
      <c r="I313" s="207"/>
      <c r="J313" s="208">
        <f>ROUND(I313*H313,2)</f>
        <v>0</v>
      </c>
      <c r="K313" s="204" t="s">
        <v>125</v>
      </c>
      <c r="L313" s="45"/>
      <c r="M313" s="209" t="s">
        <v>19</v>
      </c>
      <c r="N313" s="210" t="s">
        <v>47</v>
      </c>
      <c r="O313" s="85"/>
      <c r="P313" s="211">
        <f>O313*H313</f>
        <v>0</v>
      </c>
      <c r="Q313" s="211">
        <v>0.11240500000000001</v>
      </c>
      <c r="R313" s="211">
        <f>Q313*H313</f>
        <v>0.44962000000000002</v>
      </c>
      <c r="S313" s="211">
        <v>0</v>
      </c>
      <c r="T313" s="212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3" t="s">
        <v>126</v>
      </c>
      <c r="AT313" s="213" t="s">
        <v>121</v>
      </c>
      <c r="AU313" s="213" t="s">
        <v>127</v>
      </c>
      <c r="AY313" s="18" t="s">
        <v>117</v>
      </c>
      <c r="BE313" s="214">
        <f>IF(N313="základní",J313,0)</f>
        <v>0</v>
      </c>
      <c r="BF313" s="214">
        <f>IF(N313="snížená",J313,0)</f>
        <v>0</v>
      </c>
      <c r="BG313" s="214">
        <f>IF(N313="zákl. přenesená",J313,0)</f>
        <v>0</v>
      </c>
      <c r="BH313" s="214">
        <f>IF(N313="sníž. přenesená",J313,0)</f>
        <v>0</v>
      </c>
      <c r="BI313" s="214">
        <f>IF(N313="nulová",J313,0)</f>
        <v>0</v>
      </c>
      <c r="BJ313" s="18" t="s">
        <v>81</v>
      </c>
      <c r="BK313" s="214">
        <f>ROUND(I313*H313,2)</f>
        <v>0</v>
      </c>
      <c r="BL313" s="18" t="s">
        <v>126</v>
      </c>
      <c r="BM313" s="213" t="s">
        <v>669</v>
      </c>
    </row>
    <row r="314" s="2" customFormat="1">
      <c r="A314" s="39"/>
      <c r="B314" s="40"/>
      <c r="C314" s="41"/>
      <c r="D314" s="215" t="s">
        <v>129</v>
      </c>
      <c r="E314" s="41"/>
      <c r="F314" s="216" t="s">
        <v>670</v>
      </c>
      <c r="G314" s="41"/>
      <c r="H314" s="41"/>
      <c r="I314" s="217"/>
      <c r="J314" s="41"/>
      <c r="K314" s="41"/>
      <c r="L314" s="45"/>
      <c r="M314" s="218"/>
      <c r="N314" s="219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129</v>
      </c>
      <c r="AU314" s="18" t="s">
        <v>127</v>
      </c>
    </row>
    <row r="315" s="2" customFormat="1" ht="16.5" customHeight="1">
      <c r="A315" s="39"/>
      <c r="B315" s="40"/>
      <c r="C315" s="244" t="s">
        <v>671</v>
      </c>
      <c r="D315" s="244" t="s">
        <v>265</v>
      </c>
      <c r="E315" s="245" t="s">
        <v>672</v>
      </c>
      <c r="F315" s="246" t="s">
        <v>673</v>
      </c>
      <c r="G315" s="247" t="s">
        <v>150</v>
      </c>
      <c r="H315" s="248">
        <v>4</v>
      </c>
      <c r="I315" s="249"/>
      <c r="J315" s="250">
        <f>ROUND(I315*H315,2)</f>
        <v>0</v>
      </c>
      <c r="K315" s="246" t="s">
        <v>125</v>
      </c>
      <c r="L315" s="251"/>
      <c r="M315" s="252" t="s">
        <v>19</v>
      </c>
      <c r="N315" s="253" t="s">
        <v>47</v>
      </c>
      <c r="O315" s="85"/>
      <c r="P315" s="211">
        <f>O315*H315</f>
        <v>0</v>
      </c>
      <c r="Q315" s="211">
        <v>0.0061000000000000004</v>
      </c>
      <c r="R315" s="211">
        <f>Q315*H315</f>
        <v>0.024400000000000002</v>
      </c>
      <c r="S315" s="211">
        <v>0</v>
      </c>
      <c r="T315" s="212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3" t="s">
        <v>163</v>
      </c>
      <c r="AT315" s="213" t="s">
        <v>265</v>
      </c>
      <c r="AU315" s="213" t="s">
        <v>127</v>
      </c>
      <c r="AY315" s="18" t="s">
        <v>117</v>
      </c>
      <c r="BE315" s="214">
        <f>IF(N315="základní",J315,0)</f>
        <v>0</v>
      </c>
      <c r="BF315" s="214">
        <f>IF(N315="snížená",J315,0)</f>
        <v>0</v>
      </c>
      <c r="BG315" s="214">
        <f>IF(N315="zákl. přenesená",J315,0)</f>
        <v>0</v>
      </c>
      <c r="BH315" s="214">
        <f>IF(N315="sníž. přenesená",J315,0)</f>
        <v>0</v>
      </c>
      <c r="BI315" s="214">
        <f>IF(N315="nulová",J315,0)</f>
        <v>0</v>
      </c>
      <c r="BJ315" s="18" t="s">
        <v>81</v>
      </c>
      <c r="BK315" s="214">
        <f>ROUND(I315*H315,2)</f>
        <v>0</v>
      </c>
      <c r="BL315" s="18" t="s">
        <v>126</v>
      </c>
      <c r="BM315" s="213" t="s">
        <v>674</v>
      </c>
    </row>
    <row r="316" s="2" customFormat="1" ht="16.5" customHeight="1">
      <c r="A316" s="39"/>
      <c r="B316" s="40"/>
      <c r="C316" s="202" t="s">
        <v>675</v>
      </c>
      <c r="D316" s="202" t="s">
        <v>121</v>
      </c>
      <c r="E316" s="203" t="s">
        <v>676</v>
      </c>
      <c r="F316" s="204" t="s">
        <v>677</v>
      </c>
      <c r="G316" s="205" t="s">
        <v>150</v>
      </c>
      <c r="H316" s="206">
        <v>9</v>
      </c>
      <c r="I316" s="207"/>
      <c r="J316" s="208">
        <f>ROUND(I316*H316,2)</f>
        <v>0</v>
      </c>
      <c r="K316" s="204" t="s">
        <v>125</v>
      </c>
      <c r="L316" s="45"/>
      <c r="M316" s="209" t="s">
        <v>19</v>
      </c>
      <c r="N316" s="210" t="s">
        <v>47</v>
      </c>
      <c r="O316" s="85"/>
      <c r="P316" s="211">
        <f>O316*H316</f>
        <v>0</v>
      </c>
      <c r="Q316" s="211">
        <v>0.00069999999999999999</v>
      </c>
      <c r="R316" s="211">
        <f>Q316*H316</f>
        <v>0.0063</v>
      </c>
      <c r="S316" s="211">
        <v>0</v>
      </c>
      <c r="T316" s="212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3" t="s">
        <v>126</v>
      </c>
      <c r="AT316" s="213" t="s">
        <v>121</v>
      </c>
      <c r="AU316" s="213" t="s">
        <v>127</v>
      </c>
      <c r="AY316" s="18" t="s">
        <v>117</v>
      </c>
      <c r="BE316" s="214">
        <f>IF(N316="základní",J316,0)</f>
        <v>0</v>
      </c>
      <c r="BF316" s="214">
        <f>IF(N316="snížená",J316,0)</f>
        <v>0</v>
      </c>
      <c r="BG316" s="214">
        <f>IF(N316="zákl. přenesená",J316,0)</f>
        <v>0</v>
      </c>
      <c r="BH316" s="214">
        <f>IF(N316="sníž. přenesená",J316,0)</f>
        <v>0</v>
      </c>
      <c r="BI316" s="214">
        <f>IF(N316="nulová",J316,0)</f>
        <v>0</v>
      </c>
      <c r="BJ316" s="18" t="s">
        <v>81</v>
      </c>
      <c r="BK316" s="214">
        <f>ROUND(I316*H316,2)</f>
        <v>0</v>
      </c>
      <c r="BL316" s="18" t="s">
        <v>126</v>
      </c>
      <c r="BM316" s="213" t="s">
        <v>678</v>
      </c>
    </row>
    <row r="317" s="2" customFormat="1">
      <c r="A317" s="39"/>
      <c r="B317" s="40"/>
      <c r="C317" s="41"/>
      <c r="D317" s="215" t="s">
        <v>129</v>
      </c>
      <c r="E317" s="41"/>
      <c r="F317" s="216" t="s">
        <v>679</v>
      </c>
      <c r="G317" s="41"/>
      <c r="H317" s="41"/>
      <c r="I317" s="217"/>
      <c r="J317" s="41"/>
      <c r="K317" s="41"/>
      <c r="L317" s="45"/>
      <c r="M317" s="218"/>
      <c r="N317" s="219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129</v>
      </c>
      <c r="AU317" s="18" t="s">
        <v>127</v>
      </c>
    </row>
    <row r="318" s="2" customFormat="1" ht="16.5" customHeight="1">
      <c r="A318" s="39"/>
      <c r="B318" s="40"/>
      <c r="C318" s="244" t="s">
        <v>680</v>
      </c>
      <c r="D318" s="244" t="s">
        <v>265</v>
      </c>
      <c r="E318" s="245" t="s">
        <v>681</v>
      </c>
      <c r="F318" s="246" t="s">
        <v>682</v>
      </c>
      <c r="G318" s="247" t="s">
        <v>150</v>
      </c>
      <c r="H318" s="248">
        <v>4</v>
      </c>
      <c r="I318" s="249"/>
      <c r="J318" s="250">
        <f>ROUND(I318*H318,2)</f>
        <v>0</v>
      </c>
      <c r="K318" s="246" t="s">
        <v>125</v>
      </c>
      <c r="L318" s="251"/>
      <c r="M318" s="252" t="s">
        <v>19</v>
      </c>
      <c r="N318" s="253" t="s">
        <v>47</v>
      </c>
      <c r="O318" s="85"/>
      <c r="P318" s="211">
        <f>O318*H318</f>
        <v>0</v>
      </c>
      <c r="Q318" s="211">
        <v>0.0035000000000000001</v>
      </c>
      <c r="R318" s="211">
        <f>Q318*H318</f>
        <v>0.014</v>
      </c>
      <c r="S318" s="211">
        <v>0</v>
      </c>
      <c r="T318" s="212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3" t="s">
        <v>163</v>
      </c>
      <c r="AT318" s="213" t="s">
        <v>265</v>
      </c>
      <c r="AU318" s="213" t="s">
        <v>127</v>
      </c>
      <c r="AY318" s="18" t="s">
        <v>117</v>
      </c>
      <c r="BE318" s="214">
        <f>IF(N318="základní",J318,0)</f>
        <v>0</v>
      </c>
      <c r="BF318" s="214">
        <f>IF(N318="snížená",J318,0)</f>
        <v>0</v>
      </c>
      <c r="BG318" s="214">
        <f>IF(N318="zákl. přenesená",J318,0)</f>
        <v>0</v>
      </c>
      <c r="BH318" s="214">
        <f>IF(N318="sníž. přenesená",J318,0)</f>
        <v>0</v>
      </c>
      <c r="BI318" s="214">
        <f>IF(N318="nulová",J318,0)</f>
        <v>0</v>
      </c>
      <c r="BJ318" s="18" t="s">
        <v>81</v>
      </c>
      <c r="BK318" s="214">
        <f>ROUND(I318*H318,2)</f>
        <v>0</v>
      </c>
      <c r="BL318" s="18" t="s">
        <v>126</v>
      </c>
      <c r="BM318" s="213" t="s">
        <v>683</v>
      </c>
    </row>
    <row r="319" s="2" customFormat="1" ht="16.5" customHeight="1">
      <c r="A319" s="39"/>
      <c r="B319" s="40"/>
      <c r="C319" s="244" t="s">
        <v>684</v>
      </c>
      <c r="D319" s="244" t="s">
        <v>265</v>
      </c>
      <c r="E319" s="245" t="s">
        <v>685</v>
      </c>
      <c r="F319" s="246" t="s">
        <v>686</v>
      </c>
      <c r="G319" s="247" t="s">
        <v>150</v>
      </c>
      <c r="H319" s="248">
        <v>4</v>
      </c>
      <c r="I319" s="249"/>
      <c r="J319" s="250">
        <f>ROUND(I319*H319,2)</f>
        <v>0</v>
      </c>
      <c r="K319" s="246" t="s">
        <v>125</v>
      </c>
      <c r="L319" s="251"/>
      <c r="M319" s="252" t="s">
        <v>19</v>
      </c>
      <c r="N319" s="253" t="s">
        <v>47</v>
      </c>
      <c r="O319" s="85"/>
      <c r="P319" s="211">
        <f>O319*H319</f>
        <v>0</v>
      </c>
      <c r="Q319" s="211">
        <v>0.00089999999999999998</v>
      </c>
      <c r="R319" s="211">
        <f>Q319*H319</f>
        <v>0.0035999999999999999</v>
      </c>
      <c r="S319" s="211">
        <v>0</v>
      </c>
      <c r="T319" s="212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3" t="s">
        <v>163</v>
      </c>
      <c r="AT319" s="213" t="s">
        <v>265</v>
      </c>
      <c r="AU319" s="213" t="s">
        <v>127</v>
      </c>
      <c r="AY319" s="18" t="s">
        <v>117</v>
      </c>
      <c r="BE319" s="214">
        <f>IF(N319="základní",J319,0)</f>
        <v>0</v>
      </c>
      <c r="BF319" s="214">
        <f>IF(N319="snížená",J319,0)</f>
        <v>0</v>
      </c>
      <c r="BG319" s="214">
        <f>IF(N319="zákl. přenesená",J319,0)</f>
        <v>0</v>
      </c>
      <c r="BH319" s="214">
        <f>IF(N319="sníž. přenesená",J319,0)</f>
        <v>0</v>
      </c>
      <c r="BI319" s="214">
        <f>IF(N319="nulová",J319,0)</f>
        <v>0</v>
      </c>
      <c r="BJ319" s="18" t="s">
        <v>81</v>
      </c>
      <c r="BK319" s="214">
        <f>ROUND(I319*H319,2)</f>
        <v>0</v>
      </c>
      <c r="BL319" s="18" t="s">
        <v>126</v>
      </c>
      <c r="BM319" s="213" t="s">
        <v>687</v>
      </c>
    </row>
    <row r="320" s="2" customFormat="1" ht="16.5" customHeight="1">
      <c r="A320" s="39"/>
      <c r="B320" s="40"/>
      <c r="C320" s="244" t="s">
        <v>688</v>
      </c>
      <c r="D320" s="244" t="s">
        <v>265</v>
      </c>
      <c r="E320" s="245" t="s">
        <v>689</v>
      </c>
      <c r="F320" s="246" t="s">
        <v>690</v>
      </c>
      <c r="G320" s="247" t="s">
        <v>150</v>
      </c>
      <c r="H320" s="248">
        <v>1</v>
      </c>
      <c r="I320" s="249"/>
      <c r="J320" s="250">
        <f>ROUND(I320*H320,2)</f>
        <v>0</v>
      </c>
      <c r="K320" s="246" t="s">
        <v>125</v>
      </c>
      <c r="L320" s="251"/>
      <c r="M320" s="252" t="s">
        <v>19</v>
      </c>
      <c r="N320" s="253" t="s">
        <v>47</v>
      </c>
      <c r="O320" s="85"/>
      <c r="P320" s="211">
        <f>O320*H320</f>
        <v>0</v>
      </c>
      <c r="Q320" s="211">
        <v>0.0016999999999999999</v>
      </c>
      <c r="R320" s="211">
        <f>Q320*H320</f>
        <v>0.0016999999999999999</v>
      </c>
      <c r="S320" s="211">
        <v>0</v>
      </c>
      <c r="T320" s="212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3" t="s">
        <v>163</v>
      </c>
      <c r="AT320" s="213" t="s">
        <v>265</v>
      </c>
      <c r="AU320" s="213" t="s">
        <v>127</v>
      </c>
      <c r="AY320" s="18" t="s">
        <v>117</v>
      </c>
      <c r="BE320" s="214">
        <f>IF(N320="základní",J320,0)</f>
        <v>0</v>
      </c>
      <c r="BF320" s="214">
        <f>IF(N320="snížená",J320,0)</f>
        <v>0</v>
      </c>
      <c r="BG320" s="214">
        <f>IF(N320="zákl. přenesená",J320,0)</f>
        <v>0</v>
      </c>
      <c r="BH320" s="214">
        <f>IF(N320="sníž. přenesená",J320,0)</f>
        <v>0</v>
      </c>
      <c r="BI320" s="214">
        <f>IF(N320="nulová",J320,0)</f>
        <v>0</v>
      </c>
      <c r="BJ320" s="18" t="s">
        <v>81</v>
      </c>
      <c r="BK320" s="214">
        <f>ROUND(I320*H320,2)</f>
        <v>0</v>
      </c>
      <c r="BL320" s="18" t="s">
        <v>126</v>
      </c>
      <c r="BM320" s="213" t="s">
        <v>691</v>
      </c>
    </row>
    <row r="321" s="2" customFormat="1" ht="24.15" customHeight="1">
      <c r="A321" s="39"/>
      <c r="B321" s="40"/>
      <c r="C321" s="202" t="s">
        <v>692</v>
      </c>
      <c r="D321" s="202" t="s">
        <v>121</v>
      </c>
      <c r="E321" s="203" t="s">
        <v>693</v>
      </c>
      <c r="F321" s="204" t="s">
        <v>694</v>
      </c>
      <c r="G321" s="205" t="s">
        <v>133</v>
      </c>
      <c r="H321" s="206">
        <v>4</v>
      </c>
      <c r="I321" s="207"/>
      <c r="J321" s="208">
        <f>ROUND(I321*H321,2)</f>
        <v>0</v>
      </c>
      <c r="K321" s="204" t="s">
        <v>125</v>
      </c>
      <c r="L321" s="45"/>
      <c r="M321" s="209" t="s">
        <v>19</v>
      </c>
      <c r="N321" s="210" t="s">
        <v>47</v>
      </c>
      <c r="O321" s="85"/>
      <c r="P321" s="211">
        <f>O321*H321</f>
        <v>0</v>
      </c>
      <c r="Q321" s="211">
        <v>1.22E-05</v>
      </c>
      <c r="R321" s="211">
        <f>Q321*H321</f>
        <v>4.88E-05</v>
      </c>
      <c r="S321" s="211">
        <v>0</v>
      </c>
      <c r="T321" s="212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3" t="s">
        <v>126</v>
      </c>
      <c r="AT321" s="213" t="s">
        <v>121</v>
      </c>
      <c r="AU321" s="213" t="s">
        <v>127</v>
      </c>
      <c r="AY321" s="18" t="s">
        <v>117</v>
      </c>
      <c r="BE321" s="214">
        <f>IF(N321="základní",J321,0)</f>
        <v>0</v>
      </c>
      <c r="BF321" s="214">
        <f>IF(N321="snížená",J321,0)</f>
        <v>0</v>
      </c>
      <c r="BG321" s="214">
        <f>IF(N321="zákl. přenesená",J321,0)</f>
        <v>0</v>
      </c>
      <c r="BH321" s="214">
        <f>IF(N321="sníž. přenesená",J321,0)</f>
        <v>0</v>
      </c>
      <c r="BI321" s="214">
        <f>IF(N321="nulová",J321,0)</f>
        <v>0</v>
      </c>
      <c r="BJ321" s="18" t="s">
        <v>81</v>
      </c>
      <c r="BK321" s="214">
        <f>ROUND(I321*H321,2)</f>
        <v>0</v>
      </c>
      <c r="BL321" s="18" t="s">
        <v>126</v>
      </c>
      <c r="BM321" s="213" t="s">
        <v>695</v>
      </c>
    </row>
    <row r="322" s="2" customFormat="1">
      <c r="A322" s="39"/>
      <c r="B322" s="40"/>
      <c r="C322" s="41"/>
      <c r="D322" s="215" t="s">
        <v>129</v>
      </c>
      <c r="E322" s="41"/>
      <c r="F322" s="216" t="s">
        <v>696</v>
      </c>
      <c r="G322" s="41"/>
      <c r="H322" s="41"/>
      <c r="I322" s="217"/>
      <c r="J322" s="41"/>
      <c r="K322" s="41"/>
      <c r="L322" s="45"/>
      <c r="M322" s="218"/>
      <c r="N322" s="219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129</v>
      </c>
      <c r="AU322" s="18" t="s">
        <v>127</v>
      </c>
    </row>
    <row r="323" s="2" customFormat="1" ht="16.5" customHeight="1">
      <c r="A323" s="39"/>
      <c r="B323" s="40"/>
      <c r="C323" s="202" t="s">
        <v>697</v>
      </c>
      <c r="D323" s="202" t="s">
        <v>121</v>
      </c>
      <c r="E323" s="203" t="s">
        <v>698</v>
      </c>
      <c r="F323" s="204" t="s">
        <v>699</v>
      </c>
      <c r="G323" s="205" t="s">
        <v>133</v>
      </c>
      <c r="H323" s="206">
        <v>4</v>
      </c>
      <c r="I323" s="207"/>
      <c r="J323" s="208">
        <f>ROUND(I323*H323,2)</f>
        <v>0</v>
      </c>
      <c r="K323" s="204" t="s">
        <v>125</v>
      </c>
      <c r="L323" s="45"/>
      <c r="M323" s="209" t="s">
        <v>19</v>
      </c>
      <c r="N323" s="210" t="s">
        <v>47</v>
      </c>
      <c r="O323" s="85"/>
      <c r="P323" s="211">
        <f>O323*H323</f>
        <v>0</v>
      </c>
      <c r="Q323" s="211">
        <v>0.0011999999999999999</v>
      </c>
      <c r="R323" s="211">
        <f>Q323*H323</f>
        <v>0.0047999999999999996</v>
      </c>
      <c r="S323" s="211">
        <v>0</v>
      </c>
      <c r="T323" s="212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3" t="s">
        <v>126</v>
      </c>
      <c r="AT323" s="213" t="s">
        <v>121</v>
      </c>
      <c r="AU323" s="213" t="s">
        <v>127</v>
      </c>
      <c r="AY323" s="18" t="s">
        <v>117</v>
      </c>
      <c r="BE323" s="214">
        <f>IF(N323="základní",J323,0)</f>
        <v>0</v>
      </c>
      <c r="BF323" s="214">
        <f>IF(N323="snížená",J323,0)</f>
        <v>0</v>
      </c>
      <c r="BG323" s="214">
        <f>IF(N323="zákl. přenesená",J323,0)</f>
        <v>0</v>
      </c>
      <c r="BH323" s="214">
        <f>IF(N323="sníž. přenesená",J323,0)</f>
        <v>0</v>
      </c>
      <c r="BI323" s="214">
        <f>IF(N323="nulová",J323,0)</f>
        <v>0</v>
      </c>
      <c r="BJ323" s="18" t="s">
        <v>81</v>
      </c>
      <c r="BK323" s="214">
        <f>ROUND(I323*H323,2)</f>
        <v>0</v>
      </c>
      <c r="BL323" s="18" t="s">
        <v>126</v>
      </c>
      <c r="BM323" s="213" t="s">
        <v>700</v>
      </c>
    </row>
    <row r="324" s="2" customFormat="1">
      <c r="A324" s="39"/>
      <c r="B324" s="40"/>
      <c r="C324" s="41"/>
      <c r="D324" s="215" t="s">
        <v>129</v>
      </c>
      <c r="E324" s="41"/>
      <c r="F324" s="216" t="s">
        <v>701</v>
      </c>
      <c r="G324" s="41"/>
      <c r="H324" s="41"/>
      <c r="I324" s="217"/>
      <c r="J324" s="41"/>
      <c r="K324" s="41"/>
      <c r="L324" s="45"/>
      <c r="M324" s="218"/>
      <c r="N324" s="219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129</v>
      </c>
      <c r="AU324" s="18" t="s">
        <v>127</v>
      </c>
    </row>
    <row r="325" s="2" customFormat="1" ht="16.5" customHeight="1">
      <c r="A325" s="39"/>
      <c r="B325" s="40"/>
      <c r="C325" s="202" t="s">
        <v>702</v>
      </c>
      <c r="D325" s="202" t="s">
        <v>121</v>
      </c>
      <c r="E325" s="203" t="s">
        <v>703</v>
      </c>
      <c r="F325" s="204" t="s">
        <v>704</v>
      </c>
      <c r="G325" s="205" t="s">
        <v>150</v>
      </c>
      <c r="H325" s="206">
        <v>500</v>
      </c>
      <c r="I325" s="207"/>
      <c r="J325" s="208">
        <f>ROUND(I325*H325,2)</f>
        <v>0</v>
      </c>
      <c r="K325" s="204" t="s">
        <v>19</v>
      </c>
      <c r="L325" s="45"/>
      <c r="M325" s="209" t="s">
        <v>19</v>
      </c>
      <c r="N325" s="210" t="s">
        <v>47</v>
      </c>
      <c r="O325" s="85"/>
      <c r="P325" s="211">
        <f>O325*H325</f>
        <v>0</v>
      </c>
      <c r="Q325" s="211">
        <v>0</v>
      </c>
      <c r="R325" s="211">
        <f>Q325*H325</f>
        <v>0</v>
      </c>
      <c r="S325" s="211">
        <v>0</v>
      </c>
      <c r="T325" s="212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3" t="s">
        <v>126</v>
      </c>
      <c r="AT325" s="213" t="s">
        <v>121</v>
      </c>
      <c r="AU325" s="213" t="s">
        <v>127</v>
      </c>
      <c r="AY325" s="18" t="s">
        <v>117</v>
      </c>
      <c r="BE325" s="214">
        <f>IF(N325="základní",J325,0)</f>
        <v>0</v>
      </c>
      <c r="BF325" s="214">
        <f>IF(N325="snížená",J325,0)</f>
        <v>0</v>
      </c>
      <c r="BG325" s="214">
        <f>IF(N325="zákl. přenesená",J325,0)</f>
        <v>0</v>
      </c>
      <c r="BH325" s="214">
        <f>IF(N325="sníž. přenesená",J325,0)</f>
        <v>0</v>
      </c>
      <c r="BI325" s="214">
        <f>IF(N325="nulová",J325,0)</f>
        <v>0</v>
      </c>
      <c r="BJ325" s="18" t="s">
        <v>81</v>
      </c>
      <c r="BK325" s="214">
        <f>ROUND(I325*H325,2)</f>
        <v>0</v>
      </c>
      <c r="BL325" s="18" t="s">
        <v>126</v>
      </c>
      <c r="BM325" s="213" t="s">
        <v>705</v>
      </c>
    </row>
    <row r="326" s="12" customFormat="1" ht="22.8" customHeight="1">
      <c r="A326" s="12"/>
      <c r="B326" s="186"/>
      <c r="C326" s="187"/>
      <c r="D326" s="188" t="s">
        <v>75</v>
      </c>
      <c r="E326" s="200" t="s">
        <v>706</v>
      </c>
      <c r="F326" s="200" t="s">
        <v>707</v>
      </c>
      <c r="G326" s="187"/>
      <c r="H326" s="187"/>
      <c r="I326" s="190"/>
      <c r="J326" s="201">
        <f>BK326</f>
        <v>0</v>
      </c>
      <c r="K326" s="187"/>
      <c r="L326" s="192"/>
      <c r="M326" s="193"/>
      <c r="N326" s="194"/>
      <c r="O326" s="194"/>
      <c r="P326" s="195">
        <f>SUM(P327:P328)</f>
        <v>0</v>
      </c>
      <c r="Q326" s="194"/>
      <c r="R326" s="195">
        <f>SUM(R327:R328)</f>
        <v>0</v>
      </c>
      <c r="S326" s="194"/>
      <c r="T326" s="196">
        <f>SUM(T327:T328)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97" t="s">
        <v>81</v>
      </c>
      <c r="AT326" s="198" t="s">
        <v>75</v>
      </c>
      <c r="AU326" s="198" t="s">
        <v>81</v>
      </c>
      <c r="AY326" s="197" t="s">
        <v>117</v>
      </c>
      <c r="BK326" s="199">
        <f>SUM(BK327:BK328)</f>
        <v>0</v>
      </c>
    </row>
    <row r="327" s="2" customFormat="1" ht="24.15" customHeight="1">
      <c r="A327" s="39"/>
      <c r="B327" s="40"/>
      <c r="C327" s="202" t="s">
        <v>708</v>
      </c>
      <c r="D327" s="202" t="s">
        <v>121</v>
      </c>
      <c r="E327" s="203" t="s">
        <v>709</v>
      </c>
      <c r="F327" s="204" t="s">
        <v>710</v>
      </c>
      <c r="G327" s="205" t="s">
        <v>200</v>
      </c>
      <c r="H327" s="206">
        <v>350.60899999999998</v>
      </c>
      <c r="I327" s="207"/>
      <c r="J327" s="208">
        <f>ROUND(I327*H327,2)</f>
        <v>0</v>
      </c>
      <c r="K327" s="204" t="s">
        <v>125</v>
      </c>
      <c r="L327" s="45"/>
      <c r="M327" s="209" t="s">
        <v>19</v>
      </c>
      <c r="N327" s="210" t="s">
        <v>47</v>
      </c>
      <c r="O327" s="85"/>
      <c r="P327" s="211">
        <f>O327*H327</f>
        <v>0</v>
      </c>
      <c r="Q327" s="211">
        <v>0</v>
      </c>
      <c r="R327" s="211">
        <f>Q327*H327</f>
        <v>0</v>
      </c>
      <c r="S327" s="211">
        <v>0</v>
      </c>
      <c r="T327" s="212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3" t="s">
        <v>126</v>
      </c>
      <c r="AT327" s="213" t="s">
        <v>121</v>
      </c>
      <c r="AU327" s="213" t="s">
        <v>86</v>
      </c>
      <c r="AY327" s="18" t="s">
        <v>117</v>
      </c>
      <c r="BE327" s="214">
        <f>IF(N327="základní",J327,0)</f>
        <v>0</v>
      </c>
      <c r="BF327" s="214">
        <f>IF(N327="snížená",J327,0)</f>
        <v>0</v>
      </c>
      <c r="BG327" s="214">
        <f>IF(N327="zákl. přenesená",J327,0)</f>
        <v>0</v>
      </c>
      <c r="BH327" s="214">
        <f>IF(N327="sníž. přenesená",J327,0)</f>
        <v>0</v>
      </c>
      <c r="BI327" s="214">
        <f>IF(N327="nulová",J327,0)</f>
        <v>0</v>
      </c>
      <c r="BJ327" s="18" t="s">
        <v>81</v>
      </c>
      <c r="BK327" s="214">
        <f>ROUND(I327*H327,2)</f>
        <v>0</v>
      </c>
      <c r="BL327" s="18" t="s">
        <v>126</v>
      </c>
      <c r="BM327" s="213" t="s">
        <v>711</v>
      </c>
    </row>
    <row r="328" s="2" customFormat="1">
      <c r="A328" s="39"/>
      <c r="B328" s="40"/>
      <c r="C328" s="41"/>
      <c r="D328" s="215" t="s">
        <v>129</v>
      </c>
      <c r="E328" s="41"/>
      <c r="F328" s="216" t="s">
        <v>712</v>
      </c>
      <c r="G328" s="41"/>
      <c r="H328" s="41"/>
      <c r="I328" s="217"/>
      <c r="J328" s="41"/>
      <c r="K328" s="41"/>
      <c r="L328" s="45"/>
      <c r="M328" s="254"/>
      <c r="N328" s="255"/>
      <c r="O328" s="256"/>
      <c r="P328" s="256"/>
      <c r="Q328" s="256"/>
      <c r="R328" s="256"/>
      <c r="S328" s="256"/>
      <c r="T328" s="257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129</v>
      </c>
      <c r="AU328" s="18" t="s">
        <v>86</v>
      </c>
    </row>
    <row r="329" s="2" customFormat="1" ht="6.96" customHeight="1">
      <c r="A329" s="39"/>
      <c r="B329" s="60"/>
      <c r="C329" s="61"/>
      <c r="D329" s="61"/>
      <c r="E329" s="61"/>
      <c r="F329" s="61"/>
      <c r="G329" s="61"/>
      <c r="H329" s="61"/>
      <c r="I329" s="61"/>
      <c r="J329" s="61"/>
      <c r="K329" s="61"/>
      <c r="L329" s="45"/>
      <c r="M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</sheetData>
  <sheetProtection sheet="1" autoFilter="0" formatColumns="0" formatRows="0" objects="1" scenarios="1" spinCount="100000" saltValue="sokeUK25gmon61FksBEnU3lIalsYROHCNldm9KeFfUKvDNQuIdOHkqjX4ER8IrhkxyKiYnA/5dNKrqR/RuWZtA==" hashValue="hvR4Hq3+4laHfKkDDdvw8KAlr6ElD+UKJkZmWaSwlyRUM2jzpwcM3DtqMcWbT0ASQ56ssZHgDHX4zHQINtOJCQ==" algorithmName="SHA-512" password="C4E3"/>
  <autoFilter ref="C82:K328"/>
  <mergeCells count="6">
    <mergeCell ref="E7:H7"/>
    <mergeCell ref="E16:H16"/>
    <mergeCell ref="E25:H25"/>
    <mergeCell ref="E46:H46"/>
    <mergeCell ref="E75:H75"/>
    <mergeCell ref="L2:V2"/>
  </mergeCells>
  <hyperlinks>
    <hyperlink ref="F88" r:id="rId1" display="https://podminky.urs.cz/item/CS_URS_2024_02/919735112"/>
    <hyperlink ref="F90" r:id="rId2" display="https://podminky.urs.cz/item/CS_URS_2024_02/113107342"/>
    <hyperlink ref="F93" r:id="rId3" display="https://podminky.urs.cz/item/CS_URS_2024_02/113107323"/>
    <hyperlink ref="F96" r:id="rId4" display="https://podminky.urs.cz/item/CS_URS_2024_02/113106123"/>
    <hyperlink ref="F98" r:id="rId5" display="https://podminky.urs.cz/item/CS_URS_2024_02/184818242"/>
    <hyperlink ref="F100" r:id="rId6" display="https://podminky.urs.cz/item/CS_URS_2024_02/919726122"/>
    <hyperlink ref="F102" r:id="rId7" display="https://podminky.urs.cz/item/CS_URS_2024_02/113202111"/>
    <hyperlink ref="F104" r:id="rId8" display="https://podminky.urs.cz/item/CS_URS_2024_02/966006132"/>
    <hyperlink ref="F106" r:id="rId9" display="https://podminky.urs.cz/item/CS_URS_2024_02/358315114"/>
    <hyperlink ref="F108" r:id="rId10" display="https://podminky.urs.cz/item/CS_URS_2024_02/112101102"/>
    <hyperlink ref="F110" r:id="rId11" display="https://podminky.urs.cz/item/CS_URS_2024_02/112251102"/>
    <hyperlink ref="F112" r:id="rId12" display="https://podminky.urs.cz/item/CS_URS_2024_02/162201402"/>
    <hyperlink ref="F114" r:id="rId13" display="https://podminky.urs.cz/item/CS_URS_2024_02/162201412"/>
    <hyperlink ref="F116" r:id="rId14" display="https://podminky.urs.cz/item/CS_URS_2024_02/162201422"/>
    <hyperlink ref="F118" r:id="rId15" display="https://podminky.urs.cz/item/CS_URS_2024_02/997221551"/>
    <hyperlink ref="F120" r:id="rId16" display="https://podminky.urs.cz/item/CS_URS_2024_02/997221559"/>
    <hyperlink ref="F123" r:id="rId17" display="https://podminky.urs.cz/item/CS_URS_2024_02/997221861"/>
    <hyperlink ref="F125" r:id="rId18" display="https://podminky.urs.cz/item/CS_URS_2024_02/997221873"/>
    <hyperlink ref="F127" r:id="rId19" display="https://podminky.urs.cz/item/CS_URS_2024_02/997221875"/>
    <hyperlink ref="F129" r:id="rId20" display="https://podminky.urs.cz/item/CS_URS_2024_02/997221858"/>
    <hyperlink ref="F132" r:id="rId21" display="https://podminky.urs.cz/item/CS_URS_2024_02/121151113"/>
    <hyperlink ref="F134" r:id="rId22" display="https://podminky.urs.cz/item/CS_URS_2024_02/122211101"/>
    <hyperlink ref="F136" r:id="rId23" display="https://podminky.urs.cz/item/CS_URS_2024_02/122251103"/>
    <hyperlink ref="F138" r:id="rId24" display="https://podminky.urs.cz/item/CS_URS_2024_02/132251102"/>
    <hyperlink ref="F142" r:id="rId25" display="https://podminky.urs.cz/item/CS_URS_2024_02/133251101"/>
    <hyperlink ref="F144" r:id="rId26" display="https://podminky.urs.cz/item/CS_URS_2024_02/174151101"/>
    <hyperlink ref="F152" r:id="rId27" display="https://podminky.urs.cz/item/CS_URS_2024_02/162751117"/>
    <hyperlink ref="F155" r:id="rId28" display="https://podminky.urs.cz/item/CS_URS_2024_02/171251201"/>
    <hyperlink ref="F157" r:id="rId29" display="https://podminky.urs.cz/item/CS_URS_2024_02/171201231"/>
    <hyperlink ref="F160" r:id="rId30" display="https://podminky.urs.cz/item/CS_URS_2024_02/181951112"/>
    <hyperlink ref="F163" r:id="rId31" display="https://podminky.urs.cz/item/CS_URS_2024_02/043154000"/>
    <hyperlink ref="F166" r:id="rId32" display="https://podminky.urs.cz/item/CS_URS_2024_02/122251104.1"/>
    <hyperlink ref="F169" r:id="rId33" display="https://podminky.urs.cz/item/CS_URS_2024_02/122211101.1"/>
    <hyperlink ref="F171" r:id="rId34" display="https://podminky.urs.cz/item/CS_URS_2024_02/162751117"/>
    <hyperlink ref="F174" r:id="rId35" display="https://podminky.urs.cz/item/CS_URS_2024_02/171251201.1"/>
    <hyperlink ref="F176" r:id="rId36" display="https://podminky.urs.cz/item/CS_URS_2024_02/171201231.1"/>
    <hyperlink ref="F179" r:id="rId37" display="https://podminky.urs.cz/item/CS_URS_2024_02/564951313"/>
    <hyperlink ref="F183" r:id="rId38" display="https://podminky.urs.cz/item/CS_URS_2024_02/919726122.1"/>
    <hyperlink ref="F186" r:id="rId39" display="https://podminky.urs.cz/item/CS_URS_2024_02/043154000"/>
    <hyperlink ref="F189" r:id="rId40" display="https://podminky.urs.cz/item/CS_URS_2024_02/181411131"/>
    <hyperlink ref="F192" r:id="rId41" display="https://podminky.urs.cz/item/CS_URS_2024_02/182303111"/>
    <hyperlink ref="F195" r:id="rId42" display="https://podminky.urs.cz/item/CS_URS_2024_02/184853511"/>
    <hyperlink ref="F197" r:id="rId43" display="https://podminky.urs.cz/item/CS_URS_2024_02/183101322"/>
    <hyperlink ref="F200" r:id="rId44" display="https://podminky.urs.cz/item/CS_URS_2024_02/184102118"/>
    <hyperlink ref="F204" r:id="rId45" display="https://podminky.urs.cz/item/CS_URS_2024_02/184215132"/>
    <hyperlink ref="F207" r:id="rId46" display="https://podminky.urs.cz/item/CS_URS_2024_02/184851111"/>
    <hyperlink ref="F210" r:id="rId47" display="https://podminky.urs.cz/item/CS_URS_2024_02/184911431"/>
    <hyperlink ref="F213" r:id="rId48" display="https://podminky.urs.cz/item/CS_URS_2024_02/185804312"/>
    <hyperlink ref="F217" r:id="rId49" display="https://podminky.urs.cz/item/CS_URS_2024_02/564730101"/>
    <hyperlink ref="F225" r:id="rId50" display="https://podminky.urs.cz/item/CS_URS_2024_02/564851011"/>
    <hyperlink ref="F228" r:id="rId51" display="https://podminky.urs.cz/item/CS_URS_2024_02/564871111"/>
    <hyperlink ref="F230" r:id="rId52" display="https://podminky.urs.cz/item/CS_URS_2024_02/564871116"/>
    <hyperlink ref="F232" r:id="rId53" display="https://podminky.urs.cz/item/CS_URS_2024_02/577134031"/>
    <hyperlink ref="F234" r:id="rId54" display="https://podminky.urs.cz/item/CS_URS_2024_02/565155101"/>
    <hyperlink ref="F236" r:id="rId55" display="https://podminky.urs.cz/item/CS_URS_2024_02/573111112"/>
    <hyperlink ref="F238" r:id="rId56" display="https://podminky.urs.cz/item/CS_URS_2024_02/573211106"/>
    <hyperlink ref="F240" r:id="rId57" display="https://podminky.urs.cz/item/CS_URS_2024_02/596212353"/>
    <hyperlink ref="F243" r:id="rId58" display="https://podminky.urs.cz/item/CS_URS_2024_02/593532114"/>
    <hyperlink ref="F247" r:id="rId59" display="https://podminky.urs.cz/item/CS_URS_2024_02/596211113"/>
    <hyperlink ref="F253" r:id="rId60" display="https://podminky.urs.cz/item/CS_URS_2024_02/919732221"/>
    <hyperlink ref="F255" r:id="rId61" display="https://podminky.urs.cz/item/CS_URS_2024_02/043154000"/>
    <hyperlink ref="F258" r:id="rId62" display="https://podminky.urs.cz/item/CS_URS_2024_02/899204112"/>
    <hyperlink ref="F262" r:id="rId63" display="https://podminky.urs.cz/item/CS_URS_2024_02/452112132"/>
    <hyperlink ref="F265" r:id="rId64" display="https://podminky.urs.cz/item/CS_URS_2024_02/895941351"/>
    <hyperlink ref="F268" r:id="rId65" display="https://podminky.urs.cz/item/CS_URS_2024_02/895941362"/>
    <hyperlink ref="F271" r:id="rId66" display="https://podminky.urs.cz/item/CS_URS_2024_02/895941361"/>
    <hyperlink ref="F274" r:id="rId67" display="https://podminky.urs.cz/item/CS_URS_2024_02/895941366"/>
    <hyperlink ref="F277" r:id="rId68" display="https://podminky.urs.cz/item/CS_URS_2024_02/895941343"/>
    <hyperlink ref="F280" r:id="rId69" display="https://podminky.urs.cz/item/CS_URS_2024_02/899620121"/>
    <hyperlink ref="F284" r:id="rId70" display="https://podminky.urs.cz/item/CS_URS_2024_02/212752702"/>
    <hyperlink ref="F287" r:id="rId71" display="https://podminky.urs.cz/item/CS_URS_2024_02/919726121"/>
    <hyperlink ref="F290" r:id="rId72" display="https://podminky.urs.cz/item/CS_URS_2024_02/894812611"/>
    <hyperlink ref="F294" r:id="rId73" display="https://podminky.urs.cz/item/CS_URS_2024_02/871313121"/>
    <hyperlink ref="F297" r:id="rId74" display="https://podminky.urs.cz/item/CS_URS_2024_02/877310310"/>
    <hyperlink ref="F301" r:id="rId75" display="https://podminky.urs.cz/item/CS_URS_2024_02/916231213"/>
    <hyperlink ref="F307" r:id="rId76" display="https://podminky.urs.cz/item/CS_URS_2024_02/916131213"/>
    <hyperlink ref="F314" r:id="rId77" display="https://podminky.urs.cz/item/CS_URS_2024_02/914511112"/>
    <hyperlink ref="F317" r:id="rId78" display="https://podminky.urs.cz/item/CS_URS_2024_02/914111111"/>
    <hyperlink ref="F322" r:id="rId79" display="https://podminky.urs.cz/item/CS_URS_2024_02/915621111"/>
    <hyperlink ref="F324" r:id="rId80" display="https://podminky.urs.cz/item/CS_URS_2024_02/915131111"/>
    <hyperlink ref="F328" r:id="rId81" display="https://podminky.urs.cz/item/CS_URS_2024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1"/>
      <c r="AT3" s="18" t="s">
        <v>86</v>
      </c>
    </row>
    <row r="4" s="1" customFormat="1" ht="24.96" customHeight="1">
      <c r="B4" s="21"/>
      <c r="D4" s="130" t="s">
        <v>87</v>
      </c>
      <c r="L4" s="21"/>
      <c r="M4" s="13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2" t="s">
        <v>16</v>
      </c>
      <c r="L6" s="21"/>
    </row>
    <row r="7" s="1" customFormat="1" ht="16.5" customHeight="1">
      <c r="B7" s="21"/>
      <c r="E7" s="258" t="str">
        <f>'Rekapitulace stavby'!K6</f>
        <v>Výstavba parkovací plochy na ul. Na Kopci v Karviné-Mizerově</v>
      </c>
      <c r="F7" s="132"/>
      <c r="G7" s="132"/>
      <c r="H7" s="132"/>
      <c r="L7" s="21"/>
    </row>
    <row r="8" s="2" customFormat="1" ht="12" customHeight="1">
      <c r="A8" s="39"/>
      <c r="B8" s="45"/>
      <c r="C8" s="39"/>
      <c r="D8" s="132" t="s">
        <v>713</v>
      </c>
      <c r="E8" s="39"/>
      <c r="F8" s="39"/>
      <c r="G8" s="39"/>
      <c r="H8" s="39"/>
      <c r="I8" s="39"/>
      <c r="J8" s="39"/>
      <c r="K8" s="39"/>
      <c r="L8" s="133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4" t="s">
        <v>714</v>
      </c>
      <c r="F9" s="39"/>
      <c r="G9" s="39"/>
      <c r="H9" s="39"/>
      <c r="I9" s="39"/>
      <c r="J9" s="39"/>
      <c r="K9" s="39"/>
      <c r="L9" s="133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3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2" t="s">
        <v>18</v>
      </c>
      <c r="E11" s="39"/>
      <c r="F11" s="135" t="s">
        <v>19</v>
      </c>
      <c r="G11" s="39"/>
      <c r="H11" s="39"/>
      <c r="I11" s="132" t="s">
        <v>20</v>
      </c>
      <c r="J11" s="135" t="s">
        <v>19</v>
      </c>
      <c r="K11" s="39"/>
      <c r="L11" s="133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2" t="s">
        <v>21</v>
      </c>
      <c r="E12" s="39"/>
      <c r="F12" s="135" t="s">
        <v>22</v>
      </c>
      <c r="G12" s="39"/>
      <c r="H12" s="39"/>
      <c r="I12" s="132" t="s">
        <v>23</v>
      </c>
      <c r="J12" s="136" t="str">
        <f>'Rekapitulace stavby'!AN8</f>
        <v>2. 7. 2024</v>
      </c>
      <c r="K12" s="39"/>
      <c r="L12" s="133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3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2" t="s">
        <v>25</v>
      </c>
      <c r="E14" s="39"/>
      <c r="F14" s="39"/>
      <c r="G14" s="39"/>
      <c r="H14" s="39"/>
      <c r="I14" s="132" t="s">
        <v>26</v>
      </c>
      <c r="J14" s="135" t="s">
        <v>27</v>
      </c>
      <c r="K14" s="39"/>
      <c r="L14" s="133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5" t="s">
        <v>28</v>
      </c>
      <c r="F15" s="39"/>
      <c r="G15" s="39"/>
      <c r="H15" s="39"/>
      <c r="I15" s="132" t="s">
        <v>29</v>
      </c>
      <c r="J15" s="135" t="s">
        <v>30</v>
      </c>
      <c r="K15" s="39"/>
      <c r="L15" s="133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3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2" t="s">
        <v>31</v>
      </c>
      <c r="E17" s="39"/>
      <c r="F17" s="39"/>
      <c r="G17" s="39"/>
      <c r="H17" s="39"/>
      <c r="I17" s="132" t="s">
        <v>26</v>
      </c>
      <c r="J17" s="34" t="str">
        <f>'Rekapitulace stavby'!AN13</f>
        <v>Vyplň údaj</v>
      </c>
      <c r="K17" s="39"/>
      <c r="L17" s="133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5"/>
      <c r="G18" s="135"/>
      <c r="H18" s="135"/>
      <c r="I18" s="132" t="s">
        <v>29</v>
      </c>
      <c r="J18" s="34" t="str">
        <f>'Rekapitulace stavby'!AN14</f>
        <v>Vyplň údaj</v>
      </c>
      <c r="K18" s="39"/>
      <c r="L18" s="133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3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2" t="s">
        <v>33</v>
      </c>
      <c r="E20" s="39"/>
      <c r="F20" s="39"/>
      <c r="G20" s="39"/>
      <c r="H20" s="39"/>
      <c r="I20" s="132" t="s">
        <v>26</v>
      </c>
      <c r="J20" s="135" t="str">
        <f>IF('Rekapitulace stavby'!AN16="","",'Rekapitulace stavby'!AN16)</f>
        <v/>
      </c>
      <c r="K20" s="39"/>
      <c r="L20" s="133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5" t="str">
        <f>IF('Rekapitulace stavby'!E17="","",'Rekapitulace stavby'!E17)</f>
        <v xml:space="preserve"> </v>
      </c>
      <c r="F21" s="39"/>
      <c r="G21" s="39"/>
      <c r="H21" s="39"/>
      <c r="I21" s="132" t="s">
        <v>29</v>
      </c>
      <c r="J21" s="135" t="str">
        <f>IF('Rekapitulace stavby'!AN17="","",'Rekapitulace stavby'!AN17)</f>
        <v/>
      </c>
      <c r="K21" s="39"/>
      <c r="L21" s="133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3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2" t="s">
        <v>36</v>
      </c>
      <c r="E23" s="39"/>
      <c r="F23" s="39"/>
      <c r="G23" s="39"/>
      <c r="H23" s="39"/>
      <c r="I23" s="132" t="s">
        <v>26</v>
      </c>
      <c r="J23" s="135" t="s">
        <v>37</v>
      </c>
      <c r="K23" s="39"/>
      <c r="L23" s="133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5" t="s">
        <v>38</v>
      </c>
      <c r="F24" s="39"/>
      <c r="G24" s="39"/>
      <c r="H24" s="39"/>
      <c r="I24" s="132" t="s">
        <v>29</v>
      </c>
      <c r="J24" s="135" t="s">
        <v>39</v>
      </c>
      <c r="K24" s="39"/>
      <c r="L24" s="133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3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2" t="s">
        <v>40</v>
      </c>
      <c r="E26" s="39"/>
      <c r="F26" s="39"/>
      <c r="G26" s="39"/>
      <c r="H26" s="39"/>
      <c r="I26" s="39"/>
      <c r="J26" s="39"/>
      <c r="K26" s="39"/>
      <c r="L26" s="133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3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1"/>
      <c r="E29" s="141"/>
      <c r="F29" s="141"/>
      <c r="G29" s="141"/>
      <c r="H29" s="141"/>
      <c r="I29" s="141"/>
      <c r="J29" s="141"/>
      <c r="K29" s="141"/>
      <c r="L29" s="133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2" t="s">
        <v>42</v>
      </c>
      <c r="E30" s="39"/>
      <c r="F30" s="39"/>
      <c r="G30" s="39"/>
      <c r="H30" s="39"/>
      <c r="I30" s="39"/>
      <c r="J30" s="143">
        <f>ROUND(J80, 2)</f>
        <v>0</v>
      </c>
      <c r="K30" s="39"/>
      <c r="L30" s="133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1"/>
      <c r="E31" s="141"/>
      <c r="F31" s="141"/>
      <c r="G31" s="141"/>
      <c r="H31" s="141"/>
      <c r="I31" s="141"/>
      <c r="J31" s="141"/>
      <c r="K31" s="141"/>
      <c r="L31" s="133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4" t="s">
        <v>44</v>
      </c>
      <c r="G32" s="39"/>
      <c r="H32" s="39"/>
      <c r="I32" s="144" t="s">
        <v>43</v>
      </c>
      <c r="J32" s="144" t="s">
        <v>45</v>
      </c>
      <c r="K32" s="39"/>
      <c r="L32" s="133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5" t="s">
        <v>46</v>
      </c>
      <c r="E33" s="132" t="s">
        <v>47</v>
      </c>
      <c r="F33" s="146">
        <f>ROUND((SUM(BE80:BE90)),  2)</f>
        <v>0</v>
      </c>
      <c r="G33" s="39"/>
      <c r="H33" s="39"/>
      <c r="I33" s="147">
        <v>0.20999999999999999</v>
      </c>
      <c r="J33" s="146">
        <f>ROUND(((SUM(BE80:BE90))*I33),  2)</f>
        <v>0</v>
      </c>
      <c r="K33" s="39"/>
      <c r="L33" s="133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2" t="s">
        <v>48</v>
      </c>
      <c r="F34" s="146">
        <f>ROUND((SUM(BF80:BF90)),  2)</f>
        <v>0</v>
      </c>
      <c r="G34" s="39"/>
      <c r="H34" s="39"/>
      <c r="I34" s="147">
        <v>0.12</v>
      </c>
      <c r="J34" s="146">
        <f>ROUND(((SUM(BF80:BF90))*I34),  2)</f>
        <v>0</v>
      </c>
      <c r="K34" s="39"/>
      <c r="L34" s="133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2" t="s">
        <v>49</v>
      </c>
      <c r="F35" s="146">
        <f>ROUND((SUM(BG80:BG90)),  2)</f>
        <v>0</v>
      </c>
      <c r="G35" s="39"/>
      <c r="H35" s="39"/>
      <c r="I35" s="147">
        <v>0.20999999999999999</v>
      </c>
      <c r="J35" s="146">
        <f>0</f>
        <v>0</v>
      </c>
      <c r="K35" s="39"/>
      <c r="L35" s="133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2" t="s">
        <v>50</v>
      </c>
      <c r="F36" s="146">
        <f>ROUND((SUM(BH80:BH90)),  2)</f>
        <v>0</v>
      </c>
      <c r="G36" s="39"/>
      <c r="H36" s="39"/>
      <c r="I36" s="147">
        <v>0.12</v>
      </c>
      <c r="J36" s="146">
        <f>0</f>
        <v>0</v>
      </c>
      <c r="K36" s="39"/>
      <c r="L36" s="133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2" t="s">
        <v>51</v>
      </c>
      <c r="F37" s="146">
        <f>ROUND((SUM(BI80:BI90)),  2)</f>
        <v>0</v>
      </c>
      <c r="G37" s="39"/>
      <c r="H37" s="39"/>
      <c r="I37" s="147">
        <v>0</v>
      </c>
      <c r="J37" s="146">
        <f>0</f>
        <v>0</v>
      </c>
      <c r="K37" s="39"/>
      <c r="L37" s="133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3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8"/>
      <c r="D39" s="149" t="s">
        <v>52</v>
      </c>
      <c r="E39" s="150"/>
      <c r="F39" s="150"/>
      <c r="G39" s="151" t="s">
        <v>53</v>
      </c>
      <c r="H39" s="152" t="s">
        <v>54</v>
      </c>
      <c r="I39" s="150"/>
      <c r="J39" s="153">
        <f>SUM(J30:J37)</f>
        <v>0</v>
      </c>
      <c r="K39" s="154"/>
      <c r="L39" s="133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88</v>
      </c>
      <c r="D45" s="41"/>
      <c r="E45" s="41"/>
      <c r="F45" s="41"/>
      <c r="G45" s="41"/>
      <c r="H45" s="41"/>
      <c r="I45" s="41"/>
      <c r="J45" s="41"/>
      <c r="K45" s="41"/>
      <c r="L45" s="133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3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3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259" t="str">
        <f>E7</f>
        <v>Výstavba parkovací plochy na ul. Na Kopci v Karviné-Mizerově</v>
      </c>
      <c r="F48" s="33"/>
      <c r="G48" s="33"/>
      <c r="H48" s="33"/>
      <c r="I48" s="41"/>
      <c r="J48" s="41"/>
      <c r="K48" s="41"/>
      <c r="L48" s="133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713</v>
      </c>
      <c r="D49" s="41"/>
      <c r="E49" s="41"/>
      <c r="F49" s="41"/>
      <c r="G49" s="41"/>
      <c r="H49" s="41"/>
      <c r="I49" s="41"/>
      <c r="J49" s="41"/>
      <c r="K49" s="41"/>
      <c r="L49" s="133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náklady</v>
      </c>
      <c r="F50" s="41"/>
      <c r="G50" s="41"/>
      <c r="H50" s="41"/>
      <c r="I50" s="41"/>
      <c r="J50" s="41"/>
      <c r="K50" s="41"/>
      <c r="L50" s="133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3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ul. Na Kopci</v>
      </c>
      <c r="G52" s="41"/>
      <c r="H52" s="41"/>
      <c r="I52" s="33" t="s">
        <v>23</v>
      </c>
      <c r="J52" s="73" t="str">
        <f>IF(J12="","",J12)</f>
        <v>2. 7. 2024</v>
      </c>
      <c r="K52" s="41"/>
      <c r="L52" s="133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3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Magistrát města Karviná</v>
      </c>
      <c r="G54" s="41"/>
      <c r="H54" s="41"/>
      <c r="I54" s="33" t="s">
        <v>33</v>
      </c>
      <c r="J54" s="37" t="str">
        <f>E21</f>
        <v xml:space="preserve"> </v>
      </c>
      <c r="K54" s="41"/>
      <c r="L54" s="133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PROINK s.r.o.</v>
      </c>
      <c r="K55" s="41"/>
      <c r="L55" s="133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3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9" t="s">
        <v>89</v>
      </c>
      <c r="D57" s="160"/>
      <c r="E57" s="160"/>
      <c r="F57" s="160"/>
      <c r="G57" s="160"/>
      <c r="H57" s="160"/>
      <c r="I57" s="160"/>
      <c r="J57" s="161" t="s">
        <v>90</v>
      </c>
      <c r="K57" s="160"/>
      <c r="L57" s="133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3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2" t="s">
        <v>74</v>
      </c>
      <c r="D59" s="41"/>
      <c r="E59" s="41"/>
      <c r="F59" s="41"/>
      <c r="G59" s="41"/>
      <c r="H59" s="41"/>
      <c r="I59" s="41"/>
      <c r="J59" s="103">
        <f>J80</f>
        <v>0</v>
      </c>
      <c r="K59" s="41"/>
      <c r="L59" s="133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91</v>
      </c>
    </row>
    <row r="60" s="9" customFormat="1" ht="24.96" customHeight="1">
      <c r="A60" s="9"/>
      <c r="B60" s="163"/>
      <c r="C60" s="164"/>
      <c r="D60" s="165" t="s">
        <v>92</v>
      </c>
      <c r="E60" s="166"/>
      <c r="F60" s="166"/>
      <c r="G60" s="166"/>
      <c r="H60" s="166"/>
      <c r="I60" s="166"/>
      <c r="J60" s="167">
        <f>J81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33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133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6" s="2" customFormat="1" ht="6.96" customHeight="1">
      <c r="A66" s="39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3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4.96" customHeight="1">
      <c r="A67" s="39"/>
      <c r="B67" s="40"/>
      <c r="C67" s="24" t="s">
        <v>102</v>
      </c>
      <c r="D67" s="41"/>
      <c r="E67" s="41"/>
      <c r="F67" s="41"/>
      <c r="G67" s="41"/>
      <c r="H67" s="41"/>
      <c r="I67" s="41"/>
      <c r="J67" s="41"/>
      <c r="K67" s="41"/>
      <c r="L67" s="133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3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2" customHeight="1">
      <c r="A69" s="39"/>
      <c r="B69" s="40"/>
      <c r="C69" s="33" t="s">
        <v>16</v>
      </c>
      <c r="D69" s="41"/>
      <c r="E69" s="41"/>
      <c r="F69" s="41"/>
      <c r="G69" s="41"/>
      <c r="H69" s="41"/>
      <c r="I69" s="41"/>
      <c r="J69" s="41"/>
      <c r="K69" s="41"/>
      <c r="L69" s="133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6.5" customHeight="1">
      <c r="A70" s="39"/>
      <c r="B70" s="40"/>
      <c r="C70" s="41"/>
      <c r="D70" s="41"/>
      <c r="E70" s="259" t="str">
        <f>E7</f>
        <v>Výstavba parkovací plochy na ul. Na Kopci v Karviné-Mizerově</v>
      </c>
      <c r="F70" s="33"/>
      <c r="G70" s="33"/>
      <c r="H70" s="33"/>
      <c r="I70" s="41"/>
      <c r="J70" s="41"/>
      <c r="K70" s="41"/>
      <c r="L70" s="133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713</v>
      </c>
      <c r="D71" s="41"/>
      <c r="E71" s="41"/>
      <c r="F71" s="41"/>
      <c r="G71" s="41"/>
      <c r="H71" s="41"/>
      <c r="I71" s="41"/>
      <c r="J71" s="41"/>
      <c r="K71" s="41"/>
      <c r="L71" s="133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E9</f>
        <v>VRN - Vedlejší náklady</v>
      </c>
      <c r="F72" s="41"/>
      <c r="G72" s="41"/>
      <c r="H72" s="41"/>
      <c r="I72" s="41"/>
      <c r="J72" s="41"/>
      <c r="K72" s="41"/>
      <c r="L72" s="133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3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F12</f>
        <v>ul. Na Kopci</v>
      </c>
      <c r="G74" s="41"/>
      <c r="H74" s="41"/>
      <c r="I74" s="33" t="s">
        <v>23</v>
      </c>
      <c r="J74" s="73" t="str">
        <f>IF(J12="","",J12)</f>
        <v>2. 7. 2024</v>
      </c>
      <c r="K74" s="41"/>
      <c r="L74" s="133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3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25</v>
      </c>
      <c r="D76" s="41"/>
      <c r="E76" s="41"/>
      <c r="F76" s="28" t="str">
        <f>E15</f>
        <v>Magistrát města Karviná</v>
      </c>
      <c r="G76" s="41"/>
      <c r="H76" s="41"/>
      <c r="I76" s="33" t="s">
        <v>33</v>
      </c>
      <c r="J76" s="37" t="str">
        <f>E21</f>
        <v xml:space="preserve"> </v>
      </c>
      <c r="K76" s="41"/>
      <c r="L76" s="133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31</v>
      </c>
      <c r="D77" s="41"/>
      <c r="E77" s="41"/>
      <c r="F77" s="28" t="str">
        <f>IF(E18="","",E18)</f>
        <v>Vyplň údaj</v>
      </c>
      <c r="G77" s="41"/>
      <c r="H77" s="41"/>
      <c r="I77" s="33" t="s">
        <v>36</v>
      </c>
      <c r="J77" s="37" t="str">
        <f>E24</f>
        <v>PROINK s.r.o.</v>
      </c>
      <c r="K77" s="41"/>
      <c r="L77" s="133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3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75"/>
      <c r="B79" s="176"/>
      <c r="C79" s="177" t="s">
        <v>103</v>
      </c>
      <c r="D79" s="178" t="s">
        <v>61</v>
      </c>
      <c r="E79" s="178" t="s">
        <v>57</v>
      </c>
      <c r="F79" s="178" t="s">
        <v>58</v>
      </c>
      <c r="G79" s="178" t="s">
        <v>104</v>
      </c>
      <c r="H79" s="178" t="s">
        <v>105</v>
      </c>
      <c r="I79" s="178" t="s">
        <v>106</v>
      </c>
      <c r="J79" s="178" t="s">
        <v>90</v>
      </c>
      <c r="K79" s="179" t="s">
        <v>107</v>
      </c>
      <c r="L79" s="180"/>
      <c r="M79" s="93" t="s">
        <v>19</v>
      </c>
      <c r="N79" s="94" t="s">
        <v>46</v>
      </c>
      <c r="O79" s="94" t="s">
        <v>108</v>
      </c>
      <c r="P79" s="94" t="s">
        <v>109</v>
      </c>
      <c r="Q79" s="94" t="s">
        <v>110</v>
      </c>
      <c r="R79" s="94" t="s">
        <v>111</v>
      </c>
      <c r="S79" s="94" t="s">
        <v>112</v>
      </c>
      <c r="T79" s="95" t="s">
        <v>113</v>
      </c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</row>
    <row r="80" s="2" customFormat="1" ht="22.8" customHeight="1">
      <c r="A80" s="39"/>
      <c r="B80" s="40"/>
      <c r="C80" s="100" t="s">
        <v>114</v>
      </c>
      <c r="D80" s="41"/>
      <c r="E80" s="41"/>
      <c r="F80" s="41"/>
      <c r="G80" s="41"/>
      <c r="H80" s="41"/>
      <c r="I80" s="41"/>
      <c r="J80" s="181">
        <f>BK80</f>
        <v>0</v>
      </c>
      <c r="K80" s="41"/>
      <c r="L80" s="45"/>
      <c r="M80" s="96"/>
      <c r="N80" s="182"/>
      <c r="O80" s="97"/>
      <c r="P80" s="183">
        <f>P81</f>
        <v>0</v>
      </c>
      <c r="Q80" s="97"/>
      <c r="R80" s="183">
        <f>R81</f>
        <v>0</v>
      </c>
      <c r="S80" s="97"/>
      <c r="T80" s="184">
        <f>T81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75</v>
      </c>
      <c r="AU80" s="18" t="s">
        <v>91</v>
      </c>
      <c r="BK80" s="185">
        <f>BK81</f>
        <v>0</v>
      </c>
    </row>
    <row r="81" s="12" customFormat="1" ht="25.92" customHeight="1">
      <c r="A81" s="12"/>
      <c r="B81" s="186"/>
      <c r="C81" s="187"/>
      <c r="D81" s="188" t="s">
        <v>75</v>
      </c>
      <c r="E81" s="189" t="s">
        <v>115</v>
      </c>
      <c r="F81" s="189" t="s">
        <v>116</v>
      </c>
      <c r="G81" s="187"/>
      <c r="H81" s="187"/>
      <c r="I81" s="190"/>
      <c r="J81" s="191">
        <f>BK81</f>
        <v>0</v>
      </c>
      <c r="K81" s="187"/>
      <c r="L81" s="192"/>
      <c r="M81" s="193"/>
      <c r="N81" s="194"/>
      <c r="O81" s="194"/>
      <c r="P81" s="195">
        <f>SUM(P82:P90)</f>
        <v>0</v>
      </c>
      <c r="Q81" s="194"/>
      <c r="R81" s="195">
        <f>SUM(R82:R90)</f>
        <v>0</v>
      </c>
      <c r="S81" s="194"/>
      <c r="T81" s="196">
        <f>SUM(T82:T90)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197" t="s">
        <v>81</v>
      </c>
      <c r="AT81" s="198" t="s">
        <v>75</v>
      </c>
      <c r="AU81" s="198" t="s">
        <v>76</v>
      </c>
      <c r="AY81" s="197" t="s">
        <v>117</v>
      </c>
      <c r="BK81" s="199">
        <f>SUM(BK82:BK90)</f>
        <v>0</v>
      </c>
    </row>
    <row r="82" s="2" customFormat="1" ht="16.5" customHeight="1">
      <c r="A82" s="39"/>
      <c r="B82" s="40"/>
      <c r="C82" s="202" t="s">
        <v>81</v>
      </c>
      <c r="D82" s="202" t="s">
        <v>121</v>
      </c>
      <c r="E82" s="203" t="s">
        <v>81</v>
      </c>
      <c r="F82" s="204" t="s">
        <v>715</v>
      </c>
      <c r="G82" s="205" t="s">
        <v>150</v>
      </c>
      <c r="H82" s="206">
        <v>1</v>
      </c>
      <c r="I82" s="207"/>
      <c r="J82" s="208">
        <f>ROUND(I82*H82,2)</f>
        <v>0</v>
      </c>
      <c r="K82" s="204" t="s">
        <v>19</v>
      </c>
      <c r="L82" s="45"/>
      <c r="M82" s="209" t="s">
        <v>19</v>
      </c>
      <c r="N82" s="210" t="s">
        <v>47</v>
      </c>
      <c r="O82" s="85"/>
      <c r="P82" s="211">
        <f>O82*H82</f>
        <v>0</v>
      </c>
      <c r="Q82" s="211">
        <v>0</v>
      </c>
      <c r="R82" s="211">
        <f>Q82*H82</f>
        <v>0</v>
      </c>
      <c r="S82" s="211">
        <v>0</v>
      </c>
      <c r="T82" s="212">
        <f>S82*H82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R82" s="213" t="s">
        <v>126</v>
      </c>
      <c r="AT82" s="213" t="s">
        <v>121</v>
      </c>
      <c r="AU82" s="213" t="s">
        <v>81</v>
      </c>
      <c r="AY82" s="18" t="s">
        <v>117</v>
      </c>
      <c r="BE82" s="214">
        <f>IF(N82="základní",J82,0)</f>
        <v>0</v>
      </c>
      <c r="BF82" s="214">
        <f>IF(N82="snížená",J82,0)</f>
        <v>0</v>
      </c>
      <c r="BG82" s="214">
        <f>IF(N82="zákl. přenesená",J82,0)</f>
        <v>0</v>
      </c>
      <c r="BH82" s="214">
        <f>IF(N82="sníž. přenesená",J82,0)</f>
        <v>0</v>
      </c>
      <c r="BI82" s="214">
        <f>IF(N82="nulová",J82,0)</f>
        <v>0</v>
      </c>
      <c r="BJ82" s="18" t="s">
        <v>81</v>
      </c>
      <c r="BK82" s="214">
        <f>ROUND(I82*H82,2)</f>
        <v>0</v>
      </c>
      <c r="BL82" s="18" t="s">
        <v>126</v>
      </c>
      <c r="BM82" s="213" t="s">
        <v>716</v>
      </c>
    </row>
    <row r="83" s="2" customFormat="1" ht="16.5" customHeight="1">
      <c r="A83" s="39"/>
      <c r="B83" s="40"/>
      <c r="C83" s="202" t="s">
        <v>86</v>
      </c>
      <c r="D83" s="202" t="s">
        <v>121</v>
      </c>
      <c r="E83" s="203" t="s">
        <v>86</v>
      </c>
      <c r="F83" s="204" t="s">
        <v>717</v>
      </c>
      <c r="G83" s="205" t="s">
        <v>150</v>
      </c>
      <c r="H83" s="206">
        <v>1</v>
      </c>
      <c r="I83" s="207"/>
      <c r="J83" s="208">
        <f>ROUND(I83*H83,2)</f>
        <v>0</v>
      </c>
      <c r="K83" s="204" t="s">
        <v>19</v>
      </c>
      <c r="L83" s="45"/>
      <c r="M83" s="209" t="s">
        <v>19</v>
      </c>
      <c r="N83" s="210" t="s">
        <v>47</v>
      </c>
      <c r="O83" s="85"/>
      <c r="P83" s="211">
        <f>O83*H83</f>
        <v>0</v>
      </c>
      <c r="Q83" s="211">
        <v>0</v>
      </c>
      <c r="R83" s="211">
        <f>Q83*H83</f>
        <v>0</v>
      </c>
      <c r="S83" s="211">
        <v>0</v>
      </c>
      <c r="T83" s="212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3" t="s">
        <v>126</v>
      </c>
      <c r="AT83" s="213" t="s">
        <v>121</v>
      </c>
      <c r="AU83" s="213" t="s">
        <v>81</v>
      </c>
      <c r="AY83" s="18" t="s">
        <v>117</v>
      </c>
      <c r="BE83" s="214">
        <f>IF(N83="základní",J83,0)</f>
        <v>0</v>
      </c>
      <c r="BF83" s="214">
        <f>IF(N83="snížená",J83,0)</f>
        <v>0</v>
      </c>
      <c r="BG83" s="214">
        <f>IF(N83="zákl. přenesená",J83,0)</f>
        <v>0</v>
      </c>
      <c r="BH83" s="214">
        <f>IF(N83="sníž. přenesená",J83,0)</f>
        <v>0</v>
      </c>
      <c r="BI83" s="214">
        <f>IF(N83="nulová",J83,0)</f>
        <v>0</v>
      </c>
      <c r="BJ83" s="18" t="s">
        <v>81</v>
      </c>
      <c r="BK83" s="214">
        <f>ROUND(I83*H83,2)</f>
        <v>0</v>
      </c>
      <c r="BL83" s="18" t="s">
        <v>126</v>
      </c>
      <c r="BM83" s="213" t="s">
        <v>718</v>
      </c>
    </row>
    <row r="84" s="2" customFormat="1" ht="16.5" customHeight="1">
      <c r="A84" s="39"/>
      <c r="B84" s="40"/>
      <c r="C84" s="202" t="s">
        <v>127</v>
      </c>
      <c r="D84" s="202" t="s">
        <v>121</v>
      </c>
      <c r="E84" s="203" t="s">
        <v>127</v>
      </c>
      <c r="F84" s="204" t="s">
        <v>719</v>
      </c>
      <c r="G84" s="205" t="s">
        <v>150</v>
      </c>
      <c r="H84" s="206">
        <v>1</v>
      </c>
      <c r="I84" s="207"/>
      <c r="J84" s="208">
        <f>ROUND(I84*H84,2)</f>
        <v>0</v>
      </c>
      <c r="K84" s="204" t="s">
        <v>19</v>
      </c>
      <c r="L84" s="45"/>
      <c r="M84" s="209" t="s">
        <v>19</v>
      </c>
      <c r="N84" s="210" t="s">
        <v>47</v>
      </c>
      <c r="O84" s="85"/>
      <c r="P84" s="211">
        <f>O84*H84</f>
        <v>0</v>
      </c>
      <c r="Q84" s="211">
        <v>0</v>
      </c>
      <c r="R84" s="211">
        <f>Q84*H84</f>
        <v>0</v>
      </c>
      <c r="S84" s="211">
        <v>0</v>
      </c>
      <c r="T84" s="212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3" t="s">
        <v>126</v>
      </c>
      <c r="AT84" s="213" t="s">
        <v>121</v>
      </c>
      <c r="AU84" s="213" t="s">
        <v>81</v>
      </c>
      <c r="AY84" s="18" t="s">
        <v>117</v>
      </c>
      <c r="BE84" s="214">
        <f>IF(N84="základní",J84,0)</f>
        <v>0</v>
      </c>
      <c r="BF84" s="214">
        <f>IF(N84="snížená",J84,0)</f>
        <v>0</v>
      </c>
      <c r="BG84" s="214">
        <f>IF(N84="zákl. přenesená",J84,0)</f>
        <v>0</v>
      </c>
      <c r="BH84" s="214">
        <f>IF(N84="sníž. přenesená",J84,0)</f>
        <v>0</v>
      </c>
      <c r="BI84" s="214">
        <f>IF(N84="nulová",J84,0)</f>
        <v>0</v>
      </c>
      <c r="BJ84" s="18" t="s">
        <v>81</v>
      </c>
      <c r="BK84" s="214">
        <f>ROUND(I84*H84,2)</f>
        <v>0</v>
      </c>
      <c r="BL84" s="18" t="s">
        <v>126</v>
      </c>
      <c r="BM84" s="213" t="s">
        <v>720</v>
      </c>
    </row>
    <row r="85" s="2" customFormat="1" ht="16.5" customHeight="1">
      <c r="A85" s="39"/>
      <c r="B85" s="40"/>
      <c r="C85" s="202" t="s">
        <v>126</v>
      </c>
      <c r="D85" s="202" t="s">
        <v>121</v>
      </c>
      <c r="E85" s="203" t="s">
        <v>126</v>
      </c>
      <c r="F85" s="204" t="s">
        <v>721</v>
      </c>
      <c r="G85" s="205" t="s">
        <v>150</v>
      </c>
      <c r="H85" s="206">
        <v>1</v>
      </c>
      <c r="I85" s="207"/>
      <c r="J85" s="208">
        <f>ROUND(I85*H85,2)</f>
        <v>0</v>
      </c>
      <c r="K85" s="204" t="s">
        <v>19</v>
      </c>
      <c r="L85" s="45"/>
      <c r="M85" s="209" t="s">
        <v>19</v>
      </c>
      <c r="N85" s="210" t="s">
        <v>47</v>
      </c>
      <c r="O85" s="85"/>
      <c r="P85" s="211">
        <f>O85*H85</f>
        <v>0</v>
      </c>
      <c r="Q85" s="211">
        <v>0</v>
      </c>
      <c r="R85" s="211">
        <f>Q85*H85</f>
        <v>0</v>
      </c>
      <c r="S85" s="211">
        <v>0</v>
      </c>
      <c r="T85" s="212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3" t="s">
        <v>126</v>
      </c>
      <c r="AT85" s="213" t="s">
        <v>121</v>
      </c>
      <c r="AU85" s="213" t="s">
        <v>81</v>
      </c>
      <c r="AY85" s="18" t="s">
        <v>117</v>
      </c>
      <c r="BE85" s="214">
        <f>IF(N85="základní",J85,0)</f>
        <v>0</v>
      </c>
      <c r="BF85" s="214">
        <f>IF(N85="snížená",J85,0)</f>
        <v>0</v>
      </c>
      <c r="BG85" s="214">
        <f>IF(N85="zákl. přenesená",J85,0)</f>
        <v>0</v>
      </c>
      <c r="BH85" s="214">
        <f>IF(N85="sníž. přenesená",J85,0)</f>
        <v>0</v>
      </c>
      <c r="BI85" s="214">
        <f>IF(N85="nulová",J85,0)</f>
        <v>0</v>
      </c>
      <c r="BJ85" s="18" t="s">
        <v>81</v>
      </c>
      <c r="BK85" s="214">
        <f>ROUND(I85*H85,2)</f>
        <v>0</v>
      </c>
      <c r="BL85" s="18" t="s">
        <v>126</v>
      </c>
      <c r="BM85" s="213" t="s">
        <v>722</v>
      </c>
    </row>
    <row r="86" s="2" customFormat="1" ht="16.5" customHeight="1">
      <c r="A86" s="39"/>
      <c r="B86" s="40"/>
      <c r="C86" s="202" t="s">
        <v>147</v>
      </c>
      <c r="D86" s="202" t="s">
        <v>121</v>
      </c>
      <c r="E86" s="203" t="s">
        <v>147</v>
      </c>
      <c r="F86" s="204" t="s">
        <v>723</v>
      </c>
      <c r="G86" s="205" t="s">
        <v>150</v>
      </c>
      <c r="H86" s="206">
        <v>1</v>
      </c>
      <c r="I86" s="207"/>
      <c r="J86" s="208">
        <f>ROUND(I86*H86,2)</f>
        <v>0</v>
      </c>
      <c r="K86" s="204" t="s">
        <v>19</v>
      </c>
      <c r="L86" s="45"/>
      <c r="M86" s="209" t="s">
        <v>19</v>
      </c>
      <c r="N86" s="210" t="s">
        <v>47</v>
      </c>
      <c r="O86" s="85"/>
      <c r="P86" s="211">
        <f>O86*H86</f>
        <v>0</v>
      </c>
      <c r="Q86" s="211">
        <v>0</v>
      </c>
      <c r="R86" s="211">
        <f>Q86*H86</f>
        <v>0</v>
      </c>
      <c r="S86" s="211">
        <v>0</v>
      </c>
      <c r="T86" s="212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3" t="s">
        <v>126</v>
      </c>
      <c r="AT86" s="213" t="s">
        <v>121</v>
      </c>
      <c r="AU86" s="213" t="s">
        <v>81</v>
      </c>
      <c r="AY86" s="18" t="s">
        <v>117</v>
      </c>
      <c r="BE86" s="214">
        <f>IF(N86="základní",J86,0)</f>
        <v>0</v>
      </c>
      <c r="BF86" s="214">
        <f>IF(N86="snížená",J86,0)</f>
        <v>0</v>
      </c>
      <c r="BG86" s="214">
        <f>IF(N86="zákl. přenesená",J86,0)</f>
        <v>0</v>
      </c>
      <c r="BH86" s="214">
        <f>IF(N86="sníž. přenesená",J86,0)</f>
        <v>0</v>
      </c>
      <c r="BI86" s="214">
        <f>IF(N86="nulová",J86,0)</f>
        <v>0</v>
      </c>
      <c r="BJ86" s="18" t="s">
        <v>81</v>
      </c>
      <c r="BK86" s="214">
        <f>ROUND(I86*H86,2)</f>
        <v>0</v>
      </c>
      <c r="BL86" s="18" t="s">
        <v>126</v>
      </c>
      <c r="BM86" s="213" t="s">
        <v>724</v>
      </c>
    </row>
    <row r="87" s="2" customFormat="1" ht="16.5" customHeight="1">
      <c r="A87" s="39"/>
      <c r="B87" s="40"/>
      <c r="C87" s="202" t="s">
        <v>153</v>
      </c>
      <c r="D87" s="202" t="s">
        <v>121</v>
      </c>
      <c r="E87" s="203" t="s">
        <v>153</v>
      </c>
      <c r="F87" s="204" t="s">
        <v>725</v>
      </c>
      <c r="G87" s="205" t="s">
        <v>150</v>
      </c>
      <c r="H87" s="206">
        <v>1</v>
      </c>
      <c r="I87" s="207"/>
      <c r="J87" s="208">
        <f>ROUND(I87*H87,2)</f>
        <v>0</v>
      </c>
      <c r="K87" s="204" t="s">
        <v>19</v>
      </c>
      <c r="L87" s="45"/>
      <c r="M87" s="209" t="s">
        <v>19</v>
      </c>
      <c r="N87" s="210" t="s">
        <v>47</v>
      </c>
      <c r="O87" s="85"/>
      <c r="P87" s="211">
        <f>O87*H87</f>
        <v>0</v>
      </c>
      <c r="Q87" s="211">
        <v>0</v>
      </c>
      <c r="R87" s="211">
        <f>Q87*H87</f>
        <v>0</v>
      </c>
      <c r="S87" s="211">
        <v>0</v>
      </c>
      <c r="T87" s="212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3" t="s">
        <v>126</v>
      </c>
      <c r="AT87" s="213" t="s">
        <v>121</v>
      </c>
      <c r="AU87" s="213" t="s">
        <v>81</v>
      </c>
      <c r="AY87" s="18" t="s">
        <v>117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18" t="s">
        <v>81</v>
      </c>
      <c r="BK87" s="214">
        <f>ROUND(I87*H87,2)</f>
        <v>0</v>
      </c>
      <c r="BL87" s="18" t="s">
        <v>126</v>
      </c>
      <c r="BM87" s="213" t="s">
        <v>726</v>
      </c>
    </row>
    <row r="88" s="2" customFormat="1" ht="16.5" customHeight="1">
      <c r="A88" s="39"/>
      <c r="B88" s="40"/>
      <c r="C88" s="202" t="s">
        <v>158</v>
      </c>
      <c r="D88" s="202" t="s">
        <v>121</v>
      </c>
      <c r="E88" s="203" t="s">
        <v>158</v>
      </c>
      <c r="F88" s="204" t="s">
        <v>727</v>
      </c>
      <c r="G88" s="205" t="s">
        <v>150</v>
      </c>
      <c r="H88" s="206">
        <v>1</v>
      </c>
      <c r="I88" s="207"/>
      <c r="J88" s="208">
        <f>ROUND(I88*H88,2)</f>
        <v>0</v>
      </c>
      <c r="K88" s="204" t="s">
        <v>19</v>
      </c>
      <c r="L88" s="45"/>
      <c r="M88" s="209" t="s">
        <v>19</v>
      </c>
      <c r="N88" s="210" t="s">
        <v>47</v>
      </c>
      <c r="O88" s="85"/>
      <c r="P88" s="211">
        <f>O88*H88</f>
        <v>0</v>
      </c>
      <c r="Q88" s="211">
        <v>0</v>
      </c>
      <c r="R88" s="211">
        <f>Q88*H88</f>
        <v>0</v>
      </c>
      <c r="S88" s="211">
        <v>0</v>
      </c>
      <c r="T88" s="212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3" t="s">
        <v>126</v>
      </c>
      <c r="AT88" s="213" t="s">
        <v>121</v>
      </c>
      <c r="AU88" s="213" t="s">
        <v>81</v>
      </c>
      <c r="AY88" s="18" t="s">
        <v>117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18" t="s">
        <v>81</v>
      </c>
      <c r="BK88" s="214">
        <f>ROUND(I88*H88,2)</f>
        <v>0</v>
      </c>
      <c r="BL88" s="18" t="s">
        <v>126</v>
      </c>
      <c r="BM88" s="213" t="s">
        <v>728</v>
      </c>
    </row>
    <row r="89" s="2" customFormat="1">
      <c r="A89" s="39"/>
      <c r="B89" s="40"/>
      <c r="C89" s="41"/>
      <c r="D89" s="222" t="s">
        <v>249</v>
      </c>
      <c r="E89" s="41"/>
      <c r="F89" s="232" t="s">
        <v>729</v>
      </c>
      <c r="G89" s="41"/>
      <c r="H89" s="41"/>
      <c r="I89" s="217"/>
      <c r="J89" s="41"/>
      <c r="K89" s="41"/>
      <c r="L89" s="45"/>
      <c r="M89" s="218"/>
      <c r="N89" s="219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249</v>
      </c>
      <c r="AU89" s="18" t="s">
        <v>81</v>
      </c>
    </row>
    <row r="90" s="2" customFormat="1" ht="16.5" customHeight="1">
      <c r="A90" s="39"/>
      <c r="B90" s="40"/>
      <c r="C90" s="202" t="s">
        <v>163</v>
      </c>
      <c r="D90" s="202" t="s">
        <v>121</v>
      </c>
      <c r="E90" s="203" t="s">
        <v>163</v>
      </c>
      <c r="F90" s="204" t="s">
        <v>730</v>
      </c>
      <c r="G90" s="205" t="s">
        <v>150</v>
      </c>
      <c r="H90" s="206">
        <v>1</v>
      </c>
      <c r="I90" s="207"/>
      <c r="J90" s="208">
        <f>ROUND(I90*H90,2)</f>
        <v>0</v>
      </c>
      <c r="K90" s="204" t="s">
        <v>19</v>
      </c>
      <c r="L90" s="45"/>
      <c r="M90" s="260" t="s">
        <v>19</v>
      </c>
      <c r="N90" s="261" t="s">
        <v>47</v>
      </c>
      <c r="O90" s="256"/>
      <c r="P90" s="262">
        <f>O90*H90</f>
        <v>0</v>
      </c>
      <c r="Q90" s="262">
        <v>0</v>
      </c>
      <c r="R90" s="262">
        <f>Q90*H90</f>
        <v>0</v>
      </c>
      <c r="S90" s="262">
        <v>0</v>
      </c>
      <c r="T90" s="26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3" t="s">
        <v>126</v>
      </c>
      <c r="AT90" s="213" t="s">
        <v>121</v>
      </c>
      <c r="AU90" s="213" t="s">
        <v>81</v>
      </c>
      <c r="AY90" s="18" t="s">
        <v>117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18" t="s">
        <v>81</v>
      </c>
      <c r="BK90" s="214">
        <f>ROUND(I90*H90,2)</f>
        <v>0</v>
      </c>
      <c r="BL90" s="18" t="s">
        <v>126</v>
      </c>
      <c r="BM90" s="213" t="s">
        <v>731</v>
      </c>
    </row>
    <row r="91" s="2" customFormat="1" ht="6.96" customHeight="1">
      <c r="A91" s="39"/>
      <c r="B91" s="60"/>
      <c r="C91" s="61"/>
      <c r="D91" s="61"/>
      <c r="E91" s="61"/>
      <c r="F91" s="61"/>
      <c r="G91" s="61"/>
      <c r="H91" s="61"/>
      <c r="I91" s="61"/>
      <c r="J91" s="61"/>
      <c r="K91" s="61"/>
      <c r="L91" s="45"/>
      <c r="M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</sheetData>
  <sheetProtection sheet="1" autoFilter="0" formatColumns="0" formatRows="0" objects="1" scenarios="1" spinCount="100000" saltValue="cfQ3GY26SNp5DDkykzBwhLLQEf3OJKT0Eg+6i/5U45ys9sy5eoiANYHVTHMk71sQ0NFgeONa3AZT1dJgp9n48Q==" hashValue="qUVtaZmtN72vh4WHR88emt3YRvI47xaqYw4kEkMagpp2JWuuGhOO6XKyAy8KlNfgDeZzfrLBJJ8TPbQuyTuh4Q==" algorithmName="SHA-512" password="C4E3"/>
  <autoFilter ref="C79:K90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5" customFormat="1" ht="45" customHeight="1">
      <c r="B3" s="268"/>
      <c r="C3" s="269" t="s">
        <v>732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733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734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735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736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737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738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739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740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741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742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80</v>
      </c>
      <c r="F18" s="275" t="s">
        <v>743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744</v>
      </c>
      <c r="F19" s="275" t="s">
        <v>745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746</v>
      </c>
      <c r="F20" s="275" t="s">
        <v>747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748</v>
      </c>
      <c r="F21" s="275" t="s">
        <v>749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750</v>
      </c>
      <c r="F22" s="275" t="s">
        <v>751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752</v>
      </c>
      <c r="F23" s="275" t="s">
        <v>753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754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755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756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757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758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759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760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761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762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103</v>
      </c>
      <c r="F36" s="275"/>
      <c r="G36" s="275" t="s">
        <v>763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764</v>
      </c>
      <c r="F37" s="275"/>
      <c r="G37" s="275" t="s">
        <v>765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57</v>
      </c>
      <c r="F38" s="275"/>
      <c r="G38" s="275" t="s">
        <v>766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58</v>
      </c>
      <c r="F39" s="275"/>
      <c r="G39" s="275" t="s">
        <v>767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104</v>
      </c>
      <c r="F40" s="275"/>
      <c r="G40" s="275" t="s">
        <v>768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105</v>
      </c>
      <c r="F41" s="275"/>
      <c r="G41" s="275" t="s">
        <v>769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770</v>
      </c>
      <c r="F42" s="275"/>
      <c r="G42" s="275" t="s">
        <v>771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772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773</v>
      </c>
      <c r="F44" s="275"/>
      <c r="G44" s="275" t="s">
        <v>774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107</v>
      </c>
      <c r="F45" s="275"/>
      <c r="G45" s="275" t="s">
        <v>775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776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777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778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779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780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781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782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783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784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785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786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787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788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789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790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791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792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793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794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795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796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797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798</v>
      </c>
      <c r="D76" s="293"/>
      <c r="E76" s="293"/>
      <c r="F76" s="293" t="s">
        <v>799</v>
      </c>
      <c r="G76" s="294"/>
      <c r="H76" s="293" t="s">
        <v>58</v>
      </c>
      <c r="I76" s="293" t="s">
        <v>61</v>
      </c>
      <c r="J76" s="293" t="s">
        <v>800</v>
      </c>
      <c r="K76" s="292"/>
    </row>
    <row r="77" s="1" customFormat="1" ht="17.25" customHeight="1">
      <c r="B77" s="290"/>
      <c r="C77" s="295" t="s">
        <v>801</v>
      </c>
      <c r="D77" s="295"/>
      <c r="E77" s="295"/>
      <c r="F77" s="296" t="s">
        <v>802</v>
      </c>
      <c r="G77" s="297"/>
      <c r="H77" s="295"/>
      <c r="I77" s="295"/>
      <c r="J77" s="295" t="s">
        <v>803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57</v>
      </c>
      <c r="D79" s="300"/>
      <c r="E79" s="300"/>
      <c r="F79" s="301" t="s">
        <v>804</v>
      </c>
      <c r="G79" s="302"/>
      <c r="H79" s="278" t="s">
        <v>805</v>
      </c>
      <c r="I79" s="278" t="s">
        <v>806</v>
      </c>
      <c r="J79" s="278">
        <v>20</v>
      </c>
      <c r="K79" s="292"/>
    </row>
    <row r="80" s="1" customFormat="1" ht="15" customHeight="1">
      <c r="B80" s="290"/>
      <c r="C80" s="278" t="s">
        <v>807</v>
      </c>
      <c r="D80" s="278"/>
      <c r="E80" s="278"/>
      <c r="F80" s="301" t="s">
        <v>804</v>
      </c>
      <c r="G80" s="302"/>
      <c r="H80" s="278" t="s">
        <v>808</v>
      </c>
      <c r="I80" s="278" t="s">
        <v>806</v>
      </c>
      <c r="J80" s="278">
        <v>120</v>
      </c>
      <c r="K80" s="292"/>
    </row>
    <row r="81" s="1" customFormat="1" ht="15" customHeight="1">
      <c r="B81" s="303"/>
      <c r="C81" s="278" t="s">
        <v>809</v>
      </c>
      <c r="D81" s="278"/>
      <c r="E81" s="278"/>
      <c r="F81" s="301" t="s">
        <v>810</v>
      </c>
      <c r="G81" s="302"/>
      <c r="H81" s="278" t="s">
        <v>811</v>
      </c>
      <c r="I81" s="278" t="s">
        <v>806</v>
      </c>
      <c r="J81" s="278">
        <v>50</v>
      </c>
      <c r="K81" s="292"/>
    </row>
    <row r="82" s="1" customFormat="1" ht="15" customHeight="1">
      <c r="B82" s="303"/>
      <c r="C82" s="278" t="s">
        <v>812</v>
      </c>
      <c r="D82" s="278"/>
      <c r="E82" s="278"/>
      <c r="F82" s="301" t="s">
        <v>804</v>
      </c>
      <c r="G82" s="302"/>
      <c r="H82" s="278" t="s">
        <v>813</v>
      </c>
      <c r="I82" s="278" t="s">
        <v>814</v>
      </c>
      <c r="J82" s="278"/>
      <c r="K82" s="292"/>
    </row>
    <row r="83" s="1" customFormat="1" ht="15" customHeight="1">
      <c r="B83" s="303"/>
      <c r="C83" s="304" t="s">
        <v>815</v>
      </c>
      <c r="D83" s="304"/>
      <c r="E83" s="304"/>
      <c r="F83" s="305" t="s">
        <v>810</v>
      </c>
      <c r="G83" s="304"/>
      <c r="H83" s="304" t="s">
        <v>816</v>
      </c>
      <c r="I83" s="304" t="s">
        <v>806</v>
      </c>
      <c r="J83" s="304">
        <v>15</v>
      </c>
      <c r="K83" s="292"/>
    </row>
    <row r="84" s="1" customFormat="1" ht="15" customHeight="1">
      <c r="B84" s="303"/>
      <c r="C84" s="304" t="s">
        <v>817</v>
      </c>
      <c r="D84" s="304"/>
      <c r="E84" s="304"/>
      <c r="F84" s="305" t="s">
        <v>810</v>
      </c>
      <c r="G84" s="304"/>
      <c r="H84" s="304" t="s">
        <v>818</v>
      </c>
      <c r="I84" s="304" t="s">
        <v>806</v>
      </c>
      <c r="J84" s="304">
        <v>15</v>
      </c>
      <c r="K84" s="292"/>
    </row>
    <row r="85" s="1" customFormat="1" ht="15" customHeight="1">
      <c r="B85" s="303"/>
      <c r="C85" s="304" t="s">
        <v>819</v>
      </c>
      <c r="D85" s="304"/>
      <c r="E85" s="304"/>
      <c r="F85" s="305" t="s">
        <v>810</v>
      </c>
      <c r="G85" s="304"/>
      <c r="H85" s="304" t="s">
        <v>820</v>
      </c>
      <c r="I85" s="304" t="s">
        <v>806</v>
      </c>
      <c r="J85" s="304">
        <v>20</v>
      </c>
      <c r="K85" s="292"/>
    </row>
    <row r="86" s="1" customFormat="1" ht="15" customHeight="1">
      <c r="B86" s="303"/>
      <c r="C86" s="304" t="s">
        <v>821</v>
      </c>
      <c r="D86" s="304"/>
      <c r="E86" s="304"/>
      <c r="F86" s="305" t="s">
        <v>810</v>
      </c>
      <c r="G86" s="304"/>
      <c r="H86" s="304" t="s">
        <v>822</v>
      </c>
      <c r="I86" s="304" t="s">
        <v>806</v>
      </c>
      <c r="J86" s="304">
        <v>20</v>
      </c>
      <c r="K86" s="292"/>
    </row>
    <row r="87" s="1" customFormat="1" ht="15" customHeight="1">
      <c r="B87" s="303"/>
      <c r="C87" s="278" t="s">
        <v>823</v>
      </c>
      <c r="D87" s="278"/>
      <c r="E87" s="278"/>
      <c r="F87" s="301" t="s">
        <v>810</v>
      </c>
      <c r="G87" s="302"/>
      <c r="H87" s="278" t="s">
        <v>824</v>
      </c>
      <c r="I87" s="278" t="s">
        <v>806</v>
      </c>
      <c r="J87" s="278">
        <v>50</v>
      </c>
      <c r="K87" s="292"/>
    </row>
    <row r="88" s="1" customFormat="1" ht="15" customHeight="1">
      <c r="B88" s="303"/>
      <c r="C88" s="278" t="s">
        <v>825</v>
      </c>
      <c r="D88" s="278"/>
      <c r="E88" s="278"/>
      <c r="F88" s="301" t="s">
        <v>810</v>
      </c>
      <c r="G88" s="302"/>
      <c r="H88" s="278" t="s">
        <v>826</v>
      </c>
      <c r="I88" s="278" t="s">
        <v>806</v>
      </c>
      <c r="J88" s="278">
        <v>20</v>
      </c>
      <c r="K88" s="292"/>
    </row>
    <row r="89" s="1" customFormat="1" ht="15" customHeight="1">
      <c r="B89" s="303"/>
      <c r="C89" s="278" t="s">
        <v>827</v>
      </c>
      <c r="D89" s="278"/>
      <c r="E89" s="278"/>
      <c r="F89" s="301" t="s">
        <v>810</v>
      </c>
      <c r="G89" s="302"/>
      <c r="H89" s="278" t="s">
        <v>828</v>
      </c>
      <c r="I89" s="278" t="s">
        <v>806</v>
      </c>
      <c r="J89" s="278">
        <v>20</v>
      </c>
      <c r="K89" s="292"/>
    </row>
    <row r="90" s="1" customFormat="1" ht="15" customHeight="1">
      <c r="B90" s="303"/>
      <c r="C90" s="278" t="s">
        <v>829</v>
      </c>
      <c r="D90" s="278"/>
      <c r="E90" s="278"/>
      <c r="F90" s="301" t="s">
        <v>810</v>
      </c>
      <c r="G90" s="302"/>
      <c r="H90" s="278" t="s">
        <v>830</v>
      </c>
      <c r="I90" s="278" t="s">
        <v>806</v>
      </c>
      <c r="J90" s="278">
        <v>50</v>
      </c>
      <c r="K90" s="292"/>
    </row>
    <row r="91" s="1" customFormat="1" ht="15" customHeight="1">
      <c r="B91" s="303"/>
      <c r="C91" s="278" t="s">
        <v>831</v>
      </c>
      <c r="D91" s="278"/>
      <c r="E91" s="278"/>
      <c r="F91" s="301" t="s">
        <v>810</v>
      </c>
      <c r="G91" s="302"/>
      <c r="H91" s="278" t="s">
        <v>831</v>
      </c>
      <c r="I91" s="278" t="s">
        <v>806</v>
      </c>
      <c r="J91" s="278">
        <v>50</v>
      </c>
      <c r="K91" s="292"/>
    </row>
    <row r="92" s="1" customFormat="1" ht="15" customHeight="1">
      <c r="B92" s="303"/>
      <c r="C92" s="278" t="s">
        <v>832</v>
      </c>
      <c r="D92" s="278"/>
      <c r="E92" s="278"/>
      <c r="F92" s="301" t="s">
        <v>810</v>
      </c>
      <c r="G92" s="302"/>
      <c r="H92" s="278" t="s">
        <v>833</v>
      </c>
      <c r="I92" s="278" t="s">
        <v>806</v>
      </c>
      <c r="J92" s="278">
        <v>255</v>
      </c>
      <c r="K92" s="292"/>
    </row>
    <row r="93" s="1" customFormat="1" ht="15" customHeight="1">
      <c r="B93" s="303"/>
      <c r="C93" s="278" t="s">
        <v>834</v>
      </c>
      <c r="D93" s="278"/>
      <c r="E93" s="278"/>
      <c r="F93" s="301" t="s">
        <v>804</v>
      </c>
      <c r="G93" s="302"/>
      <c r="H93" s="278" t="s">
        <v>835</v>
      </c>
      <c r="I93" s="278" t="s">
        <v>836</v>
      </c>
      <c r="J93" s="278"/>
      <c r="K93" s="292"/>
    </row>
    <row r="94" s="1" customFormat="1" ht="15" customHeight="1">
      <c r="B94" s="303"/>
      <c r="C94" s="278" t="s">
        <v>837</v>
      </c>
      <c r="D94" s="278"/>
      <c r="E94" s="278"/>
      <c r="F94" s="301" t="s">
        <v>804</v>
      </c>
      <c r="G94" s="302"/>
      <c r="H94" s="278" t="s">
        <v>838</v>
      </c>
      <c r="I94" s="278" t="s">
        <v>839</v>
      </c>
      <c r="J94" s="278"/>
      <c r="K94" s="292"/>
    </row>
    <row r="95" s="1" customFormat="1" ht="15" customHeight="1">
      <c r="B95" s="303"/>
      <c r="C95" s="278" t="s">
        <v>840</v>
      </c>
      <c r="D95" s="278"/>
      <c r="E95" s="278"/>
      <c r="F95" s="301" t="s">
        <v>804</v>
      </c>
      <c r="G95" s="302"/>
      <c r="H95" s="278" t="s">
        <v>840</v>
      </c>
      <c r="I95" s="278" t="s">
        <v>839</v>
      </c>
      <c r="J95" s="278"/>
      <c r="K95" s="292"/>
    </row>
    <row r="96" s="1" customFormat="1" ht="15" customHeight="1">
      <c r="B96" s="303"/>
      <c r="C96" s="278" t="s">
        <v>42</v>
      </c>
      <c r="D96" s="278"/>
      <c r="E96" s="278"/>
      <c r="F96" s="301" t="s">
        <v>804</v>
      </c>
      <c r="G96" s="302"/>
      <c r="H96" s="278" t="s">
        <v>841</v>
      </c>
      <c r="I96" s="278" t="s">
        <v>839</v>
      </c>
      <c r="J96" s="278"/>
      <c r="K96" s="292"/>
    </row>
    <row r="97" s="1" customFormat="1" ht="15" customHeight="1">
      <c r="B97" s="303"/>
      <c r="C97" s="278" t="s">
        <v>52</v>
      </c>
      <c r="D97" s="278"/>
      <c r="E97" s="278"/>
      <c r="F97" s="301" t="s">
        <v>804</v>
      </c>
      <c r="G97" s="302"/>
      <c r="H97" s="278" t="s">
        <v>842</v>
      </c>
      <c r="I97" s="278" t="s">
        <v>839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843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798</v>
      </c>
      <c r="D103" s="293"/>
      <c r="E103" s="293"/>
      <c r="F103" s="293" t="s">
        <v>799</v>
      </c>
      <c r="G103" s="294"/>
      <c r="H103" s="293" t="s">
        <v>58</v>
      </c>
      <c r="I103" s="293" t="s">
        <v>61</v>
      </c>
      <c r="J103" s="293" t="s">
        <v>800</v>
      </c>
      <c r="K103" s="292"/>
    </row>
    <row r="104" s="1" customFormat="1" ht="17.25" customHeight="1">
      <c r="B104" s="290"/>
      <c r="C104" s="295" t="s">
        <v>801</v>
      </c>
      <c r="D104" s="295"/>
      <c r="E104" s="295"/>
      <c r="F104" s="296" t="s">
        <v>802</v>
      </c>
      <c r="G104" s="297"/>
      <c r="H104" s="295"/>
      <c r="I104" s="295"/>
      <c r="J104" s="295" t="s">
        <v>803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57</v>
      </c>
      <c r="D106" s="300"/>
      <c r="E106" s="300"/>
      <c r="F106" s="301" t="s">
        <v>804</v>
      </c>
      <c r="G106" s="278"/>
      <c r="H106" s="278" t="s">
        <v>844</v>
      </c>
      <c r="I106" s="278" t="s">
        <v>806</v>
      </c>
      <c r="J106" s="278">
        <v>20</v>
      </c>
      <c r="K106" s="292"/>
    </row>
    <row r="107" s="1" customFormat="1" ht="15" customHeight="1">
      <c r="B107" s="290"/>
      <c r="C107" s="278" t="s">
        <v>807</v>
      </c>
      <c r="D107" s="278"/>
      <c r="E107" s="278"/>
      <c r="F107" s="301" t="s">
        <v>804</v>
      </c>
      <c r="G107" s="278"/>
      <c r="H107" s="278" t="s">
        <v>844</v>
      </c>
      <c r="I107" s="278" t="s">
        <v>806</v>
      </c>
      <c r="J107" s="278">
        <v>120</v>
      </c>
      <c r="K107" s="292"/>
    </row>
    <row r="108" s="1" customFormat="1" ht="15" customHeight="1">
      <c r="B108" s="303"/>
      <c r="C108" s="278" t="s">
        <v>809</v>
      </c>
      <c r="D108" s="278"/>
      <c r="E108" s="278"/>
      <c r="F108" s="301" t="s">
        <v>810</v>
      </c>
      <c r="G108" s="278"/>
      <c r="H108" s="278" t="s">
        <v>844</v>
      </c>
      <c r="I108" s="278" t="s">
        <v>806</v>
      </c>
      <c r="J108" s="278">
        <v>50</v>
      </c>
      <c r="K108" s="292"/>
    </row>
    <row r="109" s="1" customFormat="1" ht="15" customHeight="1">
      <c r="B109" s="303"/>
      <c r="C109" s="278" t="s">
        <v>812</v>
      </c>
      <c r="D109" s="278"/>
      <c r="E109" s="278"/>
      <c r="F109" s="301" t="s">
        <v>804</v>
      </c>
      <c r="G109" s="278"/>
      <c r="H109" s="278" t="s">
        <v>844</v>
      </c>
      <c r="I109" s="278" t="s">
        <v>814</v>
      </c>
      <c r="J109" s="278"/>
      <c r="K109" s="292"/>
    </row>
    <row r="110" s="1" customFormat="1" ht="15" customHeight="1">
      <c r="B110" s="303"/>
      <c r="C110" s="278" t="s">
        <v>823</v>
      </c>
      <c r="D110" s="278"/>
      <c r="E110" s="278"/>
      <c r="F110" s="301" t="s">
        <v>810</v>
      </c>
      <c r="G110" s="278"/>
      <c r="H110" s="278" t="s">
        <v>844</v>
      </c>
      <c r="I110" s="278" t="s">
        <v>806</v>
      </c>
      <c r="J110" s="278">
        <v>50</v>
      </c>
      <c r="K110" s="292"/>
    </row>
    <row r="111" s="1" customFormat="1" ht="15" customHeight="1">
      <c r="B111" s="303"/>
      <c r="C111" s="278" t="s">
        <v>831</v>
      </c>
      <c r="D111" s="278"/>
      <c r="E111" s="278"/>
      <c r="F111" s="301" t="s">
        <v>810</v>
      </c>
      <c r="G111" s="278"/>
      <c r="H111" s="278" t="s">
        <v>844</v>
      </c>
      <c r="I111" s="278" t="s">
        <v>806</v>
      </c>
      <c r="J111" s="278">
        <v>50</v>
      </c>
      <c r="K111" s="292"/>
    </row>
    <row r="112" s="1" customFormat="1" ht="15" customHeight="1">
      <c r="B112" s="303"/>
      <c r="C112" s="278" t="s">
        <v>829</v>
      </c>
      <c r="D112" s="278"/>
      <c r="E112" s="278"/>
      <c r="F112" s="301" t="s">
        <v>810</v>
      </c>
      <c r="G112" s="278"/>
      <c r="H112" s="278" t="s">
        <v>844</v>
      </c>
      <c r="I112" s="278" t="s">
        <v>806</v>
      </c>
      <c r="J112" s="278">
        <v>50</v>
      </c>
      <c r="K112" s="292"/>
    </row>
    <row r="113" s="1" customFormat="1" ht="15" customHeight="1">
      <c r="B113" s="303"/>
      <c r="C113" s="278" t="s">
        <v>57</v>
      </c>
      <c r="D113" s="278"/>
      <c r="E113" s="278"/>
      <c r="F113" s="301" t="s">
        <v>804</v>
      </c>
      <c r="G113" s="278"/>
      <c r="H113" s="278" t="s">
        <v>845</v>
      </c>
      <c r="I113" s="278" t="s">
        <v>806</v>
      </c>
      <c r="J113" s="278">
        <v>20</v>
      </c>
      <c r="K113" s="292"/>
    </row>
    <row r="114" s="1" customFormat="1" ht="15" customHeight="1">
      <c r="B114" s="303"/>
      <c r="C114" s="278" t="s">
        <v>846</v>
      </c>
      <c r="D114" s="278"/>
      <c r="E114" s="278"/>
      <c r="F114" s="301" t="s">
        <v>804</v>
      </c>
      <c r="G114" s="278"/>
      <c r="H114" s="278" t="s">
        <v>847</v>
      </c>
      <c r="I114" s="278" t="s">
        <v>806</v>
      </c>
      <c r="J114" s="278">
        <v>120</v>
      </c>
      <c r="K114" s="292"/>
    </row>
    <row r="115" s="1" customFormat="1" ht="15" customHeight="1">
      <c r="B115" s="303"/>
      <c r="C115" s="278" t="s">
        <v>42</v>
      </c>
      <c r="D115" s="278"/>
      <c r="E115" s="278"/>
      <c r="F115" s="301" t="s">
        <v>804</v>
      </c>
      <c r="G115" s="278"/>
      <c r="H115" s="278" t="s">
        <v>848</v>
      </c>
      <c r="I115" s="278" t="s">
        <v>839</v>
      </c>
      <c r="J115" s="278"/>
      <c r="K115" s="292"/>
    </row>
    <row r="116" s="1" customFormat="1" ht="15" customHeight="1">
      <c r="B116" s="303"/>
      <c r="C116" s="278" t="s">
        <v>52</v>
      </c>
      <c r="D116" s="278"/>
      <c r="E116" s="278"/>
      <c r="F116" s="301" t="s">
        <v>804</v>
      </c>
      <c r="G116" s="278"/>
      <c r="H116" s="278" t="s">
        <v>849</v>
      </c>
      <c r="I116" s="278" t="s">
        <v>839</v>
      </c>
      <c r="J116" s="278"/>
      <c r="K116" s="292"/>
    </row>
    <row r="117" s="1" customFormat="1" ht="15" customHeight="1">
      <c r="B117" s="303"/>
      <c r="C117" s="278" t="s">
        <v>61</v>
      </c>
      <c r="D117" s="278"/>
      <c r="E117" s="278"/>
      <c r="F117" s="301" t="s">
        <v>804</v>
      </c>
      <c r="G117" s="278"/>
      <c r="H117" s="278" t="s">
        <v>850</v>
      </c>
      <c r="I117" s="278" t="s">
        <v>851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852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798</v>
      </c>
      <c r="D123" s="293"/>
      <c r="E123" s="293"/>
      <c r="F123" s="293" t="s">
        <v>799</v>
      </c>
      <c r="G123" s="294"/>
      <c r="H123" s="293" t="s">
        <v>58</v>
      </c>
      <c r="I123" s="293" t="s">
        <v>61</v>
      </c>
      <c r="J123" s="293" t="s">
        <v>800</v>
      </c>
      <c r="K123" s="322"/>
    </row>
    <row r="124" s="1" customFormat="1" ht="17.25" customHeight="1">
      <c r="B124" s="321"/>
      <c r="C124" s="295" t="s">
        <v>801</v>
      </c>
      <c r="D124" s="295"/>
      <c r="E124" s="295"/>
      <c r="F124" s="296" t="s">
        <v>802</v>
      </c>
      <c r="G124" s="297"/>
      <c r="H124" s="295"/>
      <c r="I124" s="295"/>
      <c r="J124" s="295" t="s">
        <v>803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807</v>
      </c>
      <c r="D126" s="300"/>
      <c r="E126" s="300"/>
      <c r="F126" s="301" t="s">
        <v>804</v>
      </c>
      <c r="G126" s="278"/>
      <c r="H126" s="278" t="s">
        <v>844</v>
      </c>
      <c r="I126" s="278" t="s">
        <v>806</v>
      </c>
      <c r="J126" s="278">
        <v>120</v>
      </c>
      <c r="K126" s="326"/>
    </row>
    <row r="127" s="1" customFormat="1" ht="15" customHeight="1">
      <c r="B127" s="323"/>
      <c r="C127" s="278" t="s">
        <v>853</v>
      </c>
      <c r="D127" s="278"/>
      <c r="E127" s="278"/>
      <c r="F127" s="301" t="s">
        <v>804</v>
      </c>
      <c r="G127" s="278"/>
      <c r="H127" s="278" t="s">
        <v>854</v>
      </c>
      <c r="I127" s="278" t="s">
        <v>806</v>
      </c>
      <c r="J127" s="278" t="s">
        <v>855</v>
      </c>
      <c r="K127" s="326"/>
    </row>
    <row r="128" s="1" customFormat="1" ht="15" customHeight="1">
      <c r="B128" s="323"/>
      <c r="C128" s="278" t="s">
        <v>752</v>
      </c>
      <c r="D128" s="278"/>
      <c r="E128" s="278"/>
      <c r="F128" s="301" t="s">
        <v>804</v>
      </c>
      <c r="G128" s="278"/>
      <c r="H128" s="278" t="s">
        <v>856</v>
      </c>
      <c r="I128" s="278" t="s">
        <v>806</v>
      </c>
      <c r="J128" s="278" t="s">
        <v>855</v>
      </c>
      <c r="K128" s="326"/>
    </row>
    <row r="129" s="1" customFormat="1" ht="15" customHeight="1">
      <c r="B129" s="323"/>
      <c r="C129" s="278" t="s">
        <v>815</v>
      </c>
      <c r="D129" s="278"/>
      <c r="E129" s="278"/>
      <c r="F129" s="301" t="s">
        <v>810</v>
      </c>
      <c r="G129" s="278"/>
      <c r="H129" s="278" t="s">
        <v>816</v>
      </c>
      <c r="I129" s="278" t="s">
        <v>806</v>
      </c>
      <c r="J129" s="278">
        <v>15</v>
      </c>
      <c r="K129" s="326"/>
    </row>
    <row r="130" s="1" customFormat="1" ht="15" customHeight="1">
      <c r="B130" s="323"/>
      <c r="C130" s="304" t="s">
        <v>817</v>
      </c>
      <c r="D130" s="304"/>
      <c r="E130" s="304"/>
      <c r="F130" s="305" t="s">
        <v>810</v>
      </c>
      <c r="G130" s="304"/>
      <c r="H130" s="304" t="s">
        <v>818</v>
      </c>
      <c r="I130" s="304" t="s">
        <v>806</v>
      </c>
      <c r="J130" s="304">
        <v>15</v>
      </c>
      <c r="K130" s="326"/>
    </row>
    <row r="131" s="1" customFormat="1" ht="15" customHeight="1">
      <c r="B131" s="323"/>
      <c r="C131" s="304" t="s">
        <v>819</v>
      </c>
      <c r="D131" s="304"/>
      <c r="E131" s="304"/>
      <c r="F131" s="305" t="s">
        <v>810</v>
      </c>
      <c r="G131" s="304"/>
      <c r="H131" s="304" t="s">
        <v>820</v>
      </c>
      <c r="I131" s="304" t="s">
        <v>806</v>
      </c>
      <c r="J131" s="304">
        <v>20</v>
      </c>
      <c r="K131" s="326"/>
    </row>
    <row r="132" s="1" customFormat="1" ht="15" customHeight="1">
      <c r="B132" s="323"/>
      <c r="C132" s="304" t="s">
        <v>821</v>
      </c>
      <c r="D132" s="304"/>
      <c r="E132" s="304"/>
      <c r="F132" s="305" t="s">
        <v>810</v>
      </c>
      <c r="G132" s="304"/>
      <c r="H132" s="304" t="s">
        <v>822</v>
      </c>
      <c r="I132" s="304" t="s">
        <v>806</v>
      </c>
      <c r="J132" s="304">
        <v>20</v>
      </c>
      <c r="K132" s="326"/>
    </row>
    <row r="133" s="1" customFormat="1" ht="15" customHeight="1">
      <c r="B133" s="323"/>
      <c r="C133" s="278" t="s">
        <v>809</v>
      </c>
      <c r="D133" s="278"/>
      <c r="E133" s="278"/>
      <c r="F133" s="301" t="s">
        <v>810</v>
      </c>
      <c r="G133" s="278"/>
      <c r="H133" s="278" t="s">
        <v>844</v>
      </c>
      <c r="I133" s="278" t="s">
        <v>806</v>
      </c>
      <c r="J133" s="278">
        <v>50</v>
      </c>
      <c r="K133" s="326"/>
    </row>
    <row r="134" s="1" customFormat="1" ht="15" customHeight="1">
      <c r="B134" s="323"/>
      <c r="C134" s="278" t="s">
        <v>823</v>
      </c>
      <c r="D134" s="278"/>
      <c r="E134" s="278"/>
      <c r="F134" s="301" t="s">
        <v>810</v>
      </c>
      <c r="G134" s="278"/>
      <c r="H134" s="278" t="s">
        <v>844</v>
      </c>
      <c r="I134" s="278" t="s">
        <v>806</v>
      </c>
      <c r="J134" s="278">
        <v>50</v>
      </c>
      <c r="K134" s="326"/>
    </row>
    <row r="135" s="1" customFormat="1" ht="15" customHeight="1">
      <c r="B135" s="323"/>
      <c r="C135" s="278" t="s">
        <v>829</v>
      </c>
      <c r="D135" s="278"/>
      <c r="E135" s="278"/>
      <c r="F135" s="301" t="s">
        <v>810</v>
      </c>
      <c r="G135" s="278"/>
      <c r="H135" s="278" t="s">
        <v>844</v>
      </c>
      <c r="I135" s="278" t="s">
        <v>806</v>
      </c>
      <c r="J135" s="278">
        <v>50</v>
      </c>
      <c r="K135" s="326"/>
    </row>
    <row r="136" s="1" customFormat="1" ht="15" customHeight="1">
      <c r="B136" s="323"/>
      <c r="C136" s="278" t="s">
        <v>831</v>
      </c>
      <c r="D136" s="278"/>
      <c r="E136" s="278"/>
      <c r="F136" s="301" t="s">
        <v>810</v>
      </c>
      <c r="G136" s="278"/>
      <c r="H136" s="278" t="s">
        <v>844</v>
      </c>
      <c r="I136" s="278" t="s">
        <v>806</v>
      </c>
      <c r="J136" s="278">
        <v>50</v>
      </c>
      <c r="K136" s="326"/>
    </row>
    <row r="137" s="1" customFormat="1" ht="15" customHeight="1">
      <c r="B137" s="323"/>
      <c r="C137" s="278" t="s">
        <v>832</v>
      </c>
      <c r="D137" s="278"/>
      <c r="E137" s="278"/>
      <c r="F137" s="301" t="s">
        <v>810</v>
      </c>
      <c r="G137" s="278"/>
      <c r="H137" s="278" t="s">
        <v>857</v>
      </c>
      <c r="I137" s="278" t="s">
        <v>806</v>
      </c>
      <c r="J137" s="278">
        <v>255</v>
      </c>
      <c r="K137" s="326"/>
    </row>
    <row r="138" s="1" customFormat="1" ht="15" customHeight="1">
      <c r="B138" s="323"/>
      <c r="C138" s="278" t="s">
        <v>834</v>
      </c>
      <c r="D138" s="278"/>
      <c r="E138" s="278"/>
      <c r="F138" s="301" t="s">
        <v>804</v>
      </c>
      <c r="G138" s="278"/>
      <c r="H138" s="278" t="s">
        <v>858</v>
      </c>
      <c r="I138" s="278" t="s">
        <v>836</v>
      </c>
      <c r="J138" s="278"/>
      <c r="K138" s="326"/>
    </row>
    <row r="139" s="1" customFormat="1" ht="15" customHeight="1">
      <c r="B139" s="323"/>
      <c r="C139" s="278" t="s">
        <v>837</v>
      </c>
      <c r="D139" s="278"/>
      <c r="E139" s="278"/>
      <c r="F139" s="301" t="s">
        <v>804</v>
      </c>
      <c r="G139" s="278"/>
      <c r="H139" s="278" t="s">
        <v>859</v>
      </c>
      <c r="I139" s="278" t="s">
        <v>839</v>
      </c>
      <c r="J139" s="278"/>
      <c r="K139" s="326"/>
    </row>
    <row r="140" s="1" customFormat="1" ht="15" customHeight="1">
      <c r="B140" s="323"/>
      <c r="C140" s="278" t="s">
        <v>840</v>
      </c>
      <c r="D140" s="278"/>
      <c r="E140" s="278"/>
      <c r="F140" s="301" t="s">
        <v>804</v>
      </c>
      <c r="G140" s="278"/>
      <c r="H140" s="278" t="s">
        <v>840</v>
      </c>
      <c r="I140" s="278" t="s">
        <v>839</v>
      </c>
      <c r="J140" s="278"/>
      <c r="K140" s="326"/>
    </row>
    <row r="141" s="1" customFormat="1" ht="15" customHeight="1">
      <c r="B141" s="323"/>
      <c r="C141" s="278" t="s">
        <v>42</v>
      </c>
      <c r="D141" s="278"/>
      <c r="E141" s="278"/>
      <c r="F141" s="301" t="s">
        <v>804</v>
      </c>
      <c r="G141" s="278"/>
      <c r="H141" s="278" t="s">
        <v>860</v>
      </c>
      <c r="I141" s="278" t="s">
        <v>839</v>
      </c>
      <c r="J141" s="278"/>
      <c r="K141" s="326"/>
    </row>
    <row r="142" s="1" customFormat="1" ht="15" customHeight="1">
      <c r="B142" s="323"/>
      <c r="C142" s="278" t="s">
        <v>861</v>
      </c>
      <c r="D142" s="278"/>
      <c r="E142" s="278"/>
      <c r="F142" s="301" t="s">
        <v>804</v>
      </c>
      <c r="G142" s="278"/>
      <c r="H142" s="278" t="s">
        <v>862</v>
      </c>
      <c r="I142" s="278" t="s">
        <v>839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863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798</v>
      </c>
      <c r="D148" s="293"/>
      <c r="E148" s="293"/>
      <c r="F148" s="293" t="s">
        <v>799</v>
      </c>
      <c r="G148" s="294"/>
      <c r="H148" s="293" t="s">
        <v>58</v>
      </c>
      <c r="I148" s="293" t="s">
        <v>61</v>
      </c>
      <c r="J148" s="293" t="s">
        <v>800</v>
      </c>
      <c r="K148" s="292"/>
    </row>
    <row r="149" s="1" customFormat="1" ht="17.25" customHeight="1">
      <c r="B149" s="290"/>
      <c r="C149" s="295" t="s">
        <v>801</v>
      </c>
      <c r="D149" s="295"/>
      <c r="E149" s="295"/>
      <c r="F149" s="296" t="s">
        <v>802</v>
      </c>
      <c r="G149" s="297"/>
      <c r="H149" s="295"/>
      <c r="I149" s="295"/>
      <c r="J149" s="295" t="s">
        <v>803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807</v>
      </c>
      <c r="D151" s="278"/>
      <c r="E151" s="278"/>
      <c r="F151" s="331" t="s">
        <v>804</v>
      </c>
      <c r="G151" s="278"/>
      <c r="H151" s="330" t="s">
        <v>844</v>
      </c>
      <c r="I151" s="330" t="s">
        <v>806</v>
      </c>
      <c r="J151" s="330">
        <v>120</v>
      </c>
      <c r="K151" s="326"/>
    </row>
    <row r="152" s="1" customFormat="1" ht="15" customHeight="1">
      <c r="B152" s="303"/>
      <c r="C152" s="330" t="s">
        <v>853</v>
      </c>
      <c r="D152" s="278"/>
      <c r="E152" s="278"/>
      <c r="F152" s="331" t="s">
        <v>804</v>
      </c>
      <c r="G152" s="278"/>
      <c r="H152" s="330" t="s">
        <v>864</v>
      </c>
      <c r="I152" s="330" t="s">
        <v>806</v>
      </c>
      <c r="J152" s="330" t="s">
        <v>855</v>
      </c>
      <c r="K152" s="326"/>
    </row>
    <row r="153" s="1" customFormat="1" ht="15" customHeight="1">
      <c r="B153" s="303"/>
      <c r="C153" s="330" t="s">
        <v>752</v>
      </c>
      <c r="D153" s="278"/>
      <c r="E153" s="278"/>
      <c r="F153" s="331" t="s">
        <v>804</v>
      </c>
      <c r="G153" s="278"/>
      <c r="H153" s="330" t="s">
        <v>865</v>
      </c>
      <c r="I153" s="330" t="s">
        <v>806</v>
      </c>
      <c r="J153" s="330" t="s">
        <v>855</v>
      </c>
      <c r="K153" s="326"/>
    </row>
    <row r="154" s="1" customFormat="1" ht="15" customHeight="1">
      <c r="B154" s="303"/>
      <c r="C154" s="330" t="s">
        <v>809</v>
      </c>
      <c r="D154" s="278"/>
      <c r="E154" s="278"/>
      <c r="F154" s="331" t="s">
        <v>810</v>
      </c>
      <c r="G154" s="278"/>
      <c r="H154" s="330" t="s">
        <v>844</v>
      </c>
      <c r="I154" s="330" t="s">
        <v>806</v>
      </c>
      <c r="J154" s="330">
        <v>50</v>
      </c>
      <c r="K154" s="326"/>
    </row>
    <row r="155" s="1" customFormat="1" ht="15" customHeight="1">
      <c r="B155" s="303"/>
      <c r="C155" s="330" t="s">
        <v>812</v>
      </c>
      <c r="D155" s="278"/>
      <c r="E155" s="278"/>
      <c r="F155" s="331" t="s">
        <v>804</v>
      </c>
      <c r="G155" s="278"/>
      <c r="H155" s="330" t="s">
        <v>844</v>
      </c>
      <c r="I155" s="330" t="s">
        <v>814</v>
      </c>
      <c r="J155" s="330"/>
      <c r="K155" s="326"/>
    </row>
    <row r="156" s="1" customFormat="1" ht="15" customHeight="1">
      <c r="B156" s="303"/>
      <c r="C156" s="330" t="s">
        <v>823</v>
      </c>
      <c r="D156" s="278"/>
      <c r="E156" s="278"/>
      <c r="F156" s="331" t="s">
        <v>810</v>
      </c>
      <c r="G156" s="278"/>
      <c r="H156" s="330" t="s">
        <v>844</v>
      </c>
      <c r="I156" s="330" t="s">
        <v>806</v>
      </c>
      <c r="J156" s="330">
        <v>50</v>
      </c>
      <c r="K156" s="326"/>
    </row>
    <row r="157" s="1" customFormat="1" ht="15" customHeight="1">
      <c r="B157" s="303"/>
      <c r="C157" s="330" t="s">
        <v>831</v>
      </c>
      <c r="D157" s="278"/>
      <c r="E157" s="278"/>
      <c r="F157" s="331" t="s">
        <v>810</v>
      </c>
      <c r="G157" s="278"/>
      <c r="H157" s="330" t="s">
        <v>844</v>
      </c>
      <c r="I157" s="330" t="s">
        <v>806</v>
      </c>
      <c r="J157" s="330">
        <v>50</v>
      </c>
      <c r="K157" s="326"/>
    </row>
    <row r="158" s="1" customFormat="1" ht="15" customHeight="1">
      <c r="B158" s="303"/>
      <c r="C158" s="330" t="s">
        <v>829</v>
      </c>
      <c r="D158" s="278"/>
      <c r="E158" s="278"/>
      <c r="F158" s="331" t="s">
        <v>810</v>
      </c>
      <c r="G158" s="278"/>
      <c r="H158" s="330" t="s">
        <v>844</v>
      </c>
      <c r="I158" s="330" t="s">
        <v>806</v>
      </c>
      <c r="J158" s="330">
        <v>50</v>
      </c>
      <c r="K158" s="326"/>
    </row>
    <row r="159" s="1" customFormat="1" ht="15" customHeight="1">
      <c r="B159" s="303"/>
      <c r="C159" s="330" t="s">
        <v>89</v>
      </c>
      <c r="D159" s="278"/>
      <c r="E159" s="278"/>
      <c r="F159" s="331" t="s">
        <v>804</v>
      </c>
      <c r="G159" s="278"/>
      <c r="H159" s="330" t="s">
        <v>866</v>
      </c>
      <c r="I159" s="330" t="s">
        <v>806</v>
      </c>
      <c r="J159" s="330" t="s">
        <v>867</v>
      </c>
      <c r="K159" s="326"/>
    </row>
    <row r="160" s="1" customFormat="1" ht="15" customHeight="1">
      <c r="B160" s="303"/>
      <c r="C160" s="330" t="s">
        <v>868</v>
      </c>
      <c r="D160" s="278"/>
      <c r="E160" s="278"/>
      <c r="F160" s="331" t="s">
        <v>804</v>
      </c>
      <c r="G160" s="278"/>
      <c r="H160" s="330" t="s">
        <v>869</v>
      </c>
      <c r="I160" s="330" t="s">
        <v>839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870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798</v>
      </c>
      <c r="D166" s="293"/>
      <c r="E166" s="293"/>
      <c r="F166" s="293" t="s">
        <v>799</v>
      </c>
      <c r="G166" s="335"/>
      <c r="H166" s="336" t="s">
        <v>58</v>
      </c>
      <c r="I166" s="336" t="s">
        <v>61</v>
      </c>
      <c r="J166" s="293" t="s">
        <v>800</v>
      </c>
      <c r="K166" s="270"/>
    </row>
    <row r="167" s="1" customFormat="1" ht="17.25" customHeight="1">
      <c r="B167" s="271"/>
      <c r="C167" s="295" t="s">
        <v>801</v>
      </c>
      <c r="D167" s="295"/>
      <c r="E167" s="295"/>
      <c r="F167" s="296" t="s">
        <v>802</v>
      </c>
      <c r="G167" s="337"/>
      <c r="H167" s="338"/>
      <c r="I167" s="338"/>
      <c r="J167" s="295" t="s">
        <v>803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807</v>
      </c>
      <c r="D169" s="278"/>
      <c r="E169" s="278"/>
      <c r="F169" s="301" t="s">
        <v>804</v>
      </c>
      <c r="G169" s="278"/>
      <c r="H169" s="278" t="s">
        <v>844</v>
      </c>
      <c r="I169" s="278" t="s">
        <v>806</v>
      </c>
      <c r="J169" s="278">
        <v>120</v>
      </c>
      <c r="K169" s="326"/>
    </row>
    <row r="170" s="1" customFormat="1" ht="15" customHeight="1">
      <c r="B170" s="303"/>
      <c r="C170" s="278" t="s">
        <v>853</v>
      </c>
      <c r="D170" s="278"/>
      <c r="E170" s="278"/>
      <c r="F170" s="301" t="s">
        <v>804</v>
      </c>
      <c r="G170" s="278"/>
      <c r="H170" s="278" t="s">
        <v>854</v>
      </c>
      <c r="I170" s="278" t="s">
        <v>806</v>
      </c>
      <c r="J170" s="278" t="s">
        <v>855</v>
      </c>
      <c r="K170" s="326"/>
    </row>
    <row r="171" s="1" customFormat="1" ht="15" customHeight="1">
      <c r="B171" s="303"/>
      <c r="C171" s="278" t="s">
        <v>752</v>
      </c>
      <c r="D171" s="278"/>
      <c r="E171" s="278"/>
      <c r="F171" s="301" t="s">
        <v>804</v>
      </c>
      <c r="G171" s="278"/>
      <c r="H171" s="278" t="s">
        <v>871</v>
      </c>
      <c r="I171" s="278" t="s">
        <v>806</v>
      </c>
      <c r="J171" s="278" t="s">
        <v>855</v>
      </c>
      <c r="K171" s="326"/>
    </row>
    <row r="172" s="1" customFormat="1" ht="15" customHeight="1">
      <c r="B172" s="303"/>
      <c r="C172" s="278" t="s">
        <v>809</v>
      </c>
      <c r="D172" s="278"/>
      <c r="E172" s="278"/>
      <c r="F172" s="301" t="s">
        <v>810</v>
      </c>
      <c r="G172" s="278"/>
      <c r="H172" s="278" t="s">
        <v>871</v>
      </c>
      <c r="I172" s="278" t="s">
        <v>806</v>
      </c>
      <c r="J172" s="278">
        <v>50</v>
      </c>
      <c r="K172" s="326"/>
    </row>
    <row r="173" s="1" customFormat="1" ht="15" customHeight="1">
      <c r="B173" s="303"/>
      <c r="C173" s="278" t="s">
        <v>812</v>
      </c>
      <c r="D173" s="278"/>
      <c r="E173" s="278"/>
      <c r="F173" s="301" t="s">
        <v>804</v>
      </c>
      <c r="G173" s="278"/>
      <c r="H173" s="278" t="s">
        <v>871</v>
      </c>
      <c r="I173" s="278" t="s">
        <v>814</v>
      </c>
      <c r="J173" s="278"/>
      <c r="K173" s="326"/>
    </row>
    <row r="174" s="1" customFormat="1" ht="15" customHeight="1">
      <c r="B174" s="303"/>
      <c r="C174" s="278" t="s">
        <v>823</v>
      </c>
      <c r="D174" s="278"/>
      <c r="E174" s="278"/>
      <c r="F174" s="301" t="s">
        <v>810</v>
      </c>
      <c r="G174" s="278"/>
      <c r="H174" s="278" t="s">
        <v>871</v>
      </c>
      <c r="I174" s="278" t="s">
        <v>806</v>
      </c>
      <c r="J174" s="278">
        <v>50</v>
      </c>
      <c r="K174" s="326"/>
    </row>
    <row r="175" s="1" customFormat="1" ht="15" customHeight="1">
      <c r="B175" s="303"/>
      <c r="C175" s="278" t="s">
        <v>831</v>
      </c>
      <c r="D175" s="278"/>
      <c r="E175" s="278"/>
      <c r="F175" s="301" t="s">
        <v>810</v>
      </c>
      <c r="G175" s="278"/>
      <c r="H175" s="278" t="s">
        <v>871</v>
      </c>
      <c r="I175" s="278" t="s">
        <v>806</v>
      </c>
      <c r="J175" s="278">
        <v>50</v>
      </c>
      <c r="K175" s="326"/>
    </row>
    <row r="176" s="1" customFormat="1" ht="15" customHeight="1">
      <c r="B176" s="303"/>
      <c r="C176" s="278" t="s">
        <v>829</v>
      </c>
      <c r="D176" s="278"/>
      <c r="E176" s="278"/>
      <c r="F176" s="301" t="s">
        <v>810</v>
      </c>
      <c r="G176" s="278"/>
      <c r="H176" s="278" t="s">
        <v>871</v>
      </c>
      <c r="I176" s="278" t="s">
        <v>806</v>
      </c>
      <c r="J176" s="278">
        <v>50</v>
      </c>
      <c r="K176" s="326"/>
    </row>
    <row r="177" s="1" customFormat="1" ht="15" customHeight="1">
      <c r="B177" s="303"/>
      <c r="C177" s="278" t="s">
        <v>103</v>
      </c>
      <c r="D177" s="278"/>
      <c r="E177" s="278"/>
      <c r="F177" s="301" t="s">
        <v>804</v>
      </c>
      <c r="G177" s="278"/>
      <c r="H177" s="278" t="s">
        <v>872</v>
      </c>
      <c r="I177" s="278" t="s">
        <v>873</v>
      </c>
      <c r="J177" s="278"/>
      <c r="K177" s="326"/>
    </row>
    <row r="178" s="1" customFormat="1" ht="15" customHeight="1">
      <c r="B178" s="303"/>
      <c r="C178" s="278" t="s">
        <v>61</v>
      </c>
      <c r="D178" s="278"/>
      <c r="E178" s="278"/>
      <c r="F178" s="301" t="s">
        <v>804</v>
      </c>
      <c r="G178" s="278"/>
      <c r="H178" s="278" t="s">
        <v>874</v>
      </c>
      <c r="I178" s="278" t="s">
        <v>875</v>
      </c>
      <c r="J178" s="278">
        <v>1</v>
      </c>
      <c r="K178" s="326"/>
    </row>
    <row r="179" s="1" customFormat="1" ht="15" customHeight="1">
      <c r="B179" s="303"/>
      <c r="C179" s="278" t="s">
        <v>57</v>
      </c>
      <c r="D179" s="278"/>
      <c r="E179" s="278"/>
      <c r="F179" s="301" t="s">
        <v>804</v>
      </c>
      <c r="G179" s="278"/>
      <c r="H179" s="278" t="s">
        <v>876</v>
      </c>
      <c r="I179" s="278" t="s">
        <v>806</v>
      </c>
      <c r="J179" s="278">
        <v>20</v>
      </c>
      <c r="K179" s="326"/>
    </row>
    <row r="180" s="1" customFormat="1" ht="15" customHeight="1">
      <c r="B180" s="303"/>
      <c r="C180" s="278" t="s">
        <v>58</v>
      </c>
      <c r="D180" s="278"/>
      <c r="E180" s="278"/>
      <c r="F180" s="301" t="s">
        <v>804</v>
      </c>
      <c r="G180" s="278"/>
      <c r="H180" s="278" t="s">
        <v>877</v>
      </c>
      <c r="I180" s="278" t="s">
        <v>806</v>
      </c>
      <c r="J180" s="278">
        <v>255</v>
      </c>
      <c r="K180" s="326"/>
    </row>
    <row r="181" s="1" customFormat="1" ht="15" customHeight="1">
      <c r="B181" s="303"/>
      <c r="C181" s="278" t="s">
        <v>104</v>
      </c>
      <c r="D181" s="278"/>
      <c r="E181" s="278"/>
      <c r="F181" s="301" t="s">
        <v>804</v>
      </c>
      <c r="G181" s="278"/>
      <c r="H181" s="278" t="s">
        <v>768</v>
      </c>
      <c r="I181" s="278" t="s">
        <v>806</v>
      </c>
      <c r="J181" s="278">
        <v>10</v>
      </c>
      <c r="K181" s="326"/>
    </row>
    <row r="182" s="1" customFormat="1" ht="15" customHeight="1">
      <c r="B182" s="303"/>
      <c r="C182" s="278" t="s">
        <v>105</v>
      </c>
      <c r="D182" s="278"/>
      <c r="E182" s="278"/>
      <c r="F182" s="301" t="s">
        <v>804</v>
      </c>
      <c r="G182" s="278"/>
      <c r="H182" s="278" t="s">
        <v>878</v>
      </c>
      <c r="I182" s="278" t="s">
        <v>839</v>
      </c>
      <c r="J182" s="278"/>
      <c r="K182" s="326"/>
    </row>
    <row r="183" s="1" customFormat="1" ht="15" customHeight="1">
      <c r="B183" s="303"/>
      <c r="C183" s="278" t="s">
        <v>879</v>
      </c>
      <c r="D183" s="278"/>
      <c r="E183" s="278"/>
      <c r="F183" s="301" t="s">
        <v>804</v>
      </c>
      <c r="G183" s="278"/>
      <c r="H183" s="278" t="s">
        <v>880</v>
      </c>
      <c r="I183" s="278" t="s">
        <v>839</v>
      </c>
      <c r="J183" s="278"/>
      <c r="K183" s="326"/>
    </row>
    <row r="184" s="1" customFormat="1" ht="15" customHeight="1">
      <c r="B184" s="303"/>
      <c r="C184" s="278" t="s">
        <v>868</v>
      </c>
      <c r="D184" s="278"/>
      <c r="E184" s="278"/>
      <c r="F184" s="301" t="s">
        <v>804</v>
      </c>
      <c r="G184" s="278"/>
      <c r="H184" s="278" t="s">
        <v>881</v>
      </c>
      <c r="I184" s="278" t="s">
        <v>839</v>
      </c>
      <c r="J184" s="278"/>
      <c r="K184" s="326"/>
    </row>
    <row r="185" s="1" customFormat="1" ht="15" customHeight="1">
      <c r="B185" s="303"/>
      <c r="C185" s="278" t="s">
        <v>107</v>
      </c>
      <c r="D185" s="278"/>
      <c r="E185" s="278"/>
      <c r="F185" s="301" t="s">
        <v>810</v>
      </c>
      <c r="G185" s="278"/>
      <c r="H185" s="278" t="s">
        <v>882</v>
      </c>
      <c r="I185" s="278" t="s">
        <v>806</v>
      </c>
      <c r="J185" s="278">
        <v>50</v>
      </c>
      <c r="K185" s="326"/>
    </row>
    <row r="186" s="1" customFormat="1" ht="15" customHeight="1">
      <c r="B186" s="303"/>
      <c r="C186" s="278" t="s">
        <v>883</v>
      </c>
      <c r="D186" s="278"/>
      <c r="E186" s="278"/>
      <c r="F186" s="301" t="s">
        <v>810</v>
      </c>
      <c r="G186" s="278"/>
      <c r="H186" s="278" t="s">
        <v>884</v>
      </c>
      <c r="I186" s="278" t="s">
        <v>885</v>
      </c>
      <c r="J186" s="278"/>
      <c r="K186" s="326"/>
    </row>
    <row r="187" s="1" customFormat="1" ht="15" customHeight="1">
      <c r="B187" s="303"/>
      <c r="C187" s="278" t="s">
        <v>886</v>
      </c>
      <c r="D187" s="278"/>
      <c r="E187" s="278"/>
      <c r="F187" s="301" t="s">
        <v>810</v>
      </c>
      <c r="G187" s="278"/>
      <c r="H187" s="278" t="s">
        <v>887</v>
      </c>
      <c r="I187" s="278" t="s">
        <v>885</v>
      </c>
      <c r="J187" s="278"/>
      <c r="K187" s="326"/>
    </row>
    <row r="188" s="1" customFormat="1" ht="15" customHeight="1">
      <c r="B188" s="303"/>
      <c r="C188" s="278" t="s">
        <v>888</v>
      </c>
      <c r="D188" s="278"/>
      <c r="E188" s="278"/>
      <c r="F188" s="301" t="s">
        <v>810</v>
      </c>
      <c r="G188" s="278"/>
      <c r="H188" s="278" t="s">
        <v>889</v>
      </c>
      <c r="I188" s="278" t="s">
        <v>885</v>
      </c>
      <c r="J188" s="278"/>
      <c r="K188" s="326"/>
    </row>
    <row r="189" s="1" customFormat="1" ht="15" customHeight="1">
      <c r="B189" s="303"/>
      <c r="C189" s="339" t="s">
        <v>890</v>
      </c>
      <c r="D189" s="278"/>
      <c r="E189" s="278"/>
      <c r="F189" s="301" t="s">
        <v>810</v>
      </c>
      <c r="G189" s="278"/>
      <c r="H189" s="278" t="s">
        <v>891</v>
      </c>
      <c r="I189" s="278" t="s">
        <v>892</v>
      </c>
      <c r="J189" s="340" t="s">
        <v>893</v>
      </c>
      <c r="K189" s="326"/>
    </row>
    <row r="190" s="16" customFormat="1" ht="15" customHeight="1">
      <c r="B190" s="341"/>
      <c r="C190" s="342" t="s">
        <v>894</v>
      </c>
      <c r="D190" s="343"/>
      <c r="E190" s="343"/>
      <c r="F190" s="344" t="s">
        <v>810</v>
      </c>
      <c r="G190" s="343"/>
      <c r="H190" s="343" t="s">
        <v>895</v>
      </c>
      <c r="I190" s="343" t="s">
        <v>892</v>
      </c>
      <c r="J190" s="345" t="s">
        <v>893</v>
      </c>
      <c r="K190" s="346"/>
    </row>
    <row r="191" s="1" customFormat="1" ht="15" customHeight="1">
      <c r="B191" s="303"/>
      <c r="C191" s="339" t="s">
        <v>46</v>
      </c>
      <c r="D191" s="278"/>
      <c r="E191" s="278"/>
      <c r="F191" s="301" t="s">
        <v>804</v>
      </c>
      <c r="G191" s="278"/>
      <c r="H191" s="275" t="s">
        <v>896</v>
      </c>
      <c r="I191" s="278" t="s">
        <v>897</v>
      </c>
      <c r="J191" s="278"/>
      <c r="K191" s="326"/>
    </row>
    <row r="192" s="1" customFormat="1" ht="15" customHeight="1">
      <c r="B192" s="303"/>
      <c r="C192" s="339" t="s">
        <v>898</v>
      </c>
      <c r="D192" s="278"/>
      <c r="E192" s="278"/>
      <c r="F192" s="301" t="s">
        <v>804</v>
      </c>
      <c r="G192" s="278"/>
      <c r="H192" s="278" t="s">
        <v>899</v>
      </c>
      <c r="I192" s="278" t="s">
        <v>839</v>
      </c>
      <c r="J192" s="278"/>
      <c r="K192" s="326"/>
    </row>
    <row r="193" s="1" customFormat="1" ht="15" customHeight="1">
      <c r="B193" s="303"/>
      <c r="C193" s="339" t="s">
        <v>900</v>
      </c>
      <c r="D193" s="278"/>
      <c r="E193" s="278"/>
      <c r="F193" s="301" t="s">
        <v>804</v>
      </c>
      <c r="G193" s="278"/>
      <c r="H193" s="278" t="s">
        <v>901</v>
      </c>
      <c r="I193" s="278" t="s">
        <v>839</v>
      </c>
      <c r="J193" s="278"/>
      <c r="K193" s="326"/>
    </row>
    <row r="194" s="1" customFormat="1" ht="15" customHeight="1">
      <c r="B194" s="303"/>
      <c r="C194" s="339" t="s">
        <v>902</v>
      </c>
      <c r="D194" s="278"/>
      <c r="E194" s="278"/>
      <c r="F194" s="301" t="s">
        <v>810</v>
      </c>
      <c r="G194" s="278"/>
      <c r="H194" s="278" t="s">
        <v>903</v>
      </c>
      <c r="I194" s="278" t="s">
        <v>839</v>
      </c>
      <c r="J194" s="278"/>
      <c r="K194" s="326"/>
    </row>
    <row r="195" s="1" customFormat="1" ht="15" customHeight="1">
      <c r="B195" s="332"/>
      <c r="C195" s="347"/>
      <c r="D195" s="312"/>
      <c r="E195" s="312"/>
      <c r="F195" s="312"/>
      <c r="G195" s="312"/>
      <c r="H195" s="312"/>
      <c r="I195" s="312"/>
      <c r="J195" s="312"/>
      <c r="K195" s="333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314"/>
      <c r="C197" s="324"/>
      <c r="D197" s="324"/>
      <c r="E197" s="324"/>
      <c r="F197" s="334"/>
      <c r="G197" s="324"/>
      <c r="H197" s="324"/>
      <c r="I197" s="324"/>
      <c r="J197" s="324"/>
      <c r="K197" s="314"/>
    </row>
    <row r="198" s="1" customFormat="1" ht="18.75" customHeight="1">
      <c r="B198" s="286"/>
      <c r="C198" s="286"/>
      <c r="D198" s="286"/>
      <c r="E198" s="286"/>
      <c r="F198" s="286"/>
      <c r="G198" s="286"/>
      <c r="H198" s="286"/>
      <c r="I198" s="286"/>
      <c r="J198" s="286"/>
      <c r="K198" s="286"/>
    </row>
    <row r="199" s="1" customFormat="1" ht="13.5">
      <c r="B199" s="265"/>
      <c r="C199" s="266"/>
      <c r="D199" s="266"/>
      <c r="E199" s="266"/>
      <c r="F199" s="266"/>
      <c r="G199" s="266"/>
      <c r="H199" s="266"/>
      <c r="I199" s="266"/>
      <c r="J199" s="266"/>
      <c r="K199" s="267"/>
    </row>
    <row r="200" s="1" customFormat="1" ht="21">
      <c r="B200" s="268"/>
      <c r="C200" s="269" t="s">
        <v>904</v>
      </c>
      <c r="D200" s="269"/>
      <c r="E200" s="269"/>
      <c r="F200" s="269"/>
      <c r="G200" s="269"/>
      <c r="H200" s="269"/>
      <c r="I200" s="269"/>
      <c r="J200" s="269"/>
      <c r="K200" s="270"/>
    </row>
    <row r="201" s="1" customFormat="1" ht="25.5" customHeight="1">
      <c r="B201" s="268"/>
      <c r="C201" s="348" t="s">
        <v>905</v>
      </c>
      <c r="D201" s="348"/>
      <c r="E201" s="348"/>
      <c r="F201" s="348" t="s">
        <v>906</v>
      </c>
      <c r="G201" s="349"/>
      <c r="H201" s="348" t="s">
        <v>907</v>
      </c>
      <c r="I201" s="348"/>
      <c r="J201" s="348"/>
      <c r="K201" s="270"/>
    </row>
    <row r="202" s="1" customFormat="1" ht="5.25" customHeight="1">
      <c r="B202" s="303"/>
      <c r="C202" s="298"/>
      <c r="D202" s="298"/>
      <c r="E202" s="298"/>
      <c r="F202" s="298"/>
      <c r="G202" s="324"/>
      <c r="H202" s="298"/>
      <c r="I202" s="298"/>
      <c r="J202" s="298"/>
      <c r="K202" s="326"/>
    </row>
    <row r="203" s="1" customFormat="1" ht="15" customHeight="1">
      <c r="B203" s="303"/>
      <c r="C203" s="278" t="s">
        <v>897</v>
      </c>
      <c r="D203" s="278"/>
      <c r="E203" s="278"/>
      <c r="F203" s="301" t="s">
        <v>47</v>
      </c>
      <c r="G203" s="278"/>
      <c r="H203" s="278" t="s">
        <v>908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48</v>
      </c>
      <c r="G204" s="278"/>
      <c r="H204" s="278" t="s">
        <v>909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51</v>
      </c>
      <c r="G205" s="278"/>
      <c r="H205" s="278" t="s">
        <v>910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49</v>
      </c>
      <c r="G206" s="278"/>
      <c r="H206" s="278" t="s">
        <v>911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 t="s">
        <v>50</v>
      </c>
      <c r="G207" s="278"/>
      <c r="H207" s="278" t="s">
        <v>912</v>
      </c>
      <c r="I207" s="278"/>
      <c r="J207" s="278"/>
      <c r="K207" s="326"/>
    </row>
    <row r="208" s="1" customFormat="1" ht="15" customHeight="1">
      <c r="B208" s="303"/>
      <c r="C208" s="278"/>
      <c r="D208" s="278"/>
      <c r="E208" s="278"/>
      <c r="F208" s="301"/>
      <c r="G208" s="278"/>
      <c r="H208" s="278"/>
      <c r="I208" s="278"/>
      <c r="J208" s="278"/>
      <c r="K208" s="326"/>
    </row>
    <row r="209" s="1" customFormat="1" ht="15" customHeight="1">
      <c r="B209" s="303"/>
      <c r="C209" s="278" t="s">
        <v>851</v>
      </c>
      <c r="D209" s="278"/>
      <c r="E209" s="278"/>
      <c r="F209" s="301" t="s">
        <v>80</v>
      </c>
      <c r="G209" s="278"/>
      <c r="H209" s="278" t="s">
        <v>913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746</v>
      </c>
      <c r="G210" s="278"/>
      <c r="H210" s="278" t="s">
        <v>747</v>
      </c>
      <c r="I210" s="278"/>
      <c r="J210" s="278"/>
      <c r="K210" s="326"/>
    </row>
    <row r="211" s="1" customFormat="1" ht="15" customHeight="1">
      <c r="B211" s="303"/>
      <c r="C211" s="278"/>
      <c r="D211" s="278"/>
      <c r="E211" s="278"/>
      <c r="F211" s="301" t="s">
        <v>744</v>
      </c>
      <c r="G211" s="278"/>
      <c r="H211" s="278" t="s">
        <v>914</v>
      </c>
      <c r="I211" s="278"/>
      <c r="J211" s="278"/>
      <c r="K211" s="326"/>
    </row>
    <row r="212" s="1" customFormat="1" ht="15" customHeight="1">
      <c r="B212" s="350"/>
      <c r="C212" s="278"/>
      <c r="D212" s="278"/>
      <c r="E212" s="278"/>
      <c r="F212" s="301" t="s">
        <v>748</v>
      </c>
      <c r="G212" s="339"/>
      <c r="H212" s="330" t="s">
        <v>749</v>
      </c>
      <c r="I212" s="330"/>
      <c r="J212" s="330"/>
      <c r="K212" s="351"/>
    </row>
    <row r="213" s="1" customFormat="1" ht="15" customHeight="1">
      <c r="B213" s="350"/>
      <c r="C213" s="278"/>
      <c r="D213" s="278"/>
      <c r="E213" s="278"/>
      <c r="F213" s="301" t="s">
        <v>750</v>
      </c>
      <c r="G213" s="339"/>
      <c r="H213" s="330" t="s">
        <v>915</v>
      </c>
      <c r="I213" s="330"/>
      <c r="J213" s="330"/>
      <c r="K213" s="351"/>
    </row>
    <row r="214" s="1" customFormat="1" ht="15" customHeight="1">
      <c r="B214" s="350"/>
      <c r="C214" s="278"/>
      <c r="D214" s="278"/>
      <c r="E214" s="278"/>
      <c r="F214" s="301"/>
      <c r="G214" s="339"/>
      <c r="H214" s="330"/>
      <c r="I214" s="330"/>
      <c r="J214" s="330"/>
      <c r="K214" s="351"/>
    </row>
    <row r="215" s="1" customFormat="1" ht="15" customHeight="1">
      <c r="B215" s="350"/>
      <c r="C215" s="278" t="s">
        <v>875</v>
      </c>
      <c r="D215" s="278"/>
      <c r="E215" s="278"/>
      <c r="F215" s="301">
        <v>1</v>
      </c>
      <c r="G215" s="339"/>
      <c r="H215" s="330" t="s">
        <v>916</v>
      </c>
      <c r="I215" s="330"/>
      <c r="J215" s="330"/>
      <c r="K215" s="351"/>
    </row>
    <row r="216" s="1" customFormat="1" ht="15" customHeight="1">
      <c r="B216" s="350"/>
      <c r="C216" s="278"/>
      <c r="D216" s="278"/>
      <c r="E216" s="278"/>
      <c r="F216" s="301">
        <v>2</v>
      </c>
      <c r="G216" s="339"/>
      <c r="H216" s="330" t="s">
        <v>917</v>
      </c>
      <c r="I216" s="330"/>
      <c r="J216" s="330"/>
      <c r="K216" s="351"/>
    </row>
    <row r="217" s="1" customFormat="1" ht="15" customHeight="1">
      <c r="B217" s="350"/>
      <c r="C217" s="278"/>
      <c r="D217" s="278"/>
      <c r="E217" s="278"/>
      <c r="F217" s="301">
        <v>3</v>
      </c>
      <c r="G217" s="339"/>
      <c r="H217" s="330" t="s">
        <v>918</v>
      </c>
      <c r="I217" s="330"/>
      <c r="J217" s="330"/>
      <c r="K217" s="351"/>
    </row>
    <row r="218" s="1" customFormat="1" ht="15" customHeight="1">
      <c r="B218" s="350"/>
      <c r="C218" s="278"/>
      <c r="D218" s="278"/>
      <c r="E218" s="278"/>
      <c r="F218" s="301">
        <v>4</v>
      </c>
      <c r="G218" s="339"/>
      <c r="H218" s="330" t="s">
        <v>919</v>
      </c>
      <c r="I218" s="330"/>
      <c r="J218" s="330"/>
      <c r="K218" s="351"/>
    </row>
    <row r="219" s="1" customFormat="1" ht="12.75" customHeight="1">
      <c r="B219" s="352"/>
      <c r="C219" s="353"/>
      <c r="D219" s="353"/>
      <c r="E219" s="353"/>
      <c r="F219" s="353"/>
      <c r="G219" s="353"/>
      <c r="H219" s="353"/>
      <c r="I219" s="353"/>
      <c r="J219" s="353"/>
      <c r="K219" s="35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F93F0F1DD4B3448826CC39B832EFEC" ma:contentTypeVersion="18" ma:contentTypeDescription="Vytvoří nový dokument" ma:contentTypeScope="" ma:versionID="a07d2a7651996f09f5a32acc4dabf637">
  <xsd:schema xmlns:xsd="http://www.w3.org/2001/XMLSchema" xmlns:xs="http://www.w3.org/2001/XMLSchema" xmlns:p="http://schemas.microsoft.com/office/2006/metadata/properties" xmlns:ns2="86856090-6b28-40d5-850f-6f023fb8dfed" xmlns:ns3="147aa99e-183b-4023-8396-59356c8a6d4d" targetNamespace="http://schemas.microsoft.com/office/2006/metadata/properties" ma:root="true" ma:fieldsID="9c297883f4633555ce9b4dba979bcb49" ns2:_="" ns3:_="">
    <xsd:import namespace="86856090-6b28-40d5-850f-6f023fb8dfed"/>
    <xsd:import namespace="147aa99e-183b-4023-8396-59356c8a6d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56090-6b28-40d5-850f-6f023fb8d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d5c542bf-287f-4499-912b-f0f8babe9c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aa99e-183b-4023-8396-59356c8a6d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2a7fbb-9f1d-4475-9e8f-d7307b636a27}" ma:internalName="TaxCatchAll" ma:showField="CatchAllData" ma:web="147aa99e-183b-4023-8396-59356c8a6d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35A579-BD8E-4CD8-89B5-5C61C6A0A541}"/>
</file>

<file path=customXml/itemProps2.xml><?xml version="1.0" encoding="utf-8"?>
<ds:datastoreItem xmlns:ds="http://schemas.openxmlformats.org/officeDocument/2006/customXml" ds:itemID="{2537DF88-C510-46FB-90B6-0B6E2ABA7C8E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David</dc:creator>
  <cp:lastModifiedBy>David</cp:lastModifiedBy>
  <dcterms:created xsi:type="dcterms:W3CDTF">2024-07-18T08:32:10Z</dcterms:created>
  <dcterms:modified xsi:type="dcterms:W3CDTF">2024-07-18T08:32:16Z</dcterms:modified>
</cp:coreProperties>
</file>